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Electronics\ENEL-320 Signals and Communications\Assessments\Lab 2\"/>
    </mc:Choice>
  </mc:AlternateContent>
  <xr:revisionPtr revIDLastSave="0" documentId="13_ncr:1_{6D7B5584-D62E-408F-A0C2-E93F7887781C}" xr6:coauthVersionLast="45" xr6:coauthVersionMax="45" xr10:uidLastSave="{00000000-0000-0000-0000-000000000000}"/>
  <bookViews>
    <workbookView xWindow="4455" yWindow="1260" windowWidth="21600" windowHeight="11385" xr2:uid="{00000000-000D-0000-FFFF-FFFF00000000}"/>
  </bookViews>
  <sheets>
    <sheet name="Nyquist Rate - Tx" sheetId="1" r:id="rId1"/>
    <sheet name="Above Nyquist rate - Tx" sheetId="3" r:id="rId2"/>
    <sheet name="Rx" sheetId="2" r:id="rId3"/>
    <sheet name="Rx - Higher Frequency Noise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2" l="1"/>
  <c r="L14" i="2"/>
  <c r="L15" i="2"/>
  <c r="L17" i="2"/>
  <c r="L18" i="2"/>
  <c r="L19" i="2"/>
  <c r="L21" i="2"/>
  <c r="L22" i="2"/>
  <c r="L23" i="2"/>
  <c r="L9" i="2"/>
  <c r="L10" i="2"/>
  <c r="L11" i="2"/>
  <c r="J7" i="1" l="1"/>
  <c r="J6" i="1"/>
  <c r="J8" i="1" s="1"/>
  <c r="G9" i="1"/>
  <c r="G10" i="1" s="1"/>
  <c r="G11" i="1" s="1"/>
  <c r="G12" i="1" s="1"/>
  <c r="G6" i="1"/>
  <c r="A13" i="4" l="1"/>
  <c r="A11" i="4"/>
  <c r="A14" i="4" s="1"/>
  <c r="A10" i="4"/>
  <c r="A9" i="4"/>
  <c r="L22" i="1"/>
  <c r="L23" i="1" s="1"/>
  <c r="L24" i="1" s="1"/>
  <c r="L25" i="1" s="1"/>
  <c r="L26" i="1" s="1"/>
  <c r="L27" i="1" s="1"/>
  <c r="L28" i="1" s="1"/>
  <c r="L29" i="1" s="1"/>
  <c r="A17" i="4" l="1"/>
  <c r="A16" i="4"/>
  <c r="A15" i="4"/>
  <c r="A12" i="4"/>
  <c r="L30" i="1"/>
  <c r="L31" i="1" s="1"/>
  <c r="L32" i="1" s="1"/>
  <c r="L33" i="1" s="1"/>
  <c r="L34" i="1" s="1"/>
  <c r="L35" i="1" s="1"/>
  <c r="L36" i="1" s="1"/>
  <c r="L37" i="1" s="1"/>
  <c r="A19" i="4" l="1"/>
  <c r="A18" i="4"/>
  <c r="A20" i="4"/>
  <c r="A23" i="4" l="1"/>
  <c r="A22" i="4"/>
  <c r="A21" i="4"/>
  <c r="A26" i="4" l="1"/>
  <c r="A25" i="4"/>
  <c r="A24" i="4"/>
  <c r="A27" i="4" l="1"/>
  <c r="A28" i="4"/>
  <c r="A29" i="4"/>
  <c r="A32" i="4" l="1"/>
  <c r="A31" i="4"/>
  <c r="A30" i="4"/>
  <c r="A35" i="4" l="1"/>
  <c r="A34" i="4"/>
  <c r="A33" i="4"/>
  <c r="A38" i="4" l="1"/>
  <c r="A36" i="4"/>
  <c r="A37" i="4"/>
  <c r="A41" i="4" l="1"/>
  <c r="A40" i="4"/>
  <c r="A39" i="4"/>
  <c r="A43" i="4" l="1"/>
  <c r="A44" i="4"/>
  <c r="A42" i="4"/>
  <c r="A45" i="4" l="1"/>
  <c r="A47" i="4"/>
  <c r="A46" i="4"/>
  <c r="A50" i="4" l="1"/>
  <c r="A49" i="4"/>
  <c r="A48" i="4"/>
  <c r="A51" i="4" l="1"/>
  <c r="A53" i="4"/>
  <c r="A52" i="4"/>
  <c r="A56" i="4" l="1"/>
  <c r="A55" i="4"/>
  <c r="A54" i="4"/>
  <c r="A59" i="4" l="1"/>
  <c r="A58" i="4"/>
  <c r="A57" i="4"/>
  <c r="A62" i="4" l="1"/>
  <c r="A61" i="4"/>
  <c r="A60" i="4"/>
  <c r="A65" i="4" l="1"/>
  <c r="A64" i="4"/>
  <c r="A63" i="4"/>
  <c r="A67" i="4" l="1"/>
  <c r="A66" i="4"/>
  <c r="A68" i="4"/>
  <c r="A69" i="4" l="1"/>
  <c r="A71" i="4"/>
  <c r="A70" i="4"/>
  <c r="A74" i="4" l="1"/>
  <c r="A73" i="4"/>
  <c r="A72" i="4"/>
  <c r="A75" i="4" l="1"/>
  <c r="A77" i="4"/>
  <c r="A76" i="4"/>
  <c r="A80" i="4" l="1"/>
  <c r="A79" i="4"/>
  <c r="A78" i="4"/>
  <c r="A83" i="4" l="1"/>
  <c r="A82" i="4"/>
  <c r="A81" i="4"/>
  <c r="A85" i="4" l="1"/>
  <c r="A86" i="4"/>
  <c r="A84" i="4"/>
  <c r="A89" i="4" l="1"/>
  <c r="A88" i="4"/>
  <c r="A87" i="4"/>
  <c r="A91" i="4" l="1"/>
  <c r="A90" i="4"/>
  <c r="A92" i="4"/>
  <c r="A93" i="4" l="1"/>
  <c r="A95" i="4"/>
  <c r="A94" i="4"/>
  <c r="A98" i="4" l="1"/>
  <c r="A97" i="4"/>
  <c r="A96" i="4"/>
  <c r="A100" i="4" l="1"/>
  <c r="A99" i="4"/>
  <c r="A101" i="4"/>
  <c r="A104" i="4" l="1"/>
  <c r="A103" i="4"/>
  <c r="A102" i="4"/>
  <c r="A107" i="4" l="1"/>
  <c r="A106" i="4"/>
  <c r="A105" i="4"/>
  <c r="A108" i="4" l="1"/>
  <c r="A110" i="4"/>
  <c r="A109" i="4"/>
  <c r="A112" i="4" l="1"/>
  <c r="A111" i="4"/>
  <c r="A113" i="4"/>
  <c r="A116" i="4" l="1"/>
  <c r="A115" i="4"/>
  <c r="A114" i="4"/>
  <c r="A119" i="4" l="1"/>
  <c r="A118" i="4"/>
  <c r="A117" i="4"/>
  <c r="A120" i="4" l="1"/>
  <c r="A122" i="4"/>
  <c r="A121" i="4"/>
  <c r="A124" i="4" l="1"/>
  <c r="A125" i="4"/>
  <c r="A123" i="4"/>
  <c r="A128" i="4" l="1"/>
  <c r="A127" i="4"/>
  <c r="A126" i="4"/>
  <c r="A131" i="4" l="1"/>
  <c r="A130" i="4"/>
  <c r="A129" i="4"/>
  <c r="A132" i="4" l="1"/>
  <c r="A134" i="4"/>
  <c r="A133" i="4"/>
  <c r="A136" i="4" l="1"/>
  <c r="A135" i="4"/>
  <c r="A137" i="4"/>
  <c r="A140" i="4" l="1"/>
  <c r="A138" i="4"/>
  <c r="A139" i="4"/>
  <c r="A143" i="4" l="1"/>
  <c r="A141" i="4"/>
  <c r="A142" i="4"/>
  <c r="A144" i="4" l="1"/>
  <c r="A146" i="4"/>
  <c r="A145" i="4"/>
  <c r="A148" i="4" l="1"/>
  <c r="A149" i="4"/>
  <c r="A147" i="4"/>
  <c r="A152" i="4" l="1"/>
  <c r="A151" i="4"/>
  <c r="A150" i="4"/>
  <c r="A154" i="4" l="1"/>
  <c r="A155" i="4"/>
  <c r="A153" i="4"/>
  <c r="A156" i="4" l="1"/>
  <c r="A158" i="4"/>
  <c r="A157" i="4"/>
  <c r="A160" i="4" l="1"/>
  <c r="A159" i="4"/>
  <c r="A161" i="4"/>
  <c r="A164" i="4" l="1"/>
  <c r="A163" i="4"/>
  <c r="A162" i="4"/>
  <c r="A167" i="4" l="1"/>
  <c r="A166" i="4"/>
  <c r="A165" i="4"/>
  <c r="A168" i="4" l="1"/>
  <c r="A170" i="4"/>
  <c r="A169" i="4"/>
  <c r="A172" i="4" l="1"/>
  <c r="A173" i="4"/>
  <c r="A171" i="4"/>
  <c r="A176" i="4" l="1"/>
  <c r="A175" i="4"/>
  <c r="A174" i="4"/>
  <c r="A177" i="4" l="1"/>
  <c r="A179" i="4"/>
  <c r="A178" i="4"/>
  <c r="A180" i="4" l="1"/>
  <c r="A182" i="4"/>
  <c r="A181" i="4"/>
  <c r="A184" i="4" l="1"/>
  <c r="A183" i="4"/>
  <c r="A185" i="4"/>
  <c r="A188" i="4" l="1"/>
  <c r="A187" i="4"/>
  <c r="A186" i="4"/>
  <c r="A191" i="4" l="1"/>
  <c r="A189" i="4"/>
  <c r="A190" i="4"/>
  <c r="A192" i="4" l="1"/>
  <c r="A193" i="4"/>
  <c r="A194" i="4"/>
  <c r="A196" i="4" l="1"/>
  <c r="A197" i="4"/>
  <c r="A195" i="4"/>
  <c r="A200" i="4" l="1"/>
  <c r="A199" i="4"/>
  <c r="A198" i="4"/>
  <c r="A202" i="4" l="1"/>
  <c r="A201" i="4"/>
  <c r="A203" i="4"/>
  <c r="A204" i="4" l="1"/>
  <c r="A206" i="4"/>
  <c r="A205" i="4"/>
  <c r="A208" i="4" l="1"/>
  <c r="A207" i="4"/>
  <c r="A209" i="4"/>
  <c r="A212" i="4" l="1"/>
  <c r="A211" i="4"/>
  <c r="A210" i="4"/>
  <c r="A215" i="4" l="1"/>
  <c r="A214" i="4"/>
  <c r="A213" i="4"/>
  <c r="A216" i="4" l="1"/>
  <c r="A218" i="4"/>
  <c r="A217" i="4"/>
  <c r="A220" i="4" l="1"/>
  <c r="A219" i="4"/>
  <c r="A221" i="4"/>
  <c r="A224" i="4" l="1"/>
  <c r="A223" i="4"/>
  <c r="A222" i="4"/>
  <c r="A226" i="4" l="1"/>
  <c r="A225" i="4"/>
  <c r="A227" i="4"/>
  <c r="A228" i="4" l="1"/>
  <c r="A230" i="4"/>
  <c r="A229" i="4"/>
  <c r="A232" i="4" l="1"/>
  <c r="A231" i="4"/>
  <c r="A233" i="4"/>
  <c r="A236" i="4" l="1"/>
  <c r="A235" i="4"/>
  <c r="A234" i="4"/>
  <c r="A239" i="4" l="1"/>
  <c r="A238" i="4"/>
  <c r="A237" i="4"/>
  <c r="A240" i="4" l="1"/>
  <c r="A241" i="4"/>
  <c r="A242" i="4"/>
  <c r="A244" i="4" l="1"/>
  <c r="A243" i="4"/>
  <c r="A245" i="4"/>
  <c r="A248" i="4" l="1"/>
  <c r="A247" i="4"/>
  <c r="A246" i="4"/>
  <c r="A251" i="4" l="1"/>
  <c r="A250" i="4"/>
  <c r="A249" i="4"/>
  <c r="A252" i="4" l="1"/>
  <c r="A253" i="4"/>
  <c r="A254" i="4"/>
  <c r="A256" i="4" l="1"/>
  <c r="A255" i="4"/>
  <c r="A257" i="4"/>
  <c r="A260" i="4" l="1"/>
  <c r="A259" i="4"/>
  <c r="A258" i="4"/>
  <c r="A263" i="4" l="1"/>
  <c r="A262" i="4"/>
  <c r="A261" i="4"/>
  <c r="A264" i="4" l="1"/>
  <c r="A266" i="4"/>
  <c r="A265" i="4"/>
  <c r="A268" i="4" l="1"/>
  <c r="A269" i="4"/>
  <c r="A267" i="4"/>
  <c r="A272" i="4" l="1"/>
  <c r="A271" i="4"/>
  <c r="A270" i="4"/>
  <c r="A275" i="4" l="1"/>
  <c r="A274" i="4"/>
  <c r="A273" i="4"/>
  <c r="A276" i="4" l="1"/>
  <c r="A278" i="4"/>
  <c r="A277" i="4"/>
  <c r="A280" i="4" l="1"/>
  <c r="A279" i="4"/>
  <c r="A281" i="4"/>
  <c r="A284" i="4" l="1"/>
  <c r="A282" i="4"/>
  <c r="A283" i="4"/>
  <c r="A287" i="4" l="1"/>
  <c r="A286" i="4"/>
  <c r="A285" i="4"/>
  <c r="A288" i="4" l="1"/>
  <c r="A290" i="4"/>
  <c r="A289" i="4"/>
  <c r="A292" i="4" l="1"/>
  <c r="A291" i="4"/>
  <c r="A293" i="4"/>
  <c r="A296" i="4" l="1"/>
  <c r="A295" i="4"/>
  <c r="A294" i="4"/>
  <c r="A299" i="4" l="1"/>
  <c r="A298" i="4"/>
  <c r="A297" i="4"/>
  <c r="A300" i="4" l="1"/>
  <c r="A302" i="4"/>
  <c r="A301" i="4"/>
  <c r="A304" i="4" l="1"/>
  <c r="A303" i="4"/>
  <c r="A305" i="4"/>
  <c r="A308" i="4" l="1"/>
  <c r="A307" i="4"/>
  <c r="A306" i="4"/>
  <c r="A311" i="4" l="1"/>
  <c r="A310" i="4"/>
  <c r="A309" i="4"/>
  <c r="A312" i="4" l="1"/>
  <c r="A314" i="4"/>
  <c r="A313" i="4"/>
  <c r="A316" i="4" l="1"/>
  <c r="A317" i="4"/>
  <c r="A315" i="4"/>
  <c r="A320" i="4" l="1"/>
  <c r="A319" i="4"/>
  <c r="A318" i="4"/>
  <c r="A321" i="4" l="1"/>
  <c r="A323" i="4"/>
  <c r="A322" i="4"/>
  <c r="A324" i="4" l="1"/>
  <c r="A326" i="4"/>
  <c r="A325" i="4"/>
  <c r="A328" i="4" l="1"/>
  <c r="A327" i="4"/>
  <c r="A329" i="4"/>
  <c r="A332" i="4" l="1"/>
  <c r="A330" i="4"/>
  <c r="A331" i="4"/>
  <c r="A335" i="4" l="1"/>
  <c r="A334" i="4"/>
  <c r="A333" i="4"/>
  <c r="A336" i="4" l="1"/>
  <c r="A338" i="4"/>
  <c r="A337" i="4"/>
  <c r="A340" i="4" l="1"/>
  <c r="A341" i="4"/>
  <c r="A339" i="4"/>
  <c r="A344" i="4" l="1"/>
  <c r="A343" i="4"/>
  <c r="A342" i="4"/>
  <c r="A347" i="4" l="1"/>
  <c r="A345" i="4"/>
  <c r="A346" i="4"/>
  <c r="A348" i="4" l="1"/>
  <c r="A350" i="4"/>
  <c r="A349" i="4"/>
  <c r="A352" i="4" l="1"/>
  <c r="A351" i="4"/>
  <c r="A353" i="4"/>
  <c r="A356" i="4" l="1"/>
  <c r="A355" i="4"/>
  <c r="A354" i="4"/>
  <c r="A359" i="4" l="1"/>
  <c r="A358" i="4"/>
  <c r="A357" i="4"/>
  <c r="A360" i="4" l="1"/>
  <c r="A362" i="4"/>
  <c r="A361" i="4"/>
  <c r="A364" i="4" l="1"/>
  <c r="A365" i="4"/>
  <c r="A363" i="4"/>
  <c r="A368" i="4" l="1"/>
  <c r="A367" i="4"/>
  <c r="A366" i="4"/>
  <c r="A369" i="4" l="1"/>
  <c r="A371" i="4"/>
  <c r="A370" i="4"/>
  <c r="A372" i="4" l="1"/>
  <c r="A374" i="4"/>
  <c r="A373" i="4"/>
  <c r="A376" i="4" l="1"/>
  <c r="A375" i="4"/>
  <c r="A377" i="4"/>
  <c r="A380" i="4" l="1"/>
  <c r="A379" i="4"/>
  <c r="A378" i="4"/>
  <c r="A383" i="4" l="1"/>
  <c r="A381" i="4"/>
  <c r="A382" i="4"/>
  <c r="A384" i="4" l="1"/>
  <c r="A385" i="4"/>
  <c r="A386" i="4"/>
  <c r="A388" i="4" l="1"/>
  <c r="A389" i="4"/>
  <c r="A387" i="4"/>
  <c r="A392" i="4" l="1"/>
  <c r="A391" i="4"/>
  <c r="A390" i="4"/>
  <c r="A394" i="4" l="1"/>
  <c r="A393" i="4"/>
  <c r="A395" i="4"/>
  <c r="A396" i="4" l="1"/>
  <c r="A398" i="4"/>
  <c r="A397" i="4"/>
  <c r="A400" i="4" l="1"/>
  <c r="A399" i="4"/>
  <c r="A401" i="4"/>
  <c r="A404" i="4" l="1"/>
  <c r="A403" i="4"/>
  <c r="A402" i="4"/>
  <c r="A407" i="4" l="1"/>
  <c r="A406" i="4"/>
  <c r="A405" i="4"/>
  <c r="A408" i="4" l="1"/>
  <c r="A410" i="4"/>
  <c r="A409" i="4"/>
  <c r="A412" i="4" l="1"/>
  <c r="A413" i="4"/>
  <c r="A411" i="4"/>
  <c r="A416" i="4" l="1"/>
  <c r="A415" i="4"/>
  <c r="A414" i="4"/>
  <c r="A419" i="4" l="1"/>
  <c r="A418" i="4"/>
  <c r="A417" i="4"/>
  <c r="A420" i="4" l="1"/>
  <c r="A422" i="4"/>
  <c r="A421" i="4"/>
  <c r="A424" i="4" l="1"/>
  <c r="A423" i="4"/>
  <c r="A425" i="4"/>
  <c r="A428" i="4" l="1"/>
  <c r="A427" i="4"/>
  <c r="A426" i="4"/>
  <c r="A431" i="4" l="1"/>
  <c r="A430" i="4"/>
  <c r="A429" i="4"/>
  <c r="A432" i="4" l="1"/>
  <c r="A433" i="4"/>
  <c r="A434" i="4"/>
  <c r="A436" i="4" l="1"/>
  <c r="A437" i="4"/>
  <c r="A435" i="4"/>
  <c r="A440" i="4" l="1"/>
  <c r="A439" i="4"/>
  <c r="A438" i="4"/>
  <c r="A443" i="4" l="1"/>
  <c r="A442" i="4"/>
  <c r="A441" i="4"/>
  <c r="A444" i="4" l="1"/>
  <c r="A445" i="4"/>
  <c r="A446" i="4"/>
  <c r="A448" i="4" l="1"/>
  <c r="A447" i="4"/>
  <c r="A449" i="4"/>
  <c r="A452" i="4" l="1"/>
  <c r="A451" i="4"/>
  <c r="A450" i="4"/>
  <c r="A455" i="4" l="1"/>
  <c r="A454" i="4"/>
  <c r="A453" i="4"/>
  <c r="A456" i="4" l="1"/>
  <c r="A458" i="4"/>
  <c r="A457" i="4"/>
  <c r="A460" i="4" l="1"/>
  <c r="A461" i="4"/>
  <c r="A459" i="4"/>
  <c r="A464" i="4" l="1"/>
  <c r="A463" i="4"/>
  <c r="A462" i="4"/>
  <c r="A467" i="4" l="1"/>
  <c r="A466" i="4"/>
  <c r="A465" i="4"/>
  <c r="A468" i="4" l="1"/>
  <c r="A470" i="4"/>
  <c r="A469" i="4"/>
  <c r="A472" i="4" l="1"/>
  <c r="A471" i="4"/>
  <c r="A473" i="4"/>
  <c r="A476" i="4" l="1"/>
  <c r="A475" i="4"/>
  <c r="A474" i="4"/>
  <c r="A479" i="4" l="1"/>
  <c r="A478" i="4"/>
  <c r="A477" i="4"/>
  <c r="A480" i="4" l="1"/>
  <c r="A482" i="4"/>
  <c r="A481" i="4"/>
  <c r="A484" i="4" l="1"/>
  <c r="A483" i="4"/>
  <c r="A485" i="4"/>
  <c r="A488" i="4" l="1"/>
  <c r="A487" i="4"/>
  <c r="A486" i="4"/>
  <c r="A491" i="4" l="1"/>
  <c r="A490" i="4"/>
  <c r="A489" i="4"/>
  <c r="A492" i="4" l="1"/>
  <c r="A494" i="4"/>
  <c r="A493" i="4"/>
  <c r="A496" i="4" l="1"/>
  <c r="A495" i="4"/>
  <c r="A497" i="4"/>
  <c r="A500" i="4" l="1"/>
  <c r="A499" i="4"/>
  <c r="A498" i="4"/>
  <c r="A503" i="4" l="1"/>
  <c r="A502" i="4"/>
  <c r="A501" i="4"/>
  <c r="A504" i="4" l="1"/>
  <c r="A506" i="4"/>
  <c r="A505" i="4"/>
  <c r="A508" i="4" l="1"/>
  <c r="A509" i="4"/>
  <c r="A507" i="4"/>
  <c r="A512" i="4" l="1"/>
  <c r="A511" i="4"/>
  <c r="A510" i="4"/>
  <c r="A515" i="4" l="1"/>
  <c r="A513" i="4"/>
  <c r="A514" i="4"/>
  <c r="A516" i="4" l="1"/>
  <c r="A518" i="4"/>
  <c r="A517" i="4"/>
  <c r="A520" i="4" l="1"/>
  <c r="A519" i="4"/>
  <c r="A521" i="4"/>
  <c r="A524" i="4" l="1"/>
  <c r="A522" i="4"/>
  <c r="A523" i="4"/>
  <c r="A527" i="4" l="1"/>
  <c r="A525" i="4"/>
  <c r="A526" i="4"/>
  <c r="A528" i="4" l="1"/>
  <c r="A530" i="4"/>
  <c r="A529" i="4"/>
  <c r="A532" i="4" l="1"/>
  <c r="A533" i="4"/>
  <c r="A531" i="4"/>
  <c r="A536" i="4" l="1"/>
  <c r="A535" i="4"/>
  <c r="A534" i="4"/>
  <c r="A539" i="4" l="1"/>
  <c r="A538" i="4"/>
  <c r="A537" i="4"/>
  <c r="A540" i="4" l="1"/>
  <c r="A542" i="4"/>
  <c r="A541" i="4"/>
  <c r="A544" i="4" l="1"/>
  <c r="A543" i="4"/>
  <c r="A545" i="4"/>
  <c r="A548" i="4" l="1"/>
  <c r="A547" i="4"/>
  <c r="A546" i="4"/>
  <c r="A551" i="4" l="1"/>
  <c r="A550" i="4"/>
  <c r="A549" i="4"/>
  <c r="A552" i="4" l="1"/>
  <c r="A554" i="4"/>
  <c r="A553" i="4"/>
  <c r="A556" i="4" l="1"/>
  <c r="A557" i="4"/>
  <c r="A555" i="4"/>
  <c r="A560" i="4" l="1"/>
  <c r="A559" i="4"/>
  <c r="A558" i="4"/>
  <c r="A561" i="4" l="1"/>
  <c r="A563" i="4"/>
  <c r="A562" i="4"/>
  <c r="A564" i="4" l="1"/>
  <c r="A566" i="4"/>
  <c r="A565" i="4"/>
  <c r="A568" i="4" l="1"/>
  <c r="A567" i="4"/>
  <c r="A569" i="4"/>
  <c r="A572" i="4" l="1"/>
  <c r="A571" i="4"/>
  <c r="A570" i="4"/>
  <c r="A575" i="4" l="1"/>
  <c r="A573" i="4"/>
  <c r="A574" i="4"/>
  <c r="A576" i="4" l="1"/>
  <c r="A578" i="4"/>
  <c r="A577" i="4"/>
  <c r="A580" i="4" l="1"/>
  <c r="A581" i="4"/>
  <c r="A579" i="4"/>
  <c r="A584" i="4" l="1"/>
  <c r="A583" i="4"/>
  <c r="A582" i="4"/>
  <c r="A586" i="4" l="1"/>
  <c r="A585" i="4"/>
  <c r="A587" i="4"/>
  <c r="A588" i="4" l="1"/>
  <c r="A589" i="4"/>
  <c r="A590" i="4"/>
  <c r="A592" i="4" l="1"/>
  <c r="A591" i="4"/>
  <c r="A593" i="4"/>
  <c r="A596" i="4" l="1"/>
  <c r="A595" i="4"/>
  <c r="A594" i="4"/>
  <c r="A599" i="4" l="1"/>
  <c r="A598" i="4"/>
  <c r="A597" i="4"/>
  <c r="A600" i="4" l="1"/>
  <c r="A602" i="4"/>
  <c r="A601" i="4"/>
  <c r="A604" i="4" l="1"/>
  <c r="A605" i="4"/>
  <c r="A603" i="4"/>
  <c r="A608" i="4" l="1"/>
  <c r="A607" i="4"/>
  <c r="A606" i="4"/>
  <c r="A611" i="4" l="1"/>
  <c r="A610" i="4"/>
  <c r="A609" i="4"/>
  <c r="A612" i="4" l="1"/>
  <c r="A614" i="4"/>
  <c r="A613" i="4"/>
  <c r="A616" i="4" l="1"/>
  <c r="A615" i="4"/>
  <c r="A617" i="4"/>
  <c r="A620" i="4" l="1"/>
  <c r="A619" i="4"/>
  <c r="A618" i="4"/>
  <c r="A623" i="4" l="1"/>
  <c r="A622" i="4"/>
  <c r="A621" i="4"/>
  <c r="A624" i="4" l="1"/>
  <c r="A625" i="4"/>
  <c r="A626" i="4"/>
  <c r="A628" i="4" l="1"/>
  <c r="A627" i="4"/>
  <c r="A629" i="4"/>
  <c r="A632" i="4" l="1"/>
  <c r="A631" i="4"/>
  <c r="A630" i="4"/>
  <c r="A635" i="4" l="1"/>
  <c r="A634" i="4"/>
  <c r="A633" i="4"/>
  <c r="A636" i="4" l="1"/>
  <c r="A637" i="4"/>
  <c r="A638" i="4"/>
  <c r="A640" i="4" l="1"/>
  <c r="A639" i="4"/>
  <c r="A641" i="4"/>
  <c r="A644" i="4" l="1"/>
  <c r="A643" i="4"/>
  <c r="A642" i="4"/>
  <c r="A647" i="4" l="1"/>
  <c r="A646" i="4"/>
  <c r="A645" i="4"/>
  <c r="A648" i="4" l="1"/>
  <c r="A650" i="4"/>
  <c r="A649" i="4"/>
  <c r="A652" i="4" l="1"/>
  <c r="A653" i="4"/>
  <c r="A651" i="4"/>
  <c r="A656" i="4" l="1"/>
  <c r="A655" i="4"/>
  <c r="A654" i="4"/>
  <c r="A659" i="4" l="1"/>
  <c r="A658" i="4"/>
  <c r="A657" i="4"/>
  <c r="A660" i="4" l="1"/>
  <c r="A662" i="4"/>
  <c r="A661" i="4"/>
  <c r="A664" i="4" l="1"/>
  <c r="A663" i="4"/>
  <c r="A665" i="4"/>
  <c r="A668" i="4" l="1"/>
  <c r="A667" i="4"/>
  <c r="A666" i="4"/>
  <c r="A671" i="4" l="1"/>
  <c r="A670" i="4"/>
  <c r="A669" i="4"/>
  <c r="A672" i="4" l="1"/>
  <c r="A674" i="4"/>
  <c r="A673" i="4"/>
  <c r="A676" i="4" l="1"/>
  <c r="A675" i="4"/>
  <c r="A677" i="4"/>
  <c r="A680" i="4" l="1"/>
  <c r="A679" i="4"/>
  <c r="A678" i="4"/>
  <c r="A683" i="4" l="1"/>
  <c r="A682" i="4"/>
  <c r="A681" i="4"/>
  <c r="A684" i="4" l="1"/>
  <c r="A686" i="4"/>
  <c r="A685" i="4"/>
  <c r="A688" i="4" l="1"/>
  <c r="A687" i="4"/>
  <c r="A689" i="4"/>
  <c r="A692" i="4" l="1"/>
  <c r="A691" i="4"/>
  <c r="A690" i="4"/>
  <c r="A695" i="4" l="1"/>
  <c r="A694" i="4"/>
  <c r="A693" i="4"/>
  <c r="A696" i="4" l="1"/>
  <c r="A698" i="4"/>
  <c r="A697" i="4"/>
  <c r="A700" i="4" l="1"/>
  <c r="A701" i="4"/>
  <c r="A699" i="4"/>
  <c r="A704" i="4" l="1"/>
  <c r="A703" i="4"/>
  <c r="A702" i="4"/>
  <c r="A707" i="4" l="1"/>
  <c r="A705" i="4"/>
  <c r="A706" i="4"/>
  <c r="A708" i="4" l="1"/>
  <c r="A710" i="4"/>
  <c r="A709" i="4"/>
  <c r="A712" i="4" l="1"/>
  <c r="A711" i="4"/>
  <c r="A713" i="4"/>
  <c r="A716" i="4" l="1"/>
  <c r="A714" i="4"/>
  <c r="A715" i="4"/>
  <c r="A719" i="4" l="1"/>
  <c r="A718" i="4"/>
  <c r="A717" i="4"/>
  <c r="A720" i="4" l="1"/>
  <c r="A722" i="4"/>
  <c r="A721" i="4"/>
  <c r="A724" i="4" l="1"/>
  <c r="A725" i="4"/>
  <c r="A723" i="4"/>
  <c r="A728" i="4" l="1"/>
  <c r="A727" i="4"/>
  <c r="A726" i="4"/>
  <c r="A730" i="4" l="1"/>
  <c r="A731" i="4"/>
  <c r="A729" i="4"/>
  <c r="A732" i="4" l="1"/>
  <c r="A734" i="4"/>
  <c r="A733" i="4"/>
  <c r="A736" i="4" l="1"/>
  <c r="A735" i="4"/>
  <c r="A737" i="4"/>
  <c r="A740" i="4" l="1"/>
  <c r="A739" i="4"/>
  <c r="A738" i="4"/>
  <c r="A743" i="4" l="1"/>
  <c r="A742" i="4"/>
  <c r="A741" i="4"/>
  <c r="A744" i="4" l="1"/>
  <c r="A746" i="4"/>
  <c r="A745" i="4"/>
  <c r="A748" i="4" l="1"/>
  <c r="A749" i="4"/>
  <c r="A747" i="4"/>
  <c r="A752" i="4" l="1"/>
  <c r="A751" i="4"/>
  <c r="A750" i="4"/>
  <c r="A753" i="4" l="1"/>
  <c r="A755" i="4"/>
  <c r="A754" i="4"/>
  <c r="A756" i="4" l="1"/>
  <c r="A758" i="4"/>
  <c r="A757" i="4"/>
  <c r="A760" i="4" l="1"/>
  <c r="A759" i="4"/>
  <c r="A761" i="4"/>
  <c r="A764" i="4" l="1"/>
  <c r="A763" i="4"/>
  <c r="A762" i="4"/>
  <c r="A767" i="4" l="1"/>
  <c r="A765" i="4"/>
  <c r="A766" i="4"/>
  <c r="A768" i="4" l="1"/>
  <c r="A769" i="4"/>
  <c r="A770" i="4"/>
  <c r="A772" i="4" l="1"/>
  <c r="A773" i="4"/>
  <c r="A771" i="4"/>
  <c r="A776" i="4" l="1"/>
  <c r="A775" i="4"/>
  <c r="A774" i="4"/>
  <c r="A778" i="4" l="1"/>
  <c r="A777" i="4"/>
  <c r="C5" i="1" l="1"/>
  <c r="C6" i="1" l="1"/>
  <c r="C6" i="3" s="1"/>
  <c r="F15" i="1"/>
  <c r="C7" i="1"/>
  <c r="G15" i="1"/>
  <c r="I15" i="1" s="1"/>
  <c r="J15" i="1" s="1"/>
  <c r="C3" i="3"/>
  <c r="G6" i="3"/>
  <c r="G7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4" i="3"/>
  <c r="H15" i="1" l="1"/>
  <c r="C8" i="1"/>
  <c r="C7" i="3"/>
  <c r="G8" i="3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D1017" i="4" s="1"/>
  <c r="C1016" i="4"/>
  <c r="C1015" i="4"/>
  <c r="C1014" i="4"/>
  <c r="C1013" i="4"/>
  <c r="C1012" i="4"/>
  <c r="C1011" i="4"/>
  <c r="D1011" i="4" s="1"/>
  <c r="C1010" i="4"/>
  <c r="C1009" i="4"/>
  <c r="C1008" i="4"/>
  <c r="C1007" i="4"/>
  <c r="C1006" i="4"/>
  <c r="D1006" i="4" s="1"/>
  <c r="C1005" i="4"/>
  <c r="C1004" i="4"/>
  <c r="C1003" i="4"/>
  <c r="C1002" i="4"/>
  <c r="D1002" i="4" s="1"/>
  <c r="C1001" i="4"/>
  <c r="D1001" i="4" s="1"/>
  <c r="C1000" i="4"/>
  <c r="C999" i="4"/>
  <c r="C998" i="4"/>
  <c r="C997" i="4"/>
  <c r="D997" i="4" s="1"/>
  <c r="C996" i="4"/>
  <c r="C995" i="4"/>
  <c r="D995" i="4" s="1"/>
  <c r="C994" i="4"/>
  <c r="C993" i="4"/>
  <c r="C992" i="4"/>
  <c r="C991" i="4"/>
  <c r="C990" i="4"/>
  <c r="C989" i="4"/>
  <c r="C988" i="4"/>
  <c r="C987" i="4"/>
  <c r="C986" i="4"/>
  <c r="D986" i="4" s="1"/>
  <c r="C985" i="4"/>
  <c r="C984" i="4"/>
  <c r="C983" i="4"/>
  <c r="D983" i="4" s="1"/>
  <c r="C982" i="4"/>
  <c r="C981" i="4"/>
  <c r="C980" i="4"/>
  <c r="C979" i="4"/>
  <c r="D979" i="4" s="1"/>
  <c r="C978" i="4"/>
  <c r="D978" i="4" s="1"/>
  <c r="C977" i="4"/>
  <c r="C976" i="4"/>
  <c r="C975" i="4"/>
  <c r="C974" i="4"/>
  <c r="C973" i="4"/>
  <c r="C972" i="4"/>
  <c r="C971" i="4"/>
  <c r="D971" i="4" s="1"/>
  <c r="C970" i="4"/>
  <c r="C969" i="4"/>
  <c r="C968" i="4"/>
  <c r="C967" i="4"/>
  <c r="C966" i="4"/>
  <c r="D966" i="4" s="1"/>
  <c r="C965" i="4"/>
  <c r="D965" i="4" s="1"/>
  <c r="C964" i="4"/>
  <c r="C963" i="4"/>
  <c r="C962" i="4"/>
  <c r="D962" i="4" s="1"/>
  <c r="C961" i="4"/>
  <c r="C960" i="4"/>
  <c r="C959" i="4"/>
  <c r="C958" i="4"/>
  <c r="D958" i="4" s="1"/>
  <c r="C957" i="4"/>
  <c r="C956" i="4"/>
  <c r="D956" i="4" s="1"/>
  <c r="C955" i="4"/>
  <c r="C954" i="4"/>
  <c r="C953" i="4"/>
  <c r="D953" i="4" s="1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D931" i="4" s="1"/>
  <c r="C930" i="4"/>
  <c r="D930" i="4" s="1"/>
  <c r="C929" i="4"/>
  <c r="C928" i="4"/>
  <c r="D928" i="4" s="1"/>
  <c r="C927" i="4"/>
  <c r="C926" i="4"/>
  <c r="C925" i="4"/>
  <c r="D925" i="4" s="1"/>
  <c r="C924" i="4"/>
  <c r="C923" i="4"/>
  <c r="C922" i="4"/>
  <c r="D922" i="4" s="1"/>
  <c r="C921" i="4"/>
  <c r="C920" i="4"/>
  <c r="C919" i="4"/>
  <c r="D919" i="4" s="1"/>
  <c r="C918" i="4"/>
  <c r="C917" i="4"/>
  <c r="D917" i="4" s="1"/>
  <c r="C916" i="4"/>
  <c r="C915" i="4"/>
  <c r="C914" i="4"/>
  <c r="C913" i="4"/>
  <c r="C912" i="4"/>
  <c r="D912" i="4" s="1"/>
  <c r="C911" i="4"/>
  <c r="C910" i="4"/>
  <c r="C909" i="4"/>
  <c r="C908" i="4"/>
  <c r="C907" i="4"/>
  <c r="C906" i="4"/>
  <c r="C905" i="4"/>
  <c r="D905" i="4" s="1"/>
  <c r="C904" i="4"/>
  <c r="C903" i="4"/>
  <c r="C902" i="4"/>
  <c r="C901" i="4"/>
  <c r="C900" i="4"/>
  <c r="C899" i="4"/>
  <c r="C898" i="4"/>
  <c r="C897" i="4"/>
  <c r="C896" i="4"/>
  <c r="C895" i="4"/>
  <c r="C894" i="4"/>
  <c r="D894" i="4" s="1"/>
  <c r="C893" i="4"/>
  <c r="D893" i="4" s="1"/>
  <c r="C892" i="4"/>
  <c r="C891" i="4"/>
  <c r="C890" i="4"/>
  <c r="C889" i="4"/>
  <c r="C888" i="4"/>
  <c r="C887" i="4"/>
  <c r="D887" i="4" s="1"/>
  <c r="C886" i="4"/>
  <c r="C885" i="4"/>
  <c r="C884" i="4"/>
  <c r="C883" i="4"/>
  <c r="D883" i="4" s="1"/>
  <c r="C882" i="4"/>
  <c r="C881" i="4"/>
  <c r="D881" i="4" s="1"/>
  <c r="C880" i="4"/>
  <c r="D880" i="4" s="1"/>
  <c r="C879" i="4"/>
  <c r="D879" i="4" s="1"/>
  <c r="C878" i="4"/>
  <c r="C877" i="4"/>
  <c r="D877" i="4" s="1"/>
  <c r="C876" i="4"/>
  <c r="C875" i="4"/>
  <c r="D875" i="4" s="1"/>
  <c r="C874" i="4"/>
  <c r="D874" i="4" s="1"/>
  <c r="C873" i="4"/>
  <c r="C872" i="4"/>
  <c r="C871" i="4"/>
  <c r="D871" i="4" s="1"/>
  <c r="C870" i="4"/>
  <c r="D870" i="4" s="1"/>
  <c r="C869" i="4"/>
  <c r="D869" i="4" s="1"/>
  <c r="C868" i="4"/>
  <c r="D868" i="4" s="1"/>
  <c r="C867" i="4"/>
  <c r="C866" i="4"/>
  <c r="C865" i="4"/>
  <c r="D865" i="4" s="1"/>
  <c r="C864" i="4"/>
  <c r="D864" i="4" s="1"/>
  <c r="C863" i="4"/>
  <c r="D863" i="4" s="1"/>
  <c r="C862" i="4"/>
  <c r="C861" i="4"/>
  <c r="C860" i="4"/>
  <c r="C859" i="4"/>
  <c r="D859" i="4" s="1"/>
  <c r="C858" i="4"/>
  <c r="D858" i="4" s="1"/>
  <c r="C857" i="4"/>
  <c r="C856" i="4"/>
  <c r="C855" i="4"/>
  <c r="C854" i="4"/>
  <c r="C853" i="4"/>
  <c r="D853" i="4" s="1"/>
  <c r="C852" i="4"/>
  <c r="D852" i="4" s="1"/>
  <c r="C851" i="4"/>
  <c r="C850" i="4"/>
  <c r="C849" i="4"/>
  <c r="D849" i="4" s="1"/>
  <c r="C848" i="4"/>
  <c r="D848" i="4" s="1"/>
  <c r="C847" i="4"/>
  <c r="D847" i="4" s="1"/>
  <c r="C846" i="4"/>
  <c r="C845" i="4"/>
  <c r="D845" i="4" s="1"/>
  <c r="C844" i="4"/>
  <c r="C843" i="4"/>
  <c r="C842" i="4"/>
  <c r="D842" i="4" s="1"/>
  <c r="C841" i="4"/>
  <c r="C840" i="4"/>
  <c r="D840" i="4" s="1"/>
  <c r="C839" i="4"/>
  <c r="C838" i="4"/>
  <c r="D838" i="4" s="1"/>
  <c r="C837" i="4"/>
  <c r="C836" i="4"/>
  <c r="C835" i="4"/>
  <c r="C834" i="4"/>
  <c r="D834" i="4" s="1"/>
  <c r="C833" i="4"/>
  <c r="D833" i="4" s="1"/>
  <c r="C832" i="4"/>
  <c r="D832" i="4" s="1"/>
  <c r="C831" i="4"/>
  <c r="C830" i="4"/>
  <c r="C829" i="4"/>
  <c r="C828" i="4"/>
  <c r="C827" i="4"/>
  <c r="C826" i="4"/>
  <c r="C825" i="4"/>
  <c r="D825" i="4" s="1"/>
  <c r="C824" i="4"/>
  <c r="D824" i="4" s="1"/>
  <c r="C823" i="4"/>
  <c r="C822" i="4"/>
  <c r="D822" i="4" s="1"/>
  <c r="C821" i="4"/>
  <c r="C820" i="4"/>
  <c r="C819" i="4"/>
  <c r="C818" i="4"/>
  <c r="C817" i="4"/>
  <c r="C816" i="4"/>
  <c r="D816" i="4" s="1"/>
  <c r="C815" i="4"/>
  <c r="C814" i="4"/>
  <c r="D814" i="4" s="1"/>
  <c r="C813" i="4"/>
  <c r="D813" i="4" s="1"/>
  <c r="C812" i="4"/>
  <c r="C811" i="4"/>
  <c r="C810" i="4"/>
  <c r="C809" i="4"/>
  <c r="C808" i="4"/>
  <c r="D808" i="4" s="1"/>
  <c r="C807" i="4"/>
  <c r="C806" i="4"/>
  <c r="D806" i="4" s="1"/>
  <c r="C805" i="4"/>
  <c r="D805" i="4" s="1"/>
  <c r="C804" i="4"/>
  <c r="C803" i="4"/>
  <c r="D803" i="4" s="1"/>
  <c r="C802" i="4"/>
  <c r="D802" i="4" s="1"/>
  <c r="C801" i="4"/>
  <c r="C800" i="4"/>
  <c r="C799" i="4"/>
  <c r="D799" i="4" s="1"/>
  <c r="C798" i="4"/>
  <c r="C797" i="4"/>
  <c r="C796" i="4"/>
  <c r="C795" i="4"/>
  <c r="C794" i="4"/>
  <c r="D794" i="4" s="1"/>
  <c r="C793" i="4"/>
  <c r="C792" i="4"/>
  <c r="C791" i="4"/>
  <c r="C790" i="4"/>
  <c r="D790" i="4" s="1"/>
  <c r="C789" i="4"/>
  <c r="C788" i="4"/>
  <c r="D788" i="4" s="1"/>
  <c r="C787" i="4"/>
  <c r="C786" i="4"/>
  <c r="D786" i="4" s="1"/>
  <c r="C785" i="4"/>
  <c r="D785" i="4" s="1"/>
  <c r="C784" i="4"/>
  <c r="D784" i="4" s="1"/>
  <c r="C783" i="4"/>
  <c r="C782" i="4"/>
  <c r="C781" i="4"/>
  <c r="C780" i="4"/>
  <c r="C779" i="4"/>
  <c r="D779" i="4" s="1"/>
  <c r="C778" i="4"/>
  <c r="C777" i="4"/>
  <c r="C776" i="4"/>
  <c r="C775" i="4"/>
  <c r="C774" i="4"/>
  <c r="C773" i="4"/>
  <c r="C772" i="4"/>
  <c r="D772" i="4" s="1"/>
  <c r="C771" i="4"/>
  <c r="C770" i="4"/>
  <c r="D770" i="4" s="1"/>
  <c r="C769" i="4"/>
  <c r="D769" i="4" s="1"/>
  <c r="C768" i="4"/>
  <c r="D768" i="4" s="1"/>
  <c r="C767" i="4"/>
  <c r="C766" i="4"/>
  <c r="C765" i="4"/>
  <c r="C764" i="4"/>
  <c r="C763" i="4"/>
  <c r="D763" i="4" s="1"/>
  <c r="C762" i="4"/>
  <c r="C761" i="4"/>
  <c r="C760" i="4"/>
  <c r="C759" i="4"/>
  <c r="C758" i="4"/>
  <c r="D758" i="4" s="1"/>
  <c r="C757" i="4"/>
  <c r="C756" i="4"/>
  <c r="C755" i="4"/>
  <c r="D755" i="4" s="1"/>
  <c r="C754" i="4"/>
  <c r="D754" i="4" s="1"/>
  <c r="C753" i="4"/>
  <c r="C752" i="4"/>
  <c r="C751" i="4"/>
  <c r="D751" i="4" s="1"/>
  <c r="C750" i="4"/>
  <c r="C749" i="4"/>
  <c r="D749" i="4" s="1"/>
  <c r="C748" i="4"/>
  <c r="C747" i="4"/>
  <c r="C746" i="4"/>
  <c r="C745" i="4"/>
  <c r="C744" i="4"/>
  <c r="C743" i="4"/>
  <c r="D743" i="4" s="1"/>
  <c r="C742" i="4"/>
  <c r="D742" i="4" s="1"/>
  <c r="C741" i="4"/>
  <c r="C740" i="4"/>
  <c r="C739" i="4"/>
  <c r="D739" i="4" s="1"/>
  <c r="C738" i="4"/>
  <c r="D738" i="4" s="1"/>
  <c r="C737" i="4"/>
  <c r="C736" i="4"/>
  <c r="C735" i="4"/>
  <c r="D735" i="4" s="1"/>
  <c r="C734" i="4"/>
  <c r="C733" i="4"/>
  <c r="C732" i="4"/>
  <c r="D732" i="4" s="1"/>
  <c r="C731" i="4"/>
  <c r="C730" i="4"/>
  <c r="D730" i="4" s="1"/>
  <c r="C729" i="4"/>
  <c r="C728" i="4"/>
  <c r="C727" i="4"/>
  <c r="D727" i="4" s="1"/>
  <c r="C726" i="4"/>
  <c r="C725" i="4"/>
  <c r="D725" i="4" s="1"/>
  <c r="C724" i="4"/>
  <c r="D724" i="4" s="1"/>
  <c r="C723" i="4"/>
  <c r="C722" i="4"/>
  <c r="D722" i="4" s="1"/>
  <c r="C721" i="4"/>
  <c r="C720" i="4"/>
  <c r="C719" i="4"/>
  <c r="C718" i="4"/>
  <c r="C717" i="4"/>
  <c r="D717" i="4" s="1"/>
  <c r="C716" i="4"/>
  <c r="D716" i="4" s="1"/>
  <c r="C715" i="4"/>
  <c r="C714" i="4"/>
  <c r="D714" i="4" s="1"/>
  <c r="C713" i="4"/>
  <c r="C712" i="4"/>
  <c r="C711" i="4"/>
  <c r="D711" i="4" s="1"/>
  <c r="C710" i="4"/>
  <c r="C709" i="4"/>
  <c r="D709" i="4" s="1"/>
  <c r="C708" i="4"/>
  <c r="D708" i="4" s="1"/>
  <c r="C707" i="4"/>
  <c r="C706" i="4"/>
  <c r="D706" i="4" s="1"/>
  <c r="C705" i="4"/>
  <c r="C704" i="4"/>
  <c r="C703" i="4"/>
  <c r="D703" i="4" s="1"/>
  <c r="C702" i="4"/>
  <c r="C701" i="4"/>
  <c r="D701" i="4" s="1"/>
  <c r="C700" i="4"/>
  <c r="D700" i="4" s="1"/>
  <c r="C699" i="4"/>
  <c r="C698" i="4"/>
  <c r="D698" i="4" s="1"/>
  <c r="C697" i="4"/>
  <c r="C696" i="4"/>
  <c r="D696" i="4" s="1"/>
  <c r="C695" i="4"/>
  <c r="D695" i="4" s="1"/>
  <c r="C694" i="4"/>
  <c r="C693" i="4"/>
  <c r="D693" i="4" s="1"/>
  <c r="C692" i="4"/>
  <c r="D692" i="4" s="1"/>
  <c r="C691" i="4"/>
  <c r="C690" i="4"/>
  <c r="D690" i="4" s="1"/>
  <c r="C689" i="4"/>
  <c r="C688" i="4"/>
  <c r="C687" i="4"/>
  <c r="C686" i="4"/>
  <c r="C685" i="4"/>
  <c r="D685" i="4" s="1"/>
  <c r="C684" i="4"/>
  <c r="D684" i="4" s="1"/>
  <c r="C683" i="4"/>
  <c r="C682" i="4"/>
  <c r="C681" i="4"/>
  <c r="C680" i="4"/>
  <c r="D680" i="4" s="1"/>
  <c r="C679" i="4"/>
  <c r="C678" i="4"/>
  <c r="D678" i="4" s="1"/>
  <c r="C677" i="4"/>
  <c r="C676" i="4"/>
  <c r="C675" i="4"/>
  <c r="C674" i="4"/>
  <c r="C673" i="4"/>
  <c r="D673" i="4" s="1"/>
  <c r="C672" i="4"/>
  <c r="D672" i="4" s="1"/>
  <c r="C671" i="4"/>
  <c r="C670" i="4"/>
  <c r="C669" i="4"/>
  <c r="C668" i="4"/>
  <c r="C667" i="4"/>
  <c r="D667" i="4" s="1"/>
  <c r="C666" i="4"/>
  <c r="C665" i="4"/>
  <c r="C664" i="4"/>
  <c r="D664" i="4" s="1"/>
  <c r="C663" i="4"/>
  <c r="C662" i="4"/>
  <c r="D662" i="4" s="1"/>
  <c r="C661" i="4"/>
  <c r="C660" i="4"/>
  <c r="C659" i="4"/>
  <c r="C658" i="4"/>
  <c r="C657" i="4"/>
  <c r="D657" i="4" s="1"/>
  <c r="C656" i="4"/>
  <c r="D656" i="4" s="1"/>
  <c r="C655" i="4"/>
  <c r="C654" i="4"/>
  <c r="C653" i="4"/>
  <c r="C652" i="4"/>
  <c r="C651" i="4"/>
  <c r="D651" i="4" s="1"/>
  <c r="C650" i="4"/>
  <c r="C649" i="4"/>
  <c r="D649" i="4" s="1"/>
  <c r="C648" i="4"/>
  <c r="D648" i="4" s="1"/>
  <c r="C647" i="4"/>
  <c r="C646" i="4"/>
  <c r="D646" i="4" s="1"/>
  <c r="C645" i="4"/>
  <c r="C644" i="4"/>
  <c r="C643" i="4"/>
  <c r="D643" i="4" s="1"/>
  <c r="C642" i="4"/>
  <c r="C641" i="4"/>
  <c r="C640" i="4"/>
  <c r="D640" i="4" s="1"/>
  <c r="C639" i="4"/>
  <c r="C638" i="4"/>
  <c r="D638" i="4" s="1"/>
  <c r="C637" i="4"/>
  <c r="C636" i="4"/>
  <c r="C635" i="4"/>
  <c r="C634" i="4"/>
  <c r="C633" i="4"/>
  <c r="D633" i="4" s="1"/>
  <c r="C632" i="4"/>
  <c r="D632" i="4" s="1"/>
  <c r="C631" i="4"/>
  <c r="C630" i="4"/>
  <c r="D630" i="4" s="1"/>
  <c r="C629" i="4"/>
  <c r="C628" i="4"/>
  <c r="C627" i="4"/>
  <c r="D627" i="4" s="1"/>
  <c r="C626" i="4"/>
  <c r="C625" i="4"/>
  <c r="D625" i="4" s="1"/>
  <c r="C624" i="4"/>
  <c r="D624" i="4" s="1"/>
  <c r="C623" i="4"/>
  <c r="C622" i="4"/>
  <c r="D622" i="4" s="1"/>
  <c r="C621" i="4"/>
  <c r="C620" i="4"/>
  <c r="C619" i="4"/>
  <c r="D619" i="4" s="1"/>
  <c r="C618" i="4"/>
  <c r="C617" i="4"/>
  <c r="D617" i="4" s="1"/>
  <c r="C616" i="4"/>
  <c r="D616" i="4" s="1"/>
  <c r="C615" i="4"/>
  <c r="C614" i="4"/>
  <c r="D614" i="4" s="1"/>
  <c r="C613" i="4"/>
  <c r="C612" i="4"/>
  <c r="C611" i="4"/>
  <c r="D611" i="4" s="1"/>
  <c r="C610" i="4"/>
  <c r="C609" i="4"/>
  <c r="D609" i="4" s="1"/>
  <c r="C608" i="4"/>
  <c r="D608" i="4" s="1"/>
  <c r="C607" i="4"/>
  <c r="C606" i="4"/>
  <c r="D606" i="4" s="1"/>
  <c r="C605" i="4"/>
  <c r="C604" i="4"/>
  <c r="C603" i="4"/>
  <c r="D603" i="4" s="1"/>
  <c r="C602" i="4"/>
  <c r="C601" i="4"/>
  <c r="C600" i="4"/>
  <c r="D600" i="4" s="1"/>
  <c r="C599" i="4"/>
  <c r="D599" i="4" s="1"/>
  <c r="C598" i="4"/>
  <c r="C597" i="4"/>
  <c r="C596" i="4"/>
  <c r="C595" i="4"/>
  <c r="C594" i="4"/>
  <c r="C593" i="4"/>
  <c r="C592" i="4"/>
  <c r="D592" i="4" s="1"/>
  <c r="C591" i="4"/>
  <c r="C590" i="4"/>
  <c r="C589" i="4"/>
  <c r="C588" i="4"/>
  <c r="C587" i="4"/>
  <c r="D587" i="4" s="1"/>
  <c r="C586" i="4"/>
  <c r="D586" i="4" s="1"/>
  <c r="C585" i="4"/>
  <c r="C584" i="4"/>
  <c r="D584" i="4" s="1"/>
  <c r="C583" i="4"/>
  <c r="D583" i="4" s="1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D570" i="4" s="1"/>
  <c r="C569" i="4"/>
  <c r="D569" i="4" s="1"/>
  <c r="C568" i="4"/>
  <c r="D568" i="4" s="1"/>
  <c r="C567" i="4"/>
  <c r="D567" i="4" s="1"/>
  <c r="C566" i="4"/>
  <c r="C565" i="4"/>
  <c r="D565" i="4" s="1"/>
  <c r="C564" i="4"/>
  <c r="C563" i="4"/>
  <c r="D563" i="4" s="1"/>
  <c r="C562" i="4"/>
  <c r="D562" i="4" s="1"/>
  <c r="C561" i="4"/>
  <c r="C560" i="4"/>
  <c r="C559" i="4"/>
  <c r="C558" i="4"/>
  <c r="C557" i="4"/>
  <c r="D557" i="4" s="1"/>
  <c r="C556" i="4"/>
  <c r="D556" i="4" s="1"/>
  <c r="C555" i="4"/>
  <c r="C554" i="4"/>
  <c r="D554" i="4" s="1"/>
  <c r="C553" i="4"/>
  <c r="D553" i="4" s="1"/>
  <c r="C552" i="4"/>
  <c r="D552" i="4" s="1"/>
  <c r="C551" i="4"/>
  <c r="C550" i="4"/>
  <c r="C549" i="4"/>
  <c r="C548" i="4"/>
  <c r="C547" i="4"/>
  <c r="C546" i="4"/>
  <c r="C545" i="4"/>
  <c r="C544" i="4"/>
  <c r="C543" i="4"/>
  <c r="C542" i="4"/>
  <c r="D542" i="4" s="1"/>
  <c r="C541" i="4"/>
  <c r="C540" i="4"/>
  <c r="D540" i="4" s="1"/>
  <c r="C539" i="4"/>
  <c r="C538" i="4"/>
  <c r="C537" i="4"/>
  <c r="C536" i="4"/>
  <c r="D536" i="4" s="1"/>
  <c r="C535" i="4"/>
  <c r="C534" i="4"/>
  <c r="C533" i="4"/>
  <c r="D533" i="4" s="1"/>
  <c r="C532" i="4"/>
  <c r="C531" i="4"/>
  <c r="C530" i="4"/>
  <c r="C529" i="4"/>
  <c r="C528" i="4"/>
  <c r="C527" i="4"/>
  <c r="C526" i="4"/>
  <c r="D526" i="4" s="1"/>
  <c r="C525" i="4"/>
  <c r="C524" i="4"/>
  <c r="D524" i="4" s="1"/>
  <c r="C523" i="4"/>
  <c r="D523" i="4" s="1"/>
  <c r="C522" i="4"/>
  <c r="C521" i="4"/>
  <c r="C520" i="4"/>
  <c r="D520" i="4" s="1"/>
  <c r="C519" i="4"/>
  <c r="C518" i="4"/>
  <c r="C517" i="4"/>
  <c r="C516" i="4"/>
  <c r="C515" i="4"/>
  <c r="C514" i="4"/>
  <c r="C513" i="4"/>
  <c r="C512" i="4"/>
  <c r="C511" i="4"/>
  <c r="D511" i="4" s="1"/>
  <c r="C510" i="4"/>
  <c r="D510" i="4" s="1"/>
  <c r="C509" i="4"/>
  <c r="C508" i="4"/>
  <c r="D508" i="4" s="1"/>
  <c r="C507" i="4"/>
  <c r="C506" i="4"/>
  <c r="C505" i="4"/>
  <c r="C504" i="4"/>
  <c r="D504" i="4" s="1"/>
  <c r="C503" i="4"/>
  <c r="C502" i="4"/>
  <c r="D502" i="4" s="1"/>
  <c r="C501" i="4"/>
  <c r="D501" i="4" s="1"/>
  <c r="C500" i="4"/>
  <c r="C499" i="4"/>
  <c r="C498" i="4"/>
  <c r="D498" i="4" s="1"/>
  <c r="C497" i="4"/>
  <c r="D497" i="4" s="1"/>
  <c r="C496" i="4"/>
  <c r="C495" i="4"/>
  <c r="C494" i="4"/>
  <c r="D494" i="4" s="1"/>
  <c r="C493" i="4"/>
  <c r="D493" i="4" s="1"/>
  <c r="C492" i="4"/>
  <c r="D492" i="4" s="1"/>
  <c r="C491" i="4"/>
  <c r="C490" i="4"/>
  <c r="C489" i="4"/>
  <c r="C488" i="4"/>
  <c r="D488" i="4" s="1"/>
  <c r="C487" i="4"/>
  <c r="D487" i="4" s="1"/>
  <c r="C486" i="4"/>
  <c r="C485" i="4"/>
  <c r="D485" i="4" s="1"/>
  <c r="C484" i="4"/>
  <c r="C483" i="4"/>
  <c r="C482" i="4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C475" i="4"/>
  <c r="D475" i="4" s="1"/>
  <c r="C474" i="4"/>
  <c r="C473" i="4"/>
  <c r="C472" i="4"/>
  <c r="D472" i="4" s="1"/>
  <c r="C471" i="4"/>
  <c r="C470" i="4"/>
  <c r="C469" i="4"/>
  <c r="C468" i="4"/>
  <c r="C467" i="4"/>
  <c r="C466" i="4"/>
  <c r="C465" i="4"/>
  <c r="C464" i="4"/>
  <c r="D464" i="4" s="1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D451" i="4" s="1"/>
  <c r="C450" i="4"/>
  <c r="C449" i="4"/>
  <c r="D449" i="4" s="1"/>
  <c r="C448" i="4"/>
  <c r="D448" i="4" s="1"/>
  <c r="C447" i="4"/>
  <c r="C446" i="4"/>
  <c r="D446" i="4" s="1"/>
  <c r="C445" i="4"/>
  <c r="C444" i="4"/>
  <c r="C443" i="4"/>
  <c r="D443" i="4" s="1"/>
  <c r="C442" i="4"/>
  <c r="C441" i="4"/>
  <c r="D441" i="4" s="1"/>
  <c r="C440" i="4"/>
  <c r="D440" i="4" s="1"/>
  <c r="C439" i="4"/>
  <c r="C438" i="4"/>
  <c r="D438" i="4" s="1"/>
  <c r="C437" i="4"/>
  <c r="C436" i="4"/>
  <c r="C435" i="4"/>
  <c r="D435" i="4" s="1"/>
  <c r="C434" i="4"/>
  <c r="C433" i="4"/>
  <c r="D433" i="4" s="1"/>
  <c r="C432" i="4"/>
  <c r="D432" i="4" s="1"/>
  <c r="C431" i="4"/>
  <c r="C430" i="4"/>
  <c r="D430" i="4" s="1"/>
  <c r="C429" i="4"/>
  <c r="C428" i="4"/>
  <c r="C427" i="4"/>
  <c r="D427" i="4" s="1"/>
  <c r="C426" i="4"/>
  <c r="C425" i="4"/>
  <c r="C424" i="4"/>
  <c r="D424" i="4" s="1"/>
  <c r="C423" i="4"/>
  <c r="C422" i="4"/>
  <c r="C421" i="4"/>
  <c r="C420" i="4"/>
  <c r="C419" i="4"/>
  <c r="D419" i="4" s="1"/>
  <c r="C418" i="4"/>
  <c r="C417" i="4"/>
  <c r="C416" i="4"/>
  <c r="D416" i="4" s="1"/>
  <c r="C415" i="4"/>
  <c r="C414" i="4"/>
  <c r="C413" i="4"/>
  <c r="C412" i="4"/>
  <c r="C411" i="4"/>
  <c r="D411" i="4" s="1"/>
  <c r="C410" i="4"/>
  <c r="C409" i="4"/>
  <c r="C408" i="4"/>
  <c r="D408" i="4" s="1"/>
  <c r="C407" i="4"/>
  <c r="C406" i="4"/>
  <c r="C405" i="4"/>
  <c r="C404" i="4"/>
  <c r="C403" i="4"/>
  <c r="D403" i="4" s="1"/>
  <c r="C402" i="4"/>
  <c r="C401" i="4"/>
  <c r="D401" i="4" s="1"/>
  <c r="C400" i="4"/>
  <c r="D400" i="4" s="1"/>
  <c r="C399" i="4"/>
  <c r="C398" i="4"/>
  <c r="D398" i="4" s="1"/>
  <c r="C397" i="4"/>
  <c r="C396" i="4"/>
  <c r="D396" i="4" s="1"/>
  <c r="C395" i="4"/>
  <c r="C394" i="4"/>
  <c r="D394" i="4" s="1"/>
  <c r="C393" i="4"/>
  <c r="C392" i="4"/>
  <c r="C391" i="4"/>
  <c r="C390" i="4"/>
  <c r="D390" i="4" s="1"/>
  <c r="C389" i="4"/>
  <c r="C388" i="4"/>
  <c r="C387" i="4"/>
  <c r="C386" i="4"/>
  <c r="C385" i="4"/>
  <c r="C384" i="4"/>
  <c r="D384" i="4" s="1"/>
  <c r="C383" i="4"/>
  <c r="C382" i="4"/>
  <c r="C381" i="4"/>
  <c r="C380" i="4"/>
  <c r="C379" i="4"/>
  <c r="D379" i="4" s="1"/>
  <c r="C378" i="4"/>
  <c r="C377" i="4"/>
  <c r="C376" i="4"/>
  <c r="C375" i="4"/>
  <c r="C374" i="4"/>
  <c r="C373" i="4"/>
  <c r="C372" i="4"/>
  <c r="C371" i="4"/>
  <c r="D371" i="4" s="1"/>
  <c r="C370" i="4"/>
  <c r="C369" i="4"/>
  <c r="C368" i="4"/>
  <c r="D368" i="4" s="1"/>
  <c r="C367" i="4"/>
  <c r="C366" i="4"/>
  <c r="C365" i="4"/>
  <c r="C364" i="4"/>
  <c r="C363" i="4"/>
  <c r="D363" i="4" s="1"/>
  <c r="C362" i="4"/>
  <c r="C361" i="4"/>
  <c r="C360" i="4"/>
  <c r="C359" i="4"/>
  <c r="D359" i="4" s="1"/>
  <c r="C358" i="4"/>
  <c r="D358" i="4" s="1"/>
  <c r="C357" i="4"/>
  <c r="C356" i="4"/>
  <c r="C355" i="4"/>
  <c r="D355" i="4" s="1"/>
  <c r="C354" i="4"/>
  <c r="D354" i="4" s="1"/>
  <c r="C353" i="4"/>
  <c r="D353" i="4" s="1"/>
  <c r="C352" i="4"/>
  <c r="D352" i="4" s="1"/>
  <c r="C351" i="4"/>
  <c r="C350" i="4"/>
  <c r="C349" i="4"/>
  <c r="C348" i="4"/>
  <c r="C347" i="4"/>
  <c r="D347" i="4" s="1"/>
  <c r="C346" i="4"/>
  <c r="C345" i="4"/>
  <c r="C344" i="4"/>
  <c r="C343" i="4"/>
  <c r="C342" i="4"/>
  <c r="D342" i="4" s="1"/>
  <c r="C341" i="4"/>
  <c r="C340" i="4"/>
  <c r="C339" i="4"/>
  <c r="D339" i="4" s="1"/>
  <c r="C338" i="4"/>
  <c r="C337" i="4"/>
  <c r="D337" i="4" s="1"/>
  <c r="C336" i="4"/>
  <c r="D336" i="4" s="1"/>
  <c r="C335" i="4"/>
  <c r="C334" i="4"/>
  <c r="C333" i="4"/>
  <c r="C332" i="4"/>
  <c r="C331" i="4"/>
  <c r="C330" i="4"/>
  <c r="C329" i="4"/>
  <c r="C328" i="4"/>
  <c r="C327" i="4"/>
  <c r="D327" i="4" s="1"/>
  <c r="C326" i="4"/>
  <c r="D326" i="4" s="1"/>
  <c r="C325" i="4"/>
  <c r="C324" i="4"/>
  <c r="C323" i="4"/>
  <c r="D323" i="4" s="1"/>
  <c r="C322" i="4"/>
  <c r="D322" i="4" s="1"/>
  <c r="C321" i="4"/>
  <c r="D321" i="4" s="1"/>
  <c r="C320" i="4"/>
  <c r="C319" i="4"/>
  <c r="D319" i="4" s="1"/>
  <c r="C318" i="4"/>
  <c r="D318" i="4" s="1"/>
  <c r="C317" i="4"/>
  <c r="D317" i="4" s="1"/>
  <c r="C316" i="4"/>
  <c r="C315" i="4"/>
  <c r="C314" i="4"/>
  <c r="D314" i="4" s="1"/>
  <c r="C313" i="4"/>
  <c r="C312" i="4"/>
  <c r="C311" i="4"/>
  <c r="C310" i="4"/>
  <c r="C309" i="4"/>
  <c r="D309" i="4" s="1"/>
  <c r="C308" i="4"/>
  <c r="C307" i="4"/>
  <c r="D307" i="4" s="1"/>
  <c r="C306" i="4"/>
  <c r="C305" i="4"/>
  <c r="C304" i="4"/>
  <c r="C303" i="4"/>
  <c r="C302" i="4"/>
  <c r="D302" i="4" s="1"/>
  <c r="C301" i="4"/>
  <c r="C300" i="4"/>
  <c r="C299" i="4"/>
  <c r="C298" i="4"/>
  <c r="C297" i="4"/>
  <c r="D297" i="4" s="1"/>
  <c r="C296" i="4"/>
  <c r="C295" i="4"/>
  <c r="C294" i="4"/>
  <c r="C293" i="4"/>
  <c r="C292" i="4"/>
  <c r="C291" i="4"/>
  <c r="C290" i="4"/>
  <c r="C289" i="4"/>
  <c r="C288" i="4"/>
  <c r="D288" i="4" s="1"/>
  <c r="C287" i="4"/>
  <c r="C286" i="4"/>
  <c r="D286" i="4" s="1"/>
  <c r="C285" i="4"/>
  <c r="C284" i="4"/>
  <c r="C283" i="4"/>
  <c r="D283" i="4" s="1"/>
  <c r="C282" i="4"/>
  <c r="C281" i="4"/>
  <c r="D281" i="4" s="1"/>
  <c r="C280" i="4"/>
  <c r="C279" i="4"/>
  <c r="C278" i="4"/>
  <c r="D278" i="4" s="1"/>
  <c r="C277" i="4"/>
  <c r="C276" i="4"/>
  <c r="C275" i="4"/>
  <c r="D275" i="4" s="1"/>
  <c r="C274" i="4"/>
  <c r="C273" i="4"/>
  <c r="C272" i="4"/>
  <c r="D272" i="4" s="1"/>
  <c r="C271" i="4"/>
  <c r="C270" i="4"/>
  <c r="C269" i="4"/>
  <c r="C268" i="4"/>
  <c r="D268" i="4" s="1"/>
  <c r="C267" i="4"/>
  <c r="D267" i="4" s="1"/>
  <c r="C266" i="4"/>
  <c r="C265" i="4"/>
  <c r="D265" i="4" s="1"/>
  <c r="C264" i="4"/>
  <c r="C263" i="4"/>
  <c r="C262" i="4"/>
  <c r="C261" i="4"/>
  <c r="C260" i="4"/>
  <c r="C259" i="4"/>
  <c r="C258" i="4"/>
  <c r="C257" i="4"/>
  <c r="C256" i="4"/>
  <c r="C255" i="4"/>
  <c r="C254" i="4"/>
  <c r="D254" i="4" s="1"/>
  <c r="C253" i="4"/>
  <c r="C252" i="4"/>
  <c r="C251" i="4"/>
  <c r="D251" i="4" s="1"/>
  <c r="C250" i="4"/>
  <c r="C249" i="4"/>
  <c r="C248" i="4"/>
  <c r="C247" i="4"/>
  <c r="C246" i="4"/>
  <c r="D246" i="4" s="1"/>
  <c r="C245" i="4"/>
  <c r="C244" i="4"/>
  <c r="C243" i="4"/>
  <c r="D243" i="4" s="1"/>
  <c r="C242" i="4"/>
  <c r="C241" i="4"/>
  <c r="C240" i="4"/>
  <c r="C239" i="4"/>
  <c r="D239" i="4" s="1"/>
  <c r="C238" i="4"/>
  <c r="D238" i="4" s="1"/>
  <c r="C237" i="4"/>
  <c r="C236" i="4"/>
  <c r="C235" i="4"/>
  <c r="C234" i="4"/>
  <c r="D234" i="4" s="1"/>
  <c r="C233" i="4"/>
  <c r="D233" i="4" s="1"/>
  <c r="C232" i="4"/>
  <c r="C231" i="4"/>
  <c r="C230" i="4"/>
  <c r="D230" i="4" s="1"/>
  <c r="C229" i="4"/>
  <c r="C228" i="4"/>
  <c r="C227" i="4"/>
  <c r="C226" i="4"/>
  <c r="C225" i="4"/>
  <c r="C224" i="4"/>
  <c r="C223" i="4"/>
  <c r="D223" i="4" s="1"/>
  <c r="C222" i="4"/>
  <c r="D222" i="4" s="1"/>
  <c r="C221" i="4"/>
  <c r="C220" i="4"/>
  <c r="C219" i="4"/>
  <c r="C218" i="4"/>
  <c r="C217" i="4"/>
  <c r="C216" i="4"/>
  <c r="C215" i="4"/>
  <c r="C214" i="4"/>
  <c r="D214" i="4" s="1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D201" i="4" s="1"/>
  <c r="C200" i="4"/>
  <c r="C199" i="4"/>
  <c r="C198" i="4"/>
  <c r="C197" i="4"/>
  <c r="C196" i="4"/>
  <c r="C195" i="4"/>
  <c r="C194" i="4"/>
  <c r="C193" i="4"/>
  <c r="C192" i="4"/>
  <c r="C191" i="4"/>
  <c r="C190" i="4"/>
  <c r="D190" i="4" s="1"/>
  <c r="C189" i="4"/>
  <c r="C188" i="4"/>
  <c r="C187" i="4"/>
  <c r="D187" i="4" s="1"/>
  <c r="C186" i="4"/>
  <c r="C185" i="4"/>
  <c r="C184" i="4"/>
  <c r="C183" i="4"/>
  <c r="C182" i="4"/>
  <c r="D182" i="4" s="1"/>
  <c r="C181" i="4"/>
  <c r="C180" i="4"/>
  <c r="C179" i="4"/>
  <c r="C178" i="4"/>
  <c r="C177" i="4"/>
  <c r="D177" i="4" s="1"/>
  <c r="C176" i="4"/>
  <c r="D176" i="4" s="1"/>
  <c r="C175" i="4"/>
  <c r="C174" i="4"/>
  <c r="C173" i="4"/>
  <c r="D173" i="4" s="1"/>
  <c r="C172" i="4"/>
  <c r="C171" i="4"/>
  <c r="C170" i="4"/>
  <c r="C169" i="4"/>
  <c r="D169" i="4" s="1"/>
  <c r="C168" i="4"/>
  <c r="C167" i="4"/>
  <c r="D167" i="4" s="1"/>
  <c r="C166" i="4"/>
  <c r="C165" i="4"/>
  <c r="C164" i="4"/>
  <c r="C163" i="4"/>
  <c r="D163" i="4" s="1"/>
  <c r="C162" i="4"/>
  <c r="C161" i="4"/>
  <c r="C160" i="4"/>
  <c r="C159" i="4"/>
  <c r="D159" i="4" s="1"/>
  <c r="C158" i="4"/>
  <c r="D158" i="4" s="1"/>
  <c r="C157" i="4"/>
  <c r="C156" i="4"/>
  <c r="C155" i="4"/>
  <c r="C154" i="4"/>
  <c r="D154" i="4" s="1"/>
  <c r="C153" i="4"/>
  <c r="D153" i="4" s="1"/>
  <c r="C152" i="4"/>
  <c r="C151" i="4"/>
  <c r="C150" i="4"/>
  <c r="C149" i="4"/>
  <c r="C148" i="4"/>
  <c r="C147" i="4"/>
  <c r="C146" i="4"/>
  <c r="C145" i="4"/>
  <c r="D145" i="4" s="1"/>
  <c r="C144" i="4"/>
  <c r="C143" i="4"/>
  <c r="C142" i="4"/>
  <c r="C141" i="4"/>
  <c r="C140" i="4"/>
  <c r="C139" i="4"/>
  <c r="D139" i="4" s="1"/>
  <c r="C138" i="4"/>
  <c r="D138" i="4" s="1"/>
  <c r="C137" i="4"/>
  <c r="C136" i="4"/>
  <c r="C135" i="4"/>
  <c r="C134" i="4"/>
  <c r="C133" i="4"/>
  <c r="D133" i="4" s="1"/>
  <c r="C132" i="4"/>
  <c r="C131" i="4"/>
  <c r="D131" i="4" s="1"/>
  <c r="C130" i="4"/>
  <c r="D130" i="4" s="1"/>
  <c r="C129" i="4"/>
  <c r="C128" i="4"/>
  <c r="D128" i="4" s="1"/>
  <c r="C127" i="4"/>
  <c r="D127" i="4" s="1"/>
  <c r="C126" i="4"/>
  <c r="C125" i="4"/>
  <c r="D125" i="4" s="1"/>
  <c r="C124" i="4"/>
  <c r="D124" i="4" s="1"/>
  <c r="C123" i="4"/>
  <c r="D123" i="4" s="1"/>
  <c r="C122" i="4"/>
  <c r="D122" i="4" s="1"/>
  <c r="C121" i="4"/>
  <c r="C120" i="4"/>
  <c r="C119" i="4"/>
  <c r="C118" i="4"/>
  <c r="D118" i="4" s="1"/>
  <c r="C117" i="4"/>
  <c r="D117" i="4" s="1"/>
  <c r="C116" i="4"/>
  <c r="D116" i="4" s="1"/>
  <c r="C115" i="4"/>
  <c r="C114" i="4"/>
  <c r="C113" i="4"/>
  <c r="D113" i="4" s="1"/>
  <c r="C112" i="4"/>
  <c r="D112" i="4" s="1"/>
  <c r="C111" i="4"/>
  <c r="D111" i="4" s="1"/>
  <c r="C110" i="4"/>
  <c r="C109" i="4"/>
  <c r="C108" i="4"/>
  <c r="C107" i="4"/>
  <c r="D107" i="4" s="1"/>
  <c r="C106" i="4"/>
  <c r="D106" i="4" s="1"/>
  <c r="C105" i="4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C98" i="4"/>
  <c r="D98" i="4" s="1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D90" i="4" s="1"/>
  <c r="C89" i="4"/>
  <c r="C88" i="4"/>
  <c r="D88" i="4" s="1"/>
  <c r="C87" i="4"/>
  <c r="D87" i="4" s="1"/>
  <c r="C86" i="4"/>
  <c r="D86" i="4" s="1"/>
  <c r="C85" i="4"/>
  <c r="D85" i="4" s="1"/>
  <c r="C84" i="4"/>
  <c r="D84" i="4" s="1"/>
  <c r="C83" i="4"/>
  <c r="C82" i="4"/>
  <c r="D82" i="4" s="1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D74" i="4" s="1"/>
  <c r="C73" i="4"/>
  <c r="C72" i="4"/>
  <c r="D72" i="4" s="1"/>
  <c r="C71" i="4"/>
  <c r="D71" i="4" s="1"/>
  <c r="C70" i="4"/>
  <c r="D70" i="4" s="1"/>
  <c r="C69" i="4"/>
  <c r="D69" i="4" s="1"/>
  <c r="C68" i="4"/>
  <c r="D68" i="4" s="1"/>
  <c r="C67" i="4"/>
  <c r="C66" i="4"/>
  <c r="D66" i="4" s="1"/>
  <c r="C65" i="4"/>
  <c r="D65" i="4" s="1"/>
  <c r="C64" i="4"/>
  <c r="D64" i="4" s="1"/>
  <c r="C63" i="4"/>
  <c r="D63" i="4" s="1"/>
  <c r="C62" i="4"/>
  <c r="C61" i="4"/>
  <c r="D61" i="4" s="1"/>
  <c r="C60" i="4"/>
  <c r="D60" i="4" s="1"/>
  <c r="C59" i="4"/>
  <c r="D59" i="4" s="1"/>
  <c r="C58" i="4"/>
  <c r="D58" i="4" s="1"/>
  <c r="C57" i="4"/>
  <c r="C56" i="4"/>
  <c r="D56" i="4" s="1"/>
  <c r="C55" i="4"/>
  <c r="D55" i="4" s="1"/>
  <c r="C54" i="4"/>
  <c r="D54" i="4" s="1"/>
  <c r="C53" i="4"/>
  <c r="C52" i="4"/>
  <c r="D52" i="4" s="1"/>
  <c r="C51" i="4"/>
  <c r="C50" i="4"/>
  <c r="D50" i="4" s="1"/>
  <c r="C49" i="4"/>
  <c r="D49" i="4" s="1"/>
  <c r="C48" i="4"/>
  <c r="D48" i="4" s="1"/>
  <c r="C47" i="4"/>
  <c r="C46" i="4"/>
  <c r="C45" i="4"/>
  <c r="C44" i="4"/>
  <c r="D44" i="4" s="1"/>
  <c r="C43" i="4"/>
  <c r="D43" i="4" s="1"/>
  <c r="C42" i="4"/>
  <c r="C41" i="4"/>
  <c r="C40" i="4"/>
  <c r="D40" i="4" s="1"/>
  <c r="C39" i="4"/>
  <c r="C38" i="4"/>
  <c r="C37" i="4"/>
  <c r="C36" i="4"/>
  <c r="C35" i="4"/>
  <c r="D35" i="4" s="1"/>
  <c r="C34" i="4"/>
  <c r="C33" i="4"/>
  <c r="D33" i="4" s="1"/>
  <c r="C32" i="4"/>
  <c r="D32" i="4" s="1"/>
  <c r="C31" i="4"/>
  <c r="C30" i="4"/>
  <c r="D30" i="4" s="1"/>
  <c r="C29" i="4"/>
  <c r="C28" i="4"/>
  <c r="D28" i="4" s="1"/>
  <c r="C27" i="4"/>
  <c r="D27" i="4" s="1"/>
  <c r="C26" i="4"/>
  <c r="C25" i="4"/>
  <c r="D25" i="4" s="1"/>
  <c r="C24" i="4"/>
  <c r="C23" i="4"/>
  <c r="C22" i="4"/>
  <c r="C21" i="4"/>
  <c r="C20" i="4"/>
  <c r="C19" i="4"/>
  <c r="D19" i="4" s="1"/>
  <c r="C18" i="4"/>
  <c r="C17" i="4"/>
  <c r="C16" i="4"/>
  <c r="D16" i="4" s="1"/>
  <c r="C15" i="4"/>
  <c r="C14" i="4"/>
  <c r="C13" i="4"/>
  <c r="D13" i="4" s="1"/>
  <c r="C12" i="4"/>
  <c r="C11" i="4"/>
  <c r="D11" i="4" s="1"/>
  <c r="C10" i="4"/>
  <c r="C9" i="4"/>
  <c r="C8" i="4"/>
  <c r="D8" i="4" s="1"/>
  <c r="C9" i="1" l="1"/>
  <c r="C8" i="3"/>
  <c r="D228" i="4"/>
  <c r="D860" i="4"/>
  <c r="D315" i="4"/>
  <c r="D387" i="4"/>
  <c r="D198" i="4"/>
  <c r="D185" i="4"/>
  <c r="D820" i="4"/>
  <c r="D197" i="4"/>
  <c r="D428" i="4"/>
  <c r="D469" i="4"/>
  <c r="D157" i="4"/>
  <c r="D277" i="4"/>
  <c r="D350" i="4"/>
  <c r="D109" i="4"/>
  <c r="D12" i="4"/>
  <c r="D764" i="4"/>
  <c r="D295" i="4"/>
  <c r="D340" i="4"/>
  <c r="D747" i="4"/>
  <c r="D823" i="4"/>
  <c r="D216" i="4"/>
  <c r="D225" i="4"/>
  <c r="D259" i="4"/>
  <c r="D271" i="4"/>
  <c r="D590" i="4"/>
  <c r="D634" i="4"/>
  <c r="D637" i="4"/>
  <c r="D775" i="4"/>
  <c r="D791" i="4"/>
  <c r="D1021" i="4"/>
  <c r="D1022" i="4"/>
  <c r="D146" i="4"/>
  <c r="D212" i="4"/>
  <c r="D837" i="4"/>
  <c r="D482" i="4"/>
  <c r="D744" i="4"/>
  <c r="D977" i="4"/>
  <c r="D356" i="4"/>
  <c r="D392" i="4"/>
  <c r="D645" i="4"/>
  <c r="D9" i="4"/>
  <c r="D227" i="4"/>
  <c r="D473" i="4"/>
  <c r="D959" i="4"/>
  <c r="D141" i="4"/>
  <c r="D264" i="4"/>
  <c r="D328" i="4"/>
  <c r="D360" i="4"/>
  <c r="D366" i="4"/>
  <c r="D372" i="4"/>
  <c r="D431" i="4"/>
  <c r="D573" i="4"/>
  <c r="D589" i="4"/>
  <c r="D807" i="4"/>
  <c r="D906" i="4"/>
  <c r="D909" i="4"/>
  <c r="D936" i="4"/>
  <c r="D952" i="4"/>
  <c r="D191" i="4"/>
  <c r="D192" i="4"/>
  <c r="D203" i="4"/>
  <c r="D284" i="4"/>
  <c r="D344" i="4"/>
  <c r="D365" i="4"/>
  <c r="D367" i="4"/>
  <c r="D202" i="4"/>
  <c r="D260" i="4"/>
  <c r="D534" i="4"/>
  <c r="D688" i="4"/>
  <c r="D856" i="4"/>
  <c r="D895" i="4"/>
  <c r="D898" i="4"/>
  <c r="D926" i="4"/>
  <c r="D929" i="4"/>
  <c r="D901" i="4"/>
  <c r="D937" i="4"/>
  <c r="D1004" i="4"/>
  <c r="D1014" i="4"/>
  <c r="D189" i="4"/>
  <c r="D193" i="4"/>
  <c r="D258" i="4"/>
  <c r="D373" i="4"/>
  <c r="D413" i="4"/>
  <c r="D644" i="4"/>
  <c r="D660" i="4"/>
  <c r="D663" i="4"/>
  <c r="D715" i="4"/>
  <c r="D723" i="4"/>
  <c r="D861" i="4"/>
  <c r="D872" i="4"/>
  <c r="D960" i="4"/>
  <c r="D509" i="4"/>
  <c r="D543" i="4"/>
  <c r="D544" i="4"/>
  <c r="D559" i="4"/>
  <c r="D566" i="4"/>
  <c r="D591" i="4"/>
  <c r="D597" i="4"/>
  <c r="D615" i="4"/>
  <c r="D631" i="4"/>
  <c r="D639" i="4"/>
  <c r="D669" i="4"/>
  <c r="D756" i="4"/>
  <c r="D759" i="4"/>
  <c r="D850" i="4"/>
  <c r="D968" i="4"/>
  <c r="D990" i="4"/>
  <c r="D1005" i="4"/>
  <c r="D1023" i="4"/>
  <c r="D292" i="4"/>
  <c r="D361" i="4"/>
  <c r="D377" i="4"/>
  <c r="D399" i="4"/>
  <c r="D171" i="4"/>
  <c r="D312" i="4"/>
  <c r="D332" i="4"/>
  <c r="D338" i="4"/>
  <c r="D517" i="4"/>
  <c r="D519" i="4"/>
  <c r="D537" i="4"/>
  <c r="D538" i="4"/>
  <c r="D405" i="4"/>
  <c r="D527" i="4"/>
  <c r="D811" i="4"/>
  <c r="D942" i="4"/>
  <c r="D206" i="4"/>
  <c r="D36" i="4"/>
  <c r="D10" i="4"/>
  <c r="D15" i="4"/>
  <c r="D143" i="4"/>
  <c r="D147" i="4"/>
  <c r="D151" i="4"/>
  <c r="D168" i="4"/>
  <c r="D180" i="4"/>
  <c r="D282" i="4"/>
  <c r="D287" i="4"/>
  <c r="D289" i="4"/>
  <c r="D311" i="4"/>
  <c r="D331" i="4"/>
  <c r="D429" i="4"/>
  <c r="D437" i="4"/>
  <c r="D653" i="4"/>
  <c r="D149" i="4"/>
  <c r="D391" i="4"/>
  <c r="D972" i="4"/>
  <c r="D1008" i="4"/>
  <c r="D120" i="4"/>
  <c r="D179" i="4"/>
  <c r="D548" i="4"/>
  <c r="D564" i="4"/>
  <c r="D618" i="4"/>
  <c r="D719" i="4"/>
  <c r="D828" i="4"/>
  <c r="D947" i="4"/>
  <c r="D229" i="4"/>
  <c r="D261" i="4"/>
  <c r="D343" i="4"/>
  <c r="D641" i="4"/>
  <c r="D172" i="4"/>
  <c r="D207" i="4"/>
  <c r="D954" i="4"/>
  <c r="D24" i="4"/>
  <c r="D22" i="4"/>
  <c r="D23" i="4"/>
  <c r="D110" i="4"/>
  <c r="D115" i="4"/>
  <c r="D119" i="4"/>
  <c r="D263" i="4"/>
  <c r="D269" i="4"/>
  <c r="D329" i="4"/>
  <c r="D383" i="4"/>
  <c r="D386" i="4"/>
  <c r="D409" i="4"/>
  <c r="D528" i="4"/>
  <c r="D718" i="4"/>
  <c r="D943" i="4"/>
  <c r="D240" i="4"/>
  <c r="D257" i="4"/>
  <c r="D291" i="4"/>
  <c r="D463" i="4"/>
  <c r="D574" i="4"/>
  <c r="D262" i="4"/>
  <c r="D385" i="4"/>
  <c r="D547" i="4"/>
  <c r="D560" i="4"/>
  <c r="D578" i="4"/>
  <c r="D642" i="4"/>
  <c r="D577" i="4"/>
  <c r="D601" i="4"/>
  <c r="D602" i="4"/>
  <c r="D674" i="4"/>
  <c r="D677" i="4"/>
  <c r="D731" i="4"/>
  <c r="D734" i="4"/>
  <c r="D826" i="4"/>
  <c r="D857" i="4"/>
  <c r="D866" i="4"/>
  <c r="D884" i="4"/>
  <c r="D933" i="4"/>
  <c r="D949" i="4"/>
  <c r="D955" i="4"/>
  <c r="D961" i="4"/>
  <c r="D963" i="4"/>
  <c r="D969" i="4"/>
  <c r="D970" i="4"/>
  <c r="D987" i="4"/>
  <c r="D1018" i="4"/>
  <c r="D1019" i="4"/>
  <c r="D136" i="4"/>
  <c r="D155" i="4"/>
  <c r="D156" i="4"/>
  <c r="D186" i="4"/>
  <c r="D195" i="4"/>
  <c r="D200" i="4"/>
  <c r="D346" i="4"/>
  <c r="D389" i="4"/>
  <c r="D495" i="4"/>
  <c r="D503" i="4"/>
  <c r="D512" i="4"/>
  <c r="D561" i="4"/>
  <c r="D585" i="4"/>
  <c r="D605" i="4"/>
  <c r="D668" i="4"/>
  <c r="D689" i="4"/>
  <c r="D721" i="4"/>
  <c r="D740" i="4"/>
  <c r="D752" i="4"/>
  <c r="D781" i="4"/>
  <c r="D829" i="4"/>
  <c r="D835" i="4"/>
  <c r="D916" i="4"/>
  <c r="D981" i="4"/>
  <c r="D989" i="4"/>
  <c r="D993" i="4"/>
  <c r="D994" i="4"/>
  <c r="D996" i="4"/>
  <c r="D1009" i="4"/>
  <c r="D1010" i="4"/>
  <c r="D1030" i="4"/>
  <c r="D20" i="4"/>
  <c r="D121" i="4"/>
  <c r="D140" i="4"/>
  <c r="D161" i="4"/>
  <c r="D162" i="4"/>
  <c r="D165" i="4"/>
  <c r="D235" i="4"/>
  <c r="D245" i="4"/>
  <c r="D247" i="4"/>
  <c r="D304" i="4"/>
  <c r="D468" i="4"/>
  <c r="D499" i="4"/>
  <c r="D506" i="4"/>
  <c r="D555" i="4"/>
  <c r="D572" i="4"/>
  <c r="D588" i="4"/>
  <c r="D666" i="4"/>
  <c r="D726" i="4"/>
  <c r="D796" i="4"/>
  <c r="D836" i="4"/>
  <c r="D876" i="4"/>
  <c r="D885" i="4"/>
  <c r="D904" i="4"/>
  <c r="D908" i="4"/>
  <c r="D915" i="4"/>
  <c r="D927" i="4"/>
  <c r="D982" i="4"/>
  <c r="D985" i="4"/>
  <c r="D1000" i="4"/>
  <c r="D1025" i="4"/>
  <c r="D1029" i="4"/>
  <c r="D14" i="4"/>
  <c r="D29" i="4"/>
  <c r="D134" i="4"/>
  <c r="D232" i="4"/>
  <c r="D250" i="4"/>
  <c r="D279" i="4"/>
  <c r="D303" i="4"/>
  <c r="D349" i="4"/>
  <c r="D351" i="4"/>
  <c r="D415" i="4"/>
  <c r="D474" i="4"/>
  <c r="D571" i="4"/>
  <c r="D712" i="4"/>
  <c r="D841" i="4"/>
  <c r="D918" i="4"/>
  <c r="D998" i="4"/>
  <c r="D299" i="4"/>
  <c r="D148" i="4"/>
  <c r="D244" i="4"/>
  <c r="D313" i="4"/>
  <c r="D407" i="4"/>
  <c r="D532" i="4"/>
  <c r="D21" i="4"/>
  <c r="D108" i="4"/>
  <c r="D114" i="4"/>
  <c r="D126" i="4"/>
  <c r="D129" i="4"/>
  <c r="D142" i="4"/>
  <c r="D174" i="4"/>
  <c r="D175" i="4"/>
  <c r="D196" i="4"/>
  <c r="D209" i="4"/>
  <c r="D211" i="4"/>
  <c r="D218" i="4"/>
  <c r="D219" i="4"/>
  <c r="D220" i="4"/>
  <c r="D241" i="4"/>
  <c r="D252" i="4"/>
  <c r="D274" i="4"/>
  <c r="D276" i="4"/>
  <c r="D280" i="4"/>
  <c r="D293" i="4"/>
  <c r="D305" i="4"/>
  <c r="D324" i="4"/>
  <c r="D333" i="4"/>
  <c r="D345" i="4"/>
  <c r="D406" i="4"/>
  <c r="D420" i="4"/>
  <c r="D426" i="4"/>
  <c r="D491" i="4"/>
  <c r="D496" i="4"/>
  <c r="D531" i="4"/>
  <c r="D294" i="4"/>
  <c r="D170" i="4"/>
  <c r="D298" i="4"/>
  <c r="D306" i="4"/>
  <c r="D334" i="4"/>
  <c r="D447" i="4"/>
  <c r="D450" i="4"/>
  <c r="D18" i="4"/>
  <c r="D164" i="4"/>
  <c r="D184" i="4"/>
  <c r="D266" i="4"/>
  <c r="D270" i="4"/>
  <c r="D273" i="4"/>
  <c r="D490" i="4"/>
  <c r="D529" i="4"/>
  <c r="D137" i="4"/>
  <c r="D160" i="4"/>
  <c r="D181" i="4"/>
  <c r="D205" i="4"/>
  <c r="D217" i="4"/>
  <c r="D256" i="4"/>
  <c r="D489" i="4"/>
  <c r="D661" i="4"/>
  <c r="D242" i="4"/>
  <c r="D249" i="4"/>
  <c r="D221" i="4"/>
  <c r="D253" i="4"/>
  <c r="D310" i="4"/>
  <c r="D460" i="4"/>
  <c r="D595" i="4"/>
  <c r="D255" i="4"/>
  <c r="D285" i="4"/>
  <c r="D296" i="4"/>
  <c r="D316" i="4"/>
  <c r="D513" i="4"/>
  <c r="D576" i="4"/>
  <c r="D594" i="4"/>
  <c r="D381" i="4"/>
  <c r="D476" i="4"/>
  <c r="D17" i="4"/>
  <c r="D31" i="4"/>
  <c r="D152" i="4"/>
  <c r="D178" i="4"/>
  <c r="D208" i="4"/>
  <c r="D213" i="4"/>
  <c r="D237" i="4"/>
  <c r="D300" i="4"/>
  <c r="D382" i="4"/>
  <c r="D522" i="4"/>
  <c r="D575" i="4"/>
  <c r="D500" i="4"/>
  <c r="D521" i="4"/>
  <c r="D550" i="4"/>
  <c r="D652" i="4"/>
  <c r="D655" i="4"/>
  <c r="D224" i="4"/>
  <c r="D248" i="4"/>
  <c r="D290" i="4"/>
  <c r="D375" i="4"/>
  <c r="D376" i="4"/>
  <c r="D410" i="4"/>
  <c r="D442" i="4"/>
  <c r="D458" i="4"/>
  <c r="D549" i="4"/>
  <c r="D581" i="4"/>
  <c r="D612" i="4"/>
  <c r="D374" i="4"/>
  <c r="D421" i="4"/>
  <c r="D621" i="4"/>
  <c r="D301" i="4"/>
  <c r="D325" i="4"/>
  <c r="D330" i="4"/>
  <c r="D348" i="4"/>
  <c r="D362" i="4"/>
  <c r="D364" i="4"/>
  <c r="D370" i="4"/>
  <c r="D397" i="4"/>
  <c r="D404" i="4"/>
  <c r="D453" i="4"/>
  <c r="D484" i="4"/>
  <c r="D505" i="4"/>
  <c r="D525" i="4"/>
  <c r="D369" i="4"/>
  <c r="D393" i="4"/>
  <c r="D483" i="4"/>
  <c r="D516" i="4"/>
  <c r="D607" i="4"/>
  <c r="D819" i="4"/>
  <c r="D308" i="4"/>
  <c r="D357" i="4"/>
  <c r="D378" i="4"/>
  <c r="D380" i="4"/>
  <c r="D388" i="4"/>
  <c r="D515" i="4"/>
  <c r="D558" i="4"/>
  <c r="D596" i="4"/>
  <c r="D818" i="4"/>
  <c r="D729" i="4"/>
  <c r="D733" i="4"/>
  <c r="D765" i="4"/>
  <c r="D839" i="4"/>
  <c r="D582" i="4"/>
  <c r="D610" i="4"/>
  <c r="D613" i="4"/>
  <c r="D748" i="4"/>
  <c r="D999" i="4"/>
  <c r="D676" i="4"/>
  <c r="D795" i="4"/>
  <c r="D903" i="4"/>
  <c r="D921" i="4"/>
  <c r="D436" i="4"/>
  <c r="D452" i="4"/>
  <c r="D486" i="4"/>
  <c r="D629" i="4"/>
  <c r="D636" i="4"/>
  <c r="D736" i="4"/>
  <c r="D782" i="4"/>
  <c r="D797" i="4"/>
  <c r="D604" i="4"/>
  <c r="D623" i="4"/>
  <c r="D635" i="4"/>
  <c r="D682" i="4"/>
  <c r="D774" i="4"/>
  <c r="D854" i="4"/>
  <c r="D579" i="4"/>
  <c r="D580" i="4"/>
  <c r="D687" i="4"/>
  <c r="D745" i="4"/>
  <c r="D771" i="4"/>
  <c r="D844" i="4"/>
  <c r="D851" i="4"/>
  <c r="D914" i="4"/>
  <c r="D1012" i="4"/>
  <c r="D812" i="4"/>
  <c r="D831" i="4"/>
  <c r="D1027" i="4"/>
  <c r="D707" i="4"/>
  <c r="D713" i="4"/>
  <c r="D746" i="4"/>
  <c r="D757" i="4"/>
  <c r="D766" i="4"/>
  <c r="D776" i="4"/>
  <c r="D792" i="4"/>
  <c r="D798" i="4"/>
  <c r="D809" i="4"/>
  <c r="D810" i="4"/>
  <c r="D976" i="4"/>
  <c r="D1026" i="4"/>
  <c r="D891" i="4"/>
  <c r="D1003" i="4"/>
  <c r="D647" i="4"/>
  <c r="D658" i="4"/>
  <c r="D679" i="4"/>
  <c r="D702" i="4"/>
  <c r="D804" i="4"/>
  <c r="D974" i="4"/>
  <c r="D980" i="4"/>
  <c r="D620" i="4"/>
  <c r="D626" i="4"/>
  <c r="D628" i="4"/>
  <c r="D650" i="4"/>
  <c r="D671" i="4"/>
  <c r="D686" i="4"/>
  <c r="D691" i="4"/>
  <c r="D710" i="4"/>
  <c r="D720" i="4"/>
  <c r="D728" i="4"/>
  <c r="D737" i="4"/>
  <c r="D761" i="4"/>
  <c r="D777" i="4"/>
  <c r="D780" i="4"/>
  <c r="D787" i="4"/>
  <c r="D793" i="4"/>
  <c r="D855" i="4"/>
  <c r="D938" i="4"/>
  <c r="D984" i="4"/>
  <c r="D991" i="4"/>
  <c r="D1007" i="4"/>
  <c r="D892" i="4"/>
  <c r="D939" i="4"/>
  <c r="D988" i="4"/>
  <c r="D992" i="4"/>
  <c r="D1028" i="4"/>
  <c r="D1031" i="4"/>
  <c r="D862" i="4"/>
  <c r="D899" i="4"/>
  <c r="D900" i="4"/>
  <c r="D950" i="4"/>
  <c r="D1013" i="4"/>
  <c r="D1024" i="4"/>
  <c r="D846" i="4"/>
  <c r="D878" i="4"/>
  <c r="D910" i="4"/>
  <c r="D911" i="4"/>
  <c r="D920" i="4"/>
  <c r="D867" i="4"/>
  <c r="D873" i="4"/>
  <c r="D882" i="4"/>
  <c r="D890" i="4"/>
  <c r="D932" i="4"/>
  <c r="D948" i="4"/>
  <c r="D1015" i="4"/>
  <c r="D1016" i="4"/>
  <c r="D1020" i="4"/>
  <c r="D183" i="4"/>
  <c r="D39" i="4"/>
  <c r="D73" i="4"/>
  <c r="D395" i="4"/>
  <c r="D444" i="4"/>
  <c r="D41" i="4"/>
  <c r="D62" i="4"/>
  <c r="D89" i="4"/>
  <c r="D26" i="4"/>
  <c r="D42" i="4"/>
  <c r="D78" i="4"/>
  <c r="D57" i="4"/>
  <c r="D34" i="4"/>
  <c r="D45" i="4"/>
  <c r="D53" i="4"/>
  <c r="D67" i="4"/>
  <c r="D94" i="4"/>
  <c r="D135" i="4"/>
  <c r="D194" i="4"/>
  <c r="D37" i="4"/>
  <c r="D46" i="4"/>
  <c r="D83" i="4"/>
  <c r="D150" i="4"/>
  <c r="D166" i="4"/>
  <c r="D188" i="4"/>
  <c r="D47" i="4"/>
  <c r="D105" i="4"/>
  <c r="D132" i="4"/>
  <c r="D236" i="4"/>
  <c r="D38" i="4"/>
  <c r="D51" i="4"/>
  <c r="D99" i="4"/>
  <c r="D144" i="4"/>
  <c r="D335" i="4"/>
  <c r="D422" i="4"/>
  <c r="D231" i="4"/>
  <c r="D457" i="4"/>
  <c r="D204" i="4"/>
  <c r="D215" i="4"/>
  <c r="D226" i="4"/>
  <c r="D199" i="4"/>
  <c r="D210" i="4"/>
  <c r="D320" i="4"/>
  <c r="D425" i="4"/>
  <c r="D461" i="4"/>
  <c r="D414" i="4"/>
  <c r="D341" i="4"/>
  <c r="D417" i="4"/>
  <c r="D456" i="4"/>
  <c r="D462" i="4"/>
  <c r="D470" i="4"/>
  <c r="D518" i="4"/>
  <c r="D471" i="4"/>
  <c r="D412" i="4"/>
  <c r="D434" i="4"/>
  <c r="D439" i="4"/>
  <c r="D465" i="4"/>
  <c r="D402" i="4"/>
  <c r="D418" i="4"/>
  <c r="D423" i="4"/>
  <c r="D445" i="4"/>
  <c r="D466" i="4"/>
  <c r="D454" i="4"/>
  <c r="D459" i="4"/>
  <c r="D467" i="4"/>
  <c r="D507" i="4"/>
  <c r="D455" i="4"/>
  <c r="D539" i="4"/>
  <c r="D546" i="4"/>
  <c r="D535" i="4"/>
  <c r="D699" i="4"/>
  <c r="D551" i="4"/>
  <c r="D598" i="4"/>
  <c r="D514" i="4"/>
  <c r="D541" i="4"/>
  <c r="D545" i="4"/>
  <c r="D593" i="4"/>
  <c r="D530" i="4"/>
  <c r="D681" i="4"/>
  <c r="D670" i="4"/>
  <c r="D750" i="4"/>
  <c r="D659" i="4"/>
  <c r="D665" i="4"/>
  <c r="D697" i="4"/>
  <c r="D704" i="4"/>
  <c r="D654" i="4"/>
  <c r="D675" i="4"/>
  <c r="D760" i="4"/>
  <c r="D778" i="4"/>
  <c r="D741" i="4"/>
  <c r="D694" i="4"/>
  <c r="D705" i="4"/>
  <c r="D683" i="4"/>
  <c r="D753" i="4"/>
  <c r="D789" i="4"/>
  <c r="D843" i="4"/>
  <c r="D773" i="4"/>
  <c r="D801" i="4"/>
  <c r="D817" i="4"/>
  <c r="D830" i="4"/>
  <c r="D815" i="4"/>
  <c r="D783" i="4"/>
  <c r="D827" i="4"/>
  <c r="D762" i="4"/>
  <c r="D767" i="4"/>
  <c r="D800" i="4"/>
  <c r="D896" i="4"/>
  <c r="D889" i="4"/>
  <c r="D821" i="4"/>
  <c r="D886" i="4"/>
  <c r="D897" i="4"/>
  <c r="D888" i="4"/>
  <c r="D907" i="4"/>
  <c r="D902" i="4"/>
  <c r="D940" i="4"/>
  <c r="D913" i="4"/>
  <c r="D944" i="4"/>
  <c r="D924" i="4"/>
  <c r="D934" i="4"/>
  <c r="D945" i="4"/>
  <c r="D941" i="4"/>
  <c r="D973" i="4"/>
  <c r="D935" i="4"/>
  <c r="D946" i="4"/>
  <c r="D975" i="4"/>
  <c r="D923" i="4"/>
  <c r="D964" i="4"/>
  <c r="D951" i="4"/>
  <c r="D957" i="4"/>
  <c r="D967" i="4"/>
  <c r="C10" i="1" l="1"/>
  <c r="C9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N72" i="2" s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N136" i="2" s="1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N200" i="2" s="1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N320" i="2" s="1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N350" i="2" s="1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N366" i="2" s="1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N382" i="2" s="1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N398" i="2" s="1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N414" i="2" s="1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N430" i="2" s="1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N446" i="2" s="1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N462" i="2" s="1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N478" i="2" s="1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N494" i="2" s="1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N510" i="2" s="1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N526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N542" i="2" s="1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N566" i="2" s="1"/>
  <c r="C567" i="2"/>
  <c r="C568" i="2"/>
  <c r="C569" i="2"/>
  <c r="C570" i="2"/>
  <c r="C571" i="2"/>
  <c r="C572" i="2"/>
  <c r="C573" i="2"/>
  <c r="C574" i="2"/>
  <c r="N574" i="2" s="1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N590" i="2" s="1"/>
  <c r="C591" i="2"/>
  <c r="C592" i="2"/>
  <c r="C593" i="2"/>
  <c r="C594" i="2"/>
  <c r="C595" i="2"/>
  <c r="C596" i="2"/>
  <c r="C597" i="2"/>
  <c r="N597" i="2" s="1"/>
  <c r="C598" i="2"/>
  <c r="C599" i="2"/>
  <c r="C600" i="2"/>
  <c r="C601" i="2"/>
  <c r="C602" i="2"/>
  <c r="N602" i="2" s="1"/>
  <c r="C603" i="2"/>
  <c r="C604" i="2"/>
  <c r="C605" i="2"/>
  <c r="C606" i="2"/>
  <c r="C607" i="2"/>
  <c r="C608" i="2"/>
  <c r="N608" i="2" s="1"/>
  <c r="C609" i="2"/>
  <c r="C610" i="2"/>
  <c r="C611" i="2"/>
  <c r="C612" i="2"/>
  <c r="C613" i="2"/>
  <c r="N613" i="2" s="1"/>
  <c r="C614" i="2"/>
  <c r="C615" i="2"/>
  <c r="C616" i="2"/>
  <c r="C617" i="2"/>
  <c r="C618" i="2"/>
  <c r="N618" i="2" s="1"/>
  <c r="C619" i="2"/>
  <c r="C620" i="2"/>
  <c r="C621" i="2"/>
  <c r="C622" i="2"/>
  <c r="C623" i="2"/>
  <c r="N623" i="2" s="1"/>
  <c r="C624" i="2"/>
  <c r="C625" i="2"/>
  <c r="C626" i="2"/>
  <c r="C627" i="2"/>
  <c r="N627" i="2" s="1"/>
  <c r="C628" i="2"/>
  <c r="C629" i="2"/>
  <c r="C630" i="2"/>
  <c r="C631" i="2"/>
  <c r="N631" i="2" s="1"/>
  <c r="C632" i="2"/>
  <c r="C633" i="2"/>
  <c r="C634" i="2"/>
  <c r="C635" i="2"/>
  <c r="N635" i="2" s="1"/>
  <c r="C636" i="2"/>
  <c r="C637" i="2"/>
  <c r="C638" i="2"/>
  <c r="C639" i="2"/>
  <c r="N639" i="2" s="1"/>
  <c r="C640" i="2"/>
  <c r="C641" i="2"/>
  <c r="C642" i="2"/>
  <c r="C643" i="2"/>
  <c r="N643" i="2" s="1"/>
  <c r="C644" i="2"/>
  <c r="C645" i="2"/>
  <c r="C646" i="2"/>
  <c r="C647" i="2"/>
  <c r="N647" i="2" s="1"/>
  <c r="C648" i="2"/>
  <c r="C649" i="2"/>
  <c r="C650" i="2"/>
  <c r="C651" i="2"/>
  <c r="N651" i="2" s="1"/>
  <c r="C652" i="2"/>
  <c r="C653" i="2"/>
  <c r="C654" i="2"/>
  <c r="C655" i="2"/>
  <c r="N655" i="2" s="1"/>
  <c r="C656" i="2"/>
  <c r="C657" i="2"/>
  <c r="C658" i="2"/>
  <c r="C659" i="2"/>
  <c r="N659" i="2" s="1"/>
  <c r="C660" i="2"/>
  <c r="C661" i="2"/>
  <c r="C662" i="2"/>
  <c r="C663" i="2"/>
  <c r="N663" i="2" s="1"/>
  <c r="C664" i="2"/>
  <c r="C665" i="2"/>
  <c r="C666" i="2"/>
  <c r="C667" i="2"/>
  <c r="N667" i="2" s="1"/>
  <c r="C668" i="2"/>
  <c r="C669" i="2"/>
  <c r="C670" i="2"/>
  <c r="C671" i="2"/>
  <c r="N671" i="2" s="1"/>
  <c r="C672" i="2"/>
  <c r="C673" i="2"/>
  <c r="C674" i="2"/>
  <c r="C675" i="2"/>
  <c r="N675" i="2" s="1"/>
  <c r="C676" i="2"/>
  <c r="C677" i="2"/>
  <c r="C678" i="2"/>
  <c r="C679" i="2"/>
  <c r="N679" i="2" s="1"/>
  <c r="C680" i="2"/>
  <c r="C681" i="2"/>
  <c r="C682" i="2"/>
  <c r="C683" i="2"/>
  <c r="N683" i="2" s="1"/>
  <c r="C684" i="2"/>
  <c r="C685" i="2"/>
  <c r="C686" i="2"/>
  <c r="C687" i="2"/>
  <c r="N687" i="2" s="1"/>
  <c r="C688" i="2"/>
  <c r="C689" i="2"/>
  <c r="C690" i="2"/>
  <c r="C691" i="2"/>
  <c r="N691" i="2" s="1"/>
  <c r="C692" i="2"/>
  <c r="C693" i="2"/>
  <c r="C694" i="2"/>
  <c r="C695" i="2"/>
  <c r="N695" i="2" s="1"/>
  <c r="C696" i="2"/>
  <c r="C697" i="2"/>
  <c r="C698" i="2"/>
  <c r="C699" i="2"/>
  <c r="N699" i="2" s="1"/>
  <c r="C700" i="2"/>
  <c r="C701" i="2"/>
  <c r="C702" i="2"/>
  <c r="C703" i="2"/>
  <c r="N703" i="2" s="1"/>
  <c r="C704" i="2"/>
  <c r="C705" i="2"/>
  <c r="C706" i="2"/>
  <c r="C707" i="2"/>
  <c r="N707" i="2" s="1"/>
  <c r="C708" i="2"/>
  <c r="C709" i="2"/>
  <c r="C710" i="2"/>
  <c r="C711" i="2"/>
  <c r="N711" i="2" s="1"/>
  <c r="C712" i="2"/>
  <c r="C713" i="2"/>
  <c r="C714" i="2"/>
  <c r="C715" i="2"/>
  <c r="N715" i="2" s="1"/>
  <c r="C716" i="2"/>
  <c r="C717" i="2"/>
  <c r="C718" i="2"/>
  <c r="C719" i="2"/>
  <c r="N719" i="2" s="1"/>
  <c r="C720" i="2"/>
  <c r="C721" i="2"/>
  <c r="C722" i="2"/>
  <c r="C723" i="2"/>
  <c r="N723" i="2" s="1"/>
  <c r="C724" i="2"/>
  <c r="C725" i="2"/>
  <c r="C726" i="2"/>
  <c r="C727" i="2"/>
  <c r="N727" i="2" s="1"/>
  <c r="C728" i="2"/>
  <c r="C729" i="2"/>
  <c r="C730" i="2"/>
  <c r="C731" i="2"/>
  <c r="N731" i="2" s="1"/>
  <c r="C732" i="2"/>
  <c r="C733" i="2"/>
  <c r="C734" i="2"/>
  <c r="C735" i="2"/>
  <c r="N735" i="2" s="1"/>
  <c r="C736" i="2"/>
  <c r="C737" i="2"/>
  <c r="C738" i="2"/>
  <c r="C739" i="2"/>
  <c r="N739" i="2" s="1"/>
  <c r="C740" i="2"/>
  <c r="C741" i="2"/>
  <c r="C742" i="2"/>
  <c r="C743" i="2"/>
  <c r="C744" i="2"/>
  <c r="C745" i="2"/>
  <c r="C746" i="2"/>
  <c r="C747" i="2"/>
  <c r="N747" i="2" s="1"/>
  <c r="C748" i="2"/>
  <c r="C749" i="2"/>
  <c r="C750" i="2"/>
  <c r="C751" i="2"/>
  <c r="N751" i="2" s="1"/>
  <c r="C752" i="2"/>
  <c r="C753" i="2"/>
  <c r="C754" i="2"/>
  <c r="C755" i="2"/>
  <c r="N755" i="2" s="1"/>
  <c r="C756" i="2"/>
  <c r="C757" i="2"/>
  <c r="C758" i="2"/>
  <c r="C759" i="2"/>
  <c r="N759" i="2" s="1"/>
  <c r="C760" i="2"/>
  <c r="C761" i="2"/>
  <c r="C762" i="2"/>
  <c r="C763" i="2"/>
  <c r="N763" i="2" s="1"/>
  <c r="C764" i="2"/>
  <c r="C765" i="2"/>
  <c r="C766" i="2"/>
  <c r="C767" i="2"/>
  <c r="N767" i="2" s="1"/>
  <c r="C768" i="2"/>
  <c r="C769" i="2"/>
  <c r="C770" i="2"/>
  <c r="C771" i="2"/>
  <c r="N771" i="2" s="1"/>
  <c r="C772" i="2"/>
  <c r="C773" i="2"/>
  <c r="C774" i="2"/>
  <c r="C775" i="2"/>
  <c r="N775" i="2" s="1"/>
  <c r="C776" i="2"/>
  <c r="C777" i="2"/>
  <c r="C778" i="2"/>
  <c r="C779" i="2"/>
  <c r="N779" i="2" s="1"/>
  <c r="C780" i="2"/>
  <c r="C781" i="2"/>
  <c r="C782" i="2"/>
  <c r="C783" i="2"/>
  <c r="N783" i="2" s="1"/>
  <c r="C784" i="2"/>
  <c r="C785" i="2"/>
  <c r="C786" i="2"/>
  <c r="C787" i="2"/>
  <c r="N787" i="2" s="1"/>
  <c r="C788" i="2"/>
  <c r="C789" i="2"/>
  <c r="C790" i="2"/>
  <c r="C791" i="2"/>
  <c r="N791" i="2" s="1"/>
  <c r="C792" i="2"/>
  <c r="C793" i="2"/>
  <c r="C794" i="2"/>
  <c r="C795" i="2"/>
  <c r="N795" i="2" s="1"/>
  <c r="C796" i="2"/>
  <c r="C797" i="2"/>
  <c r="C798" i="2"/>
  <c r="C799" i="2"/>
  <c r="N799" i="2" s="1"/>
  <c r="C800" i="2"/>
  <c r="C801" i="2"/>
  <c r="C802" i="2"/>
  <c r="C803" i="2"/>
  <c r="N803" i="2" s="1"/>
  <c r="C804" i="2"/>
  <c r="C805" i="2"/>
  <c r="C806" i="2"/>
  <c r="C807" i="2"/>
  <c r="N807" i="2" s="1"/>
  <c r="C808" i="2"/>
  <c r="C809" i="2"/>
  <c r="C810" i="2"/>
  <c r="C811" i="2"/>
  <c r="N811" i="2" s="1"/>
  <c r="C812" i="2"/>
  <c r="C813" i="2"/>
  <c r="C814" i="2"/>
  <c r="C815" i="2"/>
  <c r="N815" i="2" s="1"/>
  <c r="C816" i="2"/>
  <c r="C817" i="2"/>
  <c r="C818" i="2"/>
  <c r="C819" i="2"/>
  <c r="N819" i="2" s="1"/>
  <c r="C820" i="2"/>
  <c r="C821" i="2"/>
  <c r="C822" i="2"/>
  <c r="C823" i="2"/>
  <c r="N823" i="2" s="1"/>
  <c r="C824" i="2"/>
  <c r="C825" i="2"/>
  <c r="C826" i="2"/>
  <c r="C827" i="2"/>
  <c r="N827" i="2" s="1"/>
  <c r="C828" i="2"/>
  <c r="C829" i="2"/>
  <c r="C830" i="2"/>
  <c r="C831" i="2"/>
  <c r="N831" i="2" s="1"/>
  <c r="C832" i="2"/>
  <c r="C833" i="2"/>
  <c r="C834" i="2"/>
  <c r="C835" i="2"/>
  <c r="N835" i="2" s="1"/>
  <c r="C836" i="2"/>
  <c r="C837" i="2"/>
  <c r="C838" i="2"/>
  <c r="C839" i="2"/>
  <c r="N839" i="2" s="1"/>
  <c r="C840" i="2"/>
  <c r="C841" i="2"/>
  <c r="C842" i="2"/>
  <c r="C843" i="2"/>
  <c r="N843" i="2" s="1"/>
  <c r="C844" i="2"/>
  <c r="C845" i="2"/>
  <c r="C846" i="2"/>
  <c r="C847" i="2"/>
  <c r="N847" i="2" s="1"/>
  <c r="C848" i="2"/>
  <c r="C849" i="2"/>
  <c r="C850" i="2"/>
  <c r="C851" i="2"/>
  <c r="N851" i="2" s="1"/>
  <c r="C852" i="2"/>
  <c r="C853" i="2"/>
  <c r="C854" i="2"/>
  <c r="C855" i="2"/>
  <c r="N855" i="2" s="1"/>
  <c r="C856" i="2"/>
  <c r="C857" i="2"/>
  <c r="C858" i="2"/>
  <c r="C859" i="2"/>
  <c r="N859" i="2" s="1"/>
  <c r="C860" i="2"/>
  <c r="C861" i="2"/>
  <c r="C862" i="2"/>
  <c r="C863" i="2"/>
  <c r="N863" i="2" s="1"/>
  <c r="C864" i="2"/>
  <c r="C865" i="2"/>
  <c r="C866" i="2"/>
  <c r="C867" i="2"/>
  <c r="N867" i="2" s="1"/>
  <c r="C868" i="2"/>
  <c r="C869" i="2"/>
  <c r="C870" i="2"/>
  <c r="C871" i="2"/>
  <c r="N871" i="2" s="1"/>
  <c r="C872" i="2"/>
  <c r="C873" i="2"/>
  <c r="C874" i="2"/>
  <c r="C875" i="2"/>
  <c r="N875" i="2" s="1"/>
  <c r="C876" i="2"/>
  <c r="C877" i="2"/>
  <c r="C878" i="2"/>
  <c r="C879" i="2"/>
  <c r="N879" i="2" s="1"/>
  <c r="C880" i="2"/>
  <c r="C881" i="2"/>
  <c r="C882" i="2"/>
  <c r="C883" i="2"/>
  <c r="N883" i="2" s="1"/>
  <c r="C884" i="2"/>
  <c r="C885" i="2"/>
  <c r="C886" i="2"/>
  <c r="N886" i="2" s="1"/>
  <c r="C887" i="2"/>
  <c r="N887" i="2" s="1"/>
  <c r="C888" i="2"/>
  <c r="C889" i="2"/>
  <c r="C890" i="2"/>
  <c r="N890" i="2" s="1"/>
  <c r="C891" i="2"/>
  <c r="N891" i="2" s="1"/>
  <c r="C892" i="2"/>
  <c r="C893" i="2"/>
  <c r="C894" i="2"/>
  <c r="N894" i="2" s="1"/>
  <c r="C895" i="2"/>
  <c r="N895" i="2" s="1"/>
  <c r="C896" i="2"/>
  <c r="C897" i="2"/>
  <c r="C898" i="2"/>
  <c r="N898" i="2" s="1"/>
  <c r="C899" i="2"/>
  <c r="N899" i="2" s="1"/>
  <c r="C900" i="2"/>
  <c r="C901" i="2"/>
  <c r="C902" i="2"/>
  <c r="N902" i="2" s="1"/>
  <c r="C903" i="2"/>
  <c r="N903" i="2" s="1"/>
  <c r="C904" i="2"/>
  <c r="C905" i="2"/>
  <c r="C906" i="2"/>
  <c r="N906" i="2" s="1"/>
  <c r="C907" i="2"/>
  <c r="N907" i="2" s="1"/>
  <c r="C908" i="2"/>
  <c r="C909" i="2"/>
  <c r="C910" i="2"/>
  <c r="N910" i="2" s="1"/>
  <c r="C911" i="2"/>
  <c r="N911" i="2" s="1"/>
  <c r="C912" i="2"/>
  <c r="C913" i="2"/>
  <c r="C914" i="2"/>
  <c r="N914" i="2" s="1"/>
  <c r="C915" i="2"/>
  <c r="N915" i="2" s="1"/>
  <c r="C916" i="2"/>
  <c r="C917" i="2"/>
  <c r="C918" i="2"/>
  <c r="N918" i="2" s="1"/>
  <c r="C919" i="2"/>
  <c r="N919" i="2" s="1"/>
  <c r="C920" i="2"/>
  <c r="N920" i="2" s="1"/>
  <c r="C921" i="2"/>
  <c r="C922" i="2"/>
  <c r="N922" i="2" s="1"/>
  <c r="C923" i="2"/>
  <c r="N923" i="2" s="1"/>
  <c r="C924" i="2"/>
  <c r="N924" i="2" s="1"/>
  <c r="C925" i="2"/>
  <c r="C926" i="2"/>
  <c r="N926" i="2" s="1"/>
  <c r="C927" i="2"/>
  <c r="N927" i="2" s="1"/>
  <c r="C928" i="2"/>
  <c r="N928" i="2" s="1"/>
  <c r="C929" i="2"/>
  <c r="N929" i="2" s="1"/>
  <c r="C930" i="2"/>
  <c r="N930" i="2" s="1"/>
  <c r="C931" i="2"/>
  <c r="N931" i="2" s="1"/>
  <c r="C932" i="2"/>
  <c r="N932" i="2" s="1"/>
  <c r="C933" i="2"/>
  <c r="C934" i="2"/>
  <c r="C935" i="2"/>
  <c r="N935" i="2" s="1"/>
  <c r="C936" i="2"/>
  <c r="N936" i="2" s="1"/>
  <c r="C937" i="2"/>
  <c r="C938" i="2"/>
  <c r="N938" i="2" s="1"/>
  <c r="C939" i="2"/>
  <c r="N939" i="2" s="1"/>
  <c r="C940" i="2"/>
  <c r="N940" i="2" s="1"/>
  <c r="C941" i="2"/>
  <c r="C942" i="2"/>
  <c r="N942" i="2" s="1"/>
  <c r="C943" i="2"/>
  <c r="N943" i="2" s="1"/>
  <c r="C944" i="2"/>
  <c r="N944" i="2" s="1"/>
  <c r="C945" i="2"/>
  <c r="N945" i="2" s="1"/>
  <c r="C946" i="2"/>
  <c r="N946" i="2" s="1"/>
  <c r="C947" i="2"/>
  <c r="N947" i="2" s="1"/>
  <c r="C948" i="2"/>
  <c r="N948" i="2" s="1"/>
  <c r="C949" i="2"/>
  <c r="C950" i="2"/>
  <c r="N950" i="2" s="1"/>
  <c r="C951" i="2"/>
  <c r="N951" i="2" s="1"/>
  <c r="C952" i="2"/>
  <c r="N952" i="2" s="1"/>
  <c r="C953" i="2"/>
  <c r="C954" i="2"/>
  <c r="N954" i="2" s="1"/>
  <c r="C955" i="2"/>
  <c r="N955" i="2" s="1"/>
  <c r="C956" i="2"/>
  <c r="N956" i="2" s="1"/>
  <c r="C957" i="2"/>
  <c r="C958" i="2"/>
  <c r="N958" i="2" s="1"/>
  <c r="C959" i="2"/>
  <c r="N959" i="2" s="1"/>
  <c r="C960" i="2"/>
  <c r="N960" i="2" s="1"/>
  <c r="C961" i="2"/>
  <c r="N961" i="2" s="1"/>
  <c r="C962" i="2"/>
  <c r="N962" i="2" s="1"/>
  <c r="C963" i="2"/>
  <c r="N963" i="2" s="1"/>
  <c r="C964" i="2"/>
  <c r="N964" i="2" s="1"/>
  <c r="C965" i="2"/>
  <c r="C966" i="2"/>
  <c r="N966" i="2" s="1"/>
  <c r="C967" i="2"/>
  <c r="N967" i="2" s="1"/>
  <c r="C968" i="2"/>
  <c r="N968" i="2" s="1"/>
  <c r="C969" i="2"/>
  <c r="C970" i="2"/>
  <c r="N970" i="2" s="1"/>
  <c r="C971" i="2"/>
  <c r="N971" i="2" s="1"/>
  <c r="C972" i="2"/>
  <c r="N972" i="2" s="1"/>
  <c r="C973" i="2"/>
  <c r="C974" i="2"/>
  <c r="N974" i="2" s="1"/>
  <c r="C975" i="2"/>
  <c r="N975" i="2" s="1"/>
  <c r="C976" i="2"/>
  <c r="N976" i="2" s="1"/>
  <c r="C977" i="2"/>
  <c r="N977" i="2" s="1"/>
  <c r="C978" i="2"/>
  <c r="N978" i="2" s="1"/>
  <c r="C979" i="2"/>
  <c r="N979" i="2" s="1"/>
  <c r="C980" i="2"/>
  <c r="N980" i="2" s="1"/>
  <c r="C981" i="2"/>
  <c r="C982" i="2"/>
  <c r="N982" i="2" s="1"/>
  <c r="C983" i="2"/>
  <c r="N983" i="2" s="1"/>
  <c r="C984" i="2"/>
  <c r="N984" i="2" s="1"/>
  <c r="C985" i="2"/>
  <c r="C986" i="2"/>
  <c r="N986" i="2" s="1"/>
  <c r="C987" i="2"/>
  <c r="N987" i="2" s="1"/>
  <c r="C988" i="2"/>
  <c r="N988" i="2" s="1"/>
  <c r="C989" i="2"/>
  <c r="C990" i="2"/>
  <c r="N990" i="2" s="1"/>
  <c r="C991" i="2"/>
  <c r="N991" i="2" s="1"/>
  <c r="C992" i="2"/>
  <c r="N992" i="2" s="1"/>
  <c r="C993" i="2"/>
  <c r="N993" i="2" s="1"/>
  <c r="C994" i="2"/>
  <c r="N994" i="2" s="1"/>
  <c r="C995" i="2"/>
  <c r="N995" i="2" s="1"/>
  <c r="C996" i="2"/>
  <c r="N996" i="2" s="1"/>
  <c r="C997" i="2"/>
  <c r="C998" i="2"/>
  <c r="C999" i="2"/>
  <c r="N999" i="2" s="1"/>
  <c r="C1000" i="2"/>
  <c r="N1000" i="2" s="1"/>
  <c r="C1001" i="2"/>
  <c r="C1002" i="2"/>
  <c r="N1002" i="2" s="1"/>
  <c r="C1003" i="2"/>
  <c r="N1003" i="2" s="1"/>
  <c r="C1004" i="2"/>
  <c r="N1004" i="2" s="1"/>
  <c r="C1005" i="2"/>
  <c r="C1006" i="2"/>
  <c r="N1006" i="2" s="1"/>
  <c r="C1007" i="2"/>
  <c r="N1007" i="2" s="1"/>
  <c r="C1008" i="2"/>
  <c r="N1008" i="2" s="1"/>
  <c r="C1009" i="2"/>
  <c r="N1009" i="2" s="1"/>
  <c r="C1010" i="2"/>
  <c r="N1010" i="2" s="1"/>
  <c r="C1011" i="2"/>
  <c r="N1011" i="2" s="1"/>
  <c r="C1012" i="2"/>
  <c r="N1012" i="2" s="1"/>
  <c r="C1013" i="2"/>
  <c r="C1014" i="2"/>
  <c r="N1014" i="2" s="1"/>
  <c r="C1015" i="2"/>
  <c r="N1015" i="2" s="1"/>
  <c r="C1016" i="2"/>
  <c r="N1016" i="2" s="1"/>
  <c r="C1017" i="2"/>
  <c r="C1018" i="2"/>
  <c r="N1018" i="2" s="1"/>
  <c r="C1019" i="2"/>
  <c r="N1019" i="2" s="1"/>
  <c r="C1020" i="2"/>
  <c r="N1020" i="2" s="1"/>
  <c r="C1021" i="2"/>
  <c r="C1022" i="2"/>
  <c r="C1023" i="2"/>
  <c r="N1023" i="2" s="1"/>
  <c r="C1024" i="2"/>
  <c r="N1024" i="2" s="1"/>
  <c r="C1025" i="2"/>
  <c r="N1025" i="2" s="1"/>
  <c r="C1026" i="2"/>
  <c r="N1026" i="2" s="1"/>
  <c r="C1027" i="2"/>
  <c r="N1027" i="2" s="1"/>
  <c r="C1028" i="2"/>
  <c r="N1028" i="2" s="1"/>
  <c r="C1029" i="2"/>
  <c r="C1030" i="2"/>
  <c r="N1030" i="2" s="1"/>
  <c r="C1031" i="2"/>
  <c r="N1031" i="2" s="1"/>
  <c r="C8" i="2"/>
  <c r="N8" i="2" s="1"/>
  <c r="C10" i="3" l="1"/>
  <c r="C11" i="3"/>
  <c r="B372" i="1"/>
  <c r="B371" i="3" s="1"/>
  <c r="C5" i="3"/>
  <c r="F14" i="3" s="1"/>
  <c r="H14" i="3" s="1"/>
  <c r="K2" i="2"/>
  <c r="G9" i="3"/>
  <c r="G10" i="3" s="1"/>
  <c r="G11" i="3" s="1"/>
  <c r="B1040" i="1"/>
  <c r="B1039" i="3" s="1"/>
  <c r="B1032" i="1"/>
  <c r="B1031" i="3" s="1"/>
  <c r="B1024" i="1"/>
  <c r="B1023" i="3" s="1"/>
  <c r="B1016" i="1"/>
  <c r="B1015" i="3" s="1"/>
  <c r="B1008" i="1"/>
  <c r="B1007" i="3" s="1"/>
  <c r="B1000" i="1"/>
  <c r="B999" i="3" s="1"/>
  <c r="B992" i="1"/>
  <c r="B991" i="3" s="1"/>
  <c r="B984" i="1"/>
  <c r="B983" i="3" s="1"/>
  <c r="B976" i="1"/>
  <c r="B975" i="3" s="1"/>
  <c r="B968" i="1"/>
  <c r="B967" i="3" s="1"/>
  <c r="B960" i="1"/>
  <c r="B959" i="3" s="1"/>
  <c r="B952" i="1"/>
  <c r="B951" i="3" s="1"/>
  <c r="B944" i="1"/>
  <c r="B943" i="3" s="1"/>
  <c r="B936" i="1"/>
  <c r="B935" i="3" s="1"/>
  <c r="B928" i="1"/>
  <c r="B927" i="3" s="1"/>
  <c r="B920" i="1"/>
  <c r="B919" i="3" s="1"/>
  <c r="B912" i="1"/>
  <c r="B911" i="3" s="1"/>
  <c r="B904" i="1"/>
  <c r="B903" i="3" s="1"/>
  <c r="B896" i="1"/>
  <c r="B895" i="3" s="1"/>
  <c r="B888" i="1"/>
  <c r="B887" i="3" s="1"/>
  <c r="B880" i="1"/>
  <c r="B879" i="3" s="1"/>
  <c r="B872" i="1"/>
  <c r="B871" i="3" s="1"/>
  <c r="B864" i="1"/>
  <c r="B863" i="3" s="1"/>
  <c r="B856" i="1"/>
  <c r="B855" i="3" s="1"/>
  <c r="B848" i="1"/>
  <c r="B847" i="3" s="1"/>
  <c r="B840" i="1"/>
  <c r="B839" i="3" s="1"/>
  <c r="B832" i="1"/>
  <c r="B831" i="3" s="1"/>
  <c r="B824" i="1"/>
  <c r="B823" i="3" s="1"/>
  <c r="B816" i="1"/>
  <c r="B815" i="3" s="1"/>
  <c r="B808" i="1"/>
  <c r="B807" i="3" s="1"/>
  <c r="B800" i="1"/>
  <c r="B799" i="3" s="1"/>
  <c r="B792" i="1"/>
  <c r="B791" i="3" s="1"/>
  <c r="B784" i="1"/>
  <c r="B783" i="3" s="1"/>
  <c r="B776" i="1"/>
  <c r="B775" i="3" s="1"/>
  <c r="B768" i="1"/>
  <c r="B767" i="3" s="1"/>
  <c r="B760" i="1"/>
  <c r="B759" i="3" s="1"/>
  <c r="B752" i="1"/>
  <c r="B751" i="3" s="1"/>
  <c r="B744" i="1"/>
  <c r="B743" i="3" s="1"/>
  <c r="B736" i="1"/>
  <c r="B735" i="3" s="1"/>
  <c r="B728" i="1"/>
  <c r="B727" i="3" s="1"/>
  <c r="B720" i="1"/>
  <c r="B719" i="3" s="1"/>
  <c r="B712" i="1"/>
  <c r="B711" i="3" s="1"/>
  <c r="B704" i="1"/>
  <c r="B703" i="3" s="1"/>
  <c r="B696" i="1"/>
  <c r="B695" i="3" s="1"/>
  <c r="B688" i="1"/>
  <c r="B687" i="3" s="1"/>
  <c r="B680" i="1"/>
  <c r="B679" i="3" s="1"/>
  <c r="B672" i="1"/>
  <c r="B671" i="3" s="1"/>
  <c r="B664" i="1"/>
  <c r="B663" i="3" s="1"/>
  <c r="B656" i="1"/>
  <c r="B655" i="3" s="1"/>
  <c r="B648" i="1"/>
  <c r="B647" i="3" s="1"/>
  <c r="B640" i="1"/>
  <c r="B639" i="3" s="1"/>
  <c r="B632" i="1"/>
  <c r="B631" i="3" s="1"/>
  <c r="B624" i="1"/>
  <c r="B623" i="3" s="1"/>
  <c r="B616" i="1"/>
  <c r="B615" i="3" s="1"/>
  <c r="B608" i="1"/>
  <c r="B607" i="3" s="1"/>
  <c r="B600" i="1"/>
  <c r="B599" i="3" s="1"/>
  <c r="B592" i="1"/>
  <c r="B591" i="3" s="1"/>
  <c r="B584" i="1"/>
  <c r="B583" i="3" s="1"/>
  <c r="B576" i="1"/>
  <c r="B575" i="3" s="1"/>
  <c r="B568" i="1"/>
  <c r="B567" i="3" s="1"/>
  <c r="B560" i="1"/>
  <c r="B559" i="3" s="1"/>
  <c r="B552" i="1"/>
  <c r="B551" i="3" s="1"/>
  <c r="B544" i="1"/>
  <c r="B543" i="3" s="1"/>
  <c r="B536" i="1"/>
  <c r="B535" i="3" s="1"/>
  <c r="B528" i="1"/>
  <c r="B527" i="3" s="1"/>
  <c r="B520" i="1"/>
  <c r="B519" i="3" s="1"/>
  <c r="B512" i="1"/>
  <c r="B511" i="3" s="1"/>
  <c r="B504" i="1"/>
  <c r="B503" i="3" s="1"/>
  <c r="B496" i="1"/>
  <c r="B495" i="3" s="1"/>
  <c r="B488" i="1"/>
  <c r="B487" i="3" s="1"/>
  <c r="B480" i="1"/>
  <c r="B479" i="3" s="1"/>
  <c r="B472" i="1"/>
  <c r="B471" i="3" s="1"/>
  <c r="B464" i="1"/>
  <c r="B463" i="3" s="1"/>
  <c r="B456" i="1"/>
  <c r="B455" i="3" s="1"/>
  <c r="B448" i="1"/>
  <c r="B447" i="3" s="1"/>
  <c r="B440" i="1"/>
  <c r="B439" i="3" s="1"/>
  <c r="B431" i="1"/>
  <c r="B430" i="3" s="1"/>
  <c r="B416" i="1"/>
  <c r="B415" i="3" s="1"/>
  <c r="B396" i="1"/>
  <c r="B395" i="3" s="1"/>
  <c r="B1039" i="1"/>
  <c r="B1038" i="3" s="1"/>
  <c r="B1031" i="1"/>
  <c r="B1030" i="3" s="1"/>
  <c r="B1023" i="1"/>
  <c r="B1022" i="3" s="1"/>
  <c r="B1015" i="1"/>
  <c r="B1014" i="3" s="1"/>
  <c r="B1007" i="1"/>
  <c r="B1006" i="3" s="1"/>
  <c r="B999" i="1"/>
  <c r="B998" i="3" s="1"/>
  <c r="B991" i="1"/>
  <c r="B990" i="3" s="1"/>
  <c r="B983" i="1"/>
  <c r="B982" i="3" s="1"/>
  <c r="B975" i="1"/>
  <c r="B974" i="3" s="1"/>
  <c r="B967" i="1"/>
  <c r="B966" i="3" s="1"/>
  <c r="B959" i="1"/>
  <c r="B958" i="3" s="1"/>
  <c r="B951" i="1"/>
  <c r="B950" i="3" s="1"/>
  <c r="B943" i="1"/>
  <c r="B942" i="3" s="1"/>
  <c r="B935" i="1"/>
  <c r="B934" i="3" s="1"/>
  <c r="B927" i="1"/>
  <c r="B926" i="3" s="1"/>
  <c r="B919" i="1"/>
  <c r="B918" i="3" s="1"/>
  <c r="B911" i="1"/>
  <c r="B910" i="3" s="1"/>
  <c r="B903" i="1"/>
  <c r="B902" i="3" s="1"/>
  <c r="B895" i="1"/>
  <c r="B894" i="3" s="1"/>
  <c r="B887" i="1"/>
  <c r="B886" i="3" s="1"/>
  <c r="B879" i="1"/>
  <c r="B878" i="3" s="1"/>
  <c r="B871" i="1"/>
  <c r="B870" i="3" s="1"/>
  <c r="B863" i="1"/>
  <c r="B862" i="3" s="1"/>
  <c r="B855" i="1"/>
  <c r="B854" i="3" s="1"/>
  <c r="B847" i="1"/>
  <c r="B846" i="3" s="1"/>
  <c r="B839" i="1"/>
  <c r="B838" i="3" s="1"/>
  <c r="B831" i="1"/>
  <c r="B830" i="3" s="1"/>
  <c r="B823" i="1"/>
  <c r="B822" i="3" s="1"/>
  <c r="B815" i="1"/>
  <c r="B814" i="3" s="1"/>
  <c r="B807" i="1"/>
  <c r="B806" i="3" s="1"/>
  <c r="B799" i="1"/>
  <c r="B798" i="3" s="1"/>
  <c r="B791" i="1"/>
  <c r="B790" i="3" s="1"/>
  <c r="B783" i="1"/>
  <c r="B782" i="3" s="1"/>
  <c r="B775" i="1"/>
  <c r="B774" i="3" s="1"/>
  <c r="B767" i="1"/>
  <c r="B766" i="3" s="1"/>
  <c r="B759" i="1"/>
  <c r="B758" i="3" s="1"/>
  <c r="B751" i="1"/>
  <c r="B750" i="3" s="1"/>
  <c r="B743" i="1"/>
  <c r="B742" i="3" s="1"/>
  <c r="B735" i="1"/>
  <c r="B734" i="3" s="1"/>
  <c r="B727" i="1"/>
  <c r="B726" i="3" s="1"/>
  <c r="B719" i="1"/>
  <c r="B718" i="3" s="1"/>
  <c r="B711" i="1"/>
  <c r="B710" i="3" s="1"/>
  <c r="B703" i="1"/>
  <c r="B702" i="3" s="1"/>
  <c r="B695" i="1"/>
  <c r="B694" i="3" s="1"/>
  <c r="B687" i="1"/>
  <c r="B686" i="3" s="1"/>
  <c r="B679" i="1"/>
  <c r="B678" i="3" s="1"/>
  <c r="B671" i="1"/>
  <c r="B670" i="3" s="1"/>
  <c r="B663" i="1"/>
  <c r="B662" i="3" s="1"/>
  <c r="B655" i="1"/>
  <c r="B654" i="3" s="1"/>
  <c r="B647" i="1"/>
  <c r="B646" i="3" s="1"/>
  <c r="B639" i="1"/>
  <c r="B638" i="3" s="1"/>
  <c r="B631" i="1"/>
  <c r="B630" i="3" s="1"/>
  <c r="B623" i="1"/>
  <c r="B622" i="3" s="1"/>
  <c r="B615" i="1"/>
  <c r="B614" i="3" s="1"/>
  <c r="B607" i="1"/>
  <c r="B606" i="3" s="1"/>
  <c r="B599" i="1"/>
  <c r="B598" i="3" s="1"/>
  <c r="B591" i="1"/>
  <c r="B590" i="3" s="1"/>
  <c r="B583" i="1"/>
  <c r="B582" i="3" s="1"/>
  <c r="B575" i="1"/>
  <c r="B574" i="3" s="1"/>
  <c r="B567" i="1"/>
  <c r="B566" i="3" s="1"/>
  <c r="B559" i="1"/>
  <c r="B558" i="3" s="1"/>
  <c r="B551" i="1"/>
  <c r="B550" i="3" s="1"/>
  <c r="B543" i="1"/>
  <c r="B542" i="3" s="1"/>
  <c r="B535" i="1"/>
  <c r="B534" i="3" s="1"/>
  <c r="B527" i="1"/>
  <c r="B526" i="3" s="1"/>
  <c r="B519" i="1"/>
  <c r="B518" i="3" s="1"/>
  <c r="B511" i="1"/>
  <c r="B510" i="3" s="1"/>
  <c r="B503" i="1"/>
  <c r="B502" i="3" s="1"/>
  <c r="B495" i="1"/>
  <c r="B494" i="3" s="1"/>
  <c r="B487" i="1"/>
  <c r="B486" i="3" s="1"/>
  <c r="B479" i="1"/>
  <c r="B478" i="3" s="1"/>
  <c r="B471" i="1"/>
  <c r="B470" i="3" s="1"/>
  <c r="B463" i="1"/>
  <c r="B462" i="3" s="1"/>
  <c r="B455" i="1"/>
  <c r="B454" i="3" s="1"/>
  <c r="B447" i="1"/>
  <c r="B446" i="3" s="1"/>
  <c r="B439" i="1"/>
  <c r="B438" i="3" s="1"/>
  <c r="B430" i="1"/>
  <c r="B429" i="3" s="1"/>
  <c r="B415" i="1"/>
  <c r="B414" i="3" s="1"/>
  <c r="B388" i="1"/>
  <c r="B387" i="3" s="1"/>
  <c r="B1038" i="1"/>
  <c r="B1037" i="3" s="1"/>
  <c r="B1030" i="1"/>
  <c r="B1029" i="3" s="1"/>
  <c r="B1022" i="1"/>
  <c r="B1021" i="3" s="1"/>
  <c r="B1014" i="1"/>
  <c r="B1013" i="3" s="1"/>
  <c r="B1006" i="1"/>
  <c r="B1005" i="3" s="1"/>
  <c r="B998" i="1"/>
  <c r="B997" i="3" s="1"/>
  <c r="B990" i="1"/>
  <c r="B989" i="3" s="1"/>
  <c r="B982" i="1"/>
  <c r="B981" i="3" s="1"/>
  <c r="B974" i="1"/>
  <c r="B973" i="3" s="1"/>
  <c r="B966" i="1"/>
  <c r="B965" i="3" s="1"/>
  <c r="B958" i="1"/>
  <c r="B957" i="3" s="1"/>
  <c r="B950" i="1"/>
  <c r="B949" i="3" s="1"/>
  <c r="B942" i="1"/>
  <c r="B941" i="3" s="1"/>
  <c r="B934" i="1"/>
  <c r="B933" i="3" s="1"/>
  <c r="B926" i="1"/>
  <c r="B925" i="3" s="1"/>
  <c r="B918" i="1"/>
  <c r="B917" i="3" s="1"/>
  <c r="B910" i="1"/>
  <c r="B909" i="3" s="1"/>
  <c r="B902" i="1"/>
  <c r="B901" i="3" s="1"/>
  <c r="B894" i="1"/>
  <c r="B893" i="3" s="1"/>
  <c r="B886" i="1"/>
  <c r="B885" i="3" s="1"/>
  <c r="B878" i="1"/>
  <c r="B877" i="3" s="1"/>
  <c r="B870" i="1"/>
  <c r="B869" i="3" s="1"/>
  <c r="B862" i="1"/>
  <c r="B861" i="3" s="1"/>
  <c r="B854" i="1"/>
  <c r="B853" i="3" s="1"/>
  <c r="B846" i="1"/>
  <c r="B845" i="3" s="1"/>
  <c r="B838" i="1"/>
  <c r="B837" i="3" s="1"/>
  <c r="B830" i="1"/>
  <c r="B829" i="3" s="1"/>
  <c r="B822" i="1"/>
  <c r="B821" i="3" s="1"/>
  <c r="B814" i="1"/>
  <c r="B813" i="3" s="1"/>
  <c r="B806" i="1"/>
  <c r="B805" i="3" s="1"/>
  <c r="B798" i="1"/>
  <c r="B797" i="3" s="1"/>
  <c r="B790" i="1"/>
  <c r="B789" i="3" s="1"/>
  <c r="B782" i="1"/>
  <c r="B781" i="3" s="1"/>
  <c r="B774" i="1"/>
  <c r="B773" i="3" s="1"/>
  <c r="B766" i="1"/>
  <c r="B765" i="3" s="1"/>
  <c r="B758" i="1"/>
  <c r="B757" i="3" s="1"/>
  <c r="B750" i="1"/>
  <c r="B749" i="3" s="1"/>
  <c r="B742" i="1"/>
  <c r="B741" i="3" s="1"/>
  <c r="B734" i="1"/>
  <c r="B733" i="3" s="1"/>
  <c r="B726" i="1"/>
  <c r="B725" i="3" s="1"/>
  <c r="B718" i="1"/>
  <c r="B717" i="3" s="1"/>
  <c r="B710" i="1"/>
  <c r="B709" i="3" s="1"/>
  <c r="B702" i="1"/>
  <c r="B701" i="3" s="1"/>
  <c r="B694" i="1"/>
  <c r="B693" i="3" s="1"/>
  <c r="B686" i="1"/>
  <c r="B685" i="3" s="1"/>
  <c r="B678" i="1"/>
  <c r="B677" i="3" s="1"/>
  <c r="B670" i="1"/>
  <c r="B669" i="3" s="1"/>
  <c r="B662" i="1"/>
  <c r="B661" i="3" s="1"/>
  <c r="B654" i="1"/>
  <c r="B653" i="3" s="1"/>
  <c r="B646" i="1"/>
  <c r="B645" i="3" s="1"/>
  <c r="B638" i="1"/>
  <c r="B637" i="3" s="1"/>
  <c r="B630" i="1"/>
  <c r="B629" i="3" s="1"/>
  <c r="B622" i="1"/>
  <c r="B621" i="3" s="1"/>
  <c r="B614" i="1"/>
  <c r="B613" i="3" s="1"/>
  <c r="B606" i="1"/>
  <c r="B605" i="3" s="1"/>
  <c r="B598" i="1"/>
  <c r="B597" i="3" s="1"/>
  <c r="B590" i="1"/>
  <c r="B589" i="3" s="1"/>
  <c r="B582" i="1"/>
  <c r="B581" i="3" s="1"/>
  <c r="B574" i="1"/>
  <c r="B573" i="3" s="1"/>
  <c r="B566" i="1"/>
  <c r="B565" i="3" s="1"/>
  <c r="B558" i="1"/>
  <c r="B557" i="3" s="1"/>
  <c r="B550" i="1"/>
  <c r="B549" i="3" s="1"/>
  <c r="B542" i="1"/>
  <c r="B541" i="3" s="1"/>
  <c r="B534" i="1"/>
  <c r="B533" i="3" s="1"/>
  <c r="B526" i="1"/>
  <c r="B525" i="3" s="1"/>
  <c r="B518" i="1"/>
  <c r="B517" i="3" s="1"/>
  <c r="B510" i="1"/>
  <c r="B509" i="3" s="1"/>
  <c r="B502" i="1"/>
  <c r="B501" i="3" s="1"/>
  <c r="B494" i="1"/>
  <c r="B493" i="3" s="1"/>
  <c r="B486" i="1"/>
  <c r="B485" i="3" s="1"/>
  <c r="B478" i="1"/>
  <c r="B477" i="3" s="1"/>
  <c r="B470" i="1"/>
  <c r="B469" i="3" s="1"/>
  <c r="B462" i="1"/>
  <c r="B461" i="3" s="1"/>
  <c r="B454" i="1"/>
  <c r="B453" i="3" s="1"/>
  <c r="B446" i="1"/>
  <c r="B445" i="3" s="1"/>
  <c r="B438" i="1"/>
  <c r="B437" i="3" s="1"/>
  <c r="B428" i="1"/>
  <c r="B427" i="3" s="1"/>
  <c r="B414" i="1"/>
  <c r="B413" i="3" s="1"/>
  <c r="B380" i="1"/>
  <c r="B379" i="3" s="1"/>
  <c r="B1037" i="1"/>
  <c r="B1036" i="3" s="1"/>
  <c r="B1029" i="1"/>
  <c r="B1028" i="3" s="1"/>
  <c r="B1021" i="1"/>
  <c r="B1020" i="3" s="1"/>
  <c r="B1013" i="1"/>
  <c r="B1012" i="3" s="1"/>
  <c r="B1005" i="1"/>
  <c r="B1004" i="3" s="1"/>
  <c r="B997" i="1"/>
  <c r="B996" i="3" s="1"/>
  <c r="B989" i="1"/>
  <c r="B988" i="3" s="1"/>
  <c r="B981" i="1"/>
  <c r="B980" i="3" s="1"/>
  <c r="B973" i="1"/>
  <c r="B972" i="3" s="1"/>
  <c r="B965" i="1"/>
  <c r="B964" i="3" s="1"/>
  <c r="B957" i="1"/>
  <c r="B956" i="3" s="1"/>
  <c r="B949" i="1"/>
  <c r="B948" i="3" s="1"/>
  <c r="B941" i="1"/>
  <c r="B940" i="3" s="1"/>
  <c r="B933" i="1"/>
  <c r="B932" i="3" s="1"/>
  <c r="B925" i="1"/>
  <c r="B924" i="3" s="1"/>
  <c r="B917" i="1"/>
  <c r="B916" i="3" s="1"/>
  <c r="B909" i="1"/>
  <c r="B908" i="3" s="1"/>
  <c r="B901" i="1"/>
  <c r="B900" i="3" s="1"/>
  <c r="B893" i="1"/>
  <c r="B892" i="3" s="1"/>
  <c r="B885" i="1"/>
  <c r="B884" i="3" s="1"/>
  <c r="B877" i="1"/>
  <c r="B876" i="3" s="1"/>
  <c r="B869" i="1"/>
  <c r="B868" i="3" s="1"/>
  <c r="B861" i="1"/>
  <c r="B860" i="3" s="1"/>
  <c r="B853" i="1"/>
  <c r="B852" i="3" s="1"/>
  <c r="B845" i="1"/>
  <c r="B844" i="3" s="1"/>
  <c r="B837" i="1"/>
  <c r="B836" i="3" s="1"/>
  <c r="B829" i="1"/>
  <c r="B828" i="3" s="1"/>
  <c r="B821" i="1"/>
  <c r="B820" i="3" s="1"/>
  <c r="B813" i="1"/>
  <c r="B812" i="3" s="1"/>
  <c r="B805" i="1"/>
  <c r="B804" i="3" s="1"/>
  <c r="B797" i="1"/>
  <c r="B796" i="3" s="1"/>
  <c r="B789" i="1"/>
  <c r="B788" i="3" s="1"/>
  <c r="B781" i="1"/>
  <c r="B780" i="3" s="1"/>
  <c r="B773" i="1"/>
  <c r="B772" i="3" s="1"/>
  <c r="B765" i="1"/>
  <c r="B764" i="3" s="1"/>
  <c r="B757" i="1"/>
  <c r="B756" i="3" s="1"/>
  <c r="B749" i="1"/>
  <c r="B748" i="3" s="1"/>
  <c r="B741" i="1"/>
  <c r="B740" i="3" s="1"/>
  <c r="B733" i="1"/>
  <c r="B732" i="3" s="1"/>
  <c r="B725" i="1"/>
  <c r="B724" i="3" s="1"/>
  <c r="B717" i="1"/>
  <c r="B716" i="3" s="1"/>
  <c r="B709" i="1"/>
  <c r="B708" i="3" s="1"/>
  <c r="B701" i="1"/>
  <c r="B700" i="3" s="1"/>
  <c r="B693" i="1"/>
  <c r="B692" i="3" s="1"/>
  <c r="B685" i="1"/>
  <c r="B684" i="3" s="1"/>
  <c r="B677" i="1"/>
  <c r="B676" i="3" s="1"/>
  <c r="B669" i="1"/>
  <c r="B668" i="3" s="1"/>
  <c r="B661" i="1"/>
  <c r="B660" i="3" s="1"/>
  <c r="B653" i="1"/>
  <c r="B652" i="3" s="1"/>
  <c r="B645" i="1"/>
  <c r="B644" i="3" s="1"/>
  <c r="B637" i="1"/>
  <c r="B636" i="3" s="1"/>
  <c r="B629" i="1"/>
  <c r="B628" i="3" s="1"/>
  <c r="B621" i="1"/>
  <c r="B620" i="3" s="1"/>
  <c r="B613" i="1"/>
  <c r="B612" i="3" s="1"/>
  <c r="B605" i="1"/>
  <c r="B604" i="3" s="1"/>
  <c r="B597" i="1"/>
  <c r="B596" i="3" s="1"/>
  <c r="B589" i="1"/>
  <c r="B588" i="3" s="1"/>
  <c r="B581" i="1"/>
  <c r="B580" i="3" s="1"/>
  <c r="B573" i="1"/>
  <c r="B572" i="3" s="1"/>
  <c r="B565" i="1"/>
  <c r="B564" i="3" s="1"/>
  <c r="B557" i="1"/>
  <c r="B556" i="3" s="1"/>
  <c r="B549" i="1"/>
  <c r="B548" i="3" s="1"/>
  <c r="B541" i="1"/>
  <c r="B540" i="3" s="1"/>
  <c r="B533" i="1"/>
  <c r="B532" i="3" s="1"/>
  <c r="B525" i="1"/>
  <c r="B524" i="3" s="1"/>
  <c r="B517" i="1"/>
  <c r="B516" i="3" s="1"/>
  <c r="B509" i="1"/>
  <c r="B508" i="3" s="1"/>
  <c r="B501" i="1"/>
  <c r="B500" i="3" s="1"/>
  <c r="B493" i="1"/>
  <c r="B492" i="3" s="1"/>
  <c r="B485" i="1"/>
  <c r="B484" i="3" s="1"/>
  <c r="B477" i="1"/>
  <c r="B476" i="3" s="1"/>
  <c r="B469" i="1"/>
  <c r="B468" i="3" s="1"/>
  <c r="B461" i="1"/>
  <c r="B460" i="3" s="1"/>
  <c r="B453" i="1"/>
  <c r="B452" i="3" s="1"/>
  <c r="B445" i="1"/>
  <c r="B444" i="3" s="1"/>
  <c r="B437" i="1"/>
  <c r="B436" i="3" s="1"/>
  <c r="B426" i="1"/>
  <c r="B425" i="3" s="1"/>
  <c r="B412" i="1"/>
  <c r="B411" i="3" s="1"/>
  <c r="B17" i="1"/>
  <c r="B16" i="3" s="1"/>
  <c r="B25" i="1"/>
  <c r="B24" i="3" s="1"/>
  <c r="B33" i="1"/>
  <c r="B32" i="3" s="1"/>
  <c r="B41" i="1"/>
  <c r="B40" i="3" s="1"/>
  <c r="B49" i="1"/>
  <c r="B48" i="3" s="1"/>
  <c r="B57" i="1"/>
  <c r="B56" i="3" s="1"/>
  <c r="B65" i="1"/>
  <c r="B64" i="3" s="1"/>
  <c r="B73" i="1"/>
  <c r="B72" i="3" s="1"/>
  <c r="B81" i="1"/>
  <c r="B80" i="3" s="1"/>
  <c r="B89" i="1"/>
  <c r="B88" i="3" s="1"/>
  <c r="B97" i="1"/>
  <c r="B96" i="3" s="1"/>
  <c r="B105" i="1"/>
  <c r="B104" i="3" s="1"/>
  <c r="B113" i="1"/>
  <c r="B112" i="3" s="1"/>
  <c r="B121" i="1"/>
  <c r="B120" i="3" s="1"/>
  <c r="B129" i="1"/>
  <c r="B128" i="3" s="1"/>
  <c r="B137" i="1"/>
  <c r="B136" i="3" s="1"/>
  <c r="B145" i="1"/>
  <c r="B144" i="3" s="1"/>
  <c r="B153" i="1"/>
  <c r="B152" i="3" s="1"/>
  <c r="B161" i="1"/>
  <c r="B160" i="3" s="1"/>
  <c r="B169" i="1"/>
  <c r="B168" i="3" s="1"/>
  <c r="B177" i="1"/>
  <c r="B176" i="3" s="1"/>
  <c r="B185" i="1"/>
  <c r="B184" i="3" s="1"/>
  <c r="B193" i="1"/>
  <c r="B192" i="3" s="1"/>
  <c r="B201" i="1"/>
  <c r="B200" i="3" s="1"/>
  <c r="B209" i="1"/>
  <c r="B208" i="3" s="1"/>
  <c r="B217" i="1"/>
  <c r="B216" i="3" s="1"/>
  <c r="B225" i="1"/>
  <c r="B224" i="3" s="1"/>
  <c r="B233" i="1"/>
  <c r="B232" i="3" s="1"/>
  <c r="B241" i="1"/>
  <c r="B240" i="3" s="1"/>
  <c r="B249" i="1"/>
  <c r="B248" i="3" s="1"/>
  <c r="B257" i="1"/>
  <c r="B256" i="3" s="1"/>
  <c r="B265" i="1"/>
  <c r="B264" i="3" s="1"/>
  <c r="B273" i="1"/>
  <c r="B272" i="3" s="1"/>
  <c r="B281" i="1"/>
  <c r="B280" i="3" s="1"/>
  <c r="B289" i="1"/>
  <c r="B288" i="3" s="1"/>
  <c r="B297" i="1"/>
  <c r="B296" i="3" s="1"/>
  <c r="B305" i="1"/>
  <c r="B304" i="3" s="1"/>
  <c r="B313" i="1"/>
  <c r="B312" i="3" s="1"/>
  <c r="B321" i="1"/>
  <c r="B320" i="3" s="1"/>
  <c r="B329" i="1"/>
  <c r="B328" i="3" s="1"/>
  <c r="B337" i="1"/>
  <c r="B336" i="3" s="1"/>
  <c r="B345" i="1"/>
  <c r="B344" i="3" s="1"/>
  <c r="B353" i="1"/>
  <c r="B352" i="3" s="1"/>
  <c r="B361" i="1"/>
  <c r="B360" i="3" s="1"/>
  <c r="B369" i="1"/>
  <c r="B368" i="3" s="1"/>
  <c r="B377" i="1"/>
  <c r="B376" i="3" s="1"/>
  <c r="B385" i="1"/>
  <c r="B384" i="3" s="1"/>
  <c r="B393" i="1"/>
  <c r="B392" i="3" s="1"/>
  <c r="B401" i="1"/>
  <c r="B400" i="3" s="1"/>
  <c r="B409" i="1"/>
  <c r="B408" i="3" s="1"/>
  <c r="B417" i="1"/>
  <c r="B416" i="3" s="1"/>
  <c r="B425" i="1"/>
  <c r="B424" i="3" s="1"/>
  <c r="B433" i="1"/>
  <c r="B432" i="3" s="1"/>
  <c r="B18" i="1"/>
  <c r="B17" i="3" s="1"/>
  <c r="B26" i="1"/>
  <c r="B25" i="3" s="1"/>
  <c r="B34" i="1"/>
  <c r="B33" i="3" s="1"/>
  <c r="B42" i="1"/>
  <c r="B41" i="3" s="1"/>
  <c r="B50" i="1"/>
  <c r="B49" i="3" s="1"/>
  <c r="B58" i="1"/>
  <c r="B57" i="3" s="1"/>
  <c r="B66" i="1"/>
  <c r="B65" i="3" s="1"/>
  <c r="B74" i="1"/>
  <c r="B73" i="3" s="1"/>
  <c r="B82" i="1"/>
  <c r="B81" i="3" s="1"/>
  <c r="B90" i="1"/>
  <c r="B89" i="3" s="1"/>
  <c r="B98" i="1"/>
  <c r="B97" i="3" s="1"/>
  <c r="B106" i="1"/>
  <c r="B105" i="3" s="1"/>
  <c r="B114" i="1"/>
  <c r="B113" i="3" s="1"/>
  <c r="B122" i="1"/>
  <c r="B121" i="3" s="1"/>
  <c r="B130" i="1"/>
  <c r="B129" i="3" s="1"/>
  <c r="B138" i="1"/>
  <c r="B137" i="3" s="1"/>
  <c r="B146" i="1"/>
  <c r="B145" i="3" s="1"/>
  <c r="B154" i="1"/>
  <c r="B153" i="3" s="1"/>
  <c r="B162" i="1"/>
  <c r="B161" i="3" s="1"/>
  <c r="B170" i="1"/>
  <c r="B169" i="3" s="1"/>
  <c r="B178" i="1"/>
  <c r="B177" i="3" s="1"/>
  <c r="B186" i="1"/>
  <c r="B185" i="3" s="1"/>
  <c r="B194" i="1"/>
  <c r="B193" i="3" s="1"/>
  <c r="B202" i="1"/>
  <c r="B201" i="3" s="1"/>
  <c r="B210" i="1"/>
  <c r="B209" i="3" s="1"/>
  <c r="B218" i="1"/>
  <c r="B217" i="3" s="1"/>
  <c r="B226" i="1"/>
  <c r="B225" i="3" s="1"/>
  <c r="B234" i="1"/>
  <c r="B233" i="3" s="1"/>
  <c r="B242" i="1"/>
  <c r="B241" i="3" s="1"/>
  <c r="B250" i="1"/>
  <c r="B249" i="3" s="1"/>
  <c r="B258" i="1"/>
  <c r="B257" i="3" s="1"/>
  <c r="B266" i="1"/>
  <c r="B265" i="3" s="1"/>
  <c r="B274" i="1"/>
  <c r="B273" i="3" s="1"/>
  <c r="B282" i="1"/>
  <c r="B281" i="3" s="1"/>
  <c r="B290" i="1"/>
  <c r="B289" i="3" s="1"/>
  <c r="B298" i="1"/>
  <c r="B297" i="3" s="1"/>
  <c r="B306" i="1"/>
  <c r="B305" i="3" s="1"/>
  <c r="B314" i="1"/>
  <c r="B313" i="3" s="1"/>
  <c r="B322" i="1"/>
  <c r="B321" i="3" s="1"/>
  <c r="B330" i="1"/>
  <c r="B329" i="3" s="1"/>
  <c r="B338" i="1"/>
  <c r="B337" i="3" s="1"/>
  <c r="B346" i="1"/>
  <c r="B345" i="3" s="1"/>
  <c r="B354" i="1"/>
  <c r="B353" i="3" s="1"/>
  <c r="B362" i="1"/>
  <c r="B361" i="3" s="1"/>
  <c r="B370" i="1"/>
  <c r="B369" i="3" s="1"/>
  <c r="B378" i="1"/>
  <c r="B377" i="3" s="1"/>
  <c r="B386" i="1"/>
  <c r="B385" i="3" s="1"/>
  <c r="B394" i="1"/>
  <c r="B393" i="3" s="1"/>
  <c r="B402" i="1"/>
  <c r="B401" i="3" s="1"/>
  <c r="B410" i="1"/>
  <c r="B409" i="3" s="1"/>
  <c r="B418" i="1"/>
  <c r="B417" i="3" s="1"/>
  <c r="B19" i="1"/>
  <c r="B18" i="3" s="1"/>
  <c r="B27" i="1"/>
  <c r="B26" i="3" s="1"/>
  <c r="B35" i="1"/>
  <c r="B34" i="3" s="1"/>
  <c r="B43" i="1"/>
  <c r="B42" i="3" s="1"/>
  <c r="B51" i="1"/>
  <c r="B50" i="3" s="1"/>
  <c r="B59" i="1"/>
  <c r="B58" i="3" s="1"/>
  <c r="B67" i="1"/>
  <c r="B66" i="3" s="1"/>
  <c r="B75" i="1"/>
  <c r="B74" i="3" s="1"/>
  <c r="B83" i="1"/>
  <c r="B82" i="3" s="1"/>
  <c r="B91" i="1"/>
  <c r="B90" i="3" s="1"/>
  <c r="B99" i="1"/>
  <c r="B98" i="3" s="1"/>
  <c r="B107" i="1"/>
  <c r="B106" i="3" s="1"/>
  <c r="B115" i="1"/>
  <c r="B114" i="3" s="1"/>
  <c r="B123" i="1"/>
  <c r="B122" i="3" s="1"/>
  <c r="B131" i="1"/>
  <c r="B130" i="3" s="1"/>
  <c r="B139" i="1"/>
  <c r="B138" i="3" s="1"/>
  <c r="B147" i="1"/>
  <c r="B146" i="3" s="1"/>
  <c r="B155" i="1"/>
  <c r="B154" i="3" s="1"/>
  <c r="B163" i="1"/>
  <c r="B162" i="3" s="1"/>
  <c r="B171" i="1"/>
  <c r="B170" i="3" s="1"/>
  <c r="B179" i="1"/>
  <c r="B178" i="3" s="1"/>
  <c r="B187" i="1"/>
  <c r="B186" i="3" s="1"/>
  <c r="B195" i="1"/>
  <c r="B194" i="3" s="1"/>
  <c r="B203" i="1"/>
  <c r="B202" i="3" s="1"/>
  <c r="B211" i="1"/>
  <c r="B210" i="3" s="1"/>
  <c r="B219" i="1"/>
  <c r="B218" i="3" s="1"/>
  <c r="B227" i="1"/>
  <c r="B226" i="3" s="1"/>
  <c r="B235" i="1"/>
  <c r="B234" i="3" s="1"/>
  <c r="B243" i="1"/>
  <c r="B242" i="3" s="1"/>
  <c r="B251" i="1"/>
  <c r="B250" i="3" s="1"/>
  <c r="B259" i="1"/>
  <c r="B258" i="3" s="1"/>
  <c r="B267" i="1"/>
  <c r="B266" i="3" s="1"/>
  <c r="B275" i="1"/>
  <c r="B274" i="3" s="1"/>
  <c r="B283" i="1"/>
  <c r="B282" i="3" s="1"/>
  <c r="B291" i="1"/>
  <c r="B290" i="3" s="1"/>
  <c r="B299" i="1"/>
  <c r="B298" i="3" s="1"/>
  <c r="B307" i="1"/>
  <c r="B306" i="3" s="1"/>
  <c r="B315" i="1"/>
  <c r="B314" i="3" s="1"/>
  <c r="B323" i="1"/>
  <c r="B322" i="3" s="1"/>
  <c r="B331" i="1"/>
  <c r="B330" i="3" s="1"/>
  <c r="B339" i="1"/>
  <c r="B338" i="3" s="1"/>
  <c r="B347" i="1"/>
  <c r="B346" i="3" s="1"/>
  <c r="B355" i="1"/>
  <c r="B354" i="3" s="1"/>
  <c r="B363" i="1"/>
  <c r="B362" i="3" s="1"/>
  <c r="B371" i="1"/>
  <c r="B370" i="3" s="1"/>
  <c r="B379" i="1"/>
  <c r="B378" i="3" s="1"/>
  <c r="B387" i="1"/>
  <c r="B386" i="3" s="1"/>
  <c r="B395" i="1"/>
  <c r="B394" i="3" s="1"/>
  <c r="B403" i="1"/>
  <c r="B402" i="3" s="1"/>
  <c r="B411" i="1"/>
  <c r="B410" i="3" s="1"/>
  <c r="B419" i="1"/>
  <c r="B418" i="3" s="1"/>
  <c r="B427" i="1"/>
  <c r="B426" i="3" s="1"/>
  <c r="B20" i="1"/>
  <c r="B19" i="3" s="1"/>
  <c r="B28" i="1"/>
  <c r="B27" i="3" s="1"/>
  <c r="B36" i="1"/>
  <c r="B35" i="3" s="1"/>
  <c r="B44" i="1"/>
  <c r="B43" i="3" s="1"/>
  <c r="B52" i="1"/>
  <c r="B51" i="3" s="1"/>
  <c r="B60" i="1"/>
  <c r="B59" i="3" s="1"/>
  <c r="B68" i="1"/>
  <c r="B67" i="3" s="1"/>
  <c r="B76" i="1"/>
  <c r="B75" i="3" s="1"/>
  <c r="B84" i="1"/>
  <c r="B83" i="3" s="1"/>
  <c r="B92" i="1"/>
  <c r="B91" i="3" s="1"/>
  <c r="B100" i="1"/>
  <c r="B99" i="3" s="1"/>
  <c r="B108" i="1"/>
  <c r="B107" i="3" s="1"/>
  <c r="B116" i="1"/>
  <c r="B115" i="3" s="1"/>
  <c r="B124" i="1"/>
  <c r="B123" i="3" s="1"/>
  <c r="B132" i="1"/>
  <c r="B131" i="3" s="1"/>
  <c r="B140" i="1"/>
  <c r="B139" i="3" s="1"/>
  <c r="B148" i="1"/>
  <c r="B147" i="3" s="1"/>
  <c r="B156" i="1"/>
  <c r="B155" i="3" s="1"/>
  <c r="B164" i="1"/>
  <c r="B163" i="3" s="1"/>
  <c r="B172" i="1"/>
  <c r="B171" i="3" s="1"/>
  <c r="B180" i="1"/>
  <c r="B179" i="3" s="1"/>
  <c r="B188" i="1"/>
  <c r="B187" i="3" s="1"/>
  <c r="B196" i="1"/>
  <c r="B195" i="3" s="1"/>
  <c r="B204" i="1"/>
  <c r="B203" i="3" s="1"/>
  <c r="B212" i="1"/>
  <c r="B211" i="3" s="1"/>
  <c r="B220" i="1"/>
  <c r="B219" i="3" s="1"/>
  <c r="B228" i="1"/>
  <c r="B227" i="3" s="1"/>
  <c r="B236" i="1"/>
  <c r="B235" i="3" s="1"/>
  <c r="B244" i="1"/>
  <c r="B243" i="3" s="1"/>
  <c r="B252" i="1"/>
  <c r="B251" i="3" s="1"/>
  <c r="B260" i="1"/>
  <c r="B259" i="3" s="1"/>
  <c r="B268" i="1"/>
  <c r="B267" i="3" s="1"/>
  <c r="B276" i="1"/>
  <c r="B275" i="3" s="1"/>
  <c r="B284" i="1"/>
  <c r="B283" i="3" s="1"/>
  <c r="B292" i="1"/>
  <c r="B291" i="3" s="1"/>
  <c r="B300" i="1"/>
  <c r="B299" i="3" s="1"/>
  <c r="B308" i="1"/>
  <c r="B307" i="3" s="1"/>
  <c r="B316" i="1"/>
  <c r="B315" i="3" s="1"/>
  <c r="B324" i="1"/>
  <c r="B323" i="3" s="1"/>
  <c r="B332" i="1"/>
  <c r="B331" i="3" s="1"/>
  <c r="B340" i="1"/>
  <c r="B339" i="3" s="1"/>
  <c r="B348" i="1"/>
  <c r="B347" i="3" s="1"/>
  <c r="B356" i="1"/>
  <c r="B355" i="3" s="1"/>
  <c r="B21" i="1"/>
  <c r="B20" i="3" s="1"/>
  <c r="B29" i="1"/>
  <c r="B28" i="3" s="1"/>
  <c r="B37" i="1"/>
  <c r="B36" i="3" s="1"/>
  <c r="B45" i="1"/>
  <c r="B44" i="3" s="1"/>
  <c r="B53" i="1"/>
  <c r="B52" i="3" s="1"/>
  <c r="B61" i="1"/>
  <c r="B60" i="3" s="1"/>
  <c r="B69" i="1"/>
  <c r="B68" i="3" s="1"/>
  <c r="B77" i="1"/>
  <c r="B76" i="3" s="1"/>
  <c r="B85" i="1"/>
  <c r="B84" i="3" s="1"/>
  <c r="B93" i="1"/>
  <c r="B92" i="3" s="1"/>
  <c r="B101" i="1"/>
  <c r="B100" i="3" s="1"/>
  <c r="B109" i="1"/>
  <c r="B108" i="3" s="1"/>
  <c r="B117" i="1"/>
  <c r="B116" i="3" s="1"/>
  <c r="B125" i="1"/>
  <c r="B124" i="3" s="1"/>
  <c r="B133" i="1"/>
  <c r="B132" i="3" s="1"/>
  <c r="B141" i="1"/>
  <c r="B140" i="3" s="1"/>
  <c r="B149" i="1"/>
  <c r="B148" i="3" s="1"/>
  <c r="B157" i="1"/>
  <c r="B156" i="3" s="1"/>
  <c r="B165" i="1"/>
  <c r="B164" i="3" s="1"/>
  <c r="B173" i="1"/>
  <c r="B172" i="3" s="1"/>
  <c r="B181" i="1"/>
  <c r="B180" i="3" s="1"/>
  <c r="B189" i="1"/>
  <c r="B188" i="3" s="1"/>
  <c r="B197" i="1"/>
  <c r="B196" i="3" s="1"/>
  <c r="B205" i="1"/>
  <c r="B204" i="3" s="1"/>
  <c r="B213" i="1"/>
  <c r="B212" i="3" s="1"/>
  <c r="B221" i="1"/>
  <c r="B220" i="3" s="1"/>
  <c r="B229" i="1"/>
  <c r="B228" i="3" s="1"/>
  <c r="B237" i="1"/>
  <c r="B236" i="3" s="1"/>
  <c r="B245" i="1"/>
  <c r="B244" i="3" s="1"/>
  <c r="B253" i="1"/>
  <c r="B252" i="3" s="1"/>
  <c r="B261" i="1"/>
  <c r="B260" i="3" s="1"/>
  <c r="B269" i="1"/>
  <c r="B268" i="3" s="1"/>
  <c r="B277" i="1"/>
  <c r="B276" i="3" s="1"/>
  <c r="B285" i="1"/>
  <c r="B284" i="3" s="1"/>
  <c r="B293" i="1"/>
  <c r="B292" i="3" s="1"/>
  <c r="B301" i="1"/>
  <c r="B300" i="3" s="1"/>
  <c r="B309" i="1"/>
  <c r="B308" i="3" s="1"/>
  <c r="B317" i="1"/>
  <c r="B316" i="3" s="1"/>
  <c r="B325" i="1"/>
  <c r="B324" i="3" s="1"/>
  <c r="B333" i="1"/>
  <c r="B332" i="3" s="1"/>
  <c r="B341" i="1"/>
  <c r="B340" i="3" s="1"/>
  <c r="B349" i="1"/>
  <c r="B348" i="3" s="1"/>
  <c r="B357" i="1"/>
  <c r="B356" i="3" s="1"/>
  <c r="B365" i="1"/>
  <c r="B364" i="3" s="1"/>
  <c r="B373" i="1"/>
  <c r="B372" i="3" s="1"/>
  <c r="B381" i="1"/>
  <c r="B380" i="3" s="1"/>
  <c r="B389" i="1"/>
  <c r="B388" i="3" s="1"/>
  <c r="B397" i="1"/>
  <c r="B396" i="3" s="1"/>
  <c r="B405" i="1"/>
  <c r="B404" i="3" s="1"/>
  <c r="B413" i="1"/>
  <c r="B412" i="3" s="1"/>
  <c r="B421" i="1"/>
  <c r="B420" i="3" s="1"/>
  <c r="B429" i="1"/>
  <c r="B428" i="3" s="1"/>
  <c r="B22" i="1"/>
  <c r="B21" i="3" s="1"/>
  <c r="B30" i="1"/>
  <c r="B29" i="3" s="1"/>
  <c r="B38" i="1"/>
  <c r="B37" i="3" s="1"/>
  <c r="B46" i="1"/>
  <c r="B45" i="3" s="1"/>
  <c r="B54" i="1"/>
  <c r="B53" i="3" s="1"/>
  <c r="B62" i="1"/>
  <c r="B61" i="3" s="1"/>
  <c r="B70" i="1"/>
  <c r="B69" i="3" s="1"/>
  <c r="B78" i="1"/>
  <c r="B77" i="3" s="1"/>
  <c r="B86" i="1"/>
  <c r="B85" i="3" s="1"/>
  <c r="B94" i="1"/>
  <c r="B93" i="3" s="1"/>
  <c r="B102" i="1"/>
  <c r="B101" i="3" s="1"/>
  <c r="B110" i="1"/>
  <c r="B109" i="3" s="1"/>
  <c r="B118" i="1"/>
  <c r="B117" i="3" s="1"/>
  <c r="B126" i="1"/>
  <c r="B125" i="3" s="1"/>
  <c r="B134" i="1"/>
  <c r="B133" i="3" s="1"/>
  <c r="B142" i="1"/>
  <c r="B141" i="3" s="1"/>
  <c r="B150" i="1"/>
  <c r="B149" i="3" s="1"/>
  <c r="B158" i="1"/>
  <c r="B157" i="3" s="1"/>
  <c r="B166" i="1"/>
  <c r="B165" i="3" s="1"/>
  <c r="B174" i="1"/>
  <c r="B173" i="3" s="1"/>
  <c r="B182" i="1"/>
  <c r="B181" i="3" s="1"/>
  <c r="B190" i="1"/>
  <c r="B189" i="3" s="1"/>
  <c r="B198" i="1"/>
  <c r="B197" i="3" s="1"/>
  <c r="B206" i="1"/>
  <c r="B205" i="3" s="1"/>
  <c r="B214" i="1"/>
  <c r="B213" i="3" s="1"/>
  <c r="B222" i="1"/>
  <c r="B221" i="3" s="1"/>
  <c r="B230" i="1"/>
  <c r="B229" i="3" s="1"/>
  <c r="B238" i="1"/>
  <c r="B237" i="3" s="1"/>
  <c r="B246" i="1"/>
  <c r="B245" i="3" s="1"/>
  <c r="B254" i="1"/>
  <c r="B253" i="3" s="1"/>
  <c r="B262" i="1"/>
  <c r="B261" i="3" s="1"/>
  <c r="B270" i="1"/>
  <c r="B269" i="3" s="1"/>
  <c r="B278" i="1"/>
  <c r="B277" i="3" s="1"/>
  <c r="B286" i="1"/>
  <c r="B285" i="3" s="1"/>
  <c r="B294" i="1"/>
  <c r="B293" i="3" s="1"/>
  <c r="B302" i="1"/>
  <c r="B301" i="3" s="1"/>
  <c r="B310" i="1"/>
  <c r="B309" i="3" s="1"/>
  <c r="B318" i="1"/>
  <c r="B317" i="3" s="1"/>
  <c r="B326" i="1"/>
  <c r="B325" i="3" s="1"/>
  <c r="B334" i="1"/>
  <c r="B333" i="3" s="1"/>
  <c r="B342" i="1"/>
  <c r="B341" i="3" s="1"/>
  <c r="B350" i="1"/>
  <c r="B349" i="3" s="1"/>
  <c r="B358" i="1"/>
  <c r="B357" i="3" s="1"/>
  <c r="B366" i="1"/>
  <c r="B365" i="3" s="1"/>
  <c r="B374" i="1"/>
  <c r="B373" i="3" s="1"/>
  <c r="B382" i="1"/>
  <c r="B381" i="3" s="1"/>
  <c r="B390" i="1"/>
  <c r="B389" i="3" s="1"/>
  <c r="B398" i="1"/>
  <c r="B397" i="3" s="1"/>
  <c r="B406" i="1"/>
  <c r="B405" i="3" s="1"/>
  <c r="B23" i="1"/>
  <c r="B22" i="3" s="1"/>
  <c r="B31" i="1"/>
  <c r="B30" i="3" s="1"/>
  <c r="B39" i="1"/>
  <c r="B38" i="3" s="1"/>
  <c r="B47" i="1"/>
  <c r="B46" i="3" s="1"/>
  <c r="B55" i="1"/>
  <c r="B54" i="3" s="1"/>
  <c r="B63" i="1"/>
  <c r="B62" i="3" s="1"/>
  <c r="B71" i="1"/>
  <c r="B70" i="3" s="1"/>
  <c r="B79" i="1"/>
  <c r="B78" i="3" s="1"/>
  <c r="B87" i="1"/>
  <c r="B86" i="3" s="1"/>
  <c r="B95" i="1"/>
  <c r="B94" i="3" s="1"/>
  <c r="B103" i="1"/>
  <c r="B102" i="3" s="1"/>
  <c r="B111" i="1"/>
  <c r="B110" i="3" s="1"/>
  <c r="B119" i="1"/>
  <c r="B118" i="3" s="1"/>
  <c r="B127" i="1"/>
  <c r="B126" i="3" s="1"/>
  <c r="B135" i="1"/>
  <c r="B134" i="3" s="1"/>
  <c r="B143" i="1"/>
  <c r="B142" i="3" s="1"/>
  <c r="B151" i="1"/>
  <c r="B150" i="3" s="1"/>
  <c r="B159" i="1"/>
  <c r="B158" i="3" s="1"/>
  <c r="B167" i="1"/>
  <c r="B166" i="3" s="1"/>
  <c r="B175" i="1"/>
  <c r="B174" i="3" s="1"/>
  <c r="B183" i="1"/>
  <c r="B182" i="3" s="1"/>
  <c r="B191" i="1"/>
  <c r="B190" i="3" s="1"/>
  <c r="B199" i="1"/>
  <c r="B198" i="3" s="1"/>
  <c r="B207" i="1"/>
  <c r="B206" i="3" s="1"/>
  <c r="B215" i="1"/>
  <c r="B214" i="3" s="1"/>
  <c r="B223" i="1"/>
  <c r="B222" i="3" s="1"/>
  <c r="B231" i="1"/>
  <c r="B230" i="3" s="1"/>
  <c r="B239" i="1"/>
  <c r="B238" i="3" s="1"/>
  <c r="B247" i="1"/>
  <c r="B246" i="3" s="1"/>
  <c r="B255" i="1"/>
  <c r="B254" i="3" s="1"/>
  <c r="B263" i="1"/>
  <c r="B262" i="3" s="1"/>
  <c r="B271" i="1"/>
  <c r="B270" i="3" s="1"/>
  <c r="B279" i="1"/>
  <c r="B278" i="3" s="1"/>
  <c r="B287" i="1"/>
  <c r="B286" i="3" s="1"/>
  <c r="B295" i="1"/>
  <c r="B294" i="3" s="1"/>
  <c r="B303" i="1"/>
  <c r="B302" i="3" s="1"/>
  <c r="B311" i="1"/>
  <c r="B310" i="3" s="1"/>
  <c r="B319" i="1"/>
  <c r="B318" i="3" s="1"/>
  <c r="B327" i="1"/>
  <c r="B326" i="3" s="1"/>
  <c r="B335" i="1"/>
  <c r="B334" i="3" s="1"/>
  <c r="B343" i="1"/>
  <c r="B342" i="3" s="1"/>
  <c r="B351" i="1"/>
  <c r="B350" i="3" s="1"/>
  <c r="B359" i="1"/>
  <c r="B358" i="3" s="1"/>
  <c r="B367" i="1"/>
  <c r="B366" i="3" s="1"/>
  <c r="B375" i="1"/>
  <c r="B374" i="3" s="1"/>
  <c r="B383" i="1"/>
  <c r="B382" i="3" s="1"/>
  <c r="B391" i="1"/>
  <c r="B390" i="3" s="1"/>
  <c r="B399" i="1"/>
  <c r="B398" i="3" s="1"/>
  <c r="B16" i="1"/>
  <c r="B15" i="3" s="1"/>
  <c r="B24" i="1"/>
  <c r="B23" i="3" s="1"/>
  <c r="B32" i="1"/>
  <c r="B31" i="3" s="1"/>
  <c r="B40" i="1"/>
  <c r="B39" i="3" s="1"/>
  <c r="B48" i="1"/>
  <c r="B47" i="3" s="1"/>
  <c r="B56" i="1"/>
  <c r="B55" i="3" s="1"/>
  <c r="B64" i="1"/>
  <c r="B63" i="3" s="1"/>
  <c r="B72" i="1"/>
  <c r="B71" i="3" s="1"/>
  <c r="B80" i="1"/>
  <c r="B79" i="3" s="1"/>
  <c r="B88" i="1"/>
  <c r="B87" i="3" s="1"/>
  <c r="B96" i="1"/>
  <c r="B95" i="3" s="1"/>
  <c r="B104" i="1"/>
  <c r="B103" i="3" s="1"/>
  <c r="B112" i="1"/>
  <c r="B111" i="3" s="1"/>
  <c r="B120" i="1"/>
  <c r="B119" i="3" s="1"/>
  <c r="B128" i="1"/>
  <c r="B127" i="3" s="1"/>
  <c r="B136" i="1"/>
  <c r="B135" i="3" s="1"/>
  <c r="B144" i="1"/>
  <c r="B143" i="3" s="1"/>
  <c r="B152" i="1"/>
  <c r="B151" i="3" s="1"/>
  <c r="B160" i="1"/>
  <c r="B159" i="3" s="1"/>
  <c r="B168" i="1"/>
  <c r="B167" i="3" s="1"/>
  <c r="B176" i="1"/>
  <c r="B175" i="3" s="1"/>
  <c r="B184" i="1"/>
  <c r="B183" i="3" s="1"/>
  <c r="B192" i="1"/>
  <c r="B191" i="3" s="1"/>
  <c r="B200" i="1"/>
  <c r="B199" i="3" s="1"/>
  <c r="B208" i="1"/>
  <c r="B207" i="3" s="1"/>
  <c r="B216" i="1"/>
  <c r="B215" i="3" s="1"/>
  <c r="B224" i="1"/>
  <c r="B223" i="3" s="1"/>
  <c r="B232" i="1"/>
  <c r="B231" i="3" s="1"/>
  <c r="B240" i="1"/>
  <c r="B239" i="3" s="1"/>
  <c r="B248" i="1"/>
  <c r="B247" i="3" s="1"/>
  <c r="B256" i="1"/>
  <c r="B255" i="3" s="1"/>
  <c r="B264" i="1"/>
  <c r="B263" i="3" s="1"/>
  <c r="B272" i="1"/>
  <c r="B271" i="3" s="1"/>
  <c r="B280" i="1"/>
  <c r="B279" i="3" s="1"/>
  <c r="B288" i="1"/>
  <c r="B287" i="3" s="1"/>
  <c r="B296" i="1"/>
  <c r="B295" i="3" s="1"/>
  <c r="B304" i="1"/>
  <c r="B303" i="3" s="1"/>
  <c r="B312" i="1"/>
  <c r="B311" i="3" s="1"/>
  <c r="B320" i="1"/>
  <c r="B319" i="3" s="1"/>
  <c r="B328" i="1"/>
  <c r="B327" i="3" s="1"/>
  <c r="B336" i="1"/>
  <c r="B335" i="3" s="1"/>
  <c r="B344" i="1"/>
  <c r="B343" i="3" s="1"/>
  <c r="B352" i="1"/>
  <c r="B351" i="3" s="1"/>
  <c r="B360" i="1"/>
  <c r="B359" i="3" s="1"/>
  <c r="B368" i="1"/>
  <c r="B367" i="3" s="1"/>
  <c r="B376" i="1"/>
  <c r="B375" i="3" s="1"/>
  <c r="B384" i="1"/>
  <c r="B383" i="3" s="1"/>
  <c r="B392" i="1"/>
  <c r="B391" i="3" s="1"/>
  <c r="B1036" i="1"/>
  <c r="B1035" i="3" s="1"/>
  <c r="B1028" i="1"/>
  <c r="B1027" i="3" s="1"/>
  <c r="B1020" i="1"/>
  <c r="B1019" i="3" s="1"/>
  <c r="B1012" i="1"/>
  <c r="B1011" i="3" s="1"/>
  <c r="B1004" i="1"/>
  <c r="B1003" i="3" s="1"/>
  <c r="B996" i="1"/>
  <c r="B995" i="3" s="1"/>
  <c r="B988" i="1"/>
  <c r="B987" i="3" s="1"/>
  <c r="B980" i="1"/>
  <c r="B979" i="3" s="1"/>
  <c r="B972" i="1"/>
  <c r="B971" i="3" s="1"/>
  <c r="B964" i="1"/>
  <c r="B963" i="3" s="1"/>
  <c r="B956" i="1"/>
  <c r="B955" i="3" s="1"/>
  <c r="B948" i="1"/>
  <c r="B947" i="3" s="1"/>
  <c r="B940" i="1"/>
  <c r="B939" i="3" s="1"/>
  <c r="B932" i="1"/>
  <c r="B931" i="3" s="1"/>
  <c r="B924" i="1"/>
  <c r="B923" i="3" s="1"/>
  <c r="B916" i="1"/>
  <c r="B915" i="3" s="1"/>
  <c r="B908" i="1"/>
  <c r="B907" i="3" s="1"/>
  <c r="B900" i="1"/>
  <c r="B899" i="3" s="1"/>
  <c r="B892" i="1"/>
  <c r="B891" i="3" s="1"/>
  <c r="B884" i="1"/>
  <c r="B883" i="3" s="1"/>
  <c r="B876" i="1"/>
  <c r="B875" i="3" s="1"/>
  <c r="B868" i="1"/>
  <c r="B867" i="3" s="1"/>
  <c r="B860" i="1"/>
  <c r="B859" i="3" s="1"/>
  <c r="B852" i="1"/>
  <c r="B851" i="3" s="1"/>
  <c r="B844" i="1"/>
  <c r="B843" i="3" s="1"/>
  <c r="B836" i="1"/>
  <c r="B835" i="3" s="1"/>
  <c r="B828" i="1"/>
  <c r="B827" i="3" s="1"/>
  <c r="B820" i="1"/>
  <c r="B819" i="3" s="1"/>
  <c r="B812" i="1"/>
  <c r="B811" i="3" s="1"/>
  <c r="B804" i="1"/>
  <c r="B803" i="3" s="1"/>
  <c r="B796" i="1"/>
  <c r="B795" i="3" s="1"/>
  <c r="B788" i="1"/>
  <c r="B787" i="3" s="1"/>
  <c r="B780" i="1"/>
  <c r="B779" i="3" s="1"/>
  <c r="B772" i="1"/>
  <c r="B771" i="3" s="1"/>
  <c r="B764" i="1"/>
  <c r="B763" i="3" s="1"/>
  <c r="B756" i="1"/>
  <c r="B755" i="3" s="1"/>
  <c r="B748" i="1"/>
  <c r="B747" i="3" s="1"/>
  <c r="B740" i="1"/>
  <c r="B739" i="3" s="1"/>
  <c r="B732" i="1"/>
  <c r="B731" i="3" s="1"/>
  <c r="B724" i="1"/>
  <c r="B723" i="3" s="1"/>
  <c r="B716" i="1"/>
  <c r="B715" i="3" s="1"/>
  <c r="B708" i="1"/>
  <c r="B707" i="3" s="1"/>
  <c r="B700" i="1"/>
  <c r="B699" i="3" s="1"/>
  <c r="B692" i="1"/>
  <c r="B691" i="3" s="1"/>
  <c r="B684" i="1"/>
  <c r="B683" i="3" s="1"/>
  <c r="B676" i="1"/>
  <c r="B675" i="3" s="1"/>
  <c r="B668" i="1"/>
  <c r="B667" i="3" s="1"/>
  <c r="B660" i="1"/>
  <c r="B659" i="3" s="1"/>
  <c r="B652" i="1"/>
  <c r="B651" i="3" s="1"/>
  <c r="B644" i="1"/>
  <c r="B643" i="3" s="1"/>
  <c r="B636" i="1"/>
  <c r="B635" i="3" s="1"/>
  <c r="B628" i="1"/>
  <c r="B627" i="3" s="1"/>
  <c r="B620" i="1"/>
  <c r="B619" i="3" s="1"/>
  <c r="B612" i="1"/>
  <c r="B611" i="3" s="1"/>
  <c r="B604" i="1"/>
  <c r="B603" i="3" s="1"/>
  <c r="B596" i="1"/>
  <c r="B595" i="3" s="1"/>
  <c r="B588" i="1"/>
  <c r="B587" i="3" s="1"/>
  <c r="B580" i="1"/>
  <c r="B579" i="3" s="1"/>
  <c r="B572" i="1"/>
  <c r="B571" i="3" s="1"/>
  <c r="B564" i="1"/>
  <c r="B563" i="3" s="1"/>
  <c r="B556" i="1"/>
  <c r="B555" i="3" s="1"/>
  <c r="B548" i="1"/>
  <c r="B547" i="3" s="1"/>
  <c r="B540" i="1"/>
  <c r="B539" i="3" s="1"/>
  <c r="B532" i="1"/>
  <c r="B531" i="3" s="1"/>
  <c r="B524" i="1"/>
  <c r="B523" i="3" s="1"/>
  <c r="B516" i="1"/>
  <c r="B515" i="3" s="1"/>
  <c r="B508" i="1"/>
  <c r="B507" i="3" s="1"/>
  <c r="B500" i="1"/>
  <c r="B499" i="3" s="1"/>
  <c r="B492" i="1"/>
  <c r="B491" i="3" s="1"/>
  <c r="B484" i="1"/>
  <c r="B483" i="3" s="1"/>
  <c r="B476" i="1"/>
  <c r="B475" i="3" s="1"/>
  <c r="B468" i="1"/>
  <c r="B467" i="3" s="1"/>
  <c r="B460" i="1"/>
  <c r="B459" i="3" s="1"/>
  <c r="B452" i="1"/>
  <c r="B451" i="3" s="1"/>
  <c r="B444" i="1"/>
  <c r="B443" i="3" s="1"/>
  <c r="B436" i="1"/>
  <c r="B435" i="3" s="1"/>
  <c r="B424" i="1"/>
  <c r="B423" i="3" s="1"/>
  <c r="B408" i="1"/>
  <c r="B407" i="3" s="1"/>
  <c r="B364" i="1"/>
  <c r="B363" i="3" s="1"/>
  <c r="B15" i="1"/>
  <c r="B14" i="3" s="1"/>
  <c r="B1035" i="1"/>
  <c r="B1034" i="3" s="1"/>
  <c r="B1027" i="1"/>
  <c r="B1026" i="3" s="1"/>
  <c r="B1019" i="1"/>
  <c r="B1018" i="3" s="1"/>
  <c r="B1011" i="1"/>
  <c r="B1010" i="3" s="1"/>
  <c r="B1003" i="1"/>
  <c r="B1002" i="3" s="1"/>
  <c r="B995" i="1"/>
  <c r="B994" i="3" s="1"/>
  <c r="B987" i="1"/>
  <c r="B986" i="3" s="1"/>
  <c r="B979" i="1"/>
  <c r="B978" i="3" s="1"/>
  <c r="B971" i="1"/>
  <c r="B970" i="3" s="1"/>
  <c r="B963" i="1"/>
  <c r="B962" i="3" s="1"/>
  <c r="B955" i="1"/>
  <c r="B954" i="3" s="1"/>
  <c r="B947" i="1"/>
  <c r="B946" i="3" s="1"/>
  <c r="B939" i="1"/>
  <c r="B938" i="3" s="1"/>
  <c r="B931" i="1"/>
  <c r="B930" i="3" s="1"/>
  <c r="B923" i="1"/>
  <c r="B922" i="3" s="1"/>
  <c r="B915" i="1"/>
  <c r="B914" i="3" s="1"/>
  <c r="B907" i="1"/>
  <c r="B906" i="3" s="1"/>
  <c r="B899" i="1"/>
  <c r="B898" i="3" s="1"/>
  <c r="B891" i="1"/>
  <c r="B890" i="3" s="1"/>
  <c r="B883" i="1"/>
  <c r="B882" i="3" s="1"/>
  <c r="B875" i="1"/>
  <c r="B874" i="3" s="1"/>
  <c r="B867" i="1"/>
  <c r="B866" i="3" s="1"/>
  <c r="B859" i="1"/>
  <c r="B858" i="3" s="1"/>
  <c r="B851" i="1"/>
  <c r="B850" i="3" s="1"/>
  <c r="B843" i="1"/>
  <c r="B842" i="3" s="1"/>
  <c r="B835" i="1"/>
  <c r="B834" i="3" s="1"/>
  <c r="B827" i="1"/>
  <c r="B826" i="3" s="1"/>
  <c r="B819" i="1"/>
  <c r="B818" i="3" s="1"/>
  <c r="B811" i="1"/>
  <c r="B810" i="3" s="1"/>
  <c r="B803" i="1"/>
  <c r="B802" i="3" s="1"/>
  <c r="B795" i="1"/>
  <c r="B794" i="3" s="1"/>
  <c r="B787" i="1"/>
  <c r="B786" i="3" s="1"/>
  <c r="B779" i="1"/>
  <c r="B778" i="3" s="1"/>
  <c r="B771" i="1"/>
  <c r="B770" i="3" s="1"/>
  <c r="B763" i="1"/>
  <c r="B762" i="3" s="1"/>
  <c r="B755" i="1"/>
  <c r="B754" i="3" s="1"/>
  <c r="B747" i="1"/>
  <c r="B746" i="3" s="1"/>
  <c r="B739" i="1"/>
  <c r="B738" i="3" s="1"/>
  <c r="B731" i="1"/>
  <c r="B730" i="3" s="1"/>
  <c r="B723" i="1"/>
  <c r="B722" i="3" s="1"/>
  <c r="B715" i="1"/>
  <c r="B714" i="3" s="1"/>
  <c r="B707" i="1"/>
  <c r="B706" i="3" s="1"/>
  <c r="B699" i="1"/>
  <c r="B698" i="3" s="1"/>
  <c r="B691" i="1"/>
  <c r="B690" i="3" s="1"/>
  <c r="B683" i="1"/>
  <c r="B682" i="3" s="1"/>
  <c r="B675" i="1"/>
  <c r="B674" i="3" s="1"/>
  <c r="B667" i="1"/>
  <c r="B666" i="3" s="1"/>
  <c r="B659" i="1"/>
  <c r="B658" i="3" s="1"/>
  <c r="B651" i="1"/>
  <c r="B650" i="3" s="1"/>
  <c r="B643" i="1"/>
  <c r="B642" i="3" s="1"/>
  <c r="B635" i="1"/>
  <c r="B634" i="3" s="1"/>
  <c r="B627" i="1"/>
  <c r="B626" i="3" s="1"/>
  <c r="B619" i="1"/>
  <c r="B618" i="3" s="1"/>
  <c r="B611" i="1"/>
  <c r="B610" i="3" s="1"/>
  <c r="B603" i="1"/>
  <c r="B602" i="3" s="1"/>
  <c r="B595" i="1"/>
  <c r="B594" i="3" s="1"/>
  <c r="B587" i="1"/>
  <c r="B586" i="3" s="1"/>
  <c r="B579" i="1"/>
  <c r="B578" i="3" s="1"/>
  <c r="B571" i="1"/>
  <c r="B570" i="3" s="1"/>
  <c r="B563" i="1"/>
  <c r="B562" i="3" s="1"/>
  <c r="B555" i="1"/>
  <c r="B554" i="3" s="1"/>
  <c r="B547" i="1"/>
  <c r="B546" i="3" s="1"/>
  <c r="B539" i="1"/>
  <c r="B538" i="3" s="1"/>
  <c r="B531" i="1"/>
  <c r="B530" i="3" s="1"/>
  <c r="B523" i="1"/>
  <c r="B522" i="3" s="1"/>
  <c r="B515" i="1"/>
  <c r="B514" i="3" s="1"/>
  <c r="B507" i="1"/>
  <c r="B506" i="3" s="1"/>
  <c r="B499" i="1"/>
  <c r="B498" i="3" s="1"/>
  <c r="B491" i="1"/>
  <c r="B490" i="3" s="1"/>
  <c r="B483" i="1"/>
  <c r="B482" i="3" s="1"/>
  <c r="B475" i="1"/>
  <c r="B474" i="3" s="1"/>
  <c r="B467" i="1"/>
  <c r="B466" i="3" s="1"/>
  <c r="B459" i="1"/>
  <c r="B458" i="3" s="1"/>
  <c r="B451" i="1"/>
  <c r="B450" i="3" s="1"/>
  <c r="B443" i="1"/>
  <c r="B442" i="3" s="1"/>
  <c r="B435" i="1"/>
  <c r="B434" i="3" s="1"/>
  <c r="B423" i="1"/>
  <c r="B422" i="3" s="1"/>
  <c r="B407" i="1"/>
  <c r="B406" i="3" s="1"/>
  <c r="B1042" i="1"/>
  <c r="B1041" i="3" s="1"/>
  <c r="B1034" i="1"/>
  <c r="B1033" i="3" s="1"/>
  <c r="B1026" i="1"/>
  <c r="B1025" i="3" s="1"/>
  <c r="B1018" i="1"/>
  <c r="B1017" i="3" s="1"/>
  <c r="B1010" i="1"/>
  <c r="B1009" i="3" s="1"/>
  <c r="B1002" i="1"/>
  <c r="B1001" i="3" s="1"/>
  <c r="B994" i="1"/>
  <c r="B993" i="3" s="1"/>
  <c r="B986" i="1"/>
  <c r="B985" i="3" s="1"/>
  <c r="B978" i="1"/>
  <c r="B977" i="3" s="1"/>
  <c r="B970" i="1"/>
  <c r="B969" i="3" s="1"/>
  <c r="B962" i="1"/>
  <c r="B961" i="3" s="1"/>
  <c r="B954" i="1"/>
  <c r="B953" i="3" s="1"/>
  <c r="B946" i="1"/>
  <c r="B945" i="3" s="1"/>
  <c r="B938" i="1"/>
  <c r="B937" i="3" s="1"/>
  <c r="B930" i="1"/>
  <c r="B929" i="3" s="1"/>
  <c r="B922" i="1"/>
  <c r="B921" i="3" s="1"/>
  <c r="B914" i="1"/>
  <c r="B913" i="3" s="1"/>
  <c r="B906" i="1"/>
  <c r="B905" i="3" s="1"/>
  <c r="B898" i="1"/>
  <c r="B897" i="3" s="1"/>
  <c r="B890" i="1"/>
  <c r="B889" i="3" s="1"/>
  <c r="B882" i="1"/>
  <c r="B881" i="3" s="1"/>
  <c r="B874" i="1"/>
  <c r="B873" i="3" s="1"/>
  <c r="B866" i="1"/>
  <c r="B865" i="3" s="1"/>
  <c r="B858" i="1"/>
  <c r="B857" i="3" s="1"/>
  <c r="B850" i="1"/>
  <c r="B849" i="3" s="1"/>
  <c r="B842" i="1"/>
  <c r="B841" i="3" s="1"/>
  <c r="B834" i="1"/>
  <c r="B833" i="3" s="1"/>
  <c r="B826" i="1"/>
  <c r="B825" i="3" s="1"/>
  <c r="B818" i="1"/>
  <c r="B817" i="3" s="1"/>
  <c r="B810" i="1"/>
  <c r="B809" i="3" s="1"/>
  <c r="B802" i="1"/>
  <c r="B801" i="3" s="1"/>
  <c r="B794" i="1"/>
  <c r="B793" i="3" s="1"/>
  <c r="B786" i="1"/>
  <c r="B785" i="3" s="1"/>
  <c r="B778" i="1"/>
  <c r="B777" i="3" s="1"/>
  <c r="B770" i="1"/>
  <c r="B769" i="3" s="1"/>
  <c r="B762" i="1"/>
  <c r="B761" i="3" s="1"/>
  <c r="B754" i="1"/>
  <c r="B753" i="3" s="1"/>
  <c r="B746" i="1"/>
  <c r="B745" i="3" s="1"/>
  <c r="B738" i="1"/>
  <c r="B737" i="3" s="1"/>
  <c r="B730" i="1"/>
  <c r="B729" i="3" s="1"/>
  <c r="B722" i="1"/>
  <c r="B721" i="3" s="1"/>
  <c r="B714" i="1"/>
  <c r="B713" i="3" s="1"/>
  <c r="B706" i="1"/>
  <c r="B705" i="3" s="1"/>
  <c r="B698" i="1"/>
  <c r="B697" i="3" s="1"/>
  <c r="B690" i="1"/>
  <c r="B689" i="3" s="1"/>
  <c r="B682" i="1"/>
  <c r="B681" i="3" s="1"/>
  <c r="B674" i="1"/>
  <c r="B673" i="3" s="1"/>
  <c r="B666" i="1"/>
  <c r="B665" i="3" s="1"/>
  <c r="B658" i="1"/>
  <c r="B657" i="3" s="1"/>
  <c r="B650" i="1"/>
  <c r="B649" i="3" s="1"/>
  <c r="B642" i="1"/>
  <c r="B641" i="3" s="1"/>
  <c r="B634" i="1"/>
  <c r="B633" i="3" s="1"/>
  <c r="B626" i="1"/>
  <c r="B625" i="3" s="1"/>
  <c r="B618" i="1"/>
  <c r="B617" i="3" s="1"/>
  <c r="B610" i="1"/>
  <c r="B609" i="3" s="1"/>
  <c r="B602" i="1"/>
  <c r="B601" i="3" s="1"/>
  <c r="B594" i="1"/>
  <c r="B593" i="3" s="1"/>
  <c r="B586" i="1"/>
  <c r="B585" i="3" s="1"/>
  <c r="B578" i="1"/>
  <c r="B577" i="3" s="1"/>
  <c r="B570" i="1"/>
  <c r="B569" i="3" s="1"/>
  <c r="B562" i="1"/>
  <c r="B561" i="3" s="1"/>
  <c r="B554" i="1"/>
  <c r="B553" i="3" s="1"/>
  <c r="B546" i="1"/>
  <c r="B545" i="3" s="1"/>
  <c r="B538" i="1"/>
  <c r="B537" i="3" s="1"/>
  <c r="B530" i="1"/>
  <c r="B529" i="3" s="1"/>
  <c r="B522" i="1"/>
  <c r="B521" i="3" s="1"/>
  <c r="B514" i="1"/>
  <c r="B513" i="3" s="1"/>
  <c r="B506" i="1"/>
  <c r="B505" i="3" s="1"/>
  <c r="B498" i="1"/>
  <c r="B497" i="3" s="1"/>
  <c r="B490" i="1"/>
  <c r="B489" i="3" s="1"/>
  <c r="B482" i="1"/>
  <c r="B481" i="3" s="1"/>
  <c r="B474" i="1"/>
  <c r="B473" i="3" s="1"/>
  <c r="B466" i="1"/>
  <c r="B465" i="3" s="1"/>
  <c r="B458" i="1"/>
  <c r="B457" i="3" s="1"/>
  <c r="B450" i="1"/>
  <c r="B449" i="3" s="1"/>
  <c r="B442" i="1"/>
  <c r="B441" i="3" s="1"/>
  <c r="B434" i="1"/>
  <c r="B433" i="3" s="1"/>
  <c r="B422" i="1"/>
  <c r="B421" i="3" s="1"/>
  <c r="B404" i="1"/>
  <c r="B403" i="3" s="1"/>
  <c r="B1041" i="1"/>
  <c r="B1040" i="3" s="1"/>
  <c r="B1033" i="1"/>
  <c r="B1032" i="3" s="1"/>
  <c r="B1025" i="1"/>
  <c r="B1024" i="3" s="1"/>
  <c r="B1017" i="1"/>
  <c r="B1016" i="3" s="1"/>
  <c r="B1009" i="1"/>
  <c r="B1008" i="3" s="1"/>
  <c r="B1001" i="1"/>
  <c r="B1000" i="3" s="1"/>
  <c r="B993" i="1"/>
  <c r="B992" i="3" s="1"/>
  <c r="B985" i="1"/>
  <c r="B984" i="3" s="1"/>
  <c r="B977" i="1"/>
  <c r="B976" i="3" s="1"/>
  <c r="B969" i="1"/>
  <c r="B968" i="3" s="1"/>
  <c r="B961" i="1"/>
  <c r="B960" i="3" s="1"/>
  <c r="B953" i="1"/>
  <c r="B952" i="3" s="1"/>
  <c r="B945" i="1"/>
  <c r="B944" i="3" s="1"/>
  <c r="B937" i="1"/>
  <c r="B936" i="3" s="1"/>
  <c r="B929" i="1"/>
  <c r="B928" i="3" s="1"/>
  <c r="B921" i="1"/>
  <c r="B920" i="3" s="1"/>
  <c r="B913" i="1"/>
  <c r="B912" i="3" s="1"/>
  <c r="B905" i="1"/>
  <c r="B904" i="3" s="1"/>
  <c r="B897" i="1"/>
  <c r="B896" i="3" s="1"/>
  <c r="B889" i="1"/>
  <c r="B888" i="3" s="1"/>
  <c r="B881" i="1"/>
  <c r="B880" i="3" s="1"/>
  <c r="B873" i="1"/>
  <c r="B872" i="3" s="1"/>
  <c r="B865" i="1"/>
  <c r="B864" i="3" s="1"/>
  <c r="B857" i="1"/>
  <c r="B856" i="3" s="1"/>
  <c r="B849" i="1"/>
  <c r="B848" i="3" s="1"/>
  <c r="B841" i="1"/>
  <c r="B840" i="3" s="1"/>
  <c r="B833" i="1"/>
  <c r="B832" i="3" s="1"/>
  <c r="B825" i="1"/>
  <c r="B824" i="3" s="1"/>
  <c r="B817" i="1"/>
  <c r="B816" i="3" s="1"/>
  <c r="B809" i="1"/>
  <c r="B808" i="3" s="1"/>
  <c r="B801" i="1"/>
  <c r="B800" i="3" s="1"/>
  <c r="B793" i="1"/>
  <c r="B792" i="3" s="1"/>
  <c r="B785" i="1"/>
  <c r="B784" i="3" s="1"/>
  <c r="B777" i="1"/>
  <c r="B776" i="3" s="1"/>
  <c r="B769" i="1"/>
  <c r="B768" i="3" s="1"/>
  <c r="B761" i="1"/>
  <c r="B760" i="3" s="1"/>
  <c r="B753" i="1"/>
  <c r="B752" i="3" s="1"/>
  <c r="B745" i="1"/>
  <c r="B744" i="3" s="1"/>
  <c r="B737" i="1"/>
  <c r="B736" i="3" s="1"/>
  <c r="B729" i="1"/>
  <c r="B728" i="3" s="1"/>
  <c r="B721" i="1"/>
  <c r="B720" i="3" s="1"/>
  <c r="B713" i="1"/>
  <c r="B712" i="3" s="1"/>
  <c r="B705" i="1"/>
  <c r="B704" i="3" s="1"/>
  <c r="B697" i="1"/>
  <c r="B696" i="3" s="1"/>
  <c r="B689" i="1"/>
  <c r="B688" i="3" s="1"/>
  <c r="B681" i="1"/>
  <c r="B680" i="3" s="1"/>
  <c r="B673" i="1"/>
  <c r="B672" i="3" s="1"/>
  <c r="B665" i="1"/>
  <c r="B664" i="3" s="1"/>
  <c r="B657" i="1"/>
  <c r="B656" i="3" s="1"/>
  <c r="B649" i="1"/>
  <c r="B648" i="3" s="1"/>
  <c r="B641" i="1"/>
  <c r="B640" i="3" s="1"/>
  <c r="B633" i="1"/>
  <c r="B632" i="3" s="1"/>
  <c r="B625" i="1"/>
  <c r="B624" i="3" s="1"/>
  <c r="B617" i="1"/>
  <c r="B616" i="3" s="1"/>
  <c r="B609" i="1"/>
  <c r="B608" i="3" s="1"/>
  <c r="B601" i="1"/>
  <c r="B600" i="3" s="1"/>
  <c r="B593" i="1"/>
  <c r="B592" i="3" s="1"/>
  <c r="B585" i="1"/>
  <c r="B584" i="3" s="1"/>
  <c r="B577" i="1"/>
  <c r="B576" i="3" s="1"/>
  <c r="B569" i="1"/>
  <c r="B568" i="3" s="1"/>
  <c r="B561" i="1"/>
  <c r="B560" i="3" s="1"/>
  <c r="B553" i="1"/>
  <c r="B552" i="3" s="1"/>
  <c r="B545" i="1"/>
  <c r="B544" i="3" s="1"/>
  <c r="B537" i="1"/>
  <c r="B536" i="3" s="1"/>
  <c r="B529" i="1"/>
  <c r="B528" i="3" s="1"/>
  <c r="B521" i="1"/>
  <c r="B520" i="3" s="1"/>
  <c r="B513" i="1"/>
  <c r="B512" i="3" s="1"/>
  <c r="B505" i="1"/>
  <c r="B504" i="3" s="1"/>
  <c r="B497" i="1"/>
  <c r="B496" i="3" s="1"/>
  <c r="B489" i="1"/>
  <c r="B488" i="3" s="1"/>
  <c r="B481" i="1"/>
  <c r="B480" i="3" s="1"/>
  <c r="B473" i="1"/>
  <c r="B472" i="3" s="1"/>
  <c r="B465" i="1"/>
  <c r="B464" i="3" s="1"/>
  <c r="B457" i="1"/>
  <c r="B456" i="3" s="1"/>
  <c r="B449" i="1"/>
  <c r="B448" i="3" s="1"/>
  <c r="B441" i="1"/>
  <c r="B440" i="3" s="1"/>
  <c r="B432" i="1"/>
  <c r="B431" i="3" s="1"/>
  <c r="B420" i="1"/>
  <c r="B419" i="3" s="1"/>
  <c r="B400" i="1"/>
  <c r="B399" i="3" s="1"/>
  <c r="E874" i="2"/>
  <c r="N874" i="2"/>
  <c r="E826" i="2"/>
  <c r="N826" i="2"/>
  <c r="E786" i="2"/>
  <c r="N786" i="2"/>
  <c r="E754" i="2"/>
  <c r="N754" i="2"/>
  <c r="E714" i="2"/>
  <c r="N714" i="2"/>
  <c r="E682" i="2"/>
  <c r="N682" i="2"/>
  <c r="E650" i="2"/>
  <c r="N650" i="2"/>
  <c r="E570" i="2"/>
  <c r="N570" i="2"/>
  <c r="E522" i="2"/>
  <c r="N522" i="2"/>
  <c r="E474" i="2"/>
  <c r="N474" i="2"/>
  <c r="E426" i="2"/>
  <c r="N426" i="2"/>
  <c r="E362" i="2"/>
  <c r="N362" i="2"/>
  <c r="E298" i="2"/>
  <c r="N298" i="2"/>
  <c r="E226" i="2"/>
  <c r="N226" i="2"/>
  <c r="E170" i="2"/>
  <c r="N170" i="2"/>
  <c r="E114" i="2"/>
  <c r="N114" i="2"/>
  <c r="E42" i="2"/>
  <c r="N42" i="2"/>
  <c r="E1017" i="2"/>
  <c r="N1017" i="2"/>
  <c r="E1001" i="2"/>
  <c r="N1001" i="2"/>
  <c r="E985" i="2"/>
  <c r="N985" i="2"/>
  <c r="E969" i="2"/>
  <c r="N969" i="2"/>
  <c r="E953" i="2"/>
  <c r="N953" i="2"/>
  <c r="E937" i="2"/>
  <c r="N937" i="2"/>
  <c r="E921" i="2"/>
  <c r="N921" i="2"/>
  <c r="E913" i="2"/>
  <c r="N913" i="2"/>
  <c r="E905" i="2"/>
  <c r="N905" i="2"/>
  <c r="E897" i="2"/>
  <c r="N897" i="2"/>
  <c r="E889" i="2"/>
  <c r="N889" i="2"/>
  <c r="E881" i="2"/>
  <c r="N881" i="2"/>
  <c r="E873" i="2"/>
  <c r="N873" i="2"/>
  <c r="E865" i="2"/>
  <c r="N865" i="2"/>
  <c r="E857" i="2"/>
  <c r="N857" i="2"/>
  <c r="E849" i="2"/>
  <c r="N849" i="2"/>
  <c r="E841" i="2"/>
  <c r="N841" i="2"/>
  <c r="E833" i="2"/>
  <c r="N833" i="2"/>
  <c r="E825" i="2"/>
  <c r="N825" i="2"/>
  <c r="E817" i="2"/>
  <c r="N817" i="2"/>
  <c r="E809" i="2"/>
  <c r="N809" i="2"/>
  <c r="E801" i="2"/>
  <c r="N801" i="2"/>
  <c r="E793" i="2"/>
  <c r="N793" i="2"/>
  <c r="E785" i="2"/>
  <c r="N785" i="2"/>
  <c r="E777" i="2"/>
  <c r="N777" i="2"/>
  <c r="E769" i="2"/>
  <c r="N769" i="2"/>
  <c r="E761" i="2"/>
  <c r="N761" i="2"/>
  <c r="E753" i="2"/>
  <c r="N753" i="2"/>
  <c r="E745" i="2"/>
  <c r="N745" i="2"/>
  <c r="E737" i="2"/>
  <c r="N737" i="2"/>
  <c r="E729" i="2"/>
  <c r="N729" i="2"/>
  <c r="E721" i="2"/>
  <c r="N721" i="2"/>
  <c r="E713" i="2"/>
  <c r="N713" i="2"/>
  <c r="E705" i="2"/>
  <c r="N705" i="2"/>
  <c r="E697" i="2"/>
  <c r="N697" i="2"/>
  <c r="E689" i="2"/>
  <c r="N689" i="2"/>
  <c r="E681" i="2"/>
  <c r="N681" i="2"/>
  <c r="E673" i="2"/>
  <c r="N673" i="2"/>
  <c r="E665" i="2"/>
  <c r="N665" i="2"/>
  <c r="E657" i="2"/>
  <c r="N657" i="2"/>
  <c r="E649" i="2"/>
  <c r="N649" i="2"/>
  <c r="E641" i="2"/>
  <c r="N641" i="2"/>
  <c r="E633" i="2"/>
  <c r="N633" i="2"/>
  <c r="E625" i="2"/>
  <c r="N625" i="2"/>
  <c r="E617" i="2"/>
  <c r="N617" i="2"/>
  <c r="E609" i="2"/>
  <c r="N609" i="2"/>
  <c r="E601" i="2"/>
  <c r="N601" i="2"/>
  <c r="E593" i="2"/>
  <c r="N593" i="2"/>
  <c r="E585" i="2"/>
  <c r="N585" i="2"/>
  <c r="E577" i="2"/>
  <c r="N577" i="2"/>
  <c r="E569" i="2"/>
  <c r="N569" i="2"/>
  <c r="E561" i="2"/>
  <c r="N561" i="2"/>
  <c r="E553" i="2"/>
  <c r="N553" i="2"/>
  <c r="E545" i="2"/>
  <c r="N545" i="2"/>
  <c r="E537" i="2"/>
  <c r="N537" i="2"/>
  <c r="E529" i="2"/>
  <c r="N529" i="2"/>
  <c r="E521" i="2"/>
  <c r="N521" i="2"/>
  <c r="E513" i="2"/>
  <c r="N513" i="2"/>
  <c r="E505" i="2"/>
  <c r="N505" i="2"/>
  <c r="E497" i="2"/>
  <c r="N497" i="2"/>
  <c r="E489" i="2"/>
  <c r="N489" i="2"/>
  <c r="E481" i="2"/>
  <c r="N481" i="2"/>
  <c r="E473" i="2"/>
  <c r="N473" i="2"/>
  <c r="E465" i="2"/>
  <c r="N465" i="2"/>
  <c r="E457" i="2"/>
  <c r="N457" i="2"/>
  <c r="E449" i="2"/>
  <c r="N449" i="2"/>
  <c r="E441" i="2"/>
  <c r="N441" i="2"/>
  <c r="E433" i="2"/>
  <c r="N433" i="2"/>
  <c r="E425" i="2"/>
  <c r="N425" i="2"/>
  <c r="E417" i="2"/>
  <c r="N417" i="2"/>
  <c r="E409" i="2"/>
  <c r="N409" i="2"/>
  <c r="E401" i="2"/>
  <c r="N401" i="2"/>
  <c r="E393" i="2"/>
  <c r="N393" i="2"/>
  <c r="E385" i="2"/>
  <c r="N385" i="2"/>
  <c r="E377" i="2"/>
  <c r="N377" i="2"/>
  <c r="E369" i="2"/>
  <c r="N369" i="2"/>
  <c r="E361" i="2"/>
  <c r="N361" i="2"/>
  <c r="E353" i="2"/>
  <c r="N353" i="2"/>
  <c r="E345" i="2"/>
  <c r="N345" i="2"/>
  <c r="E337" i="2"/>
  <c r="N337" i="2"/>
  <c r="E329" i="2"/>
  <c r="N329" i="2"/>
  <c r="E321" i="2"/>
  <c r="N321" i="2"/>
  <c r="E313" i="2"/>
  <c r="N313" i="2"/>
  <c r="E305" i="2"/>
  <c r="N305" i="2"/>
  <c r="E297" i="2"/>
  <c r="N297" i="2"/>
  <c r="E289" i="2"/>
  <c r="N289" i="2"/>
  <c r="E281" i="2"/>
  <c r="N281" i="2"/>
  <c r="E273" i="2"/>
  <c r="N273" i="2"/>
  <c r="E265" i="2"/>
  <c r="N265" i="2"/>
  <c r="E257" i="2"/>
  <c r="N257" i="2"/>
  <c r="E249" i="2"/>
  <c r="N249" i="2"/>
  <c r="E241" i="2"/>
  <c r="N241" i="2"/>
  <c r="E233" i="2"/>
  <c r="N233" i="2"/>
  <c r="E225" i="2"/>
  <c r="N225" i="2"/>
  <c r="E217" i="2"/>
  <c r="N217" i="2"/>
  <c r="E209" i="2"/>
  <c r="N209" i="2"/>
  <c r="E201" i="2"/>
  <c r="N201" i="2"/>
  <c r="E193" i="2"/>
  <c r="N193" i="2"/>
  <c r="E185" i="2"/>
  <c r="N185" i="2"/>
  <c r="E177" i="2"/>
  <c r="N177" i="2"/>
  <c r="E169" i="2"/>
  <c r="N169" i="2"/>
  <c r="E161" i="2"/>
  <c r="N161" i="2"/>
  <c r="E153" i="2"/>
  <c r="N153" i="2"/>
  <c r="E145" i="2"/>
  <c r="N145" i="2"/>
  <c r="E137" i="2"/>
  <c r="N137" i="2"/>
  <c r="E129" i="2"/>
  <c r="N129" i="2"/>
  <c r="E121" i="2"/>
  <c r="N121" i="2"/>
  <c r="E113" i="2"/>
  <c r="N113" i="2"/>
  <c r="E105" i="2"/>
  <c r="N105" i="2"/>
  <c r="E97" i="2"/>
  <c r="N97" i="2"/>
  <c r="E89" i="2"/>
  <c r="N89" i="2"/>
  <c r="E81" i="2"/>
  <c r="N81" i="2"/>
  <c r="E73" i="2"/>
  <c r="N73" i="2"/>
  <c r="E65" i="2"/>
  <c r="N65" i="2"/>
  <c r="E57" i="2"/>
  <c r="N57" i="2"/>
  <c r="E49" i="2"/>
  <c r="N49" i="2"/>
  <c r="E41" i="2"/>
  <c r="N41" i="2"/>
  <c r="E33" i="2"/>
  <c r="N33" i="2"/>
  <c r="E25" i="2"/>
  <c r="N25" i="2"/>
  <c r="E17" i="2"/>
  <c r="N17" i="2"/>
  <c r="E9" i="2"/>
  <c r="N9" i="2"/>
  <c r="E882" i="2"/>
  <c r="N882" i="2"/>
  <c r="E834" i="2"/>
  <c r="N834" i="2"/>
  <c r="E794" i="2"/>
  <c r="N794" i="2"/>
  <c r="E762" i="2"/>
  <c r="N762" i="2"/>
  <c r="E722" i="2"/>
  <c r="N722" i="2"/>
  <c r="E698" i="2"/>
  <c r="N698" i="2"/>
  <c r="E658" i="2"/>
  <c r="N658" i="2"/>
  <c r="E634" i="2"/>
  <c r="N634" i="2"/>
  <c r="E610" i="2"/>
  <c r="N610" i="2"/>
  <c r="E578" i="2"/>
  <c r="N578" i="2"/>
  <c r="E546" i="2"/>
  <c r="N546" i="2"/>
  <c r="E498" i="2"/>
  <c r="N498" i="2"/>
  <c r="E450" i="2"/>
  <c r="N450" i="2"/>
  <c r="E402" i="2"/>
  <c r="N402" i="2"/>
  <c r="E338" i="2"/>
  <c r="N338" i="2"/>
  <c r="E274" i="2"/>
  <c r="N274" i="2"/>
  <c r="E218" i="2"/>
  <c r="N218" i="2"/>
  <c r="E154" i="2"/>
  <c r="N154" i="2"/>
  <c r="E106" i="2"/>
  <c r="N106" i="2"/>
  <c r="E26" i="2"/>
  <c r="N26" i="2"/>
  <c r="E912" i="2"/>
  <c r="N912" i="2"/>
  <c r="E904" i="2"/>
  <c r="N904" i="2"/>
  <c r="E896" i="2"/>
  <c r="N896" i="2"/>
  <c r="E888" i="2"/>
  <c r="N888" i="2"/>
  <c r="E880" i="2"/>
  <c r="N880" i="2"/>
  <c r="E872" i="2"/>
  <c r="N872" i="2"/>
  <c r="E864" i="2"/>
  <c r="N864" i="2"/>
  <c r="E856" i="2"/>
  <c r="N856" i="2"/>
  <c r="E848" i="2"/>
  <c r="N848" i="2"/>
  <c r="E840" i="2"/>
  <c r="N840" i="2"/>
  <c r="E832" i="2"/>
  <c r="N832" i="2"/>
  <c r="E824" i="2"/>
  <c r="N824" i="2"/>
  <c r="E816" i="2"/>
  <c r="N816" i="2"/>
  <c r="E808" i="2"/>
  <c r="N808" i="2"/>
  <c r="E800" i="2"/>
  <c r="N800" i="2"/>
  <c r="E792" i="2"/>
  <c r="N792" i="2"/>
  <c r="E784" i="2"/>
  <c r="N784" i="2"/>
  <c r="E776" i="2"/>
  <c r="N776" i="2"/>
  <c r="E768" i="2"/>
  <c r="N768" i="2"/>
  <c r="E760" i="2"/>
  <c r="N760" i="2"/>
  <c r="E752" i="2"/>
  <c r="N752" i="2"/>
  <c r="E744" i="2"/>
  <c r="N744" i="2"/>
  <c r="E736" i="2"/>
  <c r="N736" i="2"/>
  <c r="E728" i="2"/>
  <c r="N728" i="2"/>
  <c r="E720" i="2"/>
  <c r="N720" i="2"/>
  <c r="E712" i="2"/>
  <c r="N712" i="2"/>
  <c r="E704" i="2"/>
  <c r="N704" i="2"/>
  <c r="E696" i="2"/>
  <c r="N696" i="2"/>
  <c r="E688" i="2"/>
  <c r="N688" i="2"/>
  <c r="E680" i="2"/>
  <c r="N680" i="2"/>
  <c r="E672" i="2"/>
  <c r="N672" i="2"/>
  <c r="E664" i="2"/>
  <c r="N664" i="2"/>
  <c r="E656" i="2"/>
  <c r="N656" i="2"/>
  <c r="E648" i="2"/>
  <c r="N648" i="2"/>
  <c r="E640" i="2"/>
  <c r="N640" i="2"/>
  <c r="E632" i="2"/>
  <c r="N632" i="2"/>
  <c r="E624" i="2"/>
  <c r="N624" i="2"/>
  <c r="E616" i="2"/>
  <c r="N616" i="2"/>
  <c r="E600" i="2"/>
  <c r="N600" i="2"/>
  <c r="E592" i="2"/>
  <c r="N592" i="2"/>
  <c r="E584" i="2"/>
  <c r="N584" i="2"/>
  <c r="E576" i="2"/>
  <c r="N576" i="2"/>
  <c r="E568" i="2"/>
  <c r="N568" i="2"/>
  <c r="E560" i="2"/>
  <c r="N560" i="2"/>
  <c r="E552" i="2"/>
  <c r="N552" i="2"/>
  <c r="E544" i="2"/>
  <c r="N544" i="2"/>
  <c r="E536" i="2"/>
  <c r="N536" i="2"/>
  <c r="E528" i="2"/>
  <c r="N528" i="2"/>
  <c r="E520" i="2"/>
  <c r="N520" i="2"/>
  <c r="E512" i="2"/>
  <c r="N512" i="2"/>
  <c r="E504" i="2"/>
  <c r="N504" i="2"/>
  <c r="E496" i="2"/>
  <c r="N496" i="2"/>
  <c r="E488" i="2"/>
  <c r="N488" i="2"/>
  <c r="E480" i="2"/>
  <c r="N480" i="2"/>
  <c r="E472" i="2"/>
  <c r="N472" i="2"/>
  <c r="E464" i="2"/>
  <c r="N464" i="2"/>
  <c r="E456" i="2"/>
  <c r="N456" i="2"/>
  <c r="E448" i="2"/>
  <c r="N448" i="2"/>
  <c r="E440" i="2"/>
  <c r="N440" i="2"/>
  <c r="E432" i="2"/>
  <c r="N432" i="2"/>
  <c r="E424" i="2"/>
  <c r="N424" i="2"/>
  <c r="E416" i="2"/>
  <c r="N416" i="2"/>
  <c r="E408" i="2"/>
  <c r="N408" i="2"/>
  <c r="E400" i="2"/>
  <c r="N400" i="2"/>
  <c r="E392" i="2"/>
  <c r="N392" i="2"/>
  <c r="E384" i="2"/>
  <c r="N384" i="2"/>
  <c r="E376" i="2"/>
  <c r="N376" i="2"/>
  <c r="E368" i="2"/>
  <c r="N368" i="2"/>
  <c r="E360" i="2"/>
  <c r="N360" i="2"/>
  <c r="E352" i="2"/>
  <c r="N352" i="2"/>
  <c r="E344" i="2"/>
  <c r="N344" i="2"/>
  <c r="E336" i="2"/>
  <c r="N336" i="2"/>
  <c r="E328" i="2"/>
  <c r="N328" i="2"/>
  <c r="E312" i="2"/>
  <c r="N312" i="2"/>
  <c r="E304" i="2"/>
  <c r="N304" i="2"/>
  <c r="E296" i="2"/>
  <c r="N296" i="2"/>
  <c r="E288" i="2"/>
  <c r="N288" i="2"/>
  <c r="E280" i="2"/>
  <c r="N280" i="2"/>
  <c r="E272" i="2"/>
  <c r="N272" i="2"/>
  <c r="E264" i="2"/>
  <c r="N264" i="2"/>
  <c r="E256" i="2"/>
  <c r="N256" i="2"/>
  <c r="E248" i="2"/>
  <c r="N248" i="2"/>
  <c r="E240" i="2"/>
  <c r="N240" i="2"/>
  <c r="E232" i="2"/>
  <c r="N232" i="2"/>
  <c r="E224" i="2"/>
  <c r="N224" i="2"/>
  <c r="E216" i="2"/>
  <c r="N216" i="2"/>
  <c r="E208" i="2"/>
  <c r="N208" i="2"/>
  <c r="E192" i="2"/>
  <c r="N192" i="2"/>
  <c r="E184" i="2"/>
  <c r="N184" i="2"/>
  <c r="E176" i="2"/>
  <c r="N176" i="2"/>
  <c r="E168" i="2"/>
  <c r="N168" i="2"/>
  <c r="E160" i="2"/>
  <c r="N160" i="2"/>
  <c r="E152" i="2"/>
  <c r="N152" i="2"/>
  <c r="E144" i="2"/>
  <c r="N144" i="2"/>
  <c r="E128" i="2"/>
  <c r="N128" i="2"/>
  <c r="E120" i="2"/>
  <c r="N120" i="2"/>
  <c r="E112" i="2"/>
  <c r="N112" i="2"/>
  <c r="E104" i="2"/>
  <c r="N104" i="2"/>
  <c r="E96" i="2"/>
  <c r="N96" i="2"/>
  <c r="E88" i="2"/>
  <c r="N88" i="2"/>
  <c r="E80" i="2"/>
  <c r="N80" i="2"/>
  <c r="E64" i="2"/>
  <c r="N64" i="2"/>
  <c r="E56" i="2"/>
  <c r="N56" i="2"/>
  <c r="E48" i="2"/>
  <c r="N48" i="2"/>
  <c r="E40" i="2"/>
  <c r="N40" i="2"/>
  <c r="E32" i="2"/>
  <c r="N32" i="2"/>
  <c r="E24" i="2"/>
  <c r="N24" i="2"/>
  <c r="E16" i="2"/>
  <c r="N16" i="2"/>
  <c r="E866" i="2"/>
  <c r="N866" i="2"/>
  <c r="E562" i="2"/>
  <c r="N562" i="2"/>
  <c r="E514" i="2"/>
  <c r="N514" i="2"/>
  <c r="E466" i="2"/>
  <c r="N466" i="2"/>
  <c r="E418" i="2"/>
  <c r="N418" i="2"/>
  <c r="E378" i="2"/>
  <c r="N378" i="2"/>
  <c r="E330" i="2"/>
  <c r="N330" i="2"/>
  <c r="E290" i="2"/>
  <c r="N290" i="2"/>
  <c r="E242" i="2"/>
  <c r="N242" i="2"/>
  <c r="E194" i="2"/>
  <c r="N194" i="2"/>
  <c r="E138" i="2"/>
  <c r="N138" i="2"/>
  <c r="E90" i="2"/>
  <c r="N90" i="2"/>
  <c r="E50" i="2"/>
  <c r="N50" i="2"/>
  <c r="E743" i="2"/>
  <c r="N743" i="2"/>
  <c r="E615" i="2"/>
  <c r="N615" i="2"/>
  <c r="E607" i="2"/>
  <c r="N607" i="2"/>
  <c r="E599" i="2"/>
  <c r="N599" i="2"/>
  <c r="E591" i="2"/>
  <c r="N591" i="2"/>
  <c r="E583" i="2"/>
  <c r="N583" i="2"/>
  <c r="E575" i="2"/>
  <c r="N575" i="2"/>
  <c r="E567" i="2"/>
  <c r="N567" i="2"/>
  <c r="E559" i="2"/>
  <c r="N559" i="2"/>
  <c r="E551" i="2"/>
  <c r="N551" i="2"/>
  <c r="E543" i="2"/>
  <c r="N543" i="2"/>
  <c r="E535" i="2"/>
  <c r="N535" i="2"/>
  <c r="E527" i="2"/>
  <c r="N527" i="2"/>
  <c r="E519" i="2"/>
  <c r="N519" i="2"/>
  <c r="E511" i="2"/>
  <c r="N511" i="2"/>
  <c r="E503" i="2"/>
  <c r="N503" i="2"/>
  <c r="E495" i="2"/>
  <c r="N495" i="2"/>
  <c r="E487" i="2"/>
  <c r="N487" i="2"/>
  <c r="E479" i="2"/>
  <c r="N479" i="2"/>
  <c r="E471" i="2"/>
  <c r="N471" i="2"/>
  <c r="E463" i="2"/>
  <c r="N463" i="2"/>
  <c r="E455" i="2"/>
  <c r="N455" i="2"/>
  <c r="E447" i="2"/>
  <c r="N447" i="2"/>
  <c r="E439" i="2"/>
  <c r="N439" i="2"/>
  <c r="E431" i="2"/>
  <c r="N431" i="2"/>
  <c r="E423" i="2"/>
  <c r="N423" i="2"/>
  <c r="E415" i="2"/>
  <c r="N415" i="2"/>
  <c r="E407" i="2"/>
  <c r="N407" i="2"/>
  <c r="E399" i="2"/>
  <c r="N399" i="2"/>
  <c r="E391" i="2"/>
  <c r="N391" i="2"/>
  <c r="E383" i="2"/>
  <c r="N383" i="2"/>
  <c r="E375" i="2"/>
  <c r="N375" i="2"/>
  <c r="E367" i="2"/>
  <c r="N367" i="2"/>
  <c r="E359" i="2"/>
  <c r="N359" i="2"/>
  <c r="E351" i="2"/>
  <c r="N351" i="2"/>
  <c r="E343" i="2"/>
  <c r="N343" i="2"/>
  <c r="E335" i="2"/>
  <c r="N335" i="2"/>
  <c r="E327" i="2"/>
  <c r="N327" i="2"/>
  <c r="E319" i="2"/>
  <c r="N319" i="2"/>
  <c r="E311" i="2"/>
  <c r="N311" i="2"/>
  <c r="E303" i="2"/>
  <c r="N303" i="2"/>
  <c r="E295" i="2"/>
  <c r="N295" i="2"/>
  <c r="E287" i="2"/>
  <c r="N287" i="2"/>
  <c r="E279" i="2"/>
  <c r="N279" i="2"/>
  <c r="E271" i="2"/>
  <c r="N271" i="2"/>
  <c r="E263" i="2"/>
  <c r="N263" i="2"/>
  <c r="E255" i="2"/>
  <c r="N255" i="2"/>
  <c r="E247" i="2"/>
  <c r="N247" i="2"/>
  <c r="E239" i="2"/>
  <c r="N239" i="2"/>
  <c r="E231" i="2"/>
  <c r="N231" i="2"/>
  <c r="E223" i="2"/>
  <c r="N223" i="2"/>
  <c r="E215" i="2"/>
  <c r="N215" i="2"/>
  <c r="E207" i="2"/>
  <c r="N207" i="2"/>
  <c r="E199" i="2"/>
  <c r="N199" i="2"/>
  <c r="E191" i="2"/>
  <c r="N191" i="2"/>
  <c r="E183" i="2"/>
  <c r="N183" i="2"/>
  <c r="E175" i="2"/>
  <c r="N175" i="2"/>
  <c r="E167" i="2"/>
  <c r="N167" i="2"/>
  <c r="E159" i="2"/>
  <c r="N159" i="2"/>
  <c r="E151" i="2"/>
  <c r="N151" i="2"/>
  <c r="E143" i="2"/>
  <c r="N143" i="2"/>
  <c r="E135" i="2"/>
  <c r="N135" i="2"/>
  <c r="E127" i="2"/>
  <c r="N127" i="2"/>
  <c r="E119" i="2"/>
  <c r="N119" i="2"/>
  <c r="E111" i="2"/>
  <c r="N111" i="2"/>
  <c r="E103" i="2"/>
  <c r="N103" i="2"/>
  <c r="E95" i="2"/>
  <c r="N95" i="2"/>
  <c r="E87" i="2"/>
  <c r="N87" i="2"/>
  <c r="E79" i="2"/>
  <c r="N79" i="2"/>
  <c r="E71" i="2"/>
  <c r="N71" i="2"/>
  <c r="E63" i="2"/>
  <c r="N63" i="2"/>
  <c r="E55" i="2"/>
  <c r="N55" i="2"/>
  <c r="E47" i="2"/>
  <c r="N47" i="2"/>
  <c r="E39" i="2"/>
  <c r="N39" i="2"/>
  <c r="E31" i="2"/>
  <c r="N31" i="2"/>
  <c r="E23" i="2"/>
  <c r="N23" i="2"/>
  <c r="E15" i="2"/>
  <c r="N15" i="2"/>
  <c r="E850" i="2"/>
  <c r="N850" i="2"/>
  <c r="E802" i="2"/>
  <c r="N802" i="2"/>
  <c r="E770" i="2"/>
  <c r="N770" i="2"/>
  <c r="E730" i="2"/>
  <c r="N730" i="2"/>
  <c r="E690" i="2"/>
  <c r="N690" i="2"/>
  <c r="E642" i="2"/>
  <c r="N642" i="2"/>
  <c r="E594" i="2"/>
  <c r="N594" i="2"/>
  <c r="E538" i="2"/>
  <c r="N538" i="2"/>
  <c r="E490" i="2"/>
  <c r="N490" i="2"/>
  <c r="E442" i="2"/>
  <c r="N442" i="2"/>
  <c r="E394" i="2"/>
  <c r="N394" i="2"/>
  <c r="E354" i="2"/>
  <c r="N354" i="2"/>
  <c r="E306" i="2"/>
  <c r="N306" i="2"/>
  <c r="E250" i="2"/>
  <c r="N250" i="2"/>
  <c r="E202" i="2"/>
  <c r="N202" i="2"/>
  <c r="E162" i="2"/>
  <c r="N162" i="2"/>
  <c r="E130" i="2"/>
  <c r="N130" i="2"/>
  <c r="E82" i="2"/>
  <c r="N82" i="2"/>
  <c r="E58" i="2"/>
  <c r="N58" i="2"/>
  <c r="E10" i="2"/>
  <c r="N10" i="2"/>
  <c r="E1022" i="2"/>
  <c r="N1022" i="2"/>
  <c r="E998" i="2"/>
  <c r="N998" i="2"/>
  <c r="E934" i="2"/>
  <c r="N934" i="2"/>
  <c r="E878" i="2"/>
  <c r="N878" i="2"/>
  <c r="E870" i="2"/>
  <c r="N870" i="2"/>
  <c r="E862" i="2"/>
  <c r="N862" i="2"/>
  <c r="E854" i="2"/>
  <c r="N854" i="2"/>
  <c r="E846" i="2"/>
  <c r="N846" i="2"/>
  <c r="E838" i="2"/>
  <c r="N838" i="2"/>
  <c r="E830" i="2"/>
  <c r="N830" i="2"/>
  <c r="E822" i="2"/>
  <c r="N822" i="2"/>
  <c r="E814" i="2"/>
  <c r="N814" i="2"/>
  <c r="E806" i="2"/>
  <c r="N806" i="2"/>
  <c r="E798" i="2"/>
  <c r="N798" i="2"/>
  <c r="E790" i="2"/>
  <c r="N790" i="2"/>
  <c r="E782" i="2"/>
  <c r="N782" i="2"/>
  <c r="E774" i="2"/>
  <c r="N774" i="2"/>
  <c r="E766" i="2"/>
  <c r="N766" i="2"/>
  <c r="E758" i="2"/>
  <c r="N758" i="2"/>
  <c r="E750" i="2"/>
  <c r="N750" i="2"/>
  <c r="E742" i="2"/>
  <c r="N742" i="2"/>
  <c r="E734" i="2"/>
  <c r="N734" i="2"/>
  <c r="E726" i="2"/>
  <c r="N726" i="2"/>
  <c r="E718" i="2"/>
  <c r="N718" i="2"/>
  <c r="E710" i="2"/>
  <c r="N710" i="2"/>
  <c r="E702" i="2"/>
  <c r="N702" i="2"/>
  <c r="E694" i="2"/>
  <c r="N694" i="2"/>
  <c r="E686" i="2"/>
  <c r="N686" i="2"/>
  <c r="E678" i="2"/>
  <c r="N678" i="2"/>
  <c r="E670" i="2"/>
  <c r="N670" i="2"/>
  <c r="E662" i="2"/>
  <c r="N662" i="2"/>
  <c r="E654" i="2"/>
  <c r="N654" i="2"/>
  <c r="E646" i="2"/>
  <c r="N646" i="2"/>
  <c r="E638" i="2"/>
  <c r="N638" i="2"/>
  <c r="E630" i="2"/>
  <c r="N630" i="2"/>
  <c r="E622" i="2"/>
  <c r="N622" i="2"/>
  <c r="E614" i="2"/>
  <c r="N614" i="2"/>
  <c r="E606" i="2"/>
  <c r="N606" i="2"/>
  <c r="E598" i="2"/>
  <c r="N598" i="2"/>
  <c r="E582" i="2"/>
  <c r="N582" i="2"/>
  <c r="E558" i="2"/>
  <c r="N558" i="2"/>
  <c r="E550" i="2"/>
  <c r="N550" i="2"/>
  <c r="E534" i="2"/>
  <c r="N534" i="2"/>
  <c r="E518" i="2"/>
  <c r="N518" i="2"/>
  <c r="E502" i="2"/>
  <c r="N502" i="2"/>
  <c r="E486" i="2"/>
  <c r="N486" i="2"/>
  <c r="E470" i="2"/>
  <c r="N470" i="2"/>
  <c r="E454" i="2"/>
  <c r="N454" i="2"/>
  <c r="E438" i="2"/>
  <c r="N438" i="2"/>
  <c r="E422" i="2"/>
  <c r="N422" i="2"/>
  <c r="E406" i="2"/>
  <c r="N406" i="2"/>
  <c r="E390" i="2"/>
  <c r="N390" i="2"/>
  <c r="E374" i="2"/>
  <c r="N374" i="2"/>
  <c r="E358" i="2"/>
  <c r="N358" i="2"/>
  <c r="E342" i="2"/>
  <c r="N342" i="2"/>
  <c r="E334" i="2"/>
  <c r="N334" i="2"/>
  <c r="E326" i="2"/>
  <c r="N326" i="2"/>
  <c r="E318" i="2"/>
  <c r="N318" i="2"/>
  <c r="E310" i="2"/>
  <c r="N310" i="2"/>
  <c r="E302" i="2"/>
  <c r="N302" i="2"/>
  <c r="E294" i="2"/>
  <c r="N294" i="2"/>
  <c r="E286" i="2"/>
  <c r="N286" i="2"/>
  <c r="E278" i="2"/>
  <c r="N278" i="2"/>
  <c r="E270" i="2"/>
  <c r="N270" i="2"/>
  <c r="E262" i="2"/>
  <c r="N262" i="2"/>
  <c r="E254" i="2"/>
  <c r="N254" i="2"/>
  <c r="E246" i="2"/>
  <c r="N246" i="2"/>
  <c r="E238" i="2"/>
  <c r="N238" i="2"/>
  <c r="E230" i="2"/>
  <c r="N230" i="2"/>
  <c r="E222" i="2"/>
  <c r="N222" i="2"/>
  <c r="E214" i="2"/>
  <c r="N214" i="2"/>
  <c r="E206" i="2"/>
  <c r="N206" i="2"/>
  <c r="E198" i="2"/>
  <c r="N198" i="2"/>
  <c r="E190" i="2"/>
  <c r="N190" i="2"/>
  <c r="E182" i="2"/>
  <c r="N182" i="2"/>
  <c r="E174" i="2"/>
  <c r="N174" i="2"/>
  <c r="E166" i="2"/>
  <c r="N166" i="2"/>
  <c r="E158" i="2"/>
  <c r="N158" i="2"/>
  <c r="E150" i="2"/>
  <c r="N150" i="2"/>
  <c r="E142" i="2"/>
  <c r="N142" i="2"/>
  <c r="E134" i="2"/>
  <c r="N134" i="2"/>
  <c r="E126" i="2"/>
  <c r="N126" i="2"/>
  <c r="E118" i="2"/>
  <c r="N118" i="2"/>
  <c r="E110" i="2"/>
  <c r="N110" i="2"/>
  <c r="E102" i="2"/>
  <c r="N102" i="2"/>
  <c r="E94" i="2"/>
  <c r="N94" i="2"/>
  <c r="E86" i="2"/>
  <c r="N86" i="2"/>
  <c r="E78" i="2"/>
  <c r="N78" i="2"/>
  <c r="E70" i="2"/>
  <c r="N70" i="2"/>
  <c r="E62" i="2"/>
  <c r="N62" i="2"/>
  <c r="E54" i="2"/>
  <c r="N54" i="2"/>
  <c r="E46" i="2"/>
  <c r="N46" i="2"/>
  <c r="E38" i="2"/>
  <c r="N38" i="2"/>
  <c r="E30" i="2"/>
  <c r="N30" i="2"/>
  <c r="E22" i="2"/>
  <c r="N22" i="2"/>
  <c r="E14" i="2"/>
  <c r="N14" i="2"/>
  <c r="E842" i="2"/>
  <c r="N842" i="2"/>
  <c r="E266" i="2"/>
  <c r="N266" i="2"/>
  <c r="E1029" i="2"/>
  <c r="N1029" i="2"/>
  <c r="E1021" i="2"/>
  <c r="N1021" i="2"/>
  <c r="E1013" i="2"/>
  <c r="N1013" i="2"/>
  <c r="E1005" i="2"/>
  <c r="N1005" i="2"/>
  <c r="E997" i="2"/>
  <c r="N997" i="2"/>
  <c r="E989" i="2"/>
  <c r="N989" i="2"/>
  <c r="E981" i="2"/>
  <c r="N981" i="2"/>
  <c r="E973" i="2"/>
  <c r="N973" i="2"/>
  <c r="E965" i="2"/>
  <c r="N965" i="2"/>
  <c r="E957" i="2"/>
  <c r="N957" i="2"/>
  <c r="E949" i="2"/>
  <c r="N949" i="2"/>
  <c r="E941" i="2"/>
  <c r="N941" i="2"/>
  <c r="E933" i="2"/>
  <c r="N933" i="2"/>
  <c r="E925" i="2"/>
  <c r="N925" i="2"/>
  <c r="E917" i="2"/>
  <c r="N917" i="2"/>
  <c r="E909" i="2"/>
  <c r="N909" i="2"/>
  <c r="E901" i="2"/>
  <c r="N901" i="2"/>
  <c r="E893" i="2"/>
  <c r="N893" i="2"/>
  <c r="E885" i="2"/>
  <c r="N885" i="2"/>
  <c r="E877" i="2"/>
  <c r="N877" i="2"/>
  <c r="E869" i="2"/>
  <c r="N869" i="2"/>
  <c r="E861" i="2"/>
  <c r="N861" i="2"/>
  <c r="E853" i="2"/>
  <c r="N853" i="2"/>
  <c r="E845" i="2"/>
  <c r="N845" i="2"/>
  <c r="E837" i="2"/>
  <c r="N837" i="2"/>
  <c r="E829" i="2"/>
  <c r="N829" i="2"/>
  <c r="E821" i="2"/>
  <c r="N821" i="2"/>
  <c r="E813" i="2"/>
  <c r="N813" i="2"/>
  <c r="E805" i="2"/>
  <c r="N805" i="2"/>
  <c r="E797" i="2"/>
  <c r="N797" i="2"/>
  <c r="E789" i="2"/>
  <c r="N789" i="2"/>
  <c r="E781" i="2"/>
  <c r="N781" i="2"/>
  <c r="E773" i="2"/>
  <c r="N773" i="2"/>
  <c r="E765" i="2"/>
  <c r="N765" i="2"/>
  <c r="E757" i="2"/>
  <c r="N757" i="2"/>
  <c r="E749" i="2"/>
  <c r="N749" i="2"/>
  <c r="E741" i="2"/>
  <c r="N741" i="2"/>
  <c r="E733" i="2"/>
  <c r="N733" i="2"/>
  <c r="E725" i="2"/>
  <c r="N725" i="2"/>
  <c r="E717" i="2"/>
  <c r="N717" i="2"/>
  <c r="E709" i="2"/>
  <c r="N709" i="2"/>
  <c r="E701" i="2"/>
  <c r="N701" i="2"/>
  <c r="E693" i="2"/>
  <c r="N693" i="2"/>
  <c r="E685" i="2"/>
  <c r="N685" i="2"/>
  <c r="E677" i="2"/>
  <c r="N677" i="2"/>
  <c r="E669" i="2"/>
  <c r="N669" i="2"/>
  <c r="E661" i="2"/>
  <c r="N661" i="2"/>
  <c r="E653" i="2"/>
  <c r="N653" i="2"/>
  <c r="E645" i="2"/>
  <c r="N645" i="2"/>
  <c r="E637" i="2"/>
  <c r="N637" i="2"/>
  <c r="E629" i="2"/>
  <c r="N629" i="2"/>
  <c r="E621" i="2"/>
  <c r="N621" i="2"/>
  <c r="E605" i="2"/>
  <c r="N605" i="2"/>
  <c r="E589" i="2"/>
  <c r="N589" i="2"/>
  <c r="E581" i="2"/>
  <c r="N581" i="2"/>
  <c r="E573" i="2"/>
  <c r="N573" i="2"/>
  <c r="E565" i="2"/>
  <c r="N565" i="2"/>
  <c r="E557" i="2"/>
  <c r="N557" i="2"/>
  <c r="E549" i="2"/>
  <c r="N549" i="2"/>
  <c r="E541" i="2"/>
  <c r="N541" i="2"/>
  <c r="E533" i="2"/>
  <c r="N533" i="2"/>
  <c r="E525" i="2"/>
  <c r="N525" i="2"/>
  <c r="E517" i="2"/>
  <c r="N517" i="2"/>
  <c r="E509" i="2"/>
  <c r="N509" i="2"/>
  <c r="E501" i="2"/>
  <c r="N501" i="2"/>
  <c r="E493" i="2"/>
  <c r="N493" i="2"/>
  <c r="E485" i="2"/>
  <c r="N485" i="2"/>
  <c r="E477" i="2"/>
  <c r="N477" i="2"/>
  <c r="E469" i="2"/>
  <c r="N469" i="2"/>
  <c r="E461" i="2"/>
  <c r="N461" i="2"/>
  <c r="E453" i="2"/>
  <c r="N453" i="2"/>
  <c r="E445" i="2"/>
  <c r="N445" i="2"/>
  <c r="E437" i="2"/>
  <c r="N437" i="2"/>
  <c r="E429" i="2"/>
  <c r="N429" i="2"/>
  <c r="E421" i="2"/>
  <c r="N421" i="2"/>
  <c r="E413" i="2"/>
  <c r="N413" i="2"/>
  <c r="E405" i="2"/>
  <c r="N405" i="2"/>
  <c r="E397" i="2"/>
  <c r="N397" i="2"/>
  <c r="E389" i="2"/>
  <c r="N389" i="2"/>
  <c r="E381" i="2"/>
  <c r="N381" i="2"/>
  <c r="E373" i="2"/>
  <c r="N373" i="2"/>
  <c r="E365" i="2"/>
  <c r="N365" i="2"/>
  <c r="E357" i="2"/>
  <c r="N357" i="2"/>
  <c r="E349" i="2"/>
  <c r="N349" i="2"/>
  <c r="E341" i="2"/>
  <c r="N341" i="2"/>
  <c r="E333" i="2"/>
  <c r="N333" i="2"/>
  <c r="E325" i="2"/>
  <c r="N325" i="2"/>
  <c r="E317" i="2"/>
  <c r="N317" i="2"/>
  <c r="E309" i="2"/>
  <c r="N309" i="2"/>
  <c r="E301" i="2"/>
  <c r="N301" i="2"/>
  <c r="E293" i="2"/>
  <c r="N293" i="2"/>
  <c r="E285" i="2"/>
  <c r="N285" i="2"/>
  <c r="E277" i="2"/>
  <c r="N277" i="2"/>
  <c r="E269" i="2"/>
  <c r="N269" i="2"/>
  <c r="E261" i="2"/>
  <c r="N261" i="2"/>
  <c r="E253" i="2"/>
  <c r="N253" i="2"/>
  <c r="E245" i="2"/>
  <c r="N245" i="2"/>
  <c r="E237" i="2"/>
  <c r="N237" i="2"/>
  <c r="E229" i="2"/>
  <c r="N229" i="2"/>
  <c r="E221" i="2"/>
  <c r="N221" i="2"/>
  <c r="E213" i="2"/>
  <c r="N213" i="2"/>
  <c r="E205" i="2"/>
  <c r="N205" i="2"/>
  <c r="E197" i="2"/>
  <c r="N197" i="2"/>
  <c r="E189" i="2"/>
  <c r="N189" i="2"/>
  <c r="E181" i="2"/>
  <c r="N181" i="2"/>
  <c r="E173" i="2"/>
  <c r="N173" i="2"/>
  <c r="E165" i="2"/>
  <c r="N165" i="2"/>
  <c r="E157" i="2"/>
  <c r="N157" i="2"/>
  <c r="E149" i="2"/>
  <c r="N149" i="2"/>
  <c r="E141" i="2"/>
  <c r="N141" i="2"/>
  <c r="E133" i="2"/>
  <c r="N133" i="2"/>
  <c r="E125" i="2"/>
  <c r="N125" i="2"/>
  <c r="E117" i="2"/>
  <c r="N117" i="2"/>
  <c r="E109" i="2"/>
  <c r="N109" i="2"/>
  <c r="E101" i="2"/>
  <c r="N101" i="2"/>
  <c r="E93" i="2"/>
  <c r="N93" i="2"/>
  <c r="E85" i="2"/>
  <c r="N85" i="2"/>
  <c r="E77" i="2"/>
  <c r="N77" i="2"/>
  <c r="E69" i="2"/>
  <c r="N69" i="2"/>
  <c r="E61" i="2"/>
  <c r="N61" i="2"/>
  <c r="E53" i="2"/>
  <c r="N53" i="2"/>
  <c r="E45" i="2"/>
  <c r="N45" i="2"/>
  <c r="E37" i="2"/>
  <c r="N37" i="2"/>
  <c r="E29" i="2"/>
  <c r="N29" i="2"/>
  <c r="E21" i="2"/>
  <c r="N21" i="2"/>
  <c r="E13" i="2"/>
  <c r="N13" i="2"/>
  <c r="E858" i="2"/>
  <c r="N858" i="2"/>
  <c r="E810" i="2"/>
  <c r="N810" i="2"/>
  <c r="E778" i="2"/>
  <c r="N778" i="2"/>
  <c r="E738" i="2"/>
  <c r="N738" i="2"/>
  <c r="E706" i="2"/>
  <c r="N706" i="2"/>
  <c r="E666" i="2"/>
  <c r="N666" i="2"/>
  <c r="E626" i="2"/>
  <c r="N626" i="2"/>
  <c r="E586" i="2"/>
  <c r="N586" i="2"/>
  <c r="E530" i="2"/>
  <c r="N530" i="2"/>
  <c r="E482" i="2"/>
  <c r="N482" i="2"/>
  <c r="E434" i="2"/>
  <c r="N434" i="2"/>
  <c r="E386" i="2"/>
  <c r="N386" i="2"/>
  <c r="E346" i="2"/>
  <c r="N346" i="2"/>
  <c r="E314" i="2"/>
  <c r="N314" i="2"/>
  <c r="E258" i="2"/>
  <c r="N258" i="2"/>
  <c r="E210" i="2"/>
  <c r="N210" i="2"/>
  <c r="E178" i="2"/>
  <c r="N178" i="2"/>
  <c r="E146" i="2"/>
  <c r="N146" i="2"/>
  <c r="E98" i="2"/>
  <c r="N98" i="2"/>
  <c r="E66" i="2"/>
  <c r="N66" i="2"/>
  <c r="E18" i="2"/>
  <c r="N18" i="2"/>
  <c r="E916" i="2"/>
  <c r="N916" i="2"/>
  <c r="E908" i="2"/>
  <c r="N908" i="2"/>
  <c r="E900" i="2"/>
  <c r="N900" i="2"/>
  <c r="E892" i="2"/>
  <c r="N892" i="2"/>
  <c r="E884" i="2"/>
  <c r="N884" i="2"/>
  <c r="E876" i="2"/>
  <c r="N876" i="2"/>
  <c r="E868" i="2"/>
  <c r="N868" i="2"/>
  <c r="E860" i="2"/>
  <c r="N860" i="2"/>
  <c r="E852" i="2"/>
  <c r="N852" i="2"/>
  <c r="E844" i="2"/>
  <c r="N844" i="2"/>
  <c r="E836" i="2"/>
  <c r="N836" i="2"/>
  <c r="E828" i="2"/>
  <c r="N828" i="2"/>
  <c r="E820" i="2"/>
  <c r="N820" i="2"/>
  <c r="E812" i="2"/>
  <c r="N812" i="2"/>
  <c r="E804" i="2"/>
  <c r="N804" i="2"/>
  <c r="E796" i="2"/>
  <c r="N796" i="2"/>
  <c r="E788" i="2"/>
  <c r="N788" i="2"/>
  <c r="E780" i="2"/>
  <c r="N780" i="2"/>
  <c r="E772" i="2"/>
  <c r="N772" i="2"/>
  <c r="E764" i="2"/>
  <c r="N764" i="2"/>
  <c r="E756" i="2"/>
  <c r="N756" i="2"/>
  <c r="E748" i="2"/>
  <c r="N748" i="2"/>
  <c r="E740" i="2"/>
  <c r="N740" i="2"/>
  <c r="E732" i="2"/>
  <c r="N732" i="2"/>
  <c r="E724" i="2"/>
  <c r="N724" i="2"/>
  <c r="E716" i="2"/>
  <c r="N716" i="2"/>
  <c r="E708" i="2"/>
  <c r="N708" i="2"/>
  <c r="E700" i="2"/>
  <c r="N700" i="2"/>
  <c r="E692" i="2"/>
  <c r="N692" i="2"/>
  <c r="E684" i="2"/>
  <c r="N684" i="2"/>
  <c r="E676" i="2"/>
  <c r="N676" i="2"/>
  <c r="E668" i="2"/>
  <c r="N668" i="2"/>
  <c r="E660" i="2"/>
  <c r="N660" i="2"/>
  <c r="E652" i="2"/>
  <c r="N652" i="2"/>
  <c r="E644" i="2"/>
  <c r="N644" i="2"/>
  <c r="E636" i="2"/>
  <c r="N636" i="2"/>
  <c r="E628" i="2"/>
  <c r="N628" i="2"/>
  <c r="E620" i="2"/>
  <c r="N620" i="2"/>
  <c r="E612" i="2"/>
  <c r="N612" i="2"/>
  <c r="E604" i="2"/>
  <c r="N604" i="2"/>
  <c r="E596" i="2"/>
  <c r="N596" i="2"/>
  <c r="E588" i="2"/>
  <c r="N588" i="2"/>
  <c r="E580" i="2"/>
  <c r="N580" i="2"/>
  <c r="E572" i="2"/>
  <c r="N572" i="2"/>
  <c r="E564" i="2"/>
  <c r="N564" i="2"/>
  <c r="E556" i="2"/>
  <c r="N556" i="2"/>
  <c r="E548" i="2"/>
  <c r="N548" i="2"/>
  <c r="E540" i="2"/>
  <c r="N540" i="2"/>
  <c r="E532" i="2"/>
  <c r="N532" i="2"/>
  <c r="E524" i="2"/>
  <c r="N524" i="2"/>
  <c r="E516" i="2"/>
  <c r="N516" i="2"/>
  <c r="E508" i="2"/>
  <c r="N508" i="2"/>
  <c r="E500" i="2"/>
  <c r="N500" i="2"/>
  <c r="E492" i="2"/>
  <c r="N492" i="2"/>
  <c r="E484" i="2"/>
  <c r="N484" i="2"/>
  <c r="E476" i="2"/>
  <c r="N476" i="2"/>
  <c r="E468" i="2"/>
  <c r="N468" i="2"/>
  <c r="E460" i="2"/>
  <c r="N460" i="2"/>
  <c r="E452" i="2"/>
  <c r="N452" i="2"/>
  <c r="E444" i="2"/>
  <c r="N444" i="2"/>
  <c r="E436" i="2"/>
  <c r="N436" i="2"/>
  <c r="E428" i="2"/>
  <c r="N428" i="2"/>
  <c r="E420" i="2"/>
  <c r="N420" i="2"/>
  <c r="E412" i="2"/>
  <c r="N412" i="2"/>
  <c r="E404" i="2"/>
  <c r="N404" i="2"/>
  <c r="E396" i="2"/>
  <c r="N396" i="2"/>
  <c r="E388" i="2"/>
  <c r="N388" i="2"/>
  <c r="E380" i="2"/>
  <c r="N380" i="2"/>
  <c r="E372" i="2"/>
  <c r="N372" i="2"/>
  <c r="E364" i="2"/>
  <c r="N364" i="2"/>
  <c r="E356" i="2"/>
  <c r="N356" i="2"/>
  <c r="E348" i="2"/>
  <c r="N348" i="2"/>
  <c r="E340" i="2"/>
  <c r="N340" i="2"/>
  <c r="E332" i="2"/>
  <c r="N332" i="2"/>
  <c r="E324" i="2"/>
  <c r="N324" i="2"/>
  <c r="E316" i="2"/>
  <c r="N316" i="2"/>
  <c r="E308" i="2"/>
  <c r="N308" i="2"/>
  <c r="E300" i="2"/>
  <c r="N300" i="2"/>
  <c r="E292" i="2"/>
  <c r="N292" i="2"/>
  <c r="E284" i="2"/>
  <c r="N284" i="2"/>
  <c r="E276" i="2"/>
  <c r="N276" i="2"/>
  <c r="E268" i="2"/>
  <c r="N268" i="2"/>
  <c r="E260" i="2"/>
  <c r="N260" i="2"/>
  <c r="E252" i="2"/>
  <c r="N252" i="2"/>
  <c r="E244" i="2"/>
  <c r="N244" i="2"/>
  <c r="E236" i="2"/>
  <c r="N236" i="2"/>
  <c r="E228" i="2"/>
  <c r="N228" i="2"/>
  <c r="E220" i="2"/>
  <c r="N220" i="2"/>
  <c r="E212" i="2"/>
  <c r="N212" i="2"/>
  <c r="E204" i="2"/>
  <c r="N204" i="2"/>
  <c r="E196" i="2"/>
  <c r="N196" i="2"/>
  <c r="E188" i="2"/>
  <c r="N188" i="2"/>
  <c r="E180" i="2"/>
  <c r="N180" i="2"/>
  <c r="E172" i="2"/>
  <c r="N172" i="2"/>
  <c r="E164" i="2"/>
  <c r="N164" i="2"/>
  <c r="E156" i="2"/>
  <c r="N156" i="2"/>
  <c r="E148" i="2"/>
  <c r="N148" i="2"/>
  <c r="E140" i="2"/>
  <c r="N140" i="2"/>
  <c r="E132" i="2"/>
  <c r="N132" i="2"/>
  <c r="E124" i="2"/>
  <c r="N124" i="2"/>
  <c r="E116" i="2"/>
  <c r="N116" i="2"/>
  <c r="E108" i="2"/>
  <c r="N108" i="2"/>
  <c r="E100" i="2"/>
  <c r="N100" i="2"/>
  <c r="E92" i="2"/>
  <c r="N92" i="2"/>
  <c r="E84" i="2"/>
  <c r="N84" i="2"/>
  <c r="E76" i="2"/>
  <c r="N76" i="2"/>
  <c r="E68" i="2"/>
  <c r="N68" i="2"/>
  <c r="E60" i="2"/>
  <c r="N60" i="2"/>
  <c r="E52" i="2"/>
  <c r="N52" i="2"/>
  <c r="E44" i="2"/>
  <c r="N44" i="2"/>
  <c r="E36" i="2"/>
  <c r="N36" i="2"/>
  <c r="E28" i="2"/>
  <c r="N28" i="2"/>
  <c r="E20" i="2"/>
  <c r="N20" i="2"/>
  <c r="E12" i="2"/>
  <c r="N12" i="2"/>
  <c r="E818" i="2"/>
  <c r="N818" i="2"/>
  <c r="E746" i="2"/>
  <c r="N746" i="2"/>
  <c r="E674" i="2"/>
  <c r="N674" i="2"/>
  <c r="E554" i="2"/>
  <c r="N554" i="2"/>
  <c r="E506" i="2"/>
  <c r="N506" i="2"/>
  <c r="E458" i="2"/>
  <c r="N458" i="2"/>
  <c r="E410" i="2"/>
  <c r="N410" i="2"/>
  <c r="E370" i="2"/>
  <c r="N370" i="2"/>
  <c r="E322" i="2"/>
  <c r="N322" i="2"/>
  <c r="E282" i="2"/>
  <c r="N282" i="2"/>
  <c r="E234" i="2"/>
  <c r="N234" i="2"/>
  <c r="E186" i="2"/>
  <c r="N186" i="2"/>
  <c r="E122" i="2"/>
  <c r="N122" i="2"/>
  <c r="E74" i="2"/>
  <c r="N74" i="2"/>
  <c r="E34" i="2"/>
  <c r="N34" i="2"/>
  <c r="E619" i="2"/>
  <c r="N619" i="2"/>
  <c r="E611" i="2"/>
  <c r="N611" i="2"/>
  <c r="E603" i="2"/>
  <c r="N603" i="2"/>
  <c r="E595" i="2"/>
  <c r="N595" i="2"/>
  <c r="E587" i="2"/>
  <c r="N587" i="2"/>
  <c r="E579" i="2"/>
  <c r="N579" i="2"/>
  <c r="E571" i="2"/>
  <c r="N571" i="2"/>
  <c r="E563" i="2"/>
  <c r="N563" i="2"/>
  <c r="E555" i="2"/>
  <c r="N555" i="2"/>
  <c r="E547" i="2"/>
  <c r="N547" i="2"/>
  <c r="E539" i="2"/>
  <c r="N539" i="2"/>
  <c r="E531" i="2"/>
  <c r="N531" i="2"/>
  <c r="E523" i="2"/>
  <c r="N523" i="2"/>
  <c r="E515" i="2"/>
  <c r="N515" i="2"/>
  <c r="E507" i="2"/>
  <c r="N507" i="2"/>
  <c r="E499" i="2"/>
  <c r="N499" i="2"/>
  <c r="E491" i="2"/>
  <c r="N491" i="2"/>
  <c r="E483" i="2"/>
  <c r="N483" i="2"/>
  <c r="E475" i="2"/>
  <c r="N475" i="2"/>
  <c r="E467" i="2"/>
  <c r="N467" i="2"/>
  <c r="E459" i="2"/>
  <c r="N459" i="2"/>
  <c r="E451" i="2"/>
  <c r="N451" i="2"/>
  <c r="E443" i="2"/>
  <c r="N443" i="2"/>
  <c r="E435" i="2"/>
  <c r="N435" i="2"/>
  <c r="E427" i="2"/>
  <c r="N427" i="2"/>
  <c r="E419" i="2"/>
  <c r="N419" i="2"/>
  <c r="E411" i="2"/>
  <c r="N411" i="2"/>
  <c r="E403" i="2"/>
  <c r="N403" i="2"/>
  <c r="E395" i="2"/>
  <c r="N395" i="2"/>
  <c r="E387" i="2"/>
  <c r="N387" i="2"/>
  <c r="E379" i="2"/>
  <c r="N379" i="2"/>
  <c r="E371" i="2"/>
  <c r="N371" i="2"/>
  <c r="E363" i="2"/>
  <c r="N363" i="2"/>
  <c r="E355" i="2"/>
  <c r="N355" i="2"/>
  <c r="E347" i="2"/>
  <c r="N347" i="2"/>
  <c r="E339" i="2"/>
  <c r="N339" i="2"/>
  <c r="E331" i="2"/>
  <c r="N331" i="2"/>
  <c r="E323" i="2"/>
  <c r="N323" i="2"/>
  <c r="E315" i="2"/>
  <c r="N315" i="2"/>
  <c r="E307" i="2"/>
  <c r="N307" i="2"/>
  <c r="E299" i="2"/>
  <c r="N299" i="2"/>
  <c r="E291" i="2"/>
  <c r="N291" i="2"/>
  <c r="E283" i="2"/>
  <c r="N283" i="2"/>
  <c r="E275" i="2"/>
  <c r="N275" i="2"/>
  <c r="E267" i="2"/>
  <c r="N267" i="2"/>
  <c r="E259" i="2"/>
  <c r="N259" i="2"/>
  <c r="E251" i="2"/>
  <c r="N251" i="2"/>
  <c r="E243" i="2"/>
  <c r="N243" i="2"/>
  <c r="E235" i="2"/>
  <c r="N235" i="2"/>
  <c r="E227" i="2"/>
  <c r="N227" i="2"/>
  <c r="E219" i="2"/>
  <c r="N219" i="2"/>
  <c r="E211" i="2"/>
  <c r="N211" i="2"/>
  <c r="E203" i="2"/>
  <c r="N203" i="2"/>
  <c r="E195" i="2"/>
  <c r="N195" i="2"/>
  <c r="E187" i="2"/>
  <c r="N187" i="2"/>
  <c r="E179" i="2"/>
  <c r="N179" i="2"/>
  <c r="E171" i="2"/>
  <c r="N171" i="2"/>
  <c r="E163" i="2"/>
  <c r="N163" i="2"/>
  <c r="E155" i="2"/>
  <c r="N155" i="2"/>
  <c r="E147" i="2"/>
  <c r="N147" i="2"/>
  <c r="E139" i="2"/>
  <c r="N139" i="2"/>
  <c r="E131" i="2"/>
  <c r="N131" i="2"/>
  <c r="E123" i="2"/>
  <c r="N123" i="2"/>
  <c r="E115" i="2"/>
  <c r="N115" i="2"/>
  <c r="E107" i="2"/>
  <c r="N107" i="2"/>
  <c r="E99" i="2"/>
  <c r="N99" i="2"/>
  <c r="E91" i="2"/>
  <c r="N91" i="2"/>
  <c r="E83" i="2"/>
  <c r="N83" i="2"/>
  <c r="E75" i="2"/>
  <c r="N75" i="2"/>
  <c r="E67" i="2"/>
  <c r="N67" i="2"/>
  <c r="E59" i="2"/>
  <c r="N59" i="2"/>
  <c r="E51" i="2"/>
  <c r="N51" i="2"/>
  <c r="E43" i="2"/>
  <c r="N43" i="2"/>
  <c r="E35" i="2"/>
  <c r="N35" i="2"/>
  <c r="E27" i="2"/>
  <c r="N27" i="2"/>
  <c r="E19" i="2"/>
  <c r="N19" i="2"/>
  <c r="E11" i="2"/>
  <c r="N11" i="2"/>
  <c r="E1018" i="2"/>
  <c r="E1002" i="2"/>
  <c r="E970" i="2"/>
  <c r="E946" i="2"/>
  <c r="E906" i="2"/>
  <c r="E602" i="2"/>
  <c r="E1025" i="2"/>
  <c r="E1009" i="2"/>
  <c r="E993" i="2"/>
  <c r="E977" i="2"/>
  <c r="E961" i="2"/>
  <c r="E945" i="2"/>
  <c r="E929" i="2"/>
  <c r="E1024" i="2"/>
  <c r="E1016" i="2"/>
  <c r="E1008" i="2"/>
  <c r="E1000" i="2"/>
  <c r="E992" i="2"/>
  <c r="E984" i="2"/>
  <c r="E976" i="2"/>
  <c r="E968" i="2"/>
  <c r="E960" i="2"/>
  <c r="E952" i="2"/>
  <c r="E944" i="2"/>
  <c r="E936" i="2"/>
  <c r="E928" i="2"/>
  <c r="E920" i="2"/>
  <c r="E608" i="2"/>
  <c r="E320" i="2"/>
  <c r="E200" i="2"/>
  <c r="E136" i="2"/>
  <c r="E72" i="2"/>
  <c r="E930" i="2"/>
  <c r="E1031" i="2"/>
  <c r="E1023" i="2"/>
  <c r="E1015" i="2"/>
  <c r="E1007" i="2"/>
  <c r="E999" i="2"/>
  <c r="E991" i="2"/>
  <c r="E983" i="2"/>
  <c r="E975" i="2"/>
  <c r="E967" i="2"/>
  <c r="E959" i="2"/>
  <c r="E951" i="2"/>
  <c r="E943" i="2"/>
  <c r="E935" i="2"/>
  <c r="E927" i="2"/>
  <c r="E919" i="2"/>
  <c r="E911" i="2"/>
  <c r="E903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986" i="2"/>
  <c r="E938" i="2"/>
  <c r="E1030" i="2"/>
  <c r="E1014" i="2"/>
  <c r="E1006" i="2"/>
  <c r="E990" i="2"/>
  <c r="E982" i="2"/>
  <c r="E974" i="2"/>
  <c r="E966" i="2"/>
  <c r="E958" i="2"/>
  <c r="E950" i="2"/>
  <c r="E942" i="2"/>
  <c r="E926" i="2"/>
  <c r="E918" i="2"/>
  <c r="E910" i="2"/>
  <c r="E902" i="2"/>
  <c r="E894" i="2"/>
  <c r="E886" i="2"/>
  <c r="E590" i="2"/>
  <c r="E574" i="2"/>
  <c r="E566" i="2"/>
  <c r="E542" i="2"/>
  <c r="E526" i="2"/>
  <c r="E510" i="2"/>
  <c r="E494" i="2"/>
  <c r="E478" i="2"/>
  <c r="E462" i="2"/>
  <c r="E446" i="2"/>
  <c r="E430" i="2"/>
  <c r="E414" i="2"/>
  <c r="E398" i="2"/>
  <c r="E382" i="2"/>
  <c r="E366" i="2"/>
  <c r="E350" i="2"/>
  <c r="E994" i="2"/>
  <c r="E962" i="2"/>
  <c r="E922" i="2"/>
  <c r="E890" i="2"/>
  <c r="E613" i="2"/>
  <c r="E597" i="2"/>
  <c r="E1026" i="2"/>
  <c r="E1010" i="2"/>
  <c r="E978" i="2"/>
  <c r="E954" i="2"/>
  <c r="E914" i="2"/>
  <c r="E898" i="2"/>
  <c r="E618" i="2"/>
  <c r="E1028" i="2"/>
  <c r="E1020" i="2"/>
  <c r="E1012" i="2"/>
  <c r="E1004" i="2"/>
  <c r="E996" i="2"/>
  <c r="E988" i="2"/>
  <c r="E980" i="2"/>
  <c r="E972" i="2"/>
  <c r="E964" i="2"/>
  <c r="E956" i="2"/>
  <c r="E948" i="2"/>
  <c r="E940" i="2"/>
  <c r="E932" i="2"/>
  <c r="E924" i="2"/>
  <c r="E1027" i="2"/>
  <c r="E1019" i="2"/>
  <c r="E1011" i="2"/>
  <c r="E1003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8" i="2"/>
  <c r="B8" i="2" l="1"/>
  <c r="F8" i="2" s="1"/>
  <c r="G8" i="2" s="1"/>
  <c r="D16" i="1" l="1"/>
  <c r="D15" i="3"/>
  <c r="F15" i="3" s="1"/>
  <c r="H15" i="3" s="1"/>
  <c r="B12" i="4"/>
  <c r="E12" i="4" s="1"/>
  <c r="F12" i="4" s="1"/>
  <c r="B8" i="4"/>
  <c r="E8" i="4" s="1"/>
  <c r="F8" i="4" s="1"/>
  <c r="B11" i="4"/>
  <c r="E11" i="4" s="1"/>
  <c r="F11" i="4" s="1"/>
  <c r="B10" i="4"/>
  <c r="E10" i="4" s="1"/>
  <c r="F10" i="4" s="1"/>
  <c r="B9" i="4"/>
  <c r="E9" i="4" s="1"/>
  <c r="F9" i="4" s="1"/>
  <c r="B15" i="4"/>
  <c r="E15" i="4" s="1"/>
  <c r="F15" i="4" s="1"/>
  <c r="B14" i="4"/>
  <c r="E14" i="4" s="1"/>
  <c r="F14" i="4" s="1"/>
  <c r="B16" i="4"/>
  <c r="E16" i="4" s="1"/>
  <c r="F16" i="4" s="1"/>
  <c r="B13" i="4"/>
  <c r="E13" i="4" s="1"/>
  <c r="F13" i="4" s="1"/>
  <c r="B17" i="4"/>
  <c r="E17" i="4" s="1"/>
  <c r="F17" i="4" s="1"/>
  <c r="B18" i="4"/>
  <c r="E18" i="4" s="1"/>
  <c r="F18" i="4" s="1"/>
  <c r="B19" i="4"/>
  <c r="E19" i="4" s="1"/>
  <c r="F19" i="4" s="1"/>
  <c r="O8" i="2"/>
  <c r="P8" i="2" s="1"/>
  <c r="B9" i="2"/>
  <c r="O9" i="2" s="1"/>
  <c r="P9" i="2" s="1"/>
  <c r="B10" i="2"/>
  <c r="O10" i="2" s="1"/>
  <c r="P10" i="2" s="1"/>
  <c r="B11" i="2"/>
  <c r="F11" i="2" s="1"/>
  <c r="G11" i="2" s="1"/>
  <c r="F16" i="1" l="1"/>
  <c r="G11" i="4"/>
  <c r="G17" i="4"/>
  <c r="G14" i="4"/>
  <c r="G8" i="4"/>
  <c r="D16" i="3"/>
  <c r="F16" i="3" s="1"/>
  <c r="H16" i="3" s="1"/>
  <c r="D17" i="1"/>
  <c r="F10" i="2"/>
  <c r="G10" i="2" s="1"/>
  <c r="F9" i="2"/>
  <c r="G9" i="2" s="1"/>
  <c r="O11" i="2"/>
  <c r="P11" i="2" s="1"/>
  <c r="Q8" i="2" s="1"/>
  <c r="F17" i="1" l="1"/>
  <c r="G16" i="1"/>
  <c r="I16" i="1" s="1"/>
  <c r="J16" i="1" s="1"/>
  <c r="R8" i="2"/>
  <c r="U8" i="2" s="1"/>
  <c r="AA8" i="2" s="1"/>
  <c r="H8" i="2"/>
  <c r="D18" i="1"/>
  <c r="D17" i="3"/>
  <c r="F17" i="3" s="1"/>
  <c r="H17" i="3" s="1"/>
  <c r="F18" i="1" l="1"/>
  <c r="B20" i="4"/>
  <c r="E20" i="4" s="1"/>
  <c r="F20" i="4" s="1"/>
  <c r="B22" i="4"/>
  <c r="E22" i="4" s="1"/>
  <c r="F22" i="4" s="1"/>
  <c r="B23" i="4"/>
  <c r="E23" i="4" s="1"/>
  <c r="F23" i="4" s="1"/>
  <c r="B21" i="4"/>
  <c r="E21" i="4" s="1"/>
  <c r="F21" i="4" s="1"/>
  <c r="H16" i="1"/>
  <c r="G17" i="1"/>
  <c r="I17" i="1" s="1"/>
  <c r="J17" i="1" s="1"/>
  <c r="T8" i="2"/>
  <c r="I8" i="2"/>
  <c r="D18" i="3"/>
  <c r="F18" i="3" s="1"/>
  <c r="H18" i="3" s="1"/>
  <c r="D19" i="1"/>
  <c r="H17" i="1" l="1"/>
  <c r="G20" i="4"/>
  <c r="F19" i="1"/>
  <c r="G18" i="1"/>
  <c r="I18" i="1" s="1"/>
  <c r="J18" i="1" s="1"/>
  <c r="L8" i="2"/>
  <c r="Z8" i="2" s="1"/>
  <c r="K8" i="2"/>
  <c r="D20" i="1"/>
  <c r="D19" i="3"/>
  <c r="F19" i="3" s="1"/>
  <c r="H19" i="3" s="1"/>
  <c r="F20" i="1" l="1"/>
  <c r="H18" i="1"/>
  <c r="G19" i="1"/>
  <c r="I19" i="1" s="1"/>
  <c r="J19" i="1" s="1"/>
  <c r="D20" i="3"/>
  <c r="F20" i="3" s="1"/>
  <c r="H20" i="3" s="1"/>
  <c r="D21" i="1"/>
  <c r="B49" i="4"/>
  <c r="E49" i="4" s="1"/>
  <c r="F49" i="4" s="1"/>
  <c r="H19" i="1" l="1"/>
  <c r="F21" i="1"/>
  <c r="G20" i="1"/>
  <c r="I20" i="1" s="1"/>
  <c r="J20" i="1" s="1"/>
  <c r="B47" i="4"/>
  <c r="E47" i="4" s="1"/>
  <c r="F47" i="4" s="1"/>
  <c r="B46" i="4"/>
  <c r="E46" i="4" s="1"/>
  <c r="F46" i="4" s="1"/>
  <c r="B48" i="4"/>
  <c r="E48" i="4" s="1"/>
  <c r="F48" i="4" s="1"/>
  <c r="B52" i="4"/>
  <c r="E52" i="4" s="1"/>
  <c r="F52" i="4" s="1"/>
  <c r="B53" i="4"/>
  <c r="E53" i="4" s="1"/>
  <c r="F53" i="4" s="1"/>
  <c r="B51" i="4"/>
  <c r="E51" i="4" s="1"/>
  <c r="F51" i="4" s="1"/>
  <c r="D21" i="3"/>
  <c r="F21" i="3" s="1"/>
  <c r="H21" i="3" s="1"/>
  <c r="B19" i="2"/>
  <c r="B16" i="2"/>
  <c r="B17" i="2"/>
  <c r="B18" i="2"/>
  <c r="B41" i="4"/>
  <c r="E41" i="4" s="1"/>
  <c r="F41" i="4" s="1"/>
  <c r="B44" i="4"/>
  <c r="E44" i="4" s="1"/>
  <c r="F44" i="4" s="1"/>
  <c r="B43" i="4"/>
  <c r="E43" i="4" s="1"/>
  <c r="F43" i="4" s="1"/>
  <c r="B45" i="4"/>
  <c r="E45" i="4" s="1"/>
  <c r="F45" i="4" s="1"/>
  <c r="B42" i="4"/>
  <c r="E42" i="4" s="1"/>
  <c r="F42" i="4" s="1"/>
  <c r="D22" i="1"/>
  <c r="B24" i="4"/>
  <c r="E24" i="4" s="1"/>
  <c r="F24" i="4" s="1"/>
  <c r="B27" i="4"/>
  <c r="E27" i="4" s="1"/>
  <c r="F27" i="4" s="1"/>
  <c r="B25" i="4"/>
  <c r="E25" i="4" s="1"/>
  <c r="F25" i="4" s="1"/>
  <c r="B26" i="4"/>
  <c r="E26" i="4" s="1"/>
  <c r="F26" i="4" s="1"/>
  <c r="B28" i="4"/>
  <c r="E28" i="4" s="1"/>
  <c r="F28" i="4" s="1"/>
  <c r="B32" i="4"/>
  <c r="E32" i="4" s="1"/>
  <c r="F32" i="4" s="1"/>
  <c r="B31" i="4"/>
  <c r="E31" i="4" s="1"/>
  <c r="F31" i="4" s="1"/>
  <c r="B30" i="4"/>
  <c r="E30" i="4" s="1"/>
  <c r="F30" i="4" s="1"/>
  <c r="B29" i="4"/>
  <c r="E29" i="4" s="1"/>
  <c r="F29" i="4" s="1"/>
  <c r="B33" i="4"/>
  <c r="E33" i="4" s="1"/>
  <c r="F33" i="4" s="1"/>
  <c r="B34" i="4"/>
  <c r="E34" i="4" s="1"/>
  <c r="F34" i="4" s="1"/>
  <c r="B36" i="4"/>
  <c r="E36" i="4" s="1"/>
  <c r="F36" i="4" s="1"/>
  <c r="B37" i="4"/>
  <c r="E37" i="4" s="1"/>
  <c r="F37" i="4" s="1"/>
  <c r="B35" i="4"/>
  <c r="E35" i="4" s="1"/>
  <c r="F35" i="4" s="1"/>
  <c r="B38" i="4"/>
  <c r="E38" i="4" s="1"/>
  <c r="F38" i="4" s="1"/>
  <c r="B40" i="4"/>
  <c r="E40" i="4" s="1"/>
  <c r="F40" i="4" s="1"/>
  <c r="B39" i="4"/>
  <c r="E39" i="4" s="1"/>
  <c r="F39" i="4" s="1"/>
  <c r="B50" i="4"/>
  <c r="E50" i="4" s="1"/>
  <c r="F50" i="4" s="1"/>
  <c r="B15" i="2"/>
  <c r="B13" i="2"/>
  <c r="B14" i="2"/>
  <c r="B12" i="2"/>
  <c r="G22" i="1" l="1"/>
  <c r="I22" i="1" s="1"/>
  <c r="J22" i="1" s="1"/>
  <c r="F22" i="1"/>
  <c r="H20" i="1"/>
  <c r="G21" i="1"/>
  <c r="I21" i="1" s="1"/>
  <c r="J21" i="1" s="1"/>
  <c r="G38" i="4"/>
  <c r="G35" i="4"/>
  <c r="G32" i="4"/>
  <c r="G50" i="4"/>
  <c r="G26" i="4"/>
  <c r="G44" i="4"/>
  <c r="G41" i="4"/>
  <c r="G29" i="4"/>
  <c r="G23" i="4"/>
  <c r="G47" i="4"/>
  <c r="F18" i="2"/>
  <c r="G18" i="2" s="1"/>
  <c r="O18" i="2"/>
  <c r="P18" i="2" s="1"/>
  <c r="D22" i="3"/>
  <c r="F22" i="3" s="1"/>
  <c r="H22" i="3" s="1"/>
  <c r="O17" i="2"/>
  <c r="P17" i="2" s="1"/>
  <c r="F17" i="2"/>
  <c r="G17" i="2" s="1"/>
  <c r="D23" i="1"/>
  <c r="F16" i="2"/>
  <c r="G16" i="2" s="1"/>
  <c r="O16" i="2"/>
  <c r="P16" i="2" s="1"/>
  <c r="F19" i="2"/>
  <c r="G19" i="2" s="1"/>
  <c r="O19" i="2"/>
  <c r="P19" i="2" s="1"/>
  <c r="B20" i="2"/>
  <c r="B21" i="2"/>
  <c r="B22" i="2"/>
  <c r="B23" i="2"/>
  <c r="B27" i="2"/>
  <c r="B24" i="2"/>
  <c r="B25" i="2"/>
  <c r="B26" i="2"/>
  <c r="B56" i="4"/>
  <c r="E56" i="4" s="1"/>
  <c r="F56" i="4" s="1"/>
  <c r="B55" i="4"/>
  <c r="E55" i="4" s="1"/>
  <c r="F55" i="4" s="1"/>
  <c r="B54" i="4"/>
  <c r="E54" i="4" s="1"/>
  <c r="F54" i="4" s="1"/>
  <c r="B57" i="4"/>
  <c r="E57" i="4" s="1"/>
  <c r="F57" i="4" s="1"/>
  <c r="F12" i="2"/>
  <c r="G12" i="2" s="1"/>
  <c r="O12" i="2"/>
  <c r="P12" i="2" s="1"/>
  <c r="O14" i="2"/>
  <c r="P14" i="2" s="1"/>
  <c r="F14" i="2"/>
  <c r="G14" i="2" s="1"/>
  <c r="O13" i="2"/>
  <c r="P13" i="2" s="1"/>
  <c r="F13" i="2"/>
  <c r="G13" i="2" s="1"/>
  <c r="F15" i="2"/>
  <c r="G15" i="2" s="1"/>
  <c r="O15" i="2"/>
  <c r="P15" i="2" s="1"/>
  <c r="F23" i="1" l="1"/>
  <c r="H21" i="1"/>
  <c r="H22" i="1"/>
  <c r="G53" i="4"/>
  <c r="Q16" i="2"/>
  <c r="Q12" i="2"/>
  <c r="H16" i="2"/>
  <c r="H12" i="2"/>
  <c r="O23" i="2"/>
  <c r="P23" i="2" s="1"/>
  <c r="F23" i="2"/>
  <c r="G23" i="2" s="1"/>
  <c r="O26" i="2"/>
  <c r="P26" i="2" s="1"/>
  <c r="F26" i="2"/>
  <c r="G26" i="2" s="1"/>
  <c r="O22" i="2"/>
  <c r="P22" i="2" s="1"/>
  <c r="F22" i="2"/>
  <c r="G22" i="2" s="1"/>
  <c r="O25" i="2"/>
  <c r="P25" i="2" s="1"/>
  <c r="F25" i="2"/>
  <c r="G25" i="2" s="1"/>
  <c r="O24" i="2"/>
  <c r="P24" i="2" s="1"/>
  <c r="F24" i="2"/>
  <c r="G24" i="2" s="1"/>
  <c r="F20" i="2"/>
  <c r="G20" i="2" s="1"/>
  <c r="O20" i="2"/>
  <c r="P20" i="2" s="1"/>
  <c r="D23" i="3"/>
  <c r="F23" i="3" s="1"/>
  <c r="H23" i="3" s="1"/>
  <c r="F27" i="2"/>
  <c r="G27" i="2" s="1"/>
  <c r="O27" i="2"/>
  <c r="P27" i="2" s="1"/>
  <c r="D24" i="1"/>
  <c r="O21" i="2"/>
  <c r="P21" i="2" s="1"/>
  <c r="F21" i="2"/>
  <c r="G21" i="2" s="1"/>
  <c r="B59" i="4"/>
  <c r="E59" i="4" s="1"/>
  <c r="F59" i="4" s="1"/>
  <c r="B58" i="4"/>
  <c r="E58" i="4" s="1"/>
  <c r="F58" i="4" s="1"/>
  <c r="G56" i="4" s="1"/>
  <c r="B60" i="4"/>
  <c r="E60" i="4" s="1"/>
  <c r="F60" i="4" s="1"/>
  <c r="B61" i="4"/>
  <c r="E61" i="4" s="1"/>
  <c r="F61" i="4" s="1"/>
  <c r="F24" i="1" l="1"/>
  <c r="G23" i="1"/>
  <c r="I23" i="1" s="1"/>
  <c r="J23" i="1" s="1"/>
  <c r="G59" i="4"/>
  <c r="R12" i="2"/>
  <c r="U12" i="2" s="1"/>
  <c r="AA9" i="2" s="1"/>
  <c r="R16" i="2"/>
  <c r="U16" i="2" s="1"/>
  <c r="AA10" i="2" s="1"/>
  <c r="Q20" i="2"/>
  <c r="Q24" i="2"/>
  <c r="I12" i="2"/>
  <c r="I16" i="2"/>
  <c r="H20" i="2"/>
  <c r="H24" i="2"/>
  <c r="B32" i="2"/>
  <c r="B33" i="2"/>
  <c r="B34" i="2"/>
  <c r="B35" i="2"/>
  <c r="D24" i="3"/>
  <c r="F24" i="3" s="1"/>
  <c r="H24" i="3" s="1"/>
  <c r="B29" i="2"/>
  <c r="B30" i="2"/>
  <c r="B31" i="2"/>
  <c r="B28" i="2"/>
  <c r="D25" i="1"/>
  <c r="B62" i="4"/>
  <c r="E62" i="4" s="1"/>
  <c r="F62" i="4" s="1"/>
  <c r="B65" i="4"/>
  <c r="E65" i="4" s="1"/>
  <c r="F65" i="4" s="1"/>
  <c r="B64" i="4"/>
  <c r="E64" i="4" s="1"/>
  <c r="F64" i="4" s="1"/>
  <c r="B63" i="4"/>
  <c r="E63" i="4" s="1"/>
  <c r="F63" i="4" s="1"/>
  <c r="F25" i="1" l="1"/>
  <c r="G24" i="1"/>
  <c r="I24" i="1" s="1"/>
  <c r="J24" i="1" s="1"/>
  <c r="H23" i="1"/>
  <c r="G62" i="4"/>
  <c r="T16" i="2"/>
  <c r="T12" i="2"/>
  <c r="L16" i="2"/>
  <c r="Z10" i="2" s="1"/>
  <c r="K16" i="2"/>
  <c r="L12" i="2"/>
  <c r="K12" i="2"/>
  <c r="R20" i="2"/>
  <c r="U20" i="2" s="1"/>
  <c r="AA11" i="2" s="1"/>
  <c r="R24" i="2"/>
  <c r="U24" i="2" s="1"/>
  <c r="AA12" i="2" s="1"/>
  <c r="I20" i="2"/>
  <c r="I24" i="2"/>
  <c r="D26" i="1"/>
  <c r="F29" i="2"/>
  <c r="G29" i="2" s="1"/>
  <c r="O29" i="2"/>
  <c r="P29" i="2" s="1"/>
  <c r="O35" i="2"/>
  <c r="P35" i="2" s="1"/>
  <c r="F35" i="2"/>
  <c r="G35" i="2" s="1"/>
  <c r="B39" i="2"/>
  <c r="B36" i="2"/>
  <c r="B37" i="2"/>
  <c r="B38" i="2"/>
  <c r="O34" i="2"/>
  <c r="P34" i="2" s="1"/>
  <c r="F34" i="2"/>
  <c r="G34" i="2" s="1"/>
  <c r="F33" i="2"/>
  <c r="G33" i="2" s="1"/>
  <c r="O33" i="2"/>
  <c r="P33" i="2" s="1"/>
  <c r="O28" i="2"/>
  <c r="P28" i="2" s="1"/>
  <c r="F28" i="2"/>
  <c r="G28" i="2" s="1"/>
  <c r="D25" i="3"/>
  <c r="F25" i="3" s="1"/>
  <c r="H25" i="3" s="1"/>
  <c r="F32" i="2"/>
  <c r="G32" i="2" s="1"/>
  <c r="O32" i="2"/>
  <c r="P32" i="2" s="1"/>
  <c r="F31" i="2"/>
  <c r="G31" i="2" s="1"/>
  <c r="O31" i="2"/>
  <c r="P31" i="2" s="1"/>
  <c r="O30" i="2"/>
  <c r="P30" i="2" s="1"/>
  <c r="F30" i="2"/>
  <c r="G30" i="2" s="1"/>
  <c r="B69" i="4"/>
  <c r="E69" i="4" s="1"/>
  <c r="F69" i="4" s="1"/>
  <c r="B68" i="4"/>
  <c r="E68" i="4" s="1"/>
  <c r="F68" i="4" s="1"/>
  <c r="B67" i="4"/>
  <c r="E67" i="4" s="1"/>
  <c r="F67" i="4" s="1"/>
  <c r="B66" i="4"/>
  <c r="E66" i="4" s="1"/>
  <c r="F66" i="4" s="1"/>
  <c r="F26" i="1" l="1"/>
  <c r="H24" i="1"/>
  <c r="G25" i="1"/>
  <c r="I25" i="1" s="1"/>
  <c r="J25" i="1" s="1"/>
  <c r="G65" i="4"/>
  <c r="Z9" i="2"/>
  <c r="T24" i="2"/>
  <c r="T20" i="2"/>
  <c r="L24" i="2"/>
  <c r="Z12" i="2" s="1"/>
  <c r="K24" i="2"/>
  <c r="L20" i="2"/>
  <c r="Z11" i="2" s="1"/>
  <c r="K20" i="2"/>
  <c r="Q32" i="2"/>
  <c r="Q28" i="2"/>
  <c r="H28" i="2"/>
  <c r="H32" i="2"/>
  <c r="F38" i="2"/>
  <c r="G38" i="2" s="1"/>
  <c r="O38" i="2"/>
  <c r="P38" i="2" s="1"/>
  <c r="O37" i="2"/>
  <c r="P37" i="2" s="1"/>
  <c r="F37" i="2"/>
  <c r="G37" i="2" s="1"/>
  <c r="F36" i="2"/>
  <c r="G36" i="2" s="1"/>
  <c r="O36" i="2"/>
  <c r="P36" i="2" s="1"/>
  <c r="B43" i="2"/>
  <c r="B40" i="2"/>
  <c r="B42" i="2"/>
  <c r="B41" i="2"/>
  <c r="D26" i="3"/>
  <c r="F26" i="3" s="1"/>
  <c r="H26" i="3" s="1"/>
  <c r="O39" i="2"/>
  <c r="P39" i="2" s="1"/>
  <c r="F39" i="2"/>
  <c r="G39" i="2" s="1"/>
  <c r="D27" i="1"/>
  <c r="B72" i="4"/>
  <c r="E72" i="4" s="1"/>
  <c r="F72" i="4" s="1"/>
  <c r="B74" i="4"/>
  <c r="E74" i="4" s="1"/>
  <c r="F74" i="4" s="1"/>
  <c r="B70" i="4"/>
  <c r="E70" i="4" s="1"/>
  <c r="F70" i="4" s="1"/>
  <c r="G68" i="4" s="1"/>
  <c r="B73" i="4"/>
  <c r="E73" i="4" s="1"/>
  <c r="F73" i="4" s="1"/>
  <c r="F27" i="1" l="1"/>
  <c r="H25" i="1"/>
  <c r="G26" i="1"/>
  <c r="I26" i="1" s="1"/>
  <c r="J26" i="1" s="1"/>
  <c r="R28" i="2"/>
  <c r="U28" i="2" s="1"/>
  <c r="AA13" i="2" s="1"/>
  <c r="R32" i="2"/>
  <c r="U32" i="2" s="1"/>
  <c r="AA14" i="2" s="1"/>
  <c r="Q36" i="2"/>
  <c r="I32" i="2"/>
  <c r="I28" i="2"/>
  <c r="H36" i="2"/>
  <c r="O40" i="2"/>
  <c r="P40" i="2" s="1"/>
  <c r="F40" i="2"/>
  <c r="G40" i="2" s="1"/>
  <c r="O43" i="2"/>
  <c r="P43" i="2" s="1"/>
  <c r="F43" i="2"/>
  <c r="G43" i="2" s="1"/>
  <c r="D28" i="1"/>
  <c r="D27" i="3"/>
  <c r="F27" i="3" s="1"/>
  <c r="H27" i="3" s="1"/>
  <c r="F41" i="2"/>
  <c r="G41" i="2" s="1"/>
  <c r="O41" i="2"/>
  <c r="P41" i="2" s="1"/>
  <c r="F42" i="2"/>
  <c r="G42" i="2" s="1"/>
  <c r="O42" i="2"/>
  <c r="P42" i="2" s="1"/>
  <c r="B71" i="4"/>
  <c r="E71" i="4" s="1"/>
  <c r="F71" i="4" s="1"/>
  <c r="G71" i="4" s="1"/>
  <c r="F28" i="1" l="1"/>
  <c r="H26" i="1"/>
  <c r="G27" i="1"/>
  <c r="I27" i="1" s="1"/>
  <c r="J27" i="1" s="1"/>
  <c r="T32" i="2"/>
  <c r="T28" i="2"/>
  <c r="L28" i="2"/>
  <c r="Z13" i="2" s="1"/>
  <c r="K28" i="2"/>
  <c r="L32" i="2"/>
  <c r="Z14" i="2" s="1"/>
  <c r="K32" i="2"/>
  <c r="R36" i="2"/>
  <c r="U36" i="2" s="1"/>
  <c r="AA15" i="2" s="1"/>
  <c r="Q40" i="2"/>
  <c r="I36" i="2"/>
  <c r="H40" i="2"/>
  <c r="B47" i="2"/>
  <c r="B44" i="2"/>
  <c r="B45" i="2"/>
  <c r="B46" i="2"/>
  <c r="D29" i="1"/>
  <c r="B48" i="2"/>
  <c r="B49" i="2"/>
  <c r="B50" i="2"/>
  <c r="B51" i="2"/>
  <c r="D28" i="3"/>
  <c r="F28" i="3" s="1"/>
  <c r="H28" i="3" s="1"/>
  <c r="B75" i="4"/>
  <c r="E75" i="4" s="1"/>
  <c r="F75" i="4" s="1"/>
  <c r="B77" i="4"/>
  <c r="E77" i="4" s="1"/>
  <c r="F77" i="4" s="1"/>
  <c r="B76" i="4"/>
  <c r="E76" i="4" s="1"/>
  <c r="F76" i="4" s="1"/>
  <c r="B78" i="4"/>
  <c r="E78" i="4" s="1"/>
  <c r="F78" i="4" s="1"/>
  <c r="F29" i="1" l="1"/>
  <c r="H27" i="1"/>
  <c r="G28" i="1"/>
  <c r="I28" i="1" s="1"/>
  <c r="J28" i="1" s="1"/>
  <c r="G74" i="4"/>
  <c r="T36" i="2"/>
  <c r="L36" i="2"/>
  <c r="Z15" i="2" s="1"/>
  <c r="K36" i="2"/>
  <c r="R40" i="2"/>
  <c r="U40" i="2" s="1"/>
  <c r="AA16" i="2" s="1"/>
  <c r="I40" i="2"/>
  <c r="F49" i="2"/>
  <c r="G49" i="2" s="1"/>
  <c r="O49" i="2"/>
  <c r="P49" i="2" s="1"/>
  <c r="F48" i="2"/>
  <c r="G48" i="2" s="1"/>
  <c r="O48" i="2"/>
  <c r="P48" i="2" s="1"/>
  <c r="D29" i="3"/>
  <c r="F29" i="3" s="1"/>
  <c r="H29" i="3" s="1"/>
  <c r="D30" i="1"/>
  <c r="F46" i="2"/>
  <c r="G46" i="2" s="1"/>
  <c r="O46" i="2"/>
  <c r="P46" i="2" s="1"/>
  <c r="O45" i="2"/>
  <c r="P45" i="2" s="1"/>
  <c r="F45" i="2"/>
  <c r="G45" i="2" s="1"/>
  <c r="F51" i="2"/>
  <c r="G51" i="2" s="1"/>
  <c r="O51" i="2"/>
  <c r="P51" i="2" s="1"/>
  <c r="O44" i="2"/>
  <c r="P44" i="2" s="1"/>
  <c r="F44" i="2"/>
  <c r="G44" i="2" s="1"/>
  <c r="F50" i="2"/>
  <c r="G50" i="2" s="1"/>
  <c r="O50" i="2"/>
  <c r="P50" i="2" s="1"/>
  <c r="O47" i="2"/>
  <c r="P47" i="2" s="1"/>
  <c r="F47" i="2"/>
  <c r="G47" i="2" s="1"/>
  <c r="B80" i="4"/>
  <c r="E80" i="4" s="1"/>
  <c r="F80" i="4" s="1"/>
  <c r="B81" i="4"/>
  <c r="E81" i="4" s="1"/>
  <c r="F81" i="4" s="1"/>
  <c r="B79" i="4"/>
  <c r="E79" i="4" s="1"/>
  <c r="F79" i="4" s="1"/>
  <c r="G77" i="4" s="1"/>
  <c r="B82" i="4"/>
  <c r="E82" i="4" s="1"/>
  <c r="F82" i="4" s="1"/>
  <c r="F30" i="1" l="1"/>
  <c r="H28" i="1"/>
  <c r="G29" i="1"/>
  <c r="I29" i="1" s="1"/>
  <c r="J29" i="1" s="1"/>
  <c r="G80" i="4"/>
  <c r="T40" i="2"/>
  <c r="L40" i="2"/>
  <c r="Z16" i="2" s="1"/>
  <c r="K40" i="2"/>
  <c r="Q44" i="2"/>
  <c r="Q48" i="2"/>
  <c r="H44" i="2"/>
  <c r="H48" i="2"/>
  <c r="D31" i="1"/>
  <c r="B55" i="2"/>
  <c r="B54" i="2"/>
  <c r="B52" i="2"/>
  <c r="B53" i="2"/>
  <c r="B59" i="2"/>
  <c r="B56" i="2"/>
  <c r="B57" i="2"/>
  <c r="B58" i="2"/>
  <c r="D30" i="3"/>
  <c r="F30" i="3" s="1"/>
  <c r="H30" i="3" s="1"/>
  <c r="B83" i="4"/>
  <c r="E83" i="4" s="1"/>
  <c r="F83" i="4" s="1"/>
  <c r="B84" i="4"/>
  <c r="E84" i="4" s="1"/>
  <c r="F84" i="4" s="1"/>
  <c r="B85" i="4"/>
  <c r="E85" i="4" s="1"/>
  <c r="F85" i="4" s="1"/>
  <c r="B86" i="4"/>
  <c r="E86" i="4" s="1"/>
  <c r="F86" i="4" s="1"/>
  <c r="H29" i="1" l="1"/>
  <c r="F31" i="1"/>
  <c r="G30" i="1"/>
  <c r="I30" i="1" s="1"/>
  <c r="J30" i="1" s="1"/>
  <c r="G83" i="4"/>
  <c r="R48" i="2"/>
  <c r="U48" i="2" s="1"/>
  <c r="AA18" i="2" s="1"/>
  <c r="R44" i="2"/>
  <c r="U44" i="2" s="1"/>
  <c r="AA17" i="2" s="1"/>
  <c r="I48" i="2"/>
  <c r="I44" i="2"/>
  <c r="F52" i="2"/>
  <c r="G52" i="2" s="1"/>
  <c r="O52" i="2"/>
  <c r="P52" i="2" s="1"/>
  <c r="D32" i="1"/>
  <c r="F54" i="2"/>
  <c r="G54" i="2" s="1"/>
  <c r="O54" i="2"/>
  <c r="P54" i="2" s="1"/>
  <c r="D31" i="3"/>
  <c r="F31" i="3" s="1"/>
  <c r="H31" i="3" s="1"/>
  <c r="O55" i="2"/>
  <c r="P55" i="2" s="1"/>
  <c r="F55" i="2"/>
  <c r="G55" i="2" s="1"/>
  <c r="O58" i="2"/>
  <c r="P58" i="2" s="1"/>
  <c r="F58" i="2"/>
  <c r="G58" i="2" s="1"/>
  <c r="F57" i="2"/>
  <c r="G57" i="2" s="1"/>
  <c r="O57" i="2"/>
  <c r="P57" i="2" s="1"/>
  <c r="O56" i="2"/>
  <c r="P56" i="2" s="1"/>
  <c r="F56" i="2"/>
  <c r="G56" i="2" s="1"/>
  <c r="O59" i="2"/>
  <c r="P59" i="2" s="1"/>
  <c r="F59" i="2"/>
  <c r="G59" i="2" s="1"/>
  <c r="F53" i="2"/>
  <c r="G53" i="2" s="1"/>
  <c r="O53" i="2"/>
  <c r="P53" i="2" s="1"/>
  <c r="B63" i="2"/>
  <c r="B60" i="2"/>
  <c r="B61" i="2"/>
  <c r="B62" i="2"/>
  <c r="B89" i="4"/>
  <c r="E89" i="4" s="1"/>
  <c r="F89" i="4" s="1"/>
  <c r="B87" i="4"/>
  <c r="E87" i="4" s="1"/>
  <c r="F87" i="4" s="1"/>
  <c r="B90" i="4"/>
  <c r="E90" i="4" s="1"/>
  <c r="F90" i="4" s="1"/>
  <c r="B88" i="4"/>
  <c r="E88" i="4" s="1"/>
  <c r="F88" i="4" s="1"/>
  <c r="H30" i="1" l="1"/>
  <c r="G31" i="1"/>
  <c r="I31" i="1" s="1"/>
  <c r="J31" i="1" s="1"/>
  <c r="F32" i="1"/>
  <c r="G86" i="4"/>
  <c r="T44" i="2"/>
  <c r="T48" i="2"/>
  <c r="L44" i="2"/>
  <c r="Z17" i="2" s="1"/>
  <c r="K44" i="2"/>
  <c r="L48" i="2"/>
  <c r="Z18" i="2" s="1"/>
  <c r="K48" i="2"/>
  <c r="Q52" i="2"/>
  <c r="Q56" i="2"/>
  <c r="H56" i="2"/>
  <c r="H52" i="2"/>
  <c r="F62" i="2"/>
  <c r="G62" i="2" s="1"/>
  <c r="O62" i="2"/>
  <c r="P62" i="2" s="1"/>
  <c r="O60" i="2"/>
  <c r="P60" i="2" s="1"/>
  <c r="F60" i="2"/>
  <c r="G60" i="2" s="1"/>
  <c r="O61" i="2"/>
  <c r="P61" i="2" s="1"/>
  <c r="F61" i="2"/>
  <c r="G61" i="2" s="1"/>
  <c r="F63" i="2"/>
  <c r="G63" i="2" s="1"/>
  <c r="O63" i="2"/>
  <c r="P63" i="2" s="1"/>
  <c r="D32" i="3"/>
  <c r="F32" i="3" s="1"/>
  <c r="H32" i="3" s="1"/>
  <c r="D33" i="1"/>
  <c r="B65" i="2"/>
  <c r="B66" i="2"/>
  <c r="B67" i="2"/>
  <c r="B64" i="2"/>
  <c r="B91" i="4"/>
  <c r="E91" i="4" s="1"/>
  <c r="F91" i="4" s="1"/>
  <c r="G89" i="4" s="1"/>
  <c r="B95" i="4"/>
  <c r="E95" i="4" s="1"/>
  <c r="F95" i="4" s="1"/>
  <c r="B94" i="4"/>
  <c r="E94" i="4" s="1"/>
  <c r="F94" i="4" s="1"/>
  <c r="B93" i="4"/>
  <c r="E93" i="4" s="1"/>
  <c r="F93" i="4" s="1"/>
  <c r="G32" i="1" l="1"/>
  <c r="I32" i="1" s="1"/>
  <c r="J32" i="1" s="1"/>
  <c r="H31" i="1"/>
  <c r="F33" i="1"/>
  <c r="R56" i="2"/>
  <c r="U56" i="2" s="1"/>
  <c r="R52" i="2"/>
  <c r="U52" i="2" s="1"/>
  <c r="Q60" i="2"/>
  <c r="I56" i="2"/>
  <c r="I52" i="2"/>
  <c r="H60" i="2"/>
  <c r="B71" i="2"/>
  <c r="B68" i="2"/>
  <c r="B69" i="2"/>
  <c r="B70" i="2"/>
  <c r="D34" i="1"/>
  <c r="F64" i="2"/>
  <c r="G64" i="2" s="1"/>
  <c r="O64" i="2"/>
  <c r="P64" i="2" s="1"/>
  <c r="F67" i="2"/>
  <c r="G67" i="2" s="1"/>
  <c r="O67" i="2"/>
  <c r="P67" i="2" s="1"/>
  <c r="D33" i="3"/>
  <c r="F33" i="3" s="1"/>
  <c r="H33" i="3" s="1"/>
  <c r="O66" i="2"/>
  <c r="P66" i="2" s="1"/>
  <c r="F66" i="2"/>
  <c r="G66" i="2" s="1"/>
  <c r="F65" i="2"/>
  <c r="G65" i="2" s="1"/>
  <c r="O65" i="2"/>
  <c r="P65" i="2" s="1"/>
  <c r="B92" i="4"/>
  <c r="E92" i="4" s="1"/>
  <c r="F92" i="4" s="1"/>
  <c r="G92" i="4" s="1"/>
  <c r="F34" i="1" l="1"/>
  <c r="G33" i="1"/>
  <c r="I33" i="1" s="1"/>
  <c r="J33" i="1" s="1"/>
  <c r="H32" i="1"/>
  <c r="T52" i="2"/>
  <c r="T56" i="2"/>
  <c r="L56" i="2"/>
  <c r="K56" i="2"/>
  <c r="L52" i="2"/>
  <c r="K52" i="2"/>
  <c r="R60" i="2"/>
  <c r="U60" i="2" s="1"/>
  <c r="Q64" i="2"/>
  <c r="I60" i="2"/>
  <c r="H64" i="2"/>
  <c r="D35" i="1"/>
  <c r="O70" i="2"/>
  <c r="P70" i="2" s="1"/>
  <c r="F70" i="2"/>
  <c r="G70" i="2" s="1"/>
  <c r="O69" i="2"/>
  <c r="P69" i="2" s="1"/>
  <c r="F69" i="2"/>
  <c r="G69" i="2" s="1"/>
  <c r="O68" i="2"/>
  <c r="P68" i="2" s="1"/>
  <c r="F68" i="2"/>
  <c r="G68" i="2" s="1"/>
  <c r="O71" i="2"/>
  <c r="P71" i="2" s="1"/>
  <c r="F71" i="2"/>
  <c r="G71" i="2" s="1"/>
  <c r="D34" i="3"/>
  <c r="F34" i="3" s="1"/>
  <c r="H34" i="3" s="1"/>
  <c r="B75" i="2"/>
  <c r="B72" i="2"/>
  <c r="B73" i="2"/>
  <c r="B74" i="2"/>
  <c r="B99" i="4"/>
  <c r="E99" i="4" s="1"/>
  <c r="F99" i="4" s="1"/>
  <c r="B96" i="4"/>
  <c r="E96" i="4" s="1"/>
  <c r="F96" i="4" s="1"/>
  <c r="B97" i="4"/>
  <c r="E97" i="4" s="1"/>
  <c r="F97" i="4" s="1"/>
  <c r="B98" i="4"/>
  <c r="E98" i="4" s="1"/>
  <c r="F98" i="4" s="1"/>
  <c r="G95" i="4" l="1"/>
  <c r="G35" i="1"/>
  <c r="I35" i="1" s="1"/>
  <c r="J35" i="1" s="1"/>
  <c r="F35" i="1"/>
  <c r="G34" i="1"/>
  <c r="I34" i="1" s="1"/>
  <c r="J34" i="1" s="1"/>
  <c r="H33" i="1"/>
  <c r="T60" i="2"/>
  <c r="L60" i="2"/>
  <c r="K60" i="2"/>
  <c r="R64" i="2"/>
  <c r="U64" i="2" s="1"/>
  <c r="Q68" i="2"/>
  <c r="I64" i="2"/>
  <c r="H68" i="2"/>
  <c r="F73" i="2"/>
  <c r="G73" i="2" s="1"/>
  <c r="O73" i="2"/>
  <c r="P73" i="2" s="1"/>
  <c r="F75" i="2"/>
  <c r="G75" i="2" s="1"/>
  <c r="O75" i="2"/>
  <c r="P75" i="2" s="1"/>
  <c r="B76" i="2"/>
  <c r="B79" i="2"/>
  <c r="B77" i="2"/>
  <c r="B78" i="2"/>
  <c r="O72" i="2"/>
  <c r="P72" i="2" s="1"/>
  <c r="F72" i="2"/>
  <c r="G72" i="2" s="1"/>
  <c r="O74" i="2"/>
  <c r="P74" i="2" s="1"/>
  <c r="F74" i="2"/>
  <c r="G74" i="2" s="1"/>
  <c r="D35" i="3"/>
  <c r="F35" i="3" s="1"/>
  <c r="H35" i="3" s="1"/>
  <c r="D36" i="1"/>
  <c r="B100" i="4"/>
  <c r="E100" i="4" s="1"/>
  <c r="F100" i="4" s="1"/>
  <c r="G98" i="4" s="1"/>
  <c r="B102" i="4"/>
  <c r="E102" i="4" s="1"/>
  <c r="F102" i="4" s="1"/>
  <c r="B101" i="4"/>
  <c r="E101" i="4" s="1"/>
  <c r="F101" i="4" s="1"/>
  <c r="B103" i="4"/>
  <c r="E103" i="4" s="1"/>
  <c r="F103" i="4" s="1"/>
  <c r="H35" i="1" l="1"/>
  <c r="G36" i="1"/>
  <c r="I36" i="1" s="1"/>
  <c r="J36" i="1" s="1"/>
  <c r="F36" i="1"/>
  <c r="H34" i="1"/>
  <c r="G101" i="4"/>
  <c r="T64" i="2"/>
  <c r="L64" i="2"/>
  <c r="K64" i="2"/>
  <c r="R68" i="2"/>
  <c r="U68" i="2" s="1"/>
  <c r="Q72" i="2"/>
  <c r="I68" i="2"/>
  <c r="H72" i="2"/>
  <c r="F78" i="2"/>
  <c r="G78" i="2" s="1"/>
  <c r="O78" i="2"/>
  <c r="P78" i="2" s="1"/>
  <c r="F77" i="2"/>
  <c r="G77" i="2" s="1"/>
  <c r="O77" i="2"/>
  <c r="P77" i="2" s="1"/>
  <c r="O79" i="2"/>
  <c r="P79" i="2" s="1"/>
  <c r="F79" i="2"/>
  <c r="G79" i="2" s="1"/>
  <c r="O76" i="2"/>
  <c r="P76" i="2" s="1"/>
  <c r="F76" i="2"/>
  <c r="G76" i="2" s="1"/>
  <c r="D36" i="3"/>
  <c r="F36" i="3" s="1"/>
  <c r="H36" i="3" s="1"/>
  <c r="B83" i="2"/>
  <c r="B80" i="2"/>
  <c r="B81" i="2"/>
  <c r="B82" i="2"/>
  <c r="D37" i="1"/>
  <c r="B104" i="4"/>
  <c r="E104" i="4" s="1"/>
  <c r="F104" i="4" s="1"/>
  <c r="B105" i="4"/>
  <c r="E105" i="4" s="1"/>
  <c r="F105" i="4" s="1"/>
  <c r="B107" i="4"/>
  <c r="E107" i="4" s="1"/>
  <c r="F107" i="4" s="1"/>
  <c r="B106" i="4"/>
  <c r="E106" i="4" s="1"/>
  <c r="F106" i="4" s="1"/>
  <c r="H36" i="1" l="1"/>
  <c r="G37" i="1"/>
  <c r="I37" i="1" s="1"/>
  <c r="J37" i="1" s="1"/>
  <c r="F37" i="1"/>
  <c r="G104" i="4"/>
  <c r="T68" i="2"/>
  <c r="L68" i="2"/>
  <c r="K68" i="2"/>
  <c r="R72" i="2"/>
  <c r="U72" i="2" s="1"/>
  <c r="Q76" i="2"/>
  <c r="I72" i="2"/>
  <c r="H76" i="2"/>
  <c r="B87" i="2"/>
  <c r="B84" i="2"/>
  <c r="B85" i="2"/>
  <c r="B86" i="2"/>
  <c r="D38" i="1"/>
  <c r="F82" i="2"/>
  <c r="G82" i="2" s="1"/>
  <c r="O82" i="2"/>
  <c r="P82" i="2" s="1"/>
  <c r="F81" i="2"/>
  <c r="G81" i="2" s="1"/>
  <c r="O81" i="2"/>
  <c r="P81" i="2" s="1"/>
  <c r="D37" i="3"/>
  <c r="F37" i="3" s="1"/>
  <c r="H37" i="3" s="1"/>
  <c r="F80" i="2"/>
  <c r="G80" i="2" s="1"/>
  <c r="O80" i="2"/>
  <c r="P80" i="2" s="1"/>
  <c r="F83" i="2"/>
  <c r="G83" i="2" s="1"/>
  <c r="O83" i="2"/>
  <c r="P83" i="2" s="1"/>
  <c r="B109" i="4"/>
  <c r="E109" i="4" s="1"/>
  <c r="F109" i="4" s="1"/>
  <c r="B110" i="4"/>
  <c r="E110" i="4" s="1"/>
  <c r="F110" i="4" s="1"/>
  <c r="B108" i="4"/>
  <c r="E108" i="4" s="1"/>
  <c r="F108" i="4" s="1"/>
  <c r="B111" i="4"/>
  <c r="E111" i="4" s="1"/>
  <c r="F111" i="4" s="1"/>
  <c r="F38" i="1" l="1"/>
  <c r="H37" i="1"/>
  <c r="G107" i="4"/>
  <c r="T72" i="2"/>
  <c r="L72" i="2"/>
  <c r="K72" i="2"/>
  <c r="R76" i="2"/>
  <c r="U76" i="2" s="1"/>
  <c r="Q80" i="2"/>
  <c r="I76" i="2"/>
  <c r="H80" i="2"/>
  <c r="F86" i="2"/>
  <c r="G86" i="2" s="1"/>
  <c r="O86" i="2"/>
  <c r="P86" i="2" s="1"/>
  <c r="F85" i="2"/>
  <c r="G85" i="2" s="1"/>
  <c r="O85" i="2"/>
  <c r="P85" i="2" s="1"/>
  <c r="D38" i="3"/>
  <c r="F38" i="3" s="1"/>
  <c r="H38" i="3" s="1"/>
  <c r="F84" i="2"/>
  <c r="G84" i="2" s="1"/>
  <c r="O84" i="2"/>
  <c r="P84" i="2" s="1"/>
  <c r="F87" i="2"/>
  <c r="G87" i="2" s="1"/>
  <c r="O87" i="2"/>
  <c r="P87" i="2" s="1"/>
  <c r="D39" i="1"/>
  <c r="B88" i="2"/>
  <c r="B89" i="2"/>
  <c r="B90" i="2"/>
  <c r="B91" i="2"/>
  <c r="B116" i="4"/>
  <c r="E116" i="4" s="1"/>
  <c r="F116" i="4" s="1"/>
  <c r="B114" i="4"/>
  <c r="E114" i="4" s="1"/>
  <c r="F114" i="4" s="1"/>
  <c r="B112" i="4"/>
  <c r="E112" i="4" s="1"/>
  <c r="F112" i="4" s="1"/>
  <c r="G110" i="4" s="1"/>
  <c r="B115" i="4"/>
  <c r="E115" i="4" s="1"/>
  <c r="F115" i="4" s="1"/>
  <c r="F39" i="1" l="1"/>
  <c r="G38" i="1"/>
  <c r="I38" i="1" s="1"/>
  <c r="J38" i="1" s="1"/>
  <c r="T76" i="2"/>
  <c r="L76" i="2"/>
  <c r="K76" i="2"/>
  <c r="R80" i="2"/>
  <c r="U80" i="2" s="1"/>
  <c r="Q84" i="2"/>
  <c r="I80" i="2"/>
  <c r="H84" i="2"/>
  <c r="D40" i="1"/>
  <c r="O90" i="2"/>
  <c r="P90" i="2" s="1"/>
  <c r="F90" i="2"/>
  <c r="G90" i="2" s="1"/>
  <c r="F89" i="2"/>
  <c r="G89" i="2" s="1"/>
  <c r="O89" i="2"/>
  <c r="P89" i="2" s="1"/>
  <c r="O91" i="2"/>
  <c r="P91" i="2" s="1"/>
  <c r="F91" i="2"/>
  <c r="G91" i="2" s="1"/>
  <c r="O88" i="2"/>
  <c r="P88" i="2" s="1"/>
  <c r="F88" i="2"/>
  <c r="G88" i="2" s="1"/>
  <c r="B92" i="2"/>
  <c r="B93" i="2"/>
  <c r="B94" i="2"/>
  <c r="B95" i="2"/>
  <c r="D39" i="3"/>
  <c r="F39" i="3" s="1"/>
  <c r="H39" i="3" s="1"/>
  <c r="B113" i="4"/>
  <c r="E113" i="4" s="1"/>
  <c r="F113" i="4" s="1"/>
  <c r="G113" i="4" s="1"/>
  <c r="H38" i="1" l="1"/>
  <c r="F40" i="1"/>
  <c r="G39" i="1"/>
  <c r="I39" i="1" s="1"/>
  <c r="J39" i="1" s="1"/>
  <c r="T80" i="2"/>
  <c r="L80" i="2"/>
  <c r="K80" i="2"/>
  <c r="R84" i="2"/>
  <c r="U84" i="2" s="1"/>
  <c r="Q88" i="2"/>
  <c r="I84" i="2"/>
  <c r="H88" i="2"/>
  <c r="O95" i="2"/>
  <c r="P95" i="2" s="1"/>
  <c r="F95" i="2"/>
  <c r="G95" i="2" s="1"/>
  <c r="D40" i="3"/>
  <c r="F40" i="3" s="1"/>
  <c r="H40" i="3" s="1"/>
  <c r="O92" i="2"/>
  <c r="P92" i="2" s="1"/>
  <c r="F92" i="2"/>
  <c r="G92" i="2" s="1"/>
  <c r="O94" i="2"/>
  <c r="P94" i="2" s="1"/>
  <c r="F94" i="2"/>
  <c r="G94" i="2" s="1"/>
  <c r="O93" i="2"/>
  <c r="P93" i="2" s="1"/>
  <c r="F93" i="2"/>
  <c r="G93" i="2" s="1"/>
  <c r="B99" i="2"/>
  <c r="B96" i="2"/>
  <c r="B97" i="2"/>
  <c r="B98" i="2"/>
  <c r="D41" i="1"/>
  <c r="B120" i="4"/>
  <c r="E120" i="4" s="1"/>
  <c r="F120" i="4" s="1"/>
  <c r="B117" i="4"/>
  <c r="E117" i="4" s="1"/>
  <c r="F117" i="4" s="1"/>
  <c r="B118" i="4"/>
  <c r="E118" i="4" s="1"/>
  <c r="F118" i="4" s="1"/>
  <c r="B119" i="4"/>
  <c r="E119" i="4" s="1"/>
  <c r="F119" i="4" s="1"/>
  <c r="H39" i="1" l="1"/>
  <c r="F41" i="1"/>
  <c r="G40" i="1"/>
  <c r="I40" i="1" s="1"/>
  <c r="J40" i="1" s="1"/>
  <c r="G116" i="4"/>
  <c r="T84" i="2"/>
  <c r="L84" i="2"/>
  <c r="K84" i="2"/>
  <c r="R88" i="2"/>
  <c r="U88" i="2" s="1"/>
  <c r="Q92" i="2"/>
  <c r="I88" i="2"/>
  <c r="H92" i="2"/>
  <c r="D41" i="3"/>
  <c r="F41" i="3" s="1"/>
  <c r="H41" i="3" s="1"/>
  <c r="D42" i="1"/>
  <c r="F97" i="2"/>
  <c r="G97" i="2" s="1"/>
  <c r="O97" i="2"/>
  <c r="P97" i="2" s="1"/>
  <c r="F96" i="2"/>
  <c r="G96" i="2" s="1"/>
  <c r="O96" i="2"/>
  <c r="P96" i="2" s="1"/>
  <c r="O98" i="2"/>
  <c r="P98" i="2" s="1"/>
  <c r="F98" i="2"/>
  <c r="G98" i="2" s="1"/>
  <c r="O99" i="2"/>
  <c r="P99" i="2" s="1"/>
  <c r="F99" i="2"/>
  <c r="G99" i="2" s="1"/>
  <c r="B100" i="2"/>
  <c r="B102" i="2"/>
  <c r="B103" i="2"/>
  <c r="B101" i="2"/>
  <c r="B123" i="4"/>
  <c r="E123" i="4" s="1"/>
  <c r="F123" i="4" s="1"/>
  <c r="B121" i="4"/>
  <c r="E121" i="4" s="1"/>
  <c r="F121" i="4" s="1"/>
  <c r="G119" i="4" s="1"/>
  <c r="B124" i="4"/>
  <c r="E124" i="4" s="1"/>
  <c r="F124" i="4" s="1"/>
  <c r="B122" i="4"/>
  <c r="E122" i="4" s="1"/>
  <c r="F122" i="4" s="1"/>
  <c r="F42" i="1" l="1"/>
  <c r="G41" i="1"/>
  <c r="I41" i="1" s="1"/>
  <c r="J41" i="1" s="1"/>
  <c r="H40" i="1"/>
  <c r="G122" i="4"/>
  <c r="T88" i="2"/>
  <c r="L88" i="2"/>
  <c r="K88" i="2"/>
  <c r="R92" i="2"/>
  <c r="U92" i="2" s="1"/>
  <c r="Q96" i="2"/>
  <c r="I92" i="2"/>
  <c r="H96" i="2"/>
  <c r="O100" i="2"/>
  <c r="P100" i="2" s="1"/>
  <c r="F100" i="2"/>
  <c r="G100" i="2" s="1"/>
  <c r="B107" i="2"/>
  <c r="B104" i="2"/>
  <c r="B105" i="2"/>
  <c r="B106" i="2"/>
  <c r="D43" i="1"/>
  <c r="O101" i="2"/>
  <c r="P101" i="2" s="1"/>
  <c r="F101" i="2"/>
  <c r="G101" i="2" s="1"/>
  <c r="O103" i="2"/>
  <c r="P103" i="2" s="1"/>
  <c r="F103" i="2"/>
  <c r="G103" i="2" s="1"/>
  <c r="D42" i="3"/>
  <c r="F42" i="3" s="1"/>
  <c r="H42" i="3" s="1"/>
  <c r="F102" i="2"/>
  <c r="G102" i="2" s="1"/>
  <c r="O102" i="2"/>
  <c r="P102" i="2" s="1"/>
  <c r="B111" i="2"/>
  <c r="B108" i="2"/>
  <c r="B109" i="2"/>
  <c r="B110" i="2"/>
  <c r="B127" i="4"/>
  <c r="E127" i="4" s="1"/>
  <c r="F127" i="4" s="1"/>
  <c r="B126" i="4"/>
  <c r="E126" i="4" s="1"/>
  <c r="F126" i="4" s="1"/>
  <c r="B125" i="4"/>
  <c r="E125" i="4" s="1"/>
  <c r="F125" i="4" s="1"/>
  <c r="B128" i="4"/>
  <c r="E128" i="4" s="1"/>
  <c r="F128" i="4" s="1"/>
  <c r="F43" i="1" l="1"/>
  <c r="G42" i="1"/>
  <c r="I42" i="1" s="1"/>
  <c r="J42" i="1" s="1"/>
  <c r="H41" i="1"/>
  <c r="G125" i="4"/>
  <c r="T92" i="2"/>
  <c r="L92" i="2"/>
  <c r="K92" i="2"/>
  <c r="R96" i="2"/>
  <c r="U96" i="2" s="1"/>
  <c r="Q100" i="2"/>
  <c r="I96" i="2"/>
  <c r="H100" i="2"/>
  <c r="F104" i="2"/>
  <c r="G104" i="2" s="1"/>
  <c r="O104" i="2"/>
  <c r="P104" i="2" s="1"/>
  <c r="F107" i="2"/>
  <c r="G107" i="2" s="1"/>
  <c r="O107" i="2"/>
  <c r="P107" i="2" s="1"/>
  <c r="O110" i="2"/>
  <c r="P110" i="2" s="1"/>
  <c r="F110" i="2"/>
  <c r="G110" i="2" s="1"/>
  <c r="D43" i="3"/>
  <c r="F43" i="3" s="1"/>
  <c r="H43" i="3" s="1"/>
  <c r="O109" i="2"/>
  <c r="P109" i="2" s="1"/>
  <c r="F109" i="2"/>
  <c r="G109" i="2" s="1"/>
  <c r="D44" i="1"/>
  <c r="F108" i="2"/>
  <c r="G108" i="2" s="1"/>
  <c r="O108" i="2"/>
  <c r="P108" i="2" s="1"/>
  <c r="O106" i="2"/>
  <c r="P106" i="2" s="1"/>
  <c r="F106" i="2"/>
  <c r="G106" i="2" s="1"/>
  <c r="F111" i="2"/>
  <c r="G111" i="2" s="1"/>
  <c r="O111" i="2"/>
  <c r="P111" i="2" s="1"/>
  <c r="O105" i="2"/>
  <c r="P105" i="2" s="1"/>
  <c r="F105" i="2"/>
  <c r="G105" i="2" s="1"/>
  <c r="B129" i="4"/>
  <c r="E129" i="4" s="1"/>
  <c r="F129" i="4" s="1"/>
  <c r="B130" i="4"/>
  <c r="E130" i="4" s="1"/>
  <c r="F130" i="4" s="1"/>
  <c r="B131" i="4"/>
  <c r="E131" i="4" s="1"/>
  <c r="F131" i="4" s="1"/>
  <c r="B132" i="4"/>
  <c r="E132" i="4" s="1"/>
  <c r="F132" i="4" s="1"/>
  <c r="H42" i="1" l="1"/>
  <c r="F44" i="1"/>
  <c r="G43" i="1"/>
  <c r="I43" i="1" s="1"/>
  <c r="J43" i="1" s="1"/>
  <c r="G128" i="4"/>
  <c r="T96" i="2"/>
  <c r="L96" i="2"/>
  <c r="K96" i="2"/>
  <c r="R100" i="2"/>
  <c r="U100" i="2" s="1"/>
  <c r="Q108" i="2"/>
  <c r="Q104" i="2"/>
  <c r="I100" i="2"/>
  <c r="H108" i="2"/>
  <c r="H104" i="2"/>
  <c r="B115" i="2"/>
  <c r="B112" i="2"/>
  <c r="B113" i="2"/>
  <c r="B114" i="2"/>
  <c r="D45" i="1"/>
  <c r="D44" i="3"/>
  <c r="F44" i="3" s="1"/>
  <c r="H44" i="3" s="1"/>
  <c r="B133" i="4"/>
  <c r="E133" i="4" s="1"/>
  <c r="F133" i="4" s="1"/>
  <c r="G131" i="4" s="1"/>
  <c r="B137" i="4"/>
  <c r="E137" i="4" s="1"/>
  <c r="F137" i="4" s="1"/>
  <c r="B136" i="4"/>
  <c r="E136" i="4" s="1"/>
  <c r="F136" i="4" s="1"/>
  <c r="B135" i="4"/>
  <c r="E135" i="4" s="1"/>
  <c r="F135" i="4" s="1"/>
  <c r="F45" i="1" l="1"/>
  <c r="G44" i="1"/>
  <c r="I44" i="1" s="1"/>
  <c r="J44" i="1" s="1"/>
  <c r="H43" i="1"/>
  <c r="T100" i="2"/>
  <c r="L100" i="2"/>
  <c r="K100" i="2"/>
  <c r="R104" i="2"/>
  <c r="U104" i="2" s="1"/>
  <c r="R108" i="2"/>
  <c r="U108" i="2" s="1"/>
  <c r="I104" i="2"/>
  <c r="I108" i="2"/>
  <c r="O114" i="2"/>
  <c r="P114" i="2" s="1"/>
  <c r="F114" i="2"/>
  <c r="G114" i="2" s="1"/>
  <c r="F113" i="2"/>
  <c r="G113" i="2" s="1"/>
  <c r="O113" i="2"/>
  <c r="P113" i="2" s="1"/>
  <c r="B116" i="2"/>
  <c r="B117" i="2"/>
  <c r="B118" i="2"/>
  <c r="B119" i="2"/>
  <c r="O112" i="2"/>
  <c r="P112" i="2" s="1"/>
  <c r="F112" i="2"/>
  <c r="G112" i="2" s="1"/>
  <c r="O115" i="2"/>
  <c r="P115" i="2" s="1"/>
  <c r="F115" i="2"/>
  <c r="G115" i="2" s="1"/>
  <c r="D45" i="3"/>
  <c r="F45" i="3" s="1"/>
  <c r="H45" i="3" s="1"/>
  <c r="D46" i="1"/>
  <c r="B134" i="4"/>
  <c r="E134" i="4" s="1"/>
  <c r="F134" i="4" s="1"/>
  <c r="G134" i="4" s="1"/>
  <c r="H44" i="1" l="1"/>
  <c r="F46" i="1"/>
  <c r="G45" i="1"/>
  <c r="I45" i="1" s="1"/>
  <c r="J45" i="1" s="1"/>
  <c r="T104" i="2"/>
  <c r="T108" i="2"/>
  <c r="L108" i="2"/>
  <c r="K108" i="2"/>
  <c r="L104" i="2"/>
  <c r="K104" i="2"/>
  <c r="Q112" i="2"/>
  <c r="H112" i="2"/>
  <c r="F119" i="2"/>
  <c r="G119" i="2" s="1"/>
  <c r="O119" i="2"/>
  <c r="P119" i="2" s="1"/>
  <c r="D47" i="1"/>
  <c r="F116" i="2"/>
  <c r="G116" i="2" s="1"/>
  <c r="O116" i="2"/>
  <c r="P116" i="2" s="1"/>
  <c r="F118" i="2"/>
  <c r="G118" i="2" s="1"/>
  <c r="O118" i="2"/>
  <c r="P118" i="2" s="1"/>
  <c r="B123" i="2"/>
  <c r="B120" i="2"/>
  <c r="B121" i="2"/>
  <c r="B122" i="2"/>
  <c r="F117" i="2"/>
  <c r="G117" i="2" s="1"/>
  <c r="O117" i="2"/>
  <c r="P117" i="2" s="1"/>
  <c r="D46" i="3"/>
  <c r="F46" i="3" s="1"/>
  <c r="H46" i="3" s="1"/>
  <c r="B138" i="4"/>
  <c r="E138" i="4" s="1"/>
  <c r="F138" i="4" s="1"/>
  <c r="B139" i="4"/>
  <c r="E139" i="4" s="1"/>
  <c r="F139" i="4" s="1"/>
  <c r="B141" i="4"/>
  <c r="E141" i="4" s="1"/>
  <c r="F141" i="4" s="1"/>
  <c r="B140" i="4"/>
  <c r="E140" i="4" s="1"/>
  <c r="F140" i="4" s="1"/>
  <c r="F47" i="1" l="1"/>
  <c r="H45" i="1"/>
  <c r="G46" i="1"/>
  <c r="I46" i="1" s="1"/>
  <c r="J46" i="1" s="1"/>
  <c r="G137" i="4"/>
  <c r="R112" i="2"/>
  <c r="U112" i="2" s="1"/>
  <c r="Q116" i="2"/>
  <c r="I112" i="2"/>
  <c r="H116" i="2"/>
  <c r="F123" i="2"/>
  <c r="G123" i="2" s="1"/>
  <c r="O123" i="2"/>
  <c r="P123" i="2" s="1"/>
  <c r="D47" i="3"/>
  <c r="F47" i="3" s="1"/>
  <c r="H47" i="3" s="1"/>
  <c r="B127" i="2"/>
  <c r="B124" i="2"/>
  <c r="B125" i="2"/>
  <c r="B126" i="2"/>
  <c r="F122" i="2"/>
  <c r="G122" i="2" s="1"/>
  <c r="O122" i="2"/>
  <c r="P122" i="2" s="1"/>
  <c r="F121" i="2"/>
  <c r="G121" i="2" s="1"/>
  <c r="O121" i="2"/>
  <c r="P121" i="2" s="1"/>
  <c r="D48" i="1"/>
  <c r="F120" i="2"/>
  <c r="G120" i="2" s="1"/>
  <c r="O120" i="2"/>
  <c r="P120" i="2" s="1"/>
  <c r="B144" i="4"/>
  <c r="E144" i="4" s="1"/>
  <c r="F144" i="4" s="1"/>
  <c r="B142" i="4"/>
  <c r="E142" i="4" s="1"/>
  <c r="F142" i="4" s="1"/>
  <c r="G140" i="4" s="1"/>
  <c r="B145" i="4"/>
  <c r="E145" i="4" s="1"/>
  <c r="F145" i="4" s="1"/>
  <c r="B143" i="4"/>
  <c r="E143" i="4" s="1"/>
  <c r="F143" i="4" s="1"/>
  <c r="F48" i="1" l="1"/>
  <c r="H46" i="1"/>
  <c r="G47" i="1"/>
  <c r="I47" i="1" s="1"/>
  <c r="J47" i="1" s="1"/>
  <c r="G143" i="4"/>
  <c r="T112" i="2"/>
  <c r="L112" i="2"/>
  <c r="K112" i="2"/>
  <c r="R116" i="2"/>
  <c r="U116" i="2" s="1"/>
  <c r="Q120" i="2"/>
  <c r="I116" i="2"/>
  <c r="H120" i="2"/>
  <c r="F127" i="2"/>
  <c r="G127" i="2" s="1"/>
  <c r="O127" i="2"/>
  <c r="P127" i="2" s="1"/>
  <c r="D49" i="1"/>
  <c r="D48" i="3"/>
  <c r="F48" i="3" s="1"/>
  <c r="H48" i="3" s="1"/>
  <c r="F126" i="2"/>
  <c r="G126" i="2" s="1"/>
  <c r="O126" i="2"/>
  <c r="P126" i="2" s="1"/>
  <c r="B131" i="2"/>
  <c r="B128" i="2"/>
  <c r="B129" i="2"/>
  <c r="B130" i="2"/>
  <c r="O125" i="2"/>
  <c r="P125" i="2" s="1"/>
  <c r="F125" i="2"/>
  <c r="G125" i="2" s="1"/>
  <c r="F124" i="2"/>
  <c r="G124" i="2" s="1"/>
  <c r="O124" i="2"/>
  <c r="P124" i="2" s="1"/>
  <c r="B147" i="4"/>
  <c r="E147" i="4" s="1"/>
  <c r="F147" i="4" s="1"/>
  <c r="B146" i="4"/>
  <c r="E146" i="4" s="1"/>
  <c r="F146" i="4" s="1"/>
  <c r="B148" i="4"/>
  <c r="E148" i="4" s="1"/>
  <c r="F148" i="4" s="1"/>
  <c r="B149" i="4"/>
  <c r="E149" i="4" s="1"/>
  <c r="F149" i="4" s="1"/>
  <c r="F49" i="1" l="1"/>
  <c r="H47" i="1"/>
  <c r="G48" i="1"/>
  <c r="I48" i="1" s="1"/>
  <c r="J48" i="1" s="1"/>
  <c r="G146" i="4"/>
  <c r="T116" i="2"/>
  <c r="L116" i="2"/>
  <c r="K116" i="2"/>
  <c r="R120" i="2"/>
  <c r="U120" i="2" s="1"/>
  <c r="Q124" i="2"/>
  <c r="I120" i="2"/>
  <c r="H124" i="2"/>
  <c r="D49" i="3"/>
  <c r="F49" i="3" s="1"/>
  <c r="H49" i="3" s="1"/>
  <c r="F130" i="2"/>
  <c r="G130" i="2" s="1"/>
  <c r="O130" i="2"/>
  <c r="P130" i="2" s="1"/>
  <c r="O129" i="2"/>
  <c r="P129" i="2" s="1"/>
  <c r="F129" i="2"/>
  <c r="G129" i="2" s="1"/>
  <c r="D50" i="1"/>
  <c r="F128" i="2"/>
  <c r="G128" i="2" s="1"/>
  <c r="O128" i="2"/>
  <c r="P128" i="2" s="1"/>
  <c r="B135" i="2"/>
  <c r="B132" i="2"/>
  <c r="B133" i="2"/>
  <c r="B134" i="2"/>
  <c r="O131" i="2"/>
  <c r="P131" i="2" s="1"/>
  <c r="F131" i="2"/>
  <c r="G131" i="2" s="1"/>
  <c r="B153" i="4"/>
  <c r="E153" i="4" s="1"/>
  <c r="F153" i="4" s="1"/>
  <c r="B151" i="4"/>
  <c r="E151" i="4" s="1"/>
  <c r="F151" i="4" s="1"/>
  <c r="B150" i="4"/>
  <c r="E150" i="4" s="1"/>
  <c r="F150" i="4" s="1"/>
  <c r="B152" i="4"/>
  <c r="E152" i="4" s="1"/>
  <c r="F152" i="4" s="1"/>
  <c r="H48" i="1" l="1"/>
  <c r="F50" i="1"/>
  <c r="G49" i="1"/>
  <c r="I49" i="1" s="1"/>
  <c r="J49" i="1" s="1"/>
  <c r="G149" i="4"/>
  <c r="T120" i="2"/>
  <c r="L120" i="2"/>
  <c r="K120" i="2"/>
  <c r="R124" i="2"/>
  <c r="U124" i="2" s="1"/>
  <c r="Q128" i="2"/>
  <c r="I124" i="2"/>
  <c r="H128" i="2"/>
  <c r="D51" i="1"/>
  <c r="F135" i="2"/>
  <c r="G135" i="2" s="1"/>
  <c r="O135" i="2"/>
  <c r="P135" i="2" s="1"/>
  <c r="O134" i="2"/>
  <c r="P134" i="2" s="1"/>
  <c r="F134" i="2"/>
  <c r="G134" i="2" s="1"/>
  <c r="O133" i="2"/>
  <c r="P133" i="2" s="1"/>
  <c r="F133" i="2"/>
  <c r="G133" i="2" s="1"/>
  <c r="D50" i="3"/>
  <c r="F50" i="3" s="1"/>
  <c r="H50" i="3" s="1"/>
  <c r="F132" i="2"/>
  <c r="G132" i="2" s="1"/>
  <c r="O132" i="2"/>
  <c r="P132" i="2" s="1"/>
  <c r="B137" i="2"/>
  <c r="B138" i="2"/>
  <c r="B139" i="2"/>
  <c r="B136" i="2"/>
  <c r="B156" i="4"/>
  <c r="E156" i="4" s="1"/>
  <c r="F156" i="4" s="1"/>
  <c r="B158" i="4"/>
  <c r="E158" i="4" s="1"/>
  <c r="F158" i="4" s="1"/>
  <c r="B157" i="4"/>
  <c r="E157" i="4" s="1"/>
  <c r="F157" i="4" s="1"/>
  <c r="B154" i="4"/>
  <c r="E154" i="4" s="1"/>
  <c r="F154" i="4" s="1"/>
  <c r="G152" i="4" s="1"/>
  <c r="H49" i="1" l="1"/>
  <c r="F51" i="1"/>
  <c r="G50" i="1"/>
  <c r="I50" i="1" s="1"/>
  <c r="J50" i="1" s="1"/>
  <c r="T124" i="2"/>
  <c r="L124" i="2"/>
  <c r="K124" i="2"/>
  <c r="R128" i="2"/>
  <c r="U128" i="2" s="1"/>
  <c r="Q132" i="2"/>
  <c r="I128" i="2"/>
  <c r="H132" i="2"/>
  <c r="O136" i="2"/>
  <c r="P136" i="2" s="1"/>
  <c r="F136" i="2"/>
  <c r="G136" i="2" s="1"/>
  <c r="D51" i="3"/>
  <c r="F51" i="3" s="1"/>
  <c r="H51" i="3" s="1"/>
  <c r="O139" i="2"/>
  <c r="P139" i="2" s="1"/>
  <c r="F139" i="2"/>
  <c r="G139" i="2" s="1"/>
  <c r="B143" i="2"/>
  <c r="B140" i="2"/>
  <c r="B141" i="2"/>
  <c r="B142" i="2"/>
  <c r="F138" i="2"/>
  <c r="G138" i="2" s="1"/>
  <c r="O138" i="2"/>
  <c r="P138" i="2" s="1"/>
  <c r="D52" i="1"/>
  <c r="F137" i="2"/>
  <c r="G137" i="2" s="1"/>
  <c r="O137" i="2"/>
  <c r="P137" i="2" s="1"/>
  <c r="B155" i="4"/>
  <c r="E155" i="4" s="1"/>
  <c r="F155" i="4" s="1"/>
  <c r="G155" i="4" s="1"/>
  <c r="F52" i="1" l="1"/>
  <c r="G51" i="1"/>
  <c r="I51" i="1" s="1"/>
  <c r="J51" i="1" s="1"/>
  <c r="H50" i="1"/>
  <c r="T128" i="2"/>
  <c r="L128" i="2"/>
  <c r="K128" i="2"/>
  <c r="R132" i="2"/>
  <c r="U132" i="2" s="1"/>
  <c r="Q136" i="2"/>
  <c r="I132" i="2"/>
  <c r="H136" i="2"/>
  <c r="F141" i="2"/>
  <c r="G141" i="2" s="1"/>
  <c r="O141" i="2"/>
  <c r="P141" i="2" s="1"/>
  <c r="D52" i="3"/>
  <c r="F52" i="3" s="1"/>
  <c r="H52" i="3" s="1"/>
  <c r="F143" i="2"/>
  <c r="G143" i="2" s="1"/>
  <c r="O143" i="2"/>
  <c r="P143" i="2" s="1"/>
  <c r="D53" i="1"/>
  <c r="F140" i="2"/>
  <c r="G140" i="2" s="1"/>
  <c r="O140" i="2"/>
  <c r="P140" i="2" s="1"/>
  <c r="B144" i="2"/>
  <c r="B145" i="2"/>
  <c r="B147" i="2"/>
  <c r="B146" i="2"/>
  <c r="O142" i="2"/>
  <c r="P142" i="2" s="1"/>
  <c r="F142" i="2"/>
  <c r="G142" i="2" s="1"/>
  <c r="B162" i="4"/>
  <c r="E162" i="4" s="1"/>
  <c r="F162" i="4" s="1"/>
  <c r="B161" i="4"/>
  <c r="E161" i="4" s="1"/>
  <c r="F161" i="4" s="1"/>
  <c r="B159" i="4"/>
  <c r="E159" i="4" s="1"/>
  <c r="F159" i="4" s="1"/>
  <c r="B160" i="4"/>
  <c r="E160" i="4" s="1"/>
  <c r="F160" i="4" s="1"/>
  <c r="F53" i="1" l="1"/>
  <c r="G52" i="1"/>
  <c r="I52" i="1" s="1"/>
  <c r="J52" i="1" s="1"/>
  <c r="H51" i="1"/>
  <c r="G158" i="4"/>
  <c r="T132" i="2"/>
  <c r="L132" i="2"/>
  <c r="K132" i="2"/>
  <c r="R136" i="2"/>
  <c r="U136" i="2" s="1"/>
  <c r="Q140" i="2"/>
  <c r="I136" i="2"/>
  <c r="H140" i="2"/>
  <c r="O146" i="2"/>
  <c r="P146" i="2" s="1"/>
  <c r="F146" i="2"/>
  <c r="G146" i="2" s="1"/>
  <c r="F147" i="2"/>
  <c r="G147" i="2" s="1"/>
  <c r="O147" i="2"/>
  <c r="P147" i="2" s="1"/>
  <c r="D54" i="1"/>
  <c r="F144" i="2"/>
  <c r="G144" i="2" s="1"/>
  <c r="O144" i="2"/>
  <c r="P144" i="2" s="1"/>
  <c r="B149" i="2"/>
  <c r="B150" i="2"/>
  <c r="B151" i="2"/>
  <c r="B148" i="2"/>
  <c r="D53" i="3"/>
  <c r="F53" i="3" s="1"/>
  <c r="H53" i="3" s="1"/>
  <c r="F145" i="2"/>
  <c r="G145" i="2" s="1"/>
  <c r="O145" i="2"/>
  <c r="P145" i="2" s="1"/>
  <c r="B165" i="4"/>
  <c r="E165" i="4" s="1"/>
  <c r="F165" i="4" s="1"/>
  <c r="B166" i="4"/>
  <c r="E166" i="4" s="1"/>
  <c r="F166" i="4" s="1"/>
  <c r="B163" i="4"/>
  <c r="E163" i="4" s="1"/>
  <c r="F163" i="4" s="1"/>
  <c r="G161" i="4" s="1"/>
  <c r="B164" i="4"/>
  <c r="E164" i="4" s="1"/>
  <c r="F164" i="4" s="1"/>
  <c r="F54" i="1" l="1"/>
  <c r="H52" i="1"/>
  <c r="G53" i="1"/>
  <c r="I53" i="1" s="1"/>
  <c r="J53" i="1" s="1"/>
  <c r="G164" i="4"/>
  <c r="T136" i="2"/>
  <c r="L136" i="2"/>
  <c r="K136" i="2"/>
  <c r="R140" i="2"/>
  <c r="U140" i="2" s="1"/>
  <c r="Q144" i="2"/>
  <c r="I140" i="2"/>
  <c r="H144" i="2"/>
  <c r="F148" i="2"/>
  <c r="G148" i="2" s="1"/>
  <c r="O148" i="2"/>
  <c r="P148" i="2" s="1"/>
  <c r="O151" i="2"/>
  <c r="P151" i="2" s="1"/>
  <c r="F151" i="2"/>
  <c r="G151" i="2" s="1"/>
  <c r="D55" i="1"/>
  <c r="O150" i="2"/>
  <c r="P150" i="2" s="1"/>
  <c r="F150" i="2"/>
  <c r="G150" i="2" s="1"/>
  <c r="D54" i="3"/>
  <c r="F54" i="3" s="1"/>
  <c r="H54" i="3" s="1"/>
  <c r="B152" i="2"/>
  <c r="B153" i="2"/>
  <c r="B154" i="2"/>
  <c r="B155" i="2"/>
  <c r="O149" i="2"/>
  <c r="P149" i="2" s="1"/>
  <c r="F149" i="2"/>
  <c r="G149" i="2" s="1"/>
  <c r="B170" i="4"/>
  <c r="E170" i="4" s="1"/>
  <c r="F170" i="4" s="1"/>
  <c r="B169" i="4"/>
  <c r="E169" i="4" s="1"/>
  <c r="F169" i="4" s="1"/>
  <c r="B168" i="4"/>
  <c r="E168" i="4" s="1"/>
  <c r="F168" i="4" s="1"/>
  <c r="B167" i="4"/>
  <c r="E167" i="4" s="1"/>
  <c r="F167" i="4" s="1"/>
  <c r="H53" i="1" l="1"/>
  <c r="F55" i="1"/>
  <c r="G54" i="1"/>
  <c r="I54" i="1" s="1"/>
  <c r="J54" i="1" s="1"/>
  <c r="G167" i="4"/>
  <c r="T140" i="2"/>
  <c r="L140" i="2"/>
  <c r="K140" i="2"/>
  <c r="R144" i="2"/>
  <c r="U144" i="2" s="1"/>
  <c r="Q148" i="2"/>
  <c r="I144" i="2"/>
  <c r="H148" i="2"/>
  <c r="B159" i="2"/>
  <c r="B156" i="2"/>
  <c r="B157" i="2"/>
  <c r="B158" i="2"/>
  <c r="D55" i="3"/>
  <c r="F55" i="3" s="1"/>
  <c r="H55" i="3" s="1"/>
  <c r="F155" i="2"/>
  <c r="G155" i="2" s="1"/>
  <c r="O155" i="2"/>
  <c r="P155" i="2" s="1"/>
  <c r="O154" i="2"/>
  <c r="P154" i="2" s="1"/>
  <c r="F154" i="2"/>
  <c r="G154" i="2" s="1"/>
  <c r="O153" i="2"/>
  <c r="P153" i="2" s="1"/>
  <c r="F153" i="2"/>
  <c r="G153" i="2" s="1"/>
  <c r="F152" i="2"/>
  <c r="G152" i="2" s="1"/>
  <c r="O152" i="2"/>
  <c r="P152" i="2" s="1"/>
  <c r="D56" i="1"/>
  <c r="B174" i="4"/>
  <c r="E174" i="4" s="1"/>
  <c r="F174" i="4" s="1"/>
  <c r="B172" i="4"/>
  <c r="E172" i="4" s="1"/>
  <c r="F172" i="4" s="1"/>
  <c r="B171" i="4"/>
  <c r="E171" i="4" s="1"/>
  <c r="F171" i="4" s="1"/>
  <c r="B173" i="4"/>
  <c r="E173" i="4" s="1"/>
  <c r="F173" i="4" s="1"/>
  <c r="H54" i="1" l="1"/>
  <c r="G55" i="1"/>
  <c r="I55" i="1" s="1"/>
  <c r="J55" i="1" s="1"/>
  <c r="F56" i="1"/>
  <c r="G170" i="4"/>
  <c r="T144" i="2"/>
  <c r="L144" i="2"/>
  <c r="K144" i="2"/>
  <c r="R148" i="2"/>
  <c r="U148" i="2" s="1"/>
  <c r="Q152" i="2"/>
  <c r="I148" i="2"/>
  <c r="H152" i="2"/>
  <c r="D56" i="3"/>
  <c r="F56" i="3" s="1"/>
  <c r="H56" i="3" s="1"/>
  <c r="B160" i="2"/>
  <c r="B161" i="2"/>
  <c r="B162" i="2"/>
  <c r="B163" i="2"/>
  <c r="F158" i="2"/>
  <c r="G158" i="2" s="1"/>
  <c r="O158" i="2"/>
  <c r="P158" i="2" s="1"/>
  <c r="D57" i="1"/>
  <c r="O157" i="2"/>
  <c r="P157" i="2" s="1"/>
  <c r="F157" i="2"/>
  <c r="G157" i="2" s="1"/>
  <c r="O156" i="2"/>
  <c r="P156" i="2" s="1"/>
  <c r="F156" i="2"/>
  <c r="G156" i="2" s="1"/>
  <c r="O159" i="2"/>
  <c r="P159" i="2" s="1"/>
  <c r="F159" i="2"/>
  <c r="G159" i="2" s="1"/>
  <c r="B179" i="4"/>
  <c r="E179" i="4" s="1"/>
  <c r="F179" i="4" s="1"/>
  <c r="B178" i="4"/>
  <c r="E178" i="4" s="1"/>
  <c r="F178" i="4" s="1"/>
  <c r="B175" i="4"/>
  <c r="E175" i="4" s="1"/>
  <c r="F175" i="4" s="1"/>
  <c r="G173" i="4" s="1"/>
  <c r="B177" i="4"/>
  <c r="E177" i="4" s="1"/>
  <c r="F177" i="4" s="1"/>
  <c r="F57" i="1" l="1"/>
  <c r="G56" i="1"/>
  <c r="I56" i="1" s="1"/>
  <c r="J56" i="1" s="1"/>
  <c r="H55" i="1"/>
  <c r="T148" i="2"/>
  <c r="L148" i="2"/>
  <c r="K148" i="2"/>
  <c r="R152" i="2"/>
  <c r="U152" i="2" s="1"/>
  <c r="Q156" i="2"/>
  <c r="I152" i="2"/>
  <c r="H156" i="2"/>
  <c r="O163" i="2"/>
  <c r="P163" i="2" s="1"/>
  <c r="F163" i="2"/>
  <c r="G163" i="2" s="1"/>
  <c r="F162" i="2"/>
  <c r="G162" i="2" s="1"/>
  <c r="O162" i="2"/>
  <c r="P162" i="2" s="1"/>
  <c r="O161" i="2"/>
  <c r="P161" i="2" s="1"/>
  <c r="F161" i="2"/>
  <c r="G161" i="2" s="1"/>
  <c r="F160" i="2"/>
  <c r="G160" i="2" s="1"/>
  <c r="O160" i="2"/>
  <c r="P160" i="2" s="1"/>
  <c r="B164" i="2"/>
  <c r="B165" i="2"/>
  <c r="B166" i="2"/>
  <c r="B167" i="2"/>
  <c r="D58" i="1"/>
  <c r="D57" i="3"/>
  <c r="F57" i="3" s="1"/>
  <c r="H57" i="3" s="1"/>
  <c r="B176" i="4"/>
  <c r="E176" i="4" s="1"/>
  <c r="F176" i="4" s="1"/>
  <c r="G176" i="4" s="1"/>
  <c r="H56" i="1" l="1"/>
  <c r="F58" i="1"/>
  <c r="G57" i="1"/>
  <c r="I57" i="1" s="1"/>
  <c r="J57" i="1" s="1"/>
  <c r="T152" i="2"/>
  <c r="L152" i="2"/>
  <c r="K152" i="2"/>
  <c r="R156" i="2"/>
  <c r="U156" i="2" s="1"/>
  <c r="Q160" i="2"/>
  <c r="I156" i="2"/>
  <c r="H160" i="2"/>
  <c r="B171" i="2"/>
  <c r="B168" i="2"/>
  <c r="B169" i="2"/>
  <c r="B170" i="2"/>
  <c r="D58" i="3"/>
  <c r="F58" i="3" s="1"/>
  <c r="H58" i="3" s="1"/>
  <c r="F167" i="2"/>
  <c r="G167" i="2" s="1"/>
  <c r="O167" i="2"/>
  <c r="P167" i="2" s="1"/>
  <c r="F166" i="2"/>
  <c r="G166" i="2" s="1"/>
  <c r="O166" i="2"/>
  <c r="P166" i="2" s="1"/>
  <c r="D59" i="1"/>
  <c r="F165" i="2"/>
  <c r="G165" i="2" s="1"/>
  <c r="O165" i="2"/>
  <c r="P165" i="2" s="1"/>
  <c r="O164" i="2"/>
  <c r="P164" i="2" s="1"/>
  <c r="F164" i="2"/>
  <c r="G164" i="2" s="1"/>
  <c r="B181" i="4"/>
  <c r="E181" i="4" s="1"/>
  <c r="F181" i="4" s="1"/>
  <c r="B180" i="4"/>
  <c r="E180" i="4" s="1"/>
  <c r="F180" i="4" s="1"/>
  <c r="G179" i="4" s="1"/>
  <c r="B183" i="4"/>
  <c r="E183" i="4" s="1"/>
  <c r="F183" i="4" s="1"/>
  <c r="B182" i="4"/>
  <c r="E182" i="4" s="1"/>
  <c r="F182" i="4" s="1"/>
  <c r="G58" i="1" l="1"/>
  <c r="I58" i="1" s="1"/>
  <c r="J58" i="1" s="1"/>
  <c r="F59" i="1"/>
  <c r="H57" i="1"/>
  <c r="T156" i="2"/>
  <c r="L156" i="2"/>
  <c r="K156" i="2"/>
  <c r="R160" i="2"/>
  <c r="U160" i="2" s="1"/>
  <c r="Q164" i="2"/>
  <c r="I160" i="2"/>
  <c r="H164" i="2"/>
  <c r="F168" i="2"/>
  <c r="G168" i="2" s="1"/>
  <c r="O168" i="2"/>
  <c r="P168" i="2" s="1"/>
  <c r="O171" i="2"/>
  <c r="P171" i="2" s="1"/>
  <c r="F171" i="2"/>
  <c r="G171" i="2" s="1"/>
  <c r="D60" i="1"/>
  <c r="B175" i="2"/>
  <c r="B172" i="2"/>
  <c r="B173" i="2"/>
  <c r="B174" i="2"/>
  <c r="D59" i="3"/>
  <c r="F59" i="3" s="1"/>
  <c r="H59" i="3" s="1"/>
  <c r="F170" i="2"/>
  <c r="G170" i="2" s="1"/>
  <c r="O170" i="2"/>
  <c r="P170" i="2" s="1"/>
  <c r="F169" i="2"/>
  <c r="G169" i="2" s="1"/>
  <c r="O169" i="2"/>
  <c r="P169" i="2" s="1"/>
  <c r="B185" i="4"/>
  <c r="E185" i="4" s="1"/>
  <c r="F185" i="4" s="1"/>
  <c r="B186" i="4"/>
  <c r="E186" i="4" s="1"/>
  <c r="F186" i="4" s="1"/>
  <c r="B187" i="4"/>
  <c r="E187" i="4" s="1"/>
  <c r="F187" i="4" s="1"/>
  <c r="B184" i="4"/>
  <c r="E184" i="4" s="1"/>
  <c r="F184" i="4" s="1"/>
  <c r="G182" i="4" s="1"/>
  <c r="F60" i="1" l="1"/>
  <c r="G59" i="1"/>
  <c r="I59" i="1" s="1"/>
  <c r="J59" i="1" s="1"/>
  <c r="H58" i="1"/>
  <c r="G185" i="4"/>
  <c r="T160" i="2"/>
  <c r="L160" i="2"/>
  <c r="K160" i="2"/>
  <c r="R164" i="2"/>
  <c r="U164" i="2" s="1"/>
  <c r="Q168" i="2"/>
  <c r="I164" i="2"/>
  <c r="H168" i="2"/>
  <c r="O172" i="2"/>
  <c r="P172" i="2" s="1"/>
  <c r="F172" i="2"/>
  <c r="G172" i="2" s="1"/>
  <c r="D61" i="1"/>
  <c r="F175" i="2"/>
  <c r="G175" i="2" s="1"/>
  <c r="O175" i="2"/>
  <c r="P175" i="2" s="1"/>
  <c r="F173" i="2"/>
  <c r="G173" i="2" s="1"/>
  <c r="O173" i="2"/>
  <c r="P173" i="2" s="1"/>
  <c r="D60" i="3"/>
  <c r="F60" i="3" s="1"/>
  <c r="H60" i="3" s="1"/>
  <c r="F174" i="2"/>
  <c r="G174" i="2" s="1"/>
  <c r="O174" i="2"/>
  <c r="P174" i="2" s="1"/>
  <c r="B176" i="2"/>
  <c r="B177" i="2"/>
  <c r="B178" i="2"/>
  <c r="B179" i="2"/>
  <c r="B191" i="4"/>
  <c r="E191" i="4" s="1"/>
  <c r="F191" i="4" s="1"/>
  <c r="B189" i="4"/>
  <c r="E189" i="4" s="1"/>
  <c r="F189" i="4" s="1"/>
  <c r="B190" i="4"/>
  <c r="E190" i="4" s="1"/>
  <c r="F190" i="4" s="1"/>
  <c r="B188" i="4"/>
  <c r="E188" i="4" s="1"/>
  <c r="F188" i="4" s="1"/>
  <c r="H59" i="1" l="1"/>
  <c r="F61" i="1"/>
  <c r="G60" i="1"/>
  <c r="I60" i="1" s="1"/>
  <c r="J60" i="1" s="1"/>
  <c r="G188" i="4"/>
  <c r="T164" i="2"/>
  <c r="L164" i="2"/>
  <c r="K164" i="2"/>
  <c r="R168" i="2"/>
  <c r="U168" i="2" s="1"/>
  <c r="Q172" i="2"/>
  <c r="I168" i="2"/>
  <c r="H172" i="2"/>
  <c r="F178" i="2"/>
  <c r="G178" i="2" s="1"/>
  <c r="O178" i="2"/>
  <c r="P178" i="2" s="1"/>
  <c r="D61" i="3"/>
  <c r="F61" i="3" s="1"/>
  <c r="H61" i="3" s="1"/>
  <c r="F177" i="2"/>
  <c r="G177" i="2" s="1"/>
  <c r="O177" i="2"/>
  <c r="P177" i="2" s="1"/>
  <c r="F176" i="2"/>
  <c r="G176" i="2" s="1"/>
  <c r="O176" i="2"/>
  <c r="P176" i="2" s="1"/>
  <c r="D62" i="1"/>
  <c r="B180" i="2"/>
  <c r="B181" i="2"/>
  <c r="B182" i="2"/>
  <c r="B183" i="2"/>
  <c r="O179" i="2"/>
  <c r="P179" i="2" s="1"/>
  <c r="F179" i="2"/>
  <c r="G179" i="2" s="1"/>
  <c r="B192" i="4"/>
  <c r="E192" i="4" s="1"/>
  <c r="F192" i="4" s="1"/>
  <c r="B193" i="4"/>
  <c r="E193" i="4" s="1"/>
  <c r="F193" i="4" s="1"/>
  <c r="B194" i="4"/>
  <c r="E194" i="4" s="1"/>
  <c r="F194" i="4" s="1"/>
  <c r="B195" i="4"/>
  <c r="E195" i="4" s="1"/>
  <c r="F195" i="4" s="1"/>
  <c r="F62" i="1" l="1"/>
  <c r="H60" i="1"/>
  <c r="G61" i="1"/>
  <c r="I61" i="1" s="1"/>
  <c r="J61" i="1" s="1"/>
  <c r="G191" i="4"/>
  <c r="T168" i="2"/>
  <c r="L168" i="2"/>
  <c r="K168" i="2"/>
  <c r="R172" i="2"/>
  <c r="U172" i="2" s="1"/>
  <c r="Q176" i="2"/>
  <c r="I172" i="2"/>
  <c r="H176" i="2"/>
  <c r="O180" i="2"/>
  <c r="P180" i="2" s="1"/>
  <c r="F180" i="2"/>
  <c r="G180" i="2" s="1"/>
  <c r="D63" i="1"/>
  <c r="D62" i="3"/>
  <c r="F62" i="3" s="1"/>
  <c r="H62" i="3" s="1"/>
  <c r="B187" i="2"/>
  <c r="B184" i="2"/>
  <c r="B185" i="2"/>
  <c r="B186" i="2"/>
  <c r="O183" i="2"/>
  <c r="P183" i="2" s="1"/>
  <c r="F183" i="2"/>
  <c r="G183" i="2" s="1"/>
  <c r="F181" i="2"/>
  <c r="G181" i="2" s="1"/>
  <c r="O181" i="2"/>
  <c r="P181" i="2" s="1"/>
  <c r="O182" i="2"/>
  <c r="P182" i="2" s="1"/>
  <c r="F182" i="2"/>
  <c r="G182" i="2" s="1"/>
  <c r="B200" i="4"/>
  <c r="E200" i="4" s="1"/>
  <c r="F200" i="4" s="1"/>
  <c r="B196" i="4"/>
  <c r="E196" i="4" s="1"/>
  <c r="F196" i="4" s="1"/>
  <c r="G194" i="4" s="1"/>
  <c r="B198" i="4"/>
  <c r="E198" i="4" s="1"/>
  <c r="F198" i="4" s="1"/>
  <c r="B199" i="4"/>
  <c r="E199" i="4" s="1"/>
  <c r="F199" i="4" s="1"/>
  <c r="F63" i="1" l="1"/>
  <c r="H61" i="1"/>
  <c r="G62" i="1"/>
  <c r="I62" i="1" s="1"/>
  <c r="J62" i="1" s="1"/>
  <c r="T172" i="2"/>
  <c r="L172" i="2"/>
  <c r="K172" i="2"/>
  <c r="R176" i="2"/>
  <c r="U176" i="2" s="1"/>
  <c r="Q180" i="2"/>
  <c r="I176" i="2"/>
  <c r="H180" i="2"/>
  <c r="B189" i="2"/>
  <c r="B190" i="2"/>
  <c r="B191" i="2"/>
  <c r="B188" i="2"/>
  <c r="D63" i="3"/>
  <c r="F63" i="3" s="1"/>
  <c r="H63" i="3" s="1"/>
  <c r="F186" i="2"/>
  <c r="G186" i="2" s="1"/>
  <c r="O186" i="2"/>
  <c r="P186" i="2" s="1"/>
  <c r="F185" i="2"/>
  <c r="G185" i="2" s="1"/>
  <c r="O185" i="2"/>
  <c r="P185" i="2" s="1"/>
  <c r="O184" i="2"/>
  <c r="P184" i="2" s="1"/>
  <c r="F184" i="2"/>
  <c r="G184" i="2" s="1"/>
  <c r="F187" i="2"/>
  <c r="G187" i="2" s="1"/>
  <c r="O187" i="2"/>
  <c r="P187" i="2" s="1"/>
  <c r="D64" i="1"/>
  <c r="B197" i="4"/>
  <c r="E197" i="4" s="1"/>
  <c r="F197" i="4" s="1"/>
  <c r="G197" i="4" s="1"/>
  <c r="H62" i="1" l="1"/>
  <c r="F64" i="1"/>
  <c r="G63" i="1"/>
  <c r="I63" i="1" s="1"/>
  <c r="J63" i="1" s="1"/>
  <c r="T176" i="2"/>
  <c r="L176" i="2"/>
  <c r="K176" i="2"/>
  <c r="R180" i="2"/>
  <c r="U180" i="2" s="1"/>
  <c r="Q184" i="2"/>
  <c r="I180" i="2"/>
  <c r="H184" i="2"/>
  <c r="B195" i="2"/>
  <c r="B192" i="2"/>
  <c r="B193" i="2"/>
  <c r="B194" i="2"/>
  <c r="D64" i="3"/>
  <c r="F64" i="3" s="1"/>
  <c r="H64" i="3" s="1"/>
  <c r="O188" i="2"/>
  <c r="P188" i="2" s="1"/>
  <c r="F188" i="2"/>
  <c r="G188" i="2" s="1"/>
  <c r="F191" i="2"/>
  <c r="G191" i="2" s="1"/>
  <c r="O191" i="2"/>
  <c r="P191" i="2" s="1"/>
  <c r="D65" i="1"/>
  <c r="O190" i="2"/>
  <c r="P190" i="2" s="1"/>
  <c r="F190" i="2"/>
  <c r="G190" i="2" s="1"/>
  <c r="O189" i="2"/>
  <c r="P189" i="2" s="1"/>
  <c r="F189" i="2"/>
  <c r="G189" i="2" s="1"/>
  <c r="B204" i="4"/>
  <c r="E204" i="4" s="1"/>
  <c r="F204" i="4" s="1"/>
  <c r="B202" i="4"/>
  <c r="E202" i="4" s="1"/>
  <c r="F202" i="4" s="1"/>
  <c r="B201" i="4"/>
  <c r="E201" i="4" s="1"/>
  <c r="F201" i="4" s="1"/>
  <c r="B203" i="4"/>
  <c r="E203" i="4" s="1"/>
  <c r="F203" i="4" s="1"/>
  <c r="G64" i="1" l="1"/>
  <c r="I64" i="1" s="1"/>
  <c r="J64" i="1" s="1"/>
  <c r="H63" i="1"/>
  <c r="F65" i="1"/>
  <c r="G200" i="4"/>
  <c r="T180" i="2"/>
  <c r="L180" i="2"/>
  <c r="K180" i="2"/>
  <c r="R184" i="2"/>
  <c r="U184" i="2" s="1"/>
  <c r="Q188" i="2"/>
  <c r="I184" i="2"/>
  <c r="H188" i="2"/>
  <c r="O194" i="2"/>
  <c r="P194" i="2" s="1"/>
  <c r="F194" i="2"/>
  <c r="G194" i="2" s="1"/>
  <c r="O193" i="2"/>
  <c r="P193" i="2" s="1"/>
  <c r="F193" i="2"/>
  <c r="G193" i="2" s="1"/>
  <c r="D66" i="1"/>
  <c r="F192" i="2"/>
  <c r="G192" i="2" s="1"/>
  <c r="O192" i="2"/>
  <c r="P192" i="2" s="1"/>
  <c r="F195" i="2"/>
  <c r="G195" i="2" s="1"/>
  <c r="O195" i="2"/>
  <c r="P195" i="2" s="1"/>
  <c r="D65" i="3"/>
  <c r="F65" i="3" s="1"/>
  <c r="H65" i="3" s="1"/>
  <c r="B196" i="2"/>
  <c r="B199" i="2"/>
  <c r="B197" i="2"/>
  <c r="B198" i="2"/>
  <c r="B207" i="4"/>
  <c r="E207" i="4" s="1"/>
  <c r="F207" i="4" s="1"/>
  <c r="B206" i="4"/>
  <c r="E206" i="4" s="1"/>
  <c r="F206" i="4" s="1"/>
  <c r="B205" i="4"/>
  <c r="E205" i="4" s="1"/>
  <c r="F205" i="4" s="1"/>
  <c r="G203" i="4" s="1"/>
  <c r="B208" i="4"/>
  <c r="E208" i="4" s="1"/>
  <c r="F208" i="4" s="1"/>
  <c r="F66" i="1" l="1"/>
  <c r="G65" i="1"/>
  <c r="I65" i="1" s="1"/>
  <c r="J65" i="1" s="1"/>
  <c r="H64" i="1"/>
  <c r="G206" i="4"/>
  <c r="T184" i="2"/>
  <c r="L184" i="2"/>
  <c r="K184" i="2"/>
  <c r="R188" i="2"/>
  <c r="U188" i="2" s="1"/>
  <c r="Q192" i="2"/>
  <c r="I188" i="2"/>
  <c r="H192" i="2"/>
  <c r="F198" i="2"/>
  <c r="G198" i="2" s="1"/>
  <c r="O198" i="2"/>
  <c r="P198" i="2" s="1"/>
  <c r="F197" i="2"/>
  <c r="G197" i="2" s="1"/>
  <c r="O197" i="2"/>
  <c r="P197" i="2" s="1"/>
  <c r="D66" i="3"/>
  <c r="F66" i="3" s="1"/>
  <c r="H66" i="3" s="1"/>
  <c r="F199" i="2"/>
  <c r="G199" i="2" s="1"/>
  <c r="O199" i="2"/>
  <c r="P199" i="2" s="1"/>
  <c r="B200" i="2"/>
  <c r="B203" i="2"/>
  <c r="B201" i="2"/>
  <c r="B202" i="2"/>
  <c r="O196" i="2"/>
  <c r="P196" i="2" s="1"/>
  <c r="F196" i="2"/>
  <c r="G196" i="2" s="1"/>
  <c r="D67" i="1"/>
  <c r="B211" i="4"/>
  <c r="E211" i="4" s="1"/>
  <c r="F211" i="4" s="1"/>
  <c r="B209" i="4"/>
  <c r="E209" i="4" s="1"/>
  <c r="F209" i="4" s="1"/>
  <c r="B210" i="4"/>
  <c r="E210" i="4" s="1"/>
  <c r="F210" i="4" s="1"/>
  <c r="B212" i="4"/>
  <c r="E212" i="4" s="1"/>
  <c r="F212" i="4" s="1"/>
  <c r="H65" i="1" l="1"/>
  <c r="F67" i="1"/>
  <c r="G66" i="1"/>
  <c r="I66" i="1" s="1"/>
  <c r="J66" i="1" s="1"/>
  <c r="G209" i="4"/>
  <c r="T188" i="2"/>
  <c r="L188" i="2"/>
  <c r="K188" i="2"/>
  <c r="R192" i="2"/>
  <c r="U192" i="2" s="1"/>
  <c r="Q196" i="2"/>
  <c r="I192" i="2"/>
  <c r="H196" i="2"/>
  <c r="D67" i="3"/>
  <c r="F67" i="3" s="1"/>
  <c r="H67" i="3" s="1"/>
  <c r="O201" i="2"/>
  <c r="P201" i="2" s="1"/>
  <c r="F201" i="2"/>
  <c r="G201" i="2" s="1"/>
  <c r="F203" i="2"/>
  <c r="G203" i="2" s="1"/>
  <c r="O203" i="2"/>
  <c r="P203" i="2" s="1"/>
  <c r="O202" i="2"/>
  <c r="P202" i="2" s="1"/>
  <c r="F202" i="2"/>
  <c r="G202" i="2" s="1"/>
  <c r="D68" i="1"/>
  <c r="F200" i="2"/>
  <c r="G200" i="2" s="1"/>
  <c r="O200" i="2"/>
  <c r="P200" i="2" s="1"/>
  <c r="B207" i="2"/>
  <c r="B204" i="2"/>
  <c r="B205" i="2"/>
  <c r="B206" i="2"/>
  <c r="B216" i="4"/>
  <c r="E216" i="4" s="1"/>
  <c r="F216" i="4" s="1"/>
  <c r="B213" i="4"/>
  <c r="E213" i="4" s="1"/>
  <c r="F213" i="4" s="1"/>
  <c r="B215" i="4"/>
  <c r="E215" i="4" s="1"/>
  <c r="F215" i="4" s="1"/>
  <c r="B214" i="4"/>
  <c r="E214" i="4" s="1"/>
  <c r="F214" i="4" s="1"/>
  <c r="F68" i="1" l="1"/>
  <c r="G67" i="1"/>
  <c r="I67" i="1" s="1"/>
  <c r="J67" i="1" s="1"/>
  <c r="H66" i="1"/>
  <c r="G212" i="4"/>
  <c r="T192" i="2"/>
  <c r="L192" i="2"/>
  <c r="K192" i="2"/>
  <c r="R196" i="2"/>
  <c r="U196" i="2" s="1"/>
  <c r="Q200" i="2"/>
  <c r="I196" i="2"/>
  <c r="H200" i="2"/>
  <c r="B211" i="2"/>
  <c r="B208" i="2"/>
  <c r="B209" i="2"/>
  <c r="B210" i="2"/>
  <c r="D69" i="1"/>
  <c r="F204" i="2"/>
  <c r="G204" i="2" s="1"/>
  <c r="O204" i="2"/>
  <c r="P204" i="2" s="1"/>
  <c r="D68" i="3"/>
  <c r="F68" i="3" s="1"/>
  <c r="H68" i="3" s="1"/>
  <c r="O205" i="2"/>
  <c r="P205" i="2" s="1"/>
  <c r="F205" i="2"/>
  <c r="G205" i="2" s="1"/>
  <c r="F207" i="2"/>
  <c r="G207" i="2" s="1"/>
  <c r="O207" i="2"/>
  <c r="P207" i="2" s="1"/>
  <c r="F206" i="2"/>
  <c r="G206" i="2" s="1"/>
  <c r="O206" i="2"/>
  <c r="P206" i="2" s="1"/>
  <c r="B221" i="4"/>
  <c r="E221" i="4" s="1"/>
  <c r="F221" i="4" s="1"/>
  <c r="B219" i="4"/>
  <c r="E219" i="4" s="1"/>
  <c r="F219" i="4" s="1"/>
  <c r="B217" i="4"/>
  <c r="E217" i="4" s="1"/>
  <c r="F217" i="4" s="1"/>
  <c r="G215" i="4" s="1"/>
  <c r="B220" i="4"/>
  <c r="E220" i="4" s="1"/>
  <c r="F220" i="4" s="1"/>
  <c r="F69" i="1" l="1"/>
  <c r="H67" i="1"/>
  <c r="G68" i="1"/>
  <c r="I68" i="1" s="1"/>
  <c r="J68" i="1" s="1"/>
  <c r="T196" i="2"/>
  <c r="L196" i="2"/>
  <c r="K196" i="2"/>
  <c r="R200" i="2"/>
  <c r="U200" i="2" s="1"/>
  <c r="Q204" i="2"/>
  <c r="I200" i="2"/>
  <c r="H204" i="2"/>
  <c r="B215" i="2"/>
  <c r="B212" i="2"/>
  <c r="B213" i="2"/>
  <c r="B214" i="2"/>
  <c r="D69" i="3"/>
  <c r="F69" i="3" s="1"/>
  <c r="H69" i="3" s="1"/>
  <c r="F210" i="2"/>
  <c r="G210" i="2" s="1"/>
  <c r="O210" i="2"/>
  <c r="P210" i="2" s="1"/>
  <c r="D70" i="1"/>
  <c r="F209" i="2"/>
  <c r="G209" i="2" s="1"/>
  <c r="O209" i="2"/>
  <c r="P209" i="2" s="1"/>
  <c r="O208" i="2"/>
  <c r="P208" i="2" s="1"/>
  <c r="F208" i="2"/>
  <c r="G208" i="2" s="1"/>
  <c r="F211" i="2"/>
  <c r="G211" i="2" s="1"/>
  <c r="O211" i="2"/>
  <c r="P211" i="2" s="1"/>
  <c r="B218" i="4"/>
  <c r="E218" i="4" s="1"/>
  <c r="F218" i="4" s="1"/>
  <c r="G218" i="4" s="1"/>
  <c r="H68" i="1" l="1"/>
  <c r="F70" i="1"/>
  <c r="G69" i="1"/>
  <c r="I69" i="1" s="1"/>
  <c r="J69" i="1" s="1"/>
  <c r="T200" i="2"/>
  <c r="L200" i="2"/>
  <c r="K200" i="2"/>
  <c r="R204" i="2"/>
  <c r="U204" i="2" s="1"/>
  <c r="Q208" i="2"/>
  <c r="I204" i="2"/>
  <c r="H208" i="2"/>
  <c r="D70" i="3"/>
  <c r="F70" i="3" s="1"/>
  <c r="H70" i="3" s="1"/>
  <c r="F214" i="2"/>
  <c r="G214" i="2" s="1"/>
  <c r="O214" i="2"/>
  <c r="P214" i="2" s="1"/>
  <c r="O213" i="2"/>
  <c r="P213" i="2" s="1"/>
  <c r="F213" i="2"/>
  <c r="G213" i="2" s="1"/>
  <c r="O212" i="2"/>
  <c r="P212" i="2" s="1"/>
  <c r="F212" i="2"/>
  <c r="G212" i="2" s="1"/>
  <c r="D71" i="1"/>
  <c r="B219" i="2"/>
  <c r="B216" i="2"/>
  <c r="B218" i="2"/>
  <c r="B217" i="2"/>
  <c r="O215" i="2"/>
  <c r="P215" i="2" s="1"/>
  <c r="F215" i="2"/>
  <c r="G215" i="2" s="1"/>
  <c r="B224" i="4"/>
  <c r="E224" i="4" s="1"/>
  <c r="F224" i="4" s="1"/>
  <c r="B225" i="4"/>
  <c r="E225" i="4" s="1"/>
  <c r="F225" i="4" s="1"/>
  <c r="B223" i="4"/>
  <c r="E223" i="4" s="1"/>
  <c r="F223" i="4" s="1"/>
  <c r="B222" i="4"/>
  <c r="E222" i="4" s="1"/>
  <c r="F222" i="4" s="1"/>
  <c r="F71" i="1" l="1"/>
  <c r="H69" i="1"/>
  <c r="G70" i="1"/>
  <c r="I70" i="1" s="1"/>
  <c r="J70" i="1" s="1"/>
  <c r="G221" i="4"/>
  <c r="T204" i="2"/>
  <c r="L204" i="2"/>
  <c r="K204" i="2"/>
  <c r="R208" i="2"/>
  <c r="U208" i="2" s="1"/>
  <c r="Q212" i="2"/>
  <c r="I208" i="2"/>
  <c r="H212" i="2"/>
  <c r="F217" i="2"/>
  <c r="G217" i="2" s="1"/>
  <c r="O217" i="2"/>
  <c r="P217" i="2" s="1"/>
  <c r="B220" i="2"/>
  <c r="B221" i="2"/>
  <c r="B222" i="2"/>
  <c r="B223" i="2"/>
  <c r="O218" i="2"/>
  <c r="P218" i="2" s="1"/>
  <c r="F218" i="2"/>
  <c r="G218" i="2" s="1"/>
  <c r="D72" i="1"/>
  <c r="F216" i="2"/>
  <c r="G216" i="2" s="1"/>
  <c r="O216" i="2"/>
  <c r="P216" i="2" s="1"/>
  <c r="D71" i="3"/>
  <c r="F71" i="3" s="1"/>
  <c r="H71" i="3" s="1"/>
  <c r="O219" i="2"/>
  <c r="P219" i="2" s="1"/>
  <c r="F219" i="2"/>
  <c r="G219" i="2" s="1"/>
  <c r="B227" i="4"/>
  <c r="E227" i="4" s="1"/>
  <c r="F227" i="4" s="1"/>
  <c r="B226" i="4"/>
  <c r="E226" i="4" s="1"/>
  <c r="F226" i="4" s="1"/>
  <c r="G224" i="4" s="1"/>
  <c r="B228" i="4"/>
  <c r="E228" i="4" s="1"/>
  <c r="F228" i="4" s="1"/>
  <c r="B229" i="4"/>
  <c r="E229" i="4" s="1"/>
  <c r="F229" i="4" s="1"/>
  <c r="F72" i="1" l="1"/>
  <c r="H70" i="1"/>
  <c r="G71" i="1"/>
  <c r="I71" i="1" s="1"/>
  <c r="J71" i="1" s="1"/>
  <c r="G227" i="4"/>
  <c r="T208" i="2"/>
  <c r="L208" i="2"/>
  <c r="K208" i="2"/>
  <c r="R212" i="2"/>
  <c r="U212" i="2" s="1"/>
  <c r="Q216" i="2"/>
  <c r="I212" i="2"/>
  <c r="H216" i="2"/>
  <c r="D72" i="3"/>
  <c r="F72" i="3" s="1"/>
  <c r="H72" i="3" s="1"/>
  <c r="F223" i="2"/>
  <c r="G223" i="2" s="1"/>
  <c r="O223" i="2"/>
  <c r="P223" i="2" s="1"/>
  <c r="O222" i="2"/>
  <c r="P222" i="2" s="1"/>
  <c r="F222" i="2"/>
  <c r="G222" i="2" s="1"/>
  <c r="F221" i="2"/>
  <c r="G221" i="2" s="1"/>
  <c r="O221" i="2"/>
  <c r="P221" i="2" s="1"/>
  <c r="B224" i="2"/>
  <c r="B227" i="2"/>
  <c r="B225" i="2"/>
  <c r="B226" i="2"/>
  <c r="D73" i="1"/>
  <c r="O220" i="2"/>
  <c r="P220" i="2" s="1"/>
  <c r="F220" i="2"/>
  <c r="G220" i="2" s="1"/>
  <c r="B232" i="4"/>
  <c r="E232" i="4" s="1"/>
  <c r="F232" i="4" s="1"/>
  <c r="B233" i="4"/>
  <c r="E233" i="4" s="1"/>
  <c r="F233" i="4" s="1"/>
  <c r="B231" i="4"/>
  <c r="E231" i="4" s="1"/>
  <c r="F231" i="4" s="1"/>
  <c r="B230" i="4"/>
  <c r="E230" i="4" s="1"/>
  <c r="F230" i="4" s="1"/>
  <c r="H71" i="1" l="1"/>
  <c r="F73" i="1"/>
  <c r="G72" i="1"/>
  <c r="I72" i="1" s="1"/>
  <c r="J72" i="1" s="1"/>
  <c r="G230" i="4"/>
  <c r="T212" i="2"/>
  <c r="L212" i="2"/>
  <c r="K212" i="2"/>
  <c r="R216" i="2"/>
  <c r="U216" i="2" s="1"/>
  <c r="Q220" i="2"/>
  <c r="I216" i="2"/>
  <c r="H220" i="2"/>
  <c r="D74" i="1"/>
  <c r="D73" i="3"/>
  <c r="F73" i="3" s="1"/>
  <c r="H73" i="3" s="1"/>
  <c r="O226" i="2"/>
  <c r="P226" i="2" s="1"/>
  <c r="F226" i="2"/>
  <c r="G226" i="2" s="1"/>
  <c r="O225" i="2"/>
  <c r="P225" i="2" s="1"/>
  <c r="F225" i="2"/>
  <c r="G225" i="2" s="1"/>
  <c r="B231" i="2"/>
  <c r="B228" i="2"/>
  <c r="B229" i="2"/>
  <c r="B230" i="2"/>
  <c r="O227" i="2"/>
  <c r="P227" i="2" s="1"/>
  <c r="F227" i="2"/>
  <c r="G227" i="2" s="1"/>
  <c r="O224" i="2"/>
  <c r="P224" i="2" s="1"/>
  <c r="F224" i="2"/>
  <c r="G224" i="2" s="1"/>
  <c r="B236" i="4"/>
  <c r="E236" i="4" s="1"/>
  <c r="F236" i="4" s="1"/>
  <c r="B237" i="4"/>
  <c r="E237" i="4" s="1"/>
  <c r="F237" i="4" s="1"/>
  <c r="B235" i="4"/>
  <c r="E235" i="4" s="1"/>
  <c r="F235" i="4" s="1"/>
  <c r="B234" i="4"/>
  <c r="E234" i="4" s="1"/>
  <c r="F234" i="4" s="1"/>
  <c r="G73" i="1" l="1"/>
  <c r="I73" i="1" s="1"/>
  <c r="J73" i="1" s="1"/>
  <c r="F74" i="1"/>
  <c r="H72" i="1"/>
  <c r="G233" i="4"/>
  <c r="T216" i="2"/>
  <c r="L216" i="2"/>
  <c r="K216" i="2"/>
  <c r="R220" i="2"/>
  <c r="U220" i="2" s="1"/>
  <c r="Q224" i="2"/>
  <c r="I220" i="2"/>
  <c r="H224" i="2"/>
  <c r="B235" i="2"/>
  <c r="B232" i="2"/>
  <c r="B234" i="2"/>
  <c r="B233" i="2"/>
  <c r="F229" i="2"/>
  <c r="G229" i="2" s="1"/>
  <c r="O229" i="2"/>
  <c r="P229" i="2" s="1"/>
  <c r="O228" i="2"/>
  <c r="P228" i="2" s="1"/>
  <c r="F228" i="2"/>
  <c r="G228" i="2" s="1"/>
  <c r="O231" i="2"/>
  <c r="P231" i="2" s="1"/>
  <c r="F231" i="2"/>
  <c r="G231" i="2" s="1"/>
  <c r="D74" i="3"/>
  <c r="F74" i="3" s="1"/>
  <c r="H74" i="3" s="1"/>
  <c r="D75" i="1"/>
  <c r="F230" i="2"/>
  <c r="G230" i="2" s="1"/>
  <c r="O230" i="2"/>
  <c r="P230" i="2" s="1"/>
  <c r="B240" i="4"/>
  <c r="E240" i="4" s="1"/>
  <c r="F240" i="4" s="1"/>
  <c r="B238" i="4"/>
  <c r="E238" i="4" s="1"/>
  <c r="F238" i="4" s="1"/>
  <c r="G236" i="4" s="1"/>
  <c r="B241" i="4"/>
  <c r="E241" i="4" s="1"/>
  <c r="F241" i="4" s="1"/>
  <c r="B242" i="4"/>
  <c r="E242" i="4" s="1"/>
  <c r="F242" i="4" s="1"/>
  <c r="G74" i="1" l="1"/>
  <c r="I74" i="1" s="1"/>
  <c r="J74" i="1" s="1"/>
  <c r="F75" i="1"/>
  <c r="H73" i="1"/>
  <c r="T220" i="2"/>
  <c r="L220" i="2"/>
  <c r="K220" i="2"/>
  <c r="R224" i="2"/>
  <c r="U224" i="2" s="1"/>
  <c r="Q228" i="2"/>
  <c r="I224" i="2"/>
  <c r="H228" i="2"/>
  <c r="B239" i="2"/>
  <c r="B236" i="2"/>
  <c r="B237" i="2"/>
  <c r="B238" i="2"/>
  <c r="O233" i="2"/>
  <c r="P233" i="2" s="1"/>
  <c r="F233" i="2"/>
  <c r="G233" i="2" s="1"/>
  <c r="O234" i="2"/>
  <c r="P234" i="2" s="1"/>
  <c r="F234" i="2"/>
  <c r="G234" i="2" s="1"/>
  <c r="F232" i="2"/>
  <c r="G232" i="2" s="1"/>
  <c r="O232" i="2"/>
  <c r="P232" i="2" s="1"/>
  <c r="D75" i="3"/>
  <c r="F75" i="3" s="1"/>
  <c r="H75" i="3" s="1"/>
  <c r="D76" i="1"/>
  <c r="O235" i="2"/>
  <c r="P235" i="2" s="1"/>
  <c r="F235" i="2"/>
  <c r="G235" i="2" s="1"/>
  <c r="B239" i="4"/>
  <c r="E239" i="4" s="1"/>
  <c r="F239" i="4" s="1"/>
  <c r="G239" i="4" s="1"/>
  <c r="F76" i="1" l="1"/>
  <c r="G75" i="1"/>
  <c r="I75" i="1" s="1"/>
  <c r="J75" i="1" s="1"/>
  <c r="H74" i="1"/>
  <c r="T224" i="2"/>
  <c r="L224" i="2"/>
  <c r="K224" i="2"/>
  <c r="R228" i="2"/>
  <c r="U228" i="2" s="1"/>
  <c r="Q232" i="2"/>
  <c r="I228" i="2"/>
  <c r="H232" i="2"/>
  <c r="B243" i="2"/>
  <c r="B240" i="2"/>
  <c r="B241" i="2"/>
  <c r="B242" i="2"/>
  <c r="F238" i="2"/>
  <c r="G238" i="2" s="1"/>
  <c r="O238" i="2"/>
  <c r="P238" i="2" s="1"/>
  <c r="F237" i="2"/>
  <c r="G237" i="2" s="1"/>
  <c r="O237" i="2"/>
  <c r="P237" i="2" s="1"/>
  <c r="D76" i="3"/>
  <c r="F76" i="3" s="1"/>
  <c r="H76" i="3" s="1"/>
  <c r="O236" i="2"/>
  <c r="P236" i="2" s="1"/>
  <c r="F236" i="2"/>
  <c r="G236" i="2" s="1"/>
  <c r="O239" i="2"/>
  <c r="P239" i="2" s="1"/>
  <c r="F239" i="2"/>
  <c r="G239" i="2" s="1"/>
  <c r="D77" i="1"/>
  <c r="B243" i="4"/>
  <c r="E243" i="4" s="1"/>
  <c r="F243" i="4" s="1"/>
  <c r="B244" i="4"/>
  <c r="E244" i="4" s="1"/>
  <c r="F244" i="4" s="1"/>
  <c r="B245" i="4"/>
  <c r="E245" i="4" s="1"/>
  <c r="F245" i="4" s="1"/>
  <c r="B246" i="4"/>
  <c r="E246" i="4" s="1"/>
  <c r="F246" i="4" s="1"/>
  <c r="H75" i="1" l="1"/>
  <c r="F77" i="1"/>
  <c r="G76" i="1"/>
  <c r="I76" i="1" s="1"/>
  <c r="J76" i="1" s="1"/>
  <c r="G242" i="4"/>
  <c r="T228" i="2"/>
  <c r="L228" i="2"/>
  <c r="K228" i="2"/>
  <c r="R232" i="2"/>
  <c r="U232" i="2" s="1"/>
  <c r="Q236" i="2"/>
  <c r="I232" i="2"/>
  <c r="H236" i="2"/>
  <c r="D78" i="1"/>
  <c r="B244" i="2"/>
  <c r="B247" i="2"/>
  <c r="B245" i="2"/>
  <c r="B246" i="2"/>
  <c r="F242" i="2"/>
  <c r="G242" i="2" s="1"/>
  <c r="O242" i="2"/>
  <c r="P242" i="2" s="1"/>
  <c r="F241" i="2"/>
  <c r="G241" i="2" s="1"/>
  <c r="O241" i="2"/>
  <c r="P241" i="2" s="1"/>
  <c r="F240" i="2"/>
  <c r="G240" i="2" s="1"/>
  <c r="O240" i="2"/>
  <c r="P240" i="2" s="1"/>
  <c r="D77" i="3"/>
  <c r="F77" i="3" s="1"/>
  <c r="H77" i="3" s="1"/>
  <c r="F243" i="2"/>
  <c r="G243" i="2" s="1"/>
  <c r="O243" i="2"/>
  <c r="P243" i="2" s="1"/>
  <c r="B250" i="4"/>
  <c r="E250" i="4" s="1"/>
  <c r="F250" i="4" s="1"/>
  <c r="B249" i="4"/>
  <c r="E249" i="4" s="1"/>
  <c r="F249" i="4" s="1"/>
  <c r="B248" i="4"/>
  <c r="E248" i="4" s="1"/>
  <c r="F248" i="4" s="1"/>
  <c r="B247" i="4"/>
  <c r="E247" i="4" s="1"/>
  <c r="F247" i="4" s="1"/>
  <c r="G245" i="4" s="1"/>
  <c r="G77" i="1" l="1"/>
  <c r="I77" i="1" s="1"/>
  <c r="J77" i="1" s="1"/>
  <c r="F78" i="1"/>
  <c r="H76" i="1"/>
  <c r="G248" i="4"/>
  <c r="T232" i="2"/>
  <c r="L232" i="2"/>
  <c r="K232" i="2"/>
  <c r="R236" i="2"/>
  <c r="U236" i="2" s="1"/>
  <c r="Q240" i="2"/>
  <c r="I236" i="2"/>
  <c r="H240" i="2"/>
  <c r="O245" i="2"/>
  <c r="P245" i="2" s="1"/>
  <c r="F245" i="2"/>
  <c r="G245" i="2" s="1"/>
  <c r="F247" i="2"/>
  <c r="G247" i="2" s="1"/>
  <c r="O247" i="2"/>
  <c r="P247" i="2" s="1"/>
  <c r="O244" i="2"/>
  <c r="P244" i="2" s="1"/>
  <c r="F244" i="2"/>
  <c r="G244" i="2" s="1"/>
  <c r="D78" i="3"/>
  <c r="F78" i="3" s="1"/>
  <c r="H78" i="3" s="1"/>
  <c r="B251" i="2"/>
  <c r="B248" i="2"/>
  <c r="B249" i="2"/>
  <c r="B250" i="2"/>
  <c r="F246" i="2"/>
  <c r="G246" i="2" s="1"/>
  <c r="O246" i="2"/>
  <c r="P246" i="2" s="1"/>
  <c r="D79" i="1"/>
  <c r="B254" i="4"/>
  <c r="E254" i="4" s="1"/>
  <c r="F254" i="4" s="1"/>
  <c r="B252" i="4"/>
  <c r="E252" i="4" s="1"/>
  <c r="F252" i="4" s="1"/>
  <c r="B253" i="4"/>
  <c r="E253" i="4" s="1"/>
  <c r="F253" i="4" s="1"/>
  <c r="B251" i="4"/>
  <c r="E251" i="4" s="1"/>
  <c r="F251" i="4" s="1"/>
  <c r="F79" i="1" l="1"/>
  <c r="G78" i="1"/>
  <c r="I78" i="1" s="1"/>
  <c r="J78" i="1" s="1"/>
  <c r="H77" i="1"/>
  <c r="G251" i="4"/>
  <c r="T236" i="2"/>
  <c r="L236" i="2"/>
  <c r="K236" i="2"/>
  <c r="R240" i="2"/>
  <c r="U240" i="2" s="1"/>
  <c r="Q244" i="2"/>
  <c r="I240" i="2"/>
  <c r="H244" i="2"/>
  <c r="O248" i="2"/>
  <c r="P248" i="2" s="1"/>
  <c r="F248" i="2"/>
  <c r="G248" i="2" s="1"/>
  <c r="F251" i="2"/>
  <c r="G251" i="2" s="1"/>
  <c r="O251" i="2"/>
  <c r="P251" i="2" s="1"/>
  <c r="B252" i="2"/>
  <c r="B255" i="2"/>
  <c r="B253" i="2"/>
  <c r="B254" i="2"/>
  <c r="O250" i="2"/>
  <c r="P250" i="2" s="1"/>
  <c r="F250" i="2"/>
  <c r="G250" i="2" s="1"/>
  <c r="D80" i="1"/>
  <c r="F249" i="2"/>
  <c r="G249" i="2" s="1"/>
  <c r="O249" i="2"/>
  <c r="P249" i="2" s="1"/>
  <c r="D79" i="3"/>
  <c r="F79" i="3" s="1"/>
  <c r="H79" i="3" s="1"/>
  <c r="B256" i="4"/>
  <c r="E256" i="4" s="1"/>
  <c r="F256" i="4" s="1"/>
  <c r="B258" i="4"/>
  <c r="E258" i="4" s="1"/>
  <c r="F258" i="4" s="1"/>
  <c r="B257" i="4"/>
  <c r="E257" i="4" s="1"/>
  <c r="F257" i="4" s="1"/>
  <c r="B255" i="4"/>
  <c r="E255" i="4" s="1"/>
  <c r="F255" i="4" s="1"/>
  <c r="F80" i="1" l="1"/>
  <c r="G79" i="1"/>
  <c r="I79" i="1" s="1"/>
  <c r="J79" i="1" s="1"/>
  <c r="H78" i="1"/>
  <c r="G254" i="4"/>
  <c r="T240" i="2"/>
  <c r="L240" i="2"/>
  <c r="K240" i="2"/>
  <c r="R244" i="2"/>
  <c r="U244" i="2" s="1"/>
  <c r="Q248" i="2"/>
  <c r="I244" i="2"/>
  <c r="H248" i="2"/>
  <c r="B259" i="2"/>
  <c r="B256" i="2"/>
  <c r="B257" i="2"/>
  <c r="B258" i="2"/>
  <c r="O254" i="2"/>
  <c r="P254" i="2" s="1"/>
  <c r="F254" i="2"/>
  <c r="G254" i="2" s="1"/>
  <c r="O253" i="2"/>
  <c r="P253" i="2" s="1"/>
  <c r="F253" i="2"/>
  <c r="G253" i="2" s="1"/>
  <c r="D81" i="1"/>
  <c r="O255" i="2"/>
  <c r="P255" i="2" s="1"/>
  <c r="F255" i="2"/>
  <c r="G255" i="2" s="1"/>
  <c r="D80" i="3"/>
  <c r="F80" i="3" s="1"/>
  <c r="H80" i="3" s="1"/>
  <c r="O252" i="2"/>
  <c r="P252" i="2" s="1"/>
  <c r="F252" i="2"/>
  <c r="G252" i="2" s="1"/>
  <c r="B261" i="4"/>
  <c r="E261" i="4" s="1"/>
  <c r="F261" i="4" s="1"/>
  <c r="B263" i="4"/>
  <c r="E263" i="4" s="1"/>
  <c r="F263" i="4" s="1"/>
  <c r="B262" i="4"/>
  <c r="E262" i="4" s="1"/>
  <c r="F262" i="4" s="1"/>
  <c r="B259" i="4"/>
  <c r="E259" i="4" s="1"/>
  <c r="F259" i="4" s="1"/>
  <c r="G257" i="4" s="1"/>
  <c r="F81" i="1" l="1"/>
  <c r="H79" i="1"/>
  <c r="G80" i="1"/>
  <c r="I80" i="1" s="1"/>
  <c r="J80" i="1" s="1"/>
  <c r="T244" i="2"/>
  <c r="L244" i="2"/>
  <c r="K244" i="2"/>
  <c r="R248" i="2"/>
  <c r="U248" i="2" s="1"/>
  <c r="Q252" i="2"/>
  <c r="I248" i="2"/>
  <c r="H252" i="2"/>
  <c r="D81" i="3"/>
  <c r="F81" i="3" s="1"/>
  <c r="H81" i="3" s="1"/>
  <c r="B262" i="2"/>
  <c r="B263" i="2"/>
  <c r="B260" i="2"/>
  <c r="B261" i="2"/>
  <c r="D82" i="1"/>
  <c r="F258" i="2"/>
  <c r="G258" i="2" s="1"/>
  <c r="O258" i="2"/>
  <c r="P258" i="2" s="1"/>
  <c r="F257" i="2"/>
  <c r="G257" i="2" s="1"/>
  <c r="O257" i="2"/>
  <c r="P257" i="2" s="1"/>
  <c r="F256" i="2"/>
  <c r="G256" i="2" s="1"/>
  <c r="O256" i="2"/>
  <c r="P256" i="2" s="1"/>
  <c r="O259" i="2"/>
  <c r="P259" i="2" s="1"/>
  <c r="F259" i="2"/>
  <c r="G259" i="2" s="1"/>
  <c r="B260" i="4"/>
  <c r="E260" i="4" s="1"/>
  <c r="F260" i="4" s="1"/>
  <c r="G260" i="4" s="1"/>
  <c r="F82" i="1" l="1"/>
  <c r="H80" i="1"/>
  <c r="G81" i="1"/>
  <c r="I81" i="1" s="1"/>
  <c r="J81" i="1" s="1"/>
  <c r="T248" i="2"/>
  <c r="L248" i="2"/>
  <c r="K248" i="2"/>
  <c r="R252" i="2"/>
  <c r="U252" i="2" s="1"/>
  <c r="Q256" i="2"/>
  <c r="I252" i="2"/>
  <c r="H256" i="2"/>
  <c r="O261" i="2"/>
  <c r="P261" i="2" s="1"/>
  <c r="F261" i="2"/>
  <c r="G261" i="2" s="1"/>
  <c r="F260" i="2"/>
  <c r="G260" i="2" s="1"/>
  <c r="O260" i="2"/>
  <c r="P260" i="2" s="1"/>
  <c r="O263" i="2"/>
  <c r="P263" i="2" s="1"/>
  <c r="F263" i="2"/>
  <c r="G263" i="2" s="1"/>
  <c r="D83" i="1"/>
  <c r="F262" i="2"/>
  <c r="G262" i="2" s="1"/>
  <c r="O262" i="2"/>
  <c r="P262" i="2" s="1"/>
  <c r="B267" i="2"/>
  <c r="B264" i="2"/>
  <c r="B265" i="2"/>
  <c r="B266" i="2"/>
  <c r="D82" i="3"/>
  <c r="F82" i="3" s="1"/>
  <c r="H82" i="3" s="1"/>
  <c r="B266" i="4"/>
  <c r="E266" i="4" s="1"/>
  <c r="F266" i="4" s="1"/>
  <c r="B264" i="4"/>
  <c r="E264" i="4" s="1"/>
  <c r="F264" i="4" s="1"/>
  <c r="B265" i="4"/>
  <c r="E265" i="4" s="1"/>
  <c r="F265" i="4" s="1"/>
  <c r="B267" i="4"/>
  <c r="E267" i="4" s="1"/>
  <c r="F267" i="4" s="1"/>
  <c r="F83" i="1" l="1"/>
  <c r="H81" i="1"/>
  <c r="G82" i="1"/>
  <c r="I82" i="1" s="1"/>
  <c r="J82" i="1" s="1"/>
  <c r="G263" i="4"/>
  <c r="T252" i="2"/>
  <c r="L252" i="2"/>
  <c r="K252" i="2"/>
  <c r="R256" i="2"/>
  <c r="U256" i="2" s="1"/>
  <c r="Q260" i="2"/>
  <c r="I256" i="2"/>
  <c r="H260" i="2"/>
  <c r="F266" i="2"/>
  <c r="G266" i="2" s="1"/>
  <c r="O266" i="2"/>
  <c r="P266" i="2" s="1"/>
  <c r="O265" i="2"/>
  <c r="P265" i="2" s="1"/>
  <c r="F265" i="2"/>
  <c r="G265" i="2" s="1"/>
  <c r="F264" i="2"/>
  <c r="G264" i="2" s="1"/>
  <c r="O264" i="2"/>
  <c r="P264" i="2" s="1"/>
  <c r="O267" i="2"/>
  <c r="P267" i="2" s="1"/>
  <c r="F267" i="2"/>
  <c r="G267" i="2" s="1"/>
  <c r="D84" i="1"/>
  <c r="D83" i="3"/>
  <c r="F83" i="3" s="1"/>
  <c r="H83" i="3" s="1"/>
  <c r="B271" i="2"/>
  <c r="B268" i="2"/>
  <c r="B269" i="2"/>
  <c r="B270" i="2"/>
  <c r="B271" i="4"/>
  <c r="E271" i="4" s="1"/>
  <c r="F271" i="4" s="1"/>
  <c r="B270" i="4"/>
  <c r="E270" i="4" s="1"/>
  <c r="F270" i="4" s="1"/>
  <c r="B269" i="4"/>
  <c r="E269" i="4" s="1"/>
  <c r="F269" i="4" s="1"/>
  <c r="B268" i="4"/>
  <c r="E268" i="4" s="1"/>
  <c r="F268" i="4" s="1"/>
  <c r="G266" i="4" s="1"/>
  <c r="F84" i="1" l="1"/>
  <c r="H82" i="1"/>
  <c r="G83" i="1"/>
  <c r="I83" i="1" s="1"/>
  <c r="J83" i="1" s="1"/>
  <c r="G269" i="4"/>
  <c r="T256" i="2"/>
  <c r="L256" i="2"/>
  <c r="K256" i="2"/>
  <c r="R260" i="2"/>
  <c r="U260" i="2" s="1"/>
  <c r="Q264" i="2"/>
  <c r="I260" i="2"/>
  <c r="H264" i="2"/>
  <c r="O270" i="2"/>
  <c r="P270" i="2" s="1"/>
  <c r="F270" i="2"/>
  <c r="G270" i="2" s="1"/>
  <c r="D84" i="3"/>
  <c r="F84" i="3" s="1"/>
  <c r="H84" i="3" s="1"/>
  <c r="B275" i="2"/>
  <c r="B274" i="2"/>
  <c r="B272" i="2"/>
  <c r="B273" i="2"/>
  <c r="F269" i="2"/>
  <c r="G269" i="2" s="1"/>
  <c r="O269" i="2"/>
  <c r="P269" i="2" s="1"/>
  <c r="O268" i="2"/>
  <c r="P268" i="2" s="1"/>
  <c r="F268" i="2"/>
  <c r="G268" i="2" s="1"/>
  <c r="D85" i="1"/>
  <c r="O271" i="2"/>
  <c r="P271" i="2" s="1"/>
  <c r="F271" i="2"/>
  <c r="G271" i="2" s="1"/>
  <c r="B273" i="4"/>
  <c r="E273" i="4" s="1"/>
  <c r="F273" i="4" s="1"/>
  <c r="B275" i="4"/>
  <c r="E275" i="4" s="1"/>
  <c r="F275" i="4" s="1"/>
  <c r="B272" i="4"/>
  <c r="E272" i="4" s="1"/>
  <c r="F272" i="4" s="1"/>
  <c r="B274" i="4"/>
  <c r="E274" i="4" s="1"/>
  <c r="F274" i="4" s="1"/>
  <c r="H83" i="1" l="1"/>
  <c r="F85" i="1"/>
  <c r="G84" i="1"/>
  <c r="I84" i="1" s="1"/>
  <c r="J84" i="1" s="1"/>
  <c r="G272" i="4"/>
  <c r="T260" i="2"/>
  <c r="L260" i="2"/>
  <c r="K260" i="2"/>
  <c r="R264" i="2"/>
  <c r="U264" i="2" s="1"/>
  <c r="Q268" i="2"/>
  <c r="I264" i="2"/>
  <c r="H268" i="2"/>
  <c r="F273" i="2"/>
  <c r="G273" i="2" s="1"/>
  <c r="O273" i="2"/>
  <c r="P273" i="2" s="1"/>
  <c r="F272" i="2"/>
  <c r="G272" i="2" s="1"/>
  <c r="O272" i="2"/>
  <c r="P272" i="2" s="1"/>
  <c r="O274" i="2"/>
  <c r="P274" i="2" s="1"/>
  <c r="F274" i="2"/>
  <c r="G274" i="2" s="1"/>
  <c r="B276" i="2"/>
  <c r="B277" i="2"/>
  <c r="B278" i="2"/>
  <c r="B279" i="2"/>
  <c r="D86" i="1"/>
  <c r="F275" i="2"/>
  <c r="G275" i="2" s="1"/>
  <c r="O275" i="2"/>
  <c r="P275" i="2" s="1"/>
  <c r="D85" i="3"/>
  <c r="F85" i="3" s="1"/>
  <c r="H85" i="3" s="1"/>
  <c r="B277" i="4"/>
  <c r="E277" i="4" s="1"/>
  <c r="F277" i="4" s="1"/>
  <c r="B276" i="4"/>
  <c r="E276" i="4" s="1"/>
  <c r="F276" i="4" s="1"/>
  <c r="B278" i="4"/>
  <c r="E278" i="4" s="1"/>
  <c r="F278" i="4" s="1"/>
  <c r="B279" i="4"/>
  <c r="E279" i="4" s="1"/>
  <c r="F279" i="4" s="1"/>
  <c r="F86" i="1" l="1"/>
  <c r="G85" i="1"/>
  <c r="I85" i="1" s="1"/>
  <c r="J85" i="1" s="1"/>
  <c r="H84" i="1"/>
  <c r="G275" i="4"/>
  <c r="T264" i="2"/>
  <c r="L264" i="2"/>
  <c r="K264" i="2"/>
  <c r="R268" i="2"/>
  <c r="U268" i="2" s="1"/>
  <c r="Q272" i="2"/>
  <c r="I268" i="2"/>
  <c r="H272" i="2"/>
  <c r="O277" i="2"/>
  <c r="P277" i="2" s="1"/>
  <c r="F277" i="2"/>
  <c r="G277" i="2" s="1"/>
  <c r="F276" i="2"/>
  <c r="G276" i="2" s="1"/>
  <c r="O276" i="2"/>
  <c r="P276" i="2" s="1"/>
  <c r="D87" i="1"/>
  <c r="B283" i="2"/>
  <c r="B280" i="2"/>
  <c r="B281" i="2"/>
  <c r="B282" i="2"/>
  <c r="O279" i="2"/>
  <c r="P279" i="2" s="1"/>
  <c r="F279" i="2"/>
  <c r="G279" i="2" s="1"/>
  <c r="D86" i="3"/>
  <c r="F86" i="3" s="1"/>
  <c r="H86" i="3" s="1"/>
  <c r="F278" i="2"/>
  <c r="G278" i="2" s="1"/>
  <c r="O278" i="2"/>
  <c r="P278" i="2" s="1"/>
  <c r="B284" i="4"/>
  <c r="E284" i="4" s="1"/>
  <c r="F284" i="4" s="1"/>
  <c r="B282" i="4"/>
  <c r="E282" i="4" s="1"/>
  <c r="F282" i="4" s="1"/>
  <c r="B280" i="4"/>
  <c r="E280" i="4" s="1"/>
  <c r="F280" i="4" s="1"/>
  <c r="G278" i="4" s="1"/>
  <c r="B283" i="4"/>
  <c r="E283" i="4" s="1"/>
  <c r="F283" i="4" s="1"/>
  <c r="F87" i="1" l="1"/>
  <c r="H85" i="1"/>
  <c r="G86" i="1"/>
  <c r="I86" i="1" s="1"/>
  <c r="J86" i="1" s="1"/>
  <c r="T268" i="2"/>
  <c r="L268" i="2"/>
  <c r="K268" i="2"/>
  <c r="R272" i="2"/>
  <c r="U272" i="2" s="1"/>
  <c r="Q276" i="2"/>
  <c r="I272" i="2"/>
  <c r="H276" i="2"/>
  <c r="F280" i="2"/>
  <c r="G280" i="2" s="1"/>
  <c r="O280" i="2"/>
  <c r="P280" i="2" s="1"/>
  <c r="F283" i="2"/>
  <c r="G283" i="2" s="1"/>
  <c r="O283" i="2"/>
  <c r="P283" i="2" s="1"/>
  <c r="B287" i="2"/>
  <c r="B284" i="2"/>
  <c r="B285" i="2"/>
  <c r="B286" i="2"/>
  <c r="F282" i="2"/>
  <c r="G282" i="2" s="1"/>
  <c r="O282" i="2"/>
  <c r="P282" i="2" s="1"/>
  <c r="D87" i="3"/>
  <c r="F87" i="3" s="1"/>
  <c r="H87" i="3" s="1"/>
  <c r="F281" i="2"/>
  <c r="G281" i="2" s="1"/>
  <c r="O281" i="2"/>
  <c r="P281" i="2" s="1"/>
  <c r="D88" i="1"/>
  <c r="B281" i="4"/>
  <c r="E281" i="4" s="1"/>
  <c r="F281" i="4" s="1"/>
  <c r="G281" i="4" s="1"/>
  <c r="H86" i="1" l="1"/>
  <c r="F88" i="1"/>
  <c r="G87" i="1"/>
  <c r="I87" i="1" s="1"/>
  <c r="J87" i="1" s="1"/>
  <c r="T272" i="2"/>
  <c r="L272" i="2"/>
  <c r="K272" i="2"/>
  <c r="R276" i="2"/>
  <c r="U276" i="2" s="1"/>
  <c r="Q280" i="2"/>
  <c r="I276" i="2"/>
  <c r="H280" i="2"/>
  <c r="F285" i="2"/>
  <c r="G285" i="2" s="1"/>
  <c r="O285" i="2"/>
  <c r="P285" i="2" s="1"/>
  <c r="F284" i="2"/>
  <c r="G284" i="2" s="1"/>
  <c r="O284" i="2"/>
  <c r="P284" i="2" s="1"/>
  <c r="O287" i="2"/>
  <c r="P287" i="2" s="1"/>
  <c r="F287" i="2"/>
  <c r="G287" i="2" s="1"/>
  <c r="D89" i="1"/>
  <c r="F286" i="2"/>
  <c r="G286" i="2" s="1"/>
  <c r="O286" i="2"/>
  <c r="P286" i="2" s="1"/>
  <c r="B291" i="2"/>
  <c r="B288" i="2"/>
  <c r="B289" i="2"/>
  <c r="B290" i="2"/>
  <c r="D88" i="3"/>
  <c r="F88" i="3" s="1"/>
  <c r="H88" i="3" s="1"/>
  <c r="B288" i="4"/>
  <c r="E288" i="4" s="1"/>
  <c r="F288" i="4" s="1"/>
  <c r="B286" i="4"/>
  <c r="E286" i="4" s="1"/>
  <c r="F286" i="4" s="1"/>
  <c r="B287" i="4"/>
  <c r="E287" i="4" s="1"/>
  <c r="F287" i="4" s="1"/>
  <c r="B285" i="4"/>
  <c r="E285" i="4" s="1"/>
  <c r="F285" i="4" s="1"/>
  <c r="F89" i="1" l="1"/>
  <c r="G88" i="1"/>
  <c r="I88" i="1" s="1"/>
  <c r="J88" i="1" s="1"/>
  <c r="H87" i="1"/>
  <c r="G284" i="4"/>
  <c r="T276" i="2"/>
  <c r="L276" i="2"/>
  <c r="K276" i="2"/>
  <c r="R280" i="2"/>
  <c r="U280" i="2" s="1"/>
  <c r="Q284" i="2"/>
  <c r="I280" i="2"/>
  <c r="H284" i="2"/>
  <c r="F290" i="2"/>
  <c r="G290" i="2" s="1"/>
  <c r="O290" i="2"/>
  <c r="P290" i="2" s="1"/>
  <c r="D89" i="3"/>
  <c r="F89" i="3" s="1"/>
  <c r="H89" i="3" s="1"/>
  <c r="O289" i="2"/>
  <c r="P289" i="2" s="1"/>
  <c r="F289" i="2"/>
  <c r="G289" i="2" s="1"/>
  <c r="O288" i="2"/>
  <c r="P288" i="2" s="1"/>
  <c r="F288" i="2"/>
  <c r="G288" i="2" s="1"/>
  <c r="D90" i="1"/>
  <c r="F291" i="2"/>
  <c r="G291" i="2" s="1"/>
  <c r="O291" i="2"/>
  <c r="P291" i="2" s="1"/>
  <c r="B292" i="2"/>
  <c r="B295" i="2"/>
  <c r="B293" i="2"/>
  <c r="B294" i="2"/>
  <c r="B289" i="4"/>
  <c r="E289" i="4" s="1"/>
  <c r="F289" i="4" s="1"/>
  <c r="G287" i="4" s="1"/>
  <c r="B292" i="4"/>
  <c r="E292" i="4" s="1"/>
  <c r="F292" i="4" s="1"/>
  <c r="B291" i="4"/>
  <c r="E291" i="4" s="1"/>
  <c r="F291" i="4" s="1"/>
  <c r="B290" i="4"/>
  <c r="E290" i="4" s="1"/>
  <c r="F290" i="4" s="1"/>
  <c r="F90" i="1" l="1"/>
  <c r="H88" i="1"/>
  <c r="G89" i="1"/>
  <c r="I89" i="1" s="1"/>
  <c r="J89" i="1" s="1"/>
  <c r="G290" i="4"/>
  <c r="T280" i="2"/>
  <c r="L280" i="2"/>
  <c r="K280" i="2"/>
  <c r="R284" i="2"/>
  <c r="U284" i="2" s="1"/>
  <c r="Q288" i="2"/>
  <c r="I284" i="2"/>
  <c r="H288" i="2"/>
  <c r="B296" i="2"/>
  <c r="B297" i="2"/>
  <c r="B298" i="2"/>
  <c r="B299" i="2"/>
  <c r="O294" i="2"/>
  <c r="P294" i="2" s="1"/>
  <c r="F294" i="2"/>
  <c r="G294" i="2" s="1"/>
  <c r="O293" i="2"/>
  <c r="P293" i="2" s="1"/>
  <c r="F293" i="2"/>
  <c r="G293" i="2" s="1"/>
  <c r="O295" i="2"/>
  <c r="P295" i="2" s="1"/>
  <c r="F295" i="2"/>
  <c r="G295" i="2" s="1"/>
  <c r="D91" i="1"/>
  <c r="D90" i="3"/>
  <c r="F90" i="3" s="1"/>
  <c r="H90" i="3" s="1"/>
  <c r="F292" i="2"/>
  <c r="G292" i="2" s="1"/>
  <c r="O292" i="2"/>
  <c r="P292" i="2" s="1"/>
  <c r="B294" i="4"/>
  <c r="E294" i="4" s="1"/>
  <c r="F294" i="4" s="1"/>
  <c r="B295" i="4"/>
  <c r="E295" i="4" s="1"/>
  <c r="F295" i="4" s="1"/>
  <c r="B293" i="4"/>
  <c r="E293" i="4" s="1"/>
  <c r="F293" i="4" s="1"/>
  <c r="B296" i="4"/>
  <c r="E296" i="4" s="1"/>
  <c r="F296" i="4" s="1"/>
  <c r="F91" i="1" l="1"/>
  <c r="H89" i="1"/>
  <c r="G90" i="1"/>
  <c r="I90" i="1" s="1"/>
  <c r="J90" i="1" s="1"/>
  <c r="G293" i="4"/>
  <c r="T284" i="2"/>
  <c r="L284" i="2"/>
  <c r="K284" i="2"/>
  <c r="R288" i="2"/>
  <c r="U288" i="2" s="1"/>
  <c r="Q292" i="2"/>
  <c r="I288" i="2"/>
  <c r="H292" i="2"/>
  <c r="D92" i="1"/>
  <c r="O299" i="2"/>
  <c r="P299" i="2" s="1"/>
  <c r="F299" i="2"/>
  <c r="G299" i="2" s="1"/>
  <c r="O298" i="2"/>
  <c r="P298" i="2" s="1"/>
  <c r="F298" i="2"/>
  <c r="G298" i="2" s="1"/>
  <c r="F297" i="2"/>
  <c r="G297" i="2" s="1"/>
  <c r="O297" i="2"/>
  <c r="P297" i="2" s="1"/>
  <c r="B301" i="2"/>
  <c r="B302" i="2"/>
  <c r="B303" i="2"/>
  <c r="B300" i="2"/>
  <c r="D91" i="3"/>
  <c r="F91" i="3" s="1"/>
  <c r="H91" i="3" s="1"/>
  <c r="O296" i="2"/>
  <c r="P296" i="2" s="1"/>
  <c r="F296" i="2"/>
  <c r="G296" i="2" s="1"/>
  <c r="B299" i="4"/>
  <c r="E299" i="4" s="1"/>
  <c r="F299" i="4" s="1"/>
  <c r="B298" i="4"/>
  <c r="E298" i="4" s="1"/>
  <c r="F298" i="4" s="1"/>
  <c r="B297" i="4"/>
  <c r="E297" i="4" s="1"/>
  <c r="F297" i="4" s="1"/>
  <c r="B300" i="4"/>
  <c r="E300" i="4" s="1"/>
  <c r="F300" i="4" s="1"/>
  <c r="H90" i="1" l="1"/>
  <c r="F92" i="1"/>
  <c r="G91" i="1"/>
  <c r="I91" i="1" s="1"/>
  <c r="J91" i="1" s="1"/>
  <c r="G296" i="4"/>
  <c r="T288" i="2"/>
  <c r="L288" i="2"/>
  <c r="K288" i="2"/>
  <c r="R292" i="2"/>
  <c r="U292" i="2" s="1"/>
  <c r="Q296" i="2"/>
  <c r="I292" i="2"/>
  <c r="H296" i="2"/>
  <c r="F301" i="2"/>
  <c r="G301" i="2" s="1"/>
  <c r="O301" i="2"/>
  <c r="P301" i="2" s="1"/>
  <c r="B304" i="2"/>
  <c r="B305" i="2"/>
  <c r="B306" i="2"/>
  <c r="B307" i="2"/>
  <c r="D92" i="3"/>
  <c r="F92" i="3" s="1"/>
  <c r="H92" i="3" s="1"/>
  <c r="O300" i="2"/>
  <c r="P300" i="2" s="1"/>
  <c r="F300" i="2"/>
  <c r="G300" i="2" s="1"/>
  <c r="F303" i="2"/>
  <c r="G303" i="2" s="1"/>
  <c r="O303" i="2"/>
  <c r="P303" i="2" s="1"/>
  <c r="D93" i="1"/>
  <c r="F302" i="2"/>
  <c r="G302" i="2" s="1"/>
  <c r="O302" i="2"/>
  <c r="P302" i="2" s="1"/>
  <c r="B304" i="4"/>
  <c r="E304" i="4" s="1"/>
  <c r="F304" i="4" s="1"/>
  <c r="B301" i="4"/>
  <c r="E301" i="4" s="1"/>
  <c r="F301" i="4" s="1"/>
  <c r="G299" i="4" s="1"/>
  <c r="B303" i="4"/>
  <c r="E303" i="4" s="1"/>
  <c r="F303" i="4" s="1"/>
  <c r="B305" i="4"/>
  <c r="E305" i="4" s="1"/>
  <c r="F305" i="4" s="1"/>
  <c r="H91" i="1" l="1"/>
  <c r="G92" i="1"/>
  <c r="I92" i="1" s="1"/>
  <c r="J92" i="1" s="1"/>
  <c r="F93" i="1"/>
  <c r="G93" i="1" s="1"/>
  <c r="I93" i="1" s="1"/>
  <c r="J93" i="1" s="1"/>
  <c r="T292" i="2"/>
  <c r="L292" i="2"/>
  <c r="K292" i="2"/>
  <c r="R296" i="2"/>
  <c r="U296" i="2" s="1"/>
  <c r="Q300" i="2"/>
  <c r="I296" i="2"/>
  <c r="H300" i="2"/>
  <c r="O306" i="2"/>
  <c r="P306" i="2" s="1"/>
  <c r="F306" i="2"/>
  <c r="G306" i="2" s="1"/>
  <c r="O305" i="2"/>
  <c r="P305" i="2" s="1"/>
  <c r="F305" i="2"/>
  <c r="G305" i="2" s="1"/>
  <c r="O304" i="2"/>
  <c r="P304" i="2" s="1"/>
  <c r="F304" i="2"/>
  <c r="G304" i="2" s="1"/>
  <c r="D94" i="1"/>
  <c r="B311" i="2"/>
  <c r="B308" i="2"/>
  <c r="B309" i="2"/>
  <c r="B310" i="2"/>
  <c r="D93" i="3"/>
  <c r="F93" i="3" s="1"/>
  <c r="H93" i="3" s="1"/>
  <c r="O307" i="2"/>
  <c r="P307" i="2" s="1"/>
  <c r="F307" i="2"/>
  <c r="G307" i="2" s="1"/>
  <c r="B302" i="4"/>
  <c r="E302" i="4" s="1"/>
  <c r="F302" i="4" s="1"/>
  <c r="G302" i="4" s="1"/>
  <c r="F94" i="1" l="1"/>
  <c r="H93" i="1"/>
  <c r="H92" i="1"/>
  <c r="T296" i="2"/>
  <c r="L296" i="2"/>
  <c r="K296" i="2"/>
  <c r="R300" i="2"/>
  <c r="U300" i="2" s="1"/>
  <c r="Q304" i="2"/>
  <c r="I300" i="2"/>
  <c r="H304" i="2"/>
  <c r="D95" i="1"/>
  <c r="B313" i="2"/>
  <c r="B314" i="2"/>
  <c r="B315" i="2"/>
  <c r="B312" i="2"/>
  <c r="F310" i="2"/>
  <c r="G310" i="2" s="1"/>
  <c r="O310" i="2"/>
  <c r="P310" i="2" s="1"/>
  <c r="F309" i="2"/>
  <c r="G309" i="2" s="1"/>
  <c r="O309" i="2"/>
  <c r="P309" i="2" s="1"/>
  <c r="D94" i="3"/>
  <c r="F94" i="3" s="1"/>
  <c r="H94" i="3" s="1"/>
  <c r="O308" i="2"/>
  <c r="P308" i="2" s="1"/>
  <c r="F308" i="2"/>
  <c r="G308" i="2" s="1"/>
  <c r="F311" i="2"/>
  <c r="G311" i="2" s="1"/>
  <c r="O311" i="2"/>
  <c r="P311" i="2" s="1"/>
  <c r="B309" i="4"/>
  <c r="E309" i="4" s="1"/>
  <c r="F309" i="4" s="1"/>
  <c r="B306" i="4"/>
  <c r="E306" i="4" s="1"/>
  <c r="F306" i="4" s="1"/>
  <c r="B307" i="4"/>
  <c r="E307" i="4" s="1"/>
  <c r="F307" i="4" s="1"/>
  <c r="B308" i="4"/>
  <c r="E308" i="4" s="1"/>
  <c r="F308" i="4" s="1"/>
  <c r="F95" i="1" l="1"/>
  <c r="G94" i="1"/>
  <c r="I94" i="1" s="1"/>
  <c r="J94" i="1" s="1"/>
  <c r="G305" i="4"/>
  <c r="T300" i="2"/>
  <c r="L300" i="2"/>
  <c r="K300" i="2"/>
  <c r="R304" i="2"/>
  <c r="U304" i="2" s="1"/>
  <c r="Q308" i="2"/>
  <c r="I304" i="2"/>
  <c r="H308" i="2"/>
  <c r="B319" i="2"/>
  <c r="B316" i="2"/>
  <c r="B317" i="2"/>
  <c r="B318" i="2"/>
  <c r="D95" i="3"/>
  <c r="F95" i="3" s="1"/>
  <c r="H95" i="3" s="1"/>
  <c r="O312" i="2"/>
  <c r="P312" i="2" s="1"/>
  <c r="F312" i="2"/>
  <c r="G312" i="2" s="1"/>
  <c r="O315" i="2"/>
  <c r="P315" i="2" s="1"/>
  <c r="F315" i="2"/>
  <c r="G315" i="2" s="1"/>
  <c r="D96" i="1"/>
  <c r="F314" i="2"/>
  <c r="G314" i="2" s="1"/>
  <c r="O314" i="2"/>
  <c r="P314" i="2" s="1"/>
  <c r="F313" i="2"/>
  <c r="G313" i="2" s="1"/>
  <c r="O313" i="2"/>
  <c r="P313" i="2" s="1"/>
  <c r="B311" i="4"/>
  <c r="E311" i="4" s="1"/>
  <c r="F311" i="4" s="1"/>
  <c r="B312" i="4"/>
  <c r="E312" i="4" s="1"/>
  <c r="F312" i="4" s="1"/>
  <c r="B313" i="4"/>
  <c r="E313" i="4" s="1"/>
  <c r="F313" i="4" s="1"/>
  <c r="B310" i="4"/>
  <c r="E310" i="4" s="1"/>
  <c r="F310" i="4" s="1"/>
  <c r="G308" i="4" s="1"/>
  <c r="F96" i="1" l="1"/>
  <c r="G95" i="1"/>
  <c r="I95" i="1" s="1"/>
  <c r="J95" i="1" s="1"/>
  <c r="H94" i="1"/>
  <c r="G311" i="4"/>
  <c r="T304" i="2"/>
  <c r="L304" i="2"/>
  <c r="K304" i="2"/>
  <c r="R308" i="2"/>
  <c r="U308" i="2" s="1"/>
  <c r="Q312" i="2"/>
  <c r="I308" i="2"/>
  <c r="H312" i="2"/>
  <c r="B320" i="2"/>
  <c r="B321" i="2"/>
  <c r="B323" i="2"/>
  <c r="B322" i="2"/>
  <c r="D97" i="1"/>
  <c r="D96" i="3"/>
  <c r="F96" i="3" s="1"/>
  <c r="H96" i="3" s="1"/>
  <c r="O318" i="2"/>
  <c r="P318" i="2" s="1"/>
  <c r="F318" i="2"/>
  <c r="G318" i="2" s="1"/>
  <c r="O317" i="2"/>
  <c r="P317" i="2" s="1"/>
  <c r="F317" i="2"/>
  <c r="G317" i="2" s="1"/>
  <c r="O316" i="2"/>
  <c r="P316" i="2" s="1"/>
  <c r="F316" i="2"/>
  <c r="G316" i="2" s="1"/>
  <c r="O319" i="2"/>
  <c r="P319" i="2" s="1"/>
  <c r="F319" i="2"/>
  <c r="G319" i="2" s="1"/>
  <c r="B314" i="4"/>
  <c r="E314" i="4" s="1"/>
  <c r="F314" i="4" s="1"/>
  <c r="B317" i="4"/>
  <c r="E317" i="4" s="1"/>
  <c r="F317" i="4" s="1"/>
  <c r="B315" i="4"/>
  <c r="E315" i="4" s="1"/>
  <c r="F315" i="4" s="1"/>
  <c r="B316" i="4"/>
  <c r="E316" i="4" s="1"/>
  <c r="F316" i="4" s="1"/>
  <c r="F97" i="1" l="1"/>
  <c r="H95" i="1"/>
  <c r="G96" i="1"/>
  <c r="I96" i="1" s="1"/>
  <c r="J96" i="1" s="1"/>
  <c r="G314" i="4"/>
  <c r="T308" i="2"/>
  <c r="L308" i="2"/>
  <c r="K308" i="2"/>
  <c r="R312" i="2"/>
  <c r="U312" i="2" s="1"/>
  <c r="Q316" i="2"/>
  <c r="I312" i="2"/>
  <c r="H316" i="2"/>
  <c r="B325" i="2"/>
  <c r="B326" i="2"/>
  <c r="B327" i="2"/>
  <c r="B324" i="2"/>
  <c r="D97" i="3"/>
  <c r="F97" i="3" s="1"/>
  <c r="H97" i="3" s="1"/>
  <c r="D98" i="1"/>
  <c r="F322" i="2"/>
  <c r="G322" i="2" s="1"/>
  <c r="O322" i="2"/>
  <c r="P322" i="2" s="1"/>
  <c r="O323" i="2"/>
  <c r="P323" i="2" s="1"/>
  <c r="F323" i="2"/>
  <c r="G323" i="2" s="1"/>
  <c r="F321" i="2"/>
  <c r="G321" i="2" s="1"/>
  <c r="O321" i="2"/>
  <c r="P321" i="2" s="1"/>
  <c r="O320" i="2"/>
  <c r="P320" i="2" s="1"/>
  <c r="F320" i="2"/>
  <c r="G320" i="2" s="1"/>
  <c r="B321" i="4"/>
  <c r="E321" i="4" s="1"/>
  <c r="F321" i="4" s="1"/>
  <c r="B318" i="4"/>
  <c r="E318" i="4" s="1"/>
  <c r="F318" i="4" s="1"/>
  <c r="B320" i="4"/>
  <c r="E320" i="4" s="1"/>
  <c r="F320" i="4" s="1"/>
  <c r="B319" i="4"/>
  <c r="E319" i="4" s="1"/>
  <c r="F319" i="4" s="1"/>
  <c r="F98" i="1" l="1"/>
  <c r="H96" i="1"/>
  <c r="G97" i="1"/>
  <c r="I97" i="1" s="1"/>
  <c r="J97" i="1" s="1"/>
  <c r="G317" i="4"/>
  <c r="T312" i="2"/>
  <c r="L312" i="2"/>
  <c r="K312" i="2"/>
  <c r="R316" i="2"/>
  <c r="U316" i="2" s="1"/>
  <c r="Q320" i="2"/>
  <c r="I316" i="2"/>
  <c r="H320" i="2"/>
  <c r="B328" i="2"/>
  <c r="B329" i="2"/>
  <c r="B330" i="2"/>
  <c r="B331" i="2"/>
  <c r="D98" i="3"/>
  <c r="F98" i="3" s="1"/>
  <c r="H98" i="3" s="1"/>
  <c r="D99" i="1"/>
  <c r="O324" i="2"/>
  <c r="P324" i="2" s="1"/>
  <c r="F324" i="2"/>
  <c r="G324" i="2" s="1"/>
  <c r="O327" i="2"/>
  <c r="P327" i="2" s="1"/>
  <c r="F327" i="2"/>
  <c r="G327" i="2" s="1"/>
  <c r="F326" i="2"/>
  <c r="G326" i="2" s="1"/>
  <c r="O326" i="2"/>
  <c r="P326" i="2" s="1"/>
  <c r="O325" i="2"/>
  <c r="P325" i="2" s="1"/>
  <c r="F325" i="2"/>
  <c r="G325" i="2" s="1"/>
  <c r="B324" i="4"/>
  <c r="E324" i="4" s="1"/>
  <c r="F324" i="4" s="1"/>
  <c r="B325" i="4"/>
  <c r="E325" i="4" s="1"/>
  <c r="F325" i="4" s="1"/>
  <c r="B322" i="4"/>
  <c r="E322" i="4" s="1"/>
  <c r="F322" i="4" s="1"/>
  <c r="G320" i="4" s="1"/>
  <c r="B326" i="4"/>
  <c r="E326" i="4" s="1"/>
  <c r="F326" i="4" s="1"/>
  <c r="F99" i="1" l="1"/>
  <c r="H97" i="1"/>
  <c r="G98" i="1"/>
  <c r="I98" i="1" s="1"/>
  <c r="J98" i="1" s="1"/>
  <c r="T316" i="2"/>
  <c r="L316" i="2"/>
  <c r="K316" i="2"/>
  <c r="R320" i="2"/>
  <c r="U320" i="2" s="1"/>
  <c r="Q324" i="2"/>
  <c r="I320" i="2"/>
  <c r="H324" i="2"/>
  <c r="D99" i="3"/>
  <c r="F99" i="3" s="1"/>
  <c r="H99" i="3" s="1"/>
  <c r="O331" i="2"/>
  <c r="P331" i="2" s="1"/>
  <c r="F331" i="2"/>
  <c r="G331" i="2" s="1"/>
  <c r="B335" i="2"/>
  <c r="B332" i="2"/>
  <c r="B333" i="2"/>
  <c r="B334" i="2"/>
  <c r="O330" i="2"/>
  <c r="P330" i="2" s="1"/>
  <c r="F330" i="2"/>
  <c r="G330" i="2" s="1"/>
  <c r="F329" i="2"/>
  <c r="G329" i="2" s="1"/>
  <c r="O329" i="2"/>
  <c r="P329" i="2" s="1"/>
  <c r="O328" i="2"/>
  <c r="P328" i="2" s="1"/>
  <c r="F328" i="2"/>
  <c r="G328" i="2" s="1"/>
  <c r="D100" i="1"/>
  <c r="B323" i="4"/>
  <c r="E323" i="4" s="1"/>
  <c r="F323" i="4" s="1"/>
  <c r="G323" i="4" s="1"/>
  <c r="H98" i="1" l="1"/>
  <c r="F100" i="1"/>
  <c r="G99" i="1"/>
  <c r="I99" i="1" s="1"/>
  <c r="J99" i="1" s="1"/>
  <c r="T320" i="2"/>
  <c r="L320" i="2"/>
  <c r="K320" i="2"/>
  <c r="R324" i="2"/>
  <c r="U324" i="2" s="1"/>
  <c r="Q328" i="2"/>
  <c r="I324" i="2"/>
  <c r="H328" i="2"/>
  <c r="O334" i="2"/>
  <c r="P334" i="2" s="1"/>
  <c r="F334" i="2"/>
  <c r="G334" i="2" s="1"/>
  <c r="F333" i="2"/>
  <c r="G333" i="2" s="1"/>
  <c r="O333" i="2"/>
  <c r="P333" i="2" s="1"/>
  <c r="F332" i="2"/>
  <c r="G332" i="2" s="1"/>
  <c r="O332" i="2"/>
  <c r="P332" i="2" s="1"/>
  <c r="F335" i="2"/>
  <c r="G335" i="2" s="1"/>
  <c r="O335" i="2"/>
  <c r="P335" i="2" s="1"/>
  <c r="D101" i="1"/>
  <c r="B337" i="2"/>
  <c r="B338" i="2"/>
  <c r="B339" i="2"/>
  <c r="B336" i="2"/>
  <c r="D100" i="3"/>
  <c r="F100" i="3" s="1"/>
  <c r="H100" i="3" s="1"/>
  <c r="B328" i="4"/>
  <c r="E328" i="4" s="1"/>
  <c r="F328" i="4" s="1"/>
  <c r="B329" i="4"/>
  <c r="E329" i="4" s="1"/>
  <c r="F329" i="4" s="1"/>
  <c r="B327" i="4"/>
  <c r="E327" i="4" s="1"/>
  <c r="F327" i="4" s="1"/>
  <c r="B330" i="4"/>
  <c r="E330" i="4" s="1"/>
  <c r="F330" i="4" s="1"/>
  <c r="F101" i="1" l="1"/>
  <c r="H99" i="1"/>
  <c r="G100" i="1"/>
  <c r="I100" i="1" s="1"/>
  <c r="J100" i="1" s="1"/>
  <c r="G326" i="4"/>
  <c r="T324" i="2"/>
  <c r="L324" i="2"/>
  <c r="K324" i="2"/>
  <c r="R328" i="2"/>
  <c r="U328" i="2" s="1"/>
  <c r="Q332" i="2"/>
  <c r="I328" i="2"/>
  <c r="H332" i="2"/>
  <c r="O338" i="2"/>
  <c r="P338" i="2" s="1"/>
  <c r="F338" i="2"/>
  <c r="G338" i="2" s="1"/>
  <c r="B343" i="2"/>
  <c r="B340" i="2"/>
  <c r="B341" i="2"/>
  <c r="B342" i="2"/>
  <c r="O337" i="2"/>
  <c r="P337" i="2" s="1"/>
  <c r="F337" i="2"/>
  <c r="G337" i="2" s="1"/>
  <c r="D102" i="1"/>
  <c r="D101" i="3"/>
  <c r="F101" i="3" s="1"/>
  <c r="H101" i="3" s="1"/>
  <c r="F336" i="2"/>
  <c r="G336" i="2" s="1"/>
  <c r="O336" i="2"/>
  <c r="P336" i="2" s="1"/>
  <c r="F339" i="2"/>
  <c r="G339" i="2" s="1"/>
  <c r="O339" i="2"/>
  <c r="P339" i="2" s="1"/>
  <c r="B332" i="4"/>
  <c r="E332" i="4" s="1"/>
  <c r="F332" i="4" s="1"/>
  <c r="B333" i="4"/>
  <c r="E333" i="4" s="1"/>
  <c r="F333" i="4" s="1"/>
  <c r="B331" i="4"/>
  <c r="E331" i="4" s="1"/>
  <c r="F331" i="4" s="1"/>
  <c r="G329" i="4" s="1"/>
  <c r="B334" i="4"/>
  <c r="E334" i="4" s="1"/>
  <c r="F334" i="4" s="1"/>
  <c r="F102" i="1" l="1"/>
  <c r="H100" i="1"/>
  <c r="G101" i="1"/>
  <c r="I101" i="1" s="1"/>
  <c r="J101" i="1" s="1"/>
  <c r="G332" i="4"/>
  <c r="T328" i="2"/>
  <c r="L328" i="2"/>
  <c r="K328" i="2"/>
  <c r="R332" i="2"/>
  <c r="U332" i="2" s="1"/>
  <c r="Q336" i="2"/>
  <c r="I332" i="2"/>
  <c r="H336" i="2"/>
  <c r="B347" i="2"/>
  <c r="B344" i="2"/>
  <c r="B345" i="2"/>
  <c r="B346" i="2"/>
  <c r="O342" i="2"/>
  <c r="P342" i="2" s="1"/>
  <c r="F342" i="2"/>
  <c r="G342" i="2" s="1"/>
  <c r="F341" i="2"/>
  <c r="G341" i="2" s="1"/>
  <c r="O341" i="2"/>
  <c r="P341" i="2" s="1"/>
  <c r="O340" i="2"/>
  <c r="P340" i="2" s="1"/>
  <c r="F340" i="2"/>
  <c r="G340" i="2" s="1"/>
  <c r="D102" i="3"/>
  <c r="F102" i="3" s="1"/>
  <c r="H102" i="3" s="1"/>
  <c r="O343" i="2"/>
  <c r="P343" i="2" s="1"/>
  <c r="F343" i="2"/>
  <c r="G343" i="2" s="1"/>
  <c r="D103" i="1"/>
  <c r="B338" i="4"/>
  <c r="E338" i="4" s="1"/>
  <c r="F338" i="4" s="1"/>
  <c r="B335" i="4"/>
  <c r="E335" i="4" s="1"/>
  <c r="F335" i="4" s="1"/>
  <c r="B336" i="4"/>
  <c r="E336" i="4" s="1"/>
  <c r="F336" i="4" s="1"/>
  <c r="B337" i="4"/>
  <c r="E337" i="4" s="1"/>
  <c r="F337" i="4" s="1"/>
  <c r="H101" i="1" l="1"/>
  <c r="F103" i="1"/>
  <c r="G102" i="1"/>
  <c r="I102" i="1" s="1"/>
  <c r="J102" i="1" s="1"/>
  <c r="G335" i="4"/>
  <c r="T332" i="2"/>
  <c r="L332" i="2"/>
  <c r="K332" i="2"/>
  <c r="R336" i="2"/>
  <c r="U336" i="2" s="1"/>
  <c r="Q340" i="2"/>
  <c r="I336" i="2"/>
  <c r="H340" i="2"/>
  <c r="D103" i="3"/>
  <c r="F103" i="3" s="1"/>
  <c r="H103" i="3" s="1"/>
  <c r="D104" i="1"/>
  <c r="F346" i="2"/>
  <c r="G346" i="2" s="1"/>
  <c r="O346" i="2"/>
  <c r="P346" i="2" s="1"/>
  <c r="F345" i="2"/>
  <c r="G345" i="2" s="1"/>
  <c r="O345" i="2"/>
  <c r="P345" i="2" s="1"/>
  <c r="F344" i="2"/>
  <c r="G344" i="2" s="1"/>
  <c r="O344" i="2"/>
  <c r="P344" i="2" s="1"/>
  <c r="F347" i="2"/>
  <c r="G347" i="2" s="1"/>
  <c r="O347" i="2"/>
  <c r="P347" i="2" s="1"/>
  <c r="B348" i="2"/>
  <c r="B349" i="2"/>
  <c r="B350" i="2"/>
  <c r="B351" i="2"/>
  <c r="B340" i="4"/>
  <c r="E340" i="4" s="1"/>
  <c r="F340" i="4" s="1"/>
  <c r="B341" i="4"/>
  <c r="E341" i="4" s="1"/>
  <c r="F341" i="4" s="1"/>
  <c r="B342" i="4"/>
  <c r="E342" i="4" s="1"/>
  <c r="F342" i="4" s="1"/>
  <c r="B339" i="4"/>
  <c r="E339" i="4" s="1"/>
  <c r="F339" i="4" s="1"/>
  <c r="H102" i="1" l="1"/>
  <c r="F104" i="1"/>
  <c r="G103" i="1"/>
  <c r="I103" i="1" s="1"/>
  <c r="J103" i="1" s="1"/>
  <c r="G338" i="4"/>
  <c r="T336" i="2"/>
  <c r="L336" i="2"/>
  <c r="K336" i="2"/>
  <c r="R340" i="2"/>
  <c r="U340" i="2" s="1"/>
  <c r="Q344" i="2"/>
  <c r="I340" i="2"/>
  <c r="H344" i="2"/>
  <c r="O351" i="2"/>
  <c r="P351" i="2" s="1"/>
  <c r="F351" i="2"/>
  <c r="G351" i="2" s="1"/>
  <c r="O349" i="2"/>
  <c r="P349" i="2" s="1"/>
  <c r="F349" i="2"/>
  <c r="G349" i="2" s="1"/>
  <c r="D105" i="1"/>
  <c r="F350" i="2"/>
  <c r="G350" i="2" s="1"/>
  <c r="O350" i="2"/>
  <c r="P350" i="2" s="1"/>
  <c r="O348" i="2"/>
  <c r="P348" i="2" s="1"/>
  <c r="F348" i="2"/>
  <c r="G348" i="2" s="1"/>
  <c r="B353" i="2"/>
  <c r="B354" i="2"/>
  <c r="B352" i="2"/>
  <c r="B355" i="2"/>
  <c r="D104" i="3"/>
  <c r="F104" i="3" s="1"/>
  <c r="H104" i="3" s="1"/>
  <c r="B343" i="4"/>
  <c r="E343" i="4" s="1"/>
  <c r="F343" i="4" s="1"/>
  <c r="G341" i="4" s="1"/>
  <c r="B345" i="4"/>
  <c r="E345" i="4" s="1"/>
  <c r="F345" i="4" s="1"/>
  <c r="B346" i="4"/>
  <c r="E346" i="4" s="1"/>
  <c r="F346" i="4" s="1"/>
  <c r="B347" i="4"/>
  <c r="E347" i="4" s="1"/>
  <c r="F347" i="4" s="1"/>
  <c r="F105" i="1" l="1"/>
  <c r="H103" i="1"/>
  <c r="G104" i="1"/>
  <c r="I104" i="1" s="1"/>
  <c r="J104" i="1" s="1"/>
  <c r="T340" i="2"/>
  <c r="L340" i="2"/>
  <c r="K340" i="2"/>
  <c r="R344" i="2"/>
  <c r="U344" i="2" s="1"/>
  <c r="Q348" i="2"/>
  <c r="I344" i="2"/>
  <c r="H348" i="2"/>
  <c r="F355" i="2"/>
  <c r="G355" i="2" s="1"/>
  <c r="O355" i="2"/>
  <c r="P355" i="2" s="1"/>
  <c r="O352" i="2"/>
  <c r="P352" i="2" s="1"/>
  <c r="F352" i="2"/>
  <c r="G352" i="2" s="1"/>
  <c r="B357" i="2"/>
  <c r="B358" i="2"/>
  <c r="B359" i="2"/>
  <c r="B356" i="2"/>
  <c r="D105" i="3"/>
  <c r="F105" i="3" s="1"/>
  <c r="H105" i="3" s="1"/>
  <c r="O354" i="2"/>
  <c r="P354" i="2" s="1"/>
  <c r="F354" i="2"/>
  <c r="G354" i="2" s="1"/>
  <c r="O353" i="2"/>
  <c r="P353" i="2" s="1"/>
  <c r="F353" i="2"/>
  <c r="G353" i="2" s="1"/>
  <c r="D106" i="1"/>
  <c r="B344" i="4"/>
  <c r="E344" i="4" s="1"/>
  <c r="F344" i="4" s="1"/>
  <c r="G344" i="4" s="1"/>
  <c r="H104" i="1" l="1"/>
  <c r="F106" i="1"/>
  <c r="G105" i="1"/>
  <c r="I105" i="1" s="1"/>
  <c r="J105" i="1" s="1"/>
  <c r="T344" i="2"/>
  <c r="L344" i="2"/>
  <c r="K344" i="2"/>
  <c r="R348" i="2"/>
  <c r="U348" i="2" s="1"/>
  <c r="Q352" i="2"/>
  <c r="I348" i="2"/>
  <c r="H352" i="2"/>
  <c r="O358" i="2"/>
  <c r="P358" i="2" s="1"/>
  <c r="F358" i="2"/>
  <c r="G358" i="2" s="1"/>
  <c r="F357" i="2"/>
  <c r="G357" i="2" s="1"/>
  <c r="O357" i="2"/>
  <c r="P357" i="2" s="1"/>
  <c r="O356" i="2"/>
  <c r="P356" i="2" s="1"/>
  <c r="F356" i="2"/>
  <c r="G356" i="2" s="1"/>
  <c r="D107" i="1"/>
  <c r="D106" i="3"/>
  <c r="F106" i="3" s="1"/>
  <c r="H106" i="3" s="1"/>
  <c r="O359" i="2"/>
  <c r="P359" i="2" s="1"/>
  <c r="F359" i="2"/>
  <c r="G359" i="2" s="1"/>
  <c r="B362" i="2"/>
  <c r="B360" i="2"/>
  <c r="B361" i="2"/>
  <c r="B363" i="2"/>
  <c r="B348" i="4"/>
  <c r="E348" i="4" s="1"/>
  <c r="F348" i="4" s="1"/>
  <c r="B350" i="4"/>
  <c r="E350" i="4" s="1"/>
  <c r="F350" i="4" s="1"/>
  <c r="B351" i="4"/>
  <c r="E351" i="4" s="1"/>
  <c r="F351" i="4" s="1"/>
  <c r="B349" i="4"/>
  <c r="E349" i="4" s="1"/>
  <c r="F349" i="4" s="1"/>
  <c r="F107" i="1" l="1"/>
  <c r="G347" i="4"/>
  <c r="G106" i="1"/>
  <c r="I106" i="1" s="1"/>
  <c r="J106" i="1" s="1"/>
  <c r="H105" i="1"/>
  <c r="T348" i="2"/>
  <c r="L348" i="2"/>
  <c r="K348" i="2"/>
  <c r="R352" i="2"/>
  <c r="U352" i="2" s="1"/>
  <c r="Q356" i="2"/>
  <c r="I352" i="2"/>
  <c r="H356" i="2"/>
  <c r="B366" i="2"/>
  <c r="B365" i="2"/>
  <c r="B367" i="2"/>
  <c r="B364" i="2"/>
  <c r="F363" i="2"/>
  <c r="G363" i="2" s="1"/>
  <c r="O363" i="2"/>
  <c r="P363" i="2" s="1"/>
  <c r="O361" i="2"/>
  <c r="P361" i="2" s="1"/>
  <c r="F361" i="2"/>
  <c r="G361" i="2" s="1"/>
  <c r="O362" i="2"/>
  <c r="P362" i="2" s="1"/>
  <c r="F362" i="2"/>
  <c r="G362" i="2" s="1"/>
  <c r="D108" i="1"/>
  <c r="O360" i="2"/>
  <c r="P360" i="2" s="1"/>
  <c r="F360" i="2"/>
  <c r="G360" i="2" s="1"/>
  <c r="D107" i="3"/>
  <c r="F107" i="3" s="1"/>
  <c r="H107" i="3" s="1"/>
  <c r="B353" i="4"/>
  <c r="E353" i="4" s="1"/>
  <c r="F353" i="4" s="1"/>
  <c r="B354" i="4"/>
  <c r="E354" i="4" s="1"/>
  <c r="F354" i="4" s="1"/>
  <c r="B352" i="4"/>
  <c r="E352" i="4" s="1"/>
  <c r="F352" i="4" s="1"/>
  <c r="G350" i="4" s="1"/>
  <c r="B355" i="4"/>
  <c r="E355" i="4" s="1"/>
  <c r="F355" i="4" s="1"/>
  <c r="H106" i="1" l="1"/>
  <c r="F108" i="1"/>
  <c r="G107" i="1"/>
  <c r="I107" i="1" s="1"/>
  <c r="J107" i="1" s="1"/>
  <c r="G353" i="4"/>
  <c r="T352" i="2"/>
  <c r="L352" i="2"/>
  <c r="K352" i="2"/>
  <c r="R356" i="2"/>
  <c r="U356" i="2" s="1"/>
  <c r="Q360" i="2"/>
  <c r="I356" i="2"/>
  <c r="H360" i="2"/>
  <c r="B371" i="2"/>
  <c r="B369" i="2"/>
  <c r="B370" i="2"/>
  <c r="B368" i="2"/>
  <c r="O364" i="2"/>
  <c r="P364" i="2" s="1"/>
  <c r="F364" i="2"/>
  <c r="G364" i="2" s="1"/>
  <c r="F367" i="2"/>
  <c r="G367" i="2" s="1"/>
  <c r="O367" i="2"/>
  <c r="P367" i="2" s="1"/>
  <c r="D108" i="3"/>
  <c r="F108" i="3" s="1"/>
  <c r="H108" i="3" s="1"/>
  <c r="D109" i="1"/>
  <c r="O365" i="2"/>
  <c r="P365" i="2" s="1"/>
  <c r="F365" i="2"/>
  <c r="G365" i="2" s="1"/>
  <c r="O366" i="2"/>
  <c r="P366" i="2" s="1"/>
  <c r="F366" i="2"/>
  <c r="G366" i="2" s="1"/>
  <c r="B358" i="4"/>
  <c r="E358" i="4" s="1"/>
  <c r="F358" i="4" s="1"/>
  <c r="B359" i="4"/>
  <c r="E359" i="4" s="1"/>
  <c r="F359" i="4" s="1"/>
  <c r="B356" i="4"/>
  <c r="E356" i="4" s="1"/>
  <c r="F356" i="4" s="1"/>
  <c r="B357" i="4"/>
  <c r="E357" i="4" s="1"/>
  <c r="F357" i="4" s="1"/>
  <c r="G108" i="1" l="1"/>
  <c r="I108" i="1" s="1"/>
  <c r="J108" i="1" s="1"/>
  <c r="F109" i="1"/>
  <c r="H107" i="1"/>
  <c r="G356" i="4"/>
  <c r="T356" i="2"/>
  <c r="L356" i="2"/>
  <c r="K356" i="2"/>
  <c r="R360" i="2"/>
  <c r="U360" i="2" s="1"/>
  <c r="Q364" i="2"/>
  <c r="I360" i="2"/>
  <c r="H364" i="2"/>
  <c r="O371" i="2"/>
  <c r="P371" i="2" s="1"/>
  <c r="F371" i="2"/>
  <c r="G371" i="2" s="1"/>
  <c r="D110" i="1"/>
  <c r="B375" i="2"/>
  <c r="B372" i="2"/>
  <c r="B373" i="2"/>
  <c r="B374" i="2"/>
  <c r="D109" i="3"/>
  <c r="F109" i="3" s="1"/>
  <c r="H109" i="3" s="1"/>
  <c r="F368" i="2"/>
  <c r="G368" i="2" s="1"/>
  <c r="O368" i="2"/>
  <c r="P368" i="2" s="1"/>
  <c r="O370" i="2"/>
  <c r="P370" i="2" s="1"/>
  <c r="F370" i="2"/>
  <c r="G370" i="2" s="1"/>
  <c r="O369" i="2"/>
  <c r="P369" i="2" s="1"/>
  <c r="F369" i="2"/>
  <c r="G369" i="2" s="1"/>
  <c r="B360" i="4"/>
  <c r="E360" i="4" s="1"/>
  <c r="F360" i="4" s="1"/>
  <c r="B361" i="4"/>
  <c r="E361" i="4" s="1"/>
  <c r="F361" i="4" s="1"/>
  <c r="B362" i="4"/>
  <c r="E362" i="4" s="1"/>
  <c r="F362" i="4" s="1"/>
  <c r="B363" i="4"/>
  <c r="E363" i="4" s="1"/>
  <c r="F363" i="4" s="1"/>
  <c r="F110" i="1" l="1"/>
  <c r="G109" i="1"/>
  <c r="I109" i="1" s="1"/>
  <c r="J109" i="1" s="1"/>
  <c r="H108" i="1"/>
  <c r="G359" i="4"/>
  <c r="T360" i="2"/>
  <c r="L360" i="2"/>
  <c r="K360" i="2"/>
  <c r="R364" i="2"/>
  <c r="U364" i="2" s="1"/>
  <c r="Q368" i="2"/>
  <c r="I364" i="2"/>
  <c r="H368" i="2"/>
  <c r="O374" i="2"/>
  <c r="P374" i="2" s="1"/>
  <c r="F374" i="2"/>
  <c r="G374" i="2" s="1"/>
  <c r="D111" i="1"/>
  <c r="O373" i="2"/>
  <c r="P373" i="2" s="1"/>
  <c r="F373" i="2"/>
  <c r="G373" i="2" s="1"/>
  <c r="O372" i="2"/>
  <c r="P372" i="2" s="1"/>
  <c r="F372" i="2"/>
  <c r="G372" i="2" s="1"/>
  <c r="O375" i="2"/>
  <c r="P375" i="2" s="1"/>
  <c r="F375" i="2"/>
  <c r="G375" i="2" s="1"/>
  <c r="B378" i="2"/>
  <c r="B376" i="2"/>
  <c r="B379" i="2"/>
  <c r="B377" i="2"/>
  <c r="D110" i="3"/>
  <c r="F110" i="3" s="1"/>
  <c r="H110" i="3" s="1"/>
  <c r="B366" i="4"/>
  <c r="E366" i="4" s="1"/>
  <c r="F366" i="4" s="1"/>
  <c r="B367" i="4"/>
  <c r="E367" i="4" s="1"/>
  <c r="F367" i="4" s="1"/>
  <c r="B368" i="4"/>
  <c r="E368" i="4" s="1"/>
  <c r="F368" i="4" s="1"/>
  <c r="B364" i="4"/>
  <c r="E364" i="4" s="1"/>
  <c r="F364" i="4" s="1"/>
  <c r="G362" i="4" s="1"/>
  <c r="G110" i="1" l="1"/>
  <c r="I110" i="1" s="1"/>
  <c r="J110" i="1" s="1"/>
  <c r="F111" i="1"/>
  <c r="H109" i="1"/>
  <c r="T364" i="2"/>
  <c r="L364" i="2"/>
  <c r="K364" i="2"/>
  <c r="R368" i="2"/>
  <c r="U368" i="2" s="1"/>
  <c r="Q372" i="2"/>
  <c r="I368" i="2"/>
  <c r="H372" i="2"/>
  <c r="O376" i="2"/>
  <c r="P376" i="2" s="1"/>
  <c r="F376" i="2"/>
  <c r="G376" i="2" s="1"/>
  <c r="F378" i="2"/>
  <c r="G378" i="2" s="1"/>
  <c r="O378" i="2"/>
  <c r="P378" i="2" s="1"/>
  <c r="B382" i="2"/>
  <c r="B383" i="2"/>
  <c r="B380" i="2"/>
  <c r="B381" i="2"/>
  <c r="D112" i="1"/>
  <c r="F379" i="2"/>
  <c r="G379" i="2" s="1"/>
  <c r="O379" i="2"/>
  <c r="P379" i="2" s="1"/>
  <c r="D111" i="3"/>
  <c r="F111" i="3" s="1"/>
  <c r="H111" i="3" s="1"/>
  <c r="O377" i="2"/>
  <c r="P377" i="2" s="1"/>
  <c r="F377" i="2"/>
  <c r="G377" i="2" s="1"/>
  <c r="B365" i="4"/>
  <c r="E365" i="4" s="1"/>
  <c r="F365" i="4" s="1"/>
  <c r="G365" i="4" s="1"/>
  <c r="G111" i="1" l="1"/>
  <c r="I111" i="1" s="1"/>
  <c r="J111" i="1" s="1"/>
  <c r="F112" i="1"/>
  <c r="H110" i="1"/>
  <c r="T368" i="2"/>
  <c r="L368" i="2"/>
  <c r="K368" i="2"/>
  <c r="R372" i="2"/>
  <c r="U372" i="2" s="1"/>
  <c r="Q376" i="2"/>
  <c r="I372" i="2"/>
  <c r="H376" i="2"/>
  <c r="D112" i="3"/>
  <c r="F112" i="3" s="1"/>
  <c r="H112" i="3" s="1"/>
  <c r="F380" i="2"/>
  <c r="G380" i="2" s="1"/>
  <c r="O380" i="2"/>
  <c r="P380" i="2" s="1"/>
  <c r="B386" i="2"/>
  <c r="B384" i="2"/>
  <c r="B385" i="2"/>
  <c r="B387" i="2"/>
  <c r="F381" i="2"/>
  <c r="G381" i="2" s="1"/>
  <c r="O381" i="2"/>
  <c r="P381" i="2" s="1"/>
  <c r="O382" i="2"/>
  <c r="P382" i="2" s="1"/>
  <c r="F382" i="2"/>
  <c r="G382" i="2" s="1"/>
  <c r="D113" i="1"/>
  <c r="O383" i="2"/>
  <c r="P383" i="2" s="1"/>
  <c r="F383" i="2"/>
  <c r="G383" i="2" s="1"/>
  <c r="B369" i="4"/>
  <c r="E369" i="4" s="1"/>
  <c r="F369" i="4" s="1"/>
  <c r="B372" i="4"/>
  <c r="E372" i="4" s="1"/>
  <c r="F372" i="4" s="1"/>
  <c r="B370" i="4"/>
  <c r="E370" i="4" s="1"/>
  <c r="F370" i="4" s="1"/>
  <c r="B371" i="4"/>
  <c r="E371" i="4" s="1"/>
  <c r="F371" i="4" s="1"/>
  <c r="G112" i="1" l="1"/>
  <c r="I112" i="1" s="1"/>
  <c r="J112" i="1" s="1"/>
  <c r="F113" i="1"/>
  <c r="H111" i="1"/>
  <c r="G368" i="4"/>
  <c r="T372" i="2"/>
  <c r="L372" i="2"/>
  <c r="K372" i="2"/>
  <c r="R376" i="2"/>
  <c r="U376" i="2" s="1"/>
  <c r="Q380" i="2"/>
  <c r="I376" i="2"/>
  <c r="H380" i="2"/>
  <c r="D114" i="1"/>
  <c r="F385" i="2"/>
  <c r="G385" i="2" s="1"/>
  <c r="O385" i="2"/>
  <c r="P385" i="2" s="1"/>
  <c r="F384" i="2"/>
  <c r="G384" i="2" s="1"/>
  <c r="O384" i="2"/>
  <c r="P384" i="2" s="1"/>
  <c r="B389" i="2"/>
  <c r="B390" i="2"/>
  <c r="B391" i="2"/>
  <c r="B388" i="2"/>
  <c r="O386" i="2"/>
  <c r="P386" i="2" s="1"/>
  <c r="F386" i="2"/>
  <c r="G386" i="2" s="1"/>
  <c r="D113" i="3"/>
  <c r="F113" i="3" s="1"/>
  <c r="H113" i="3" s="1"/>
  <c r="O387" i="2"/>
  <c r="P387" i="2" s="1"/>
  <c r="F387" i="2"/>
  <c r="G387" i="2" s="1"/>
  <c r="B373" i="4"/>
  <c r="E373" i="4" s="1"/>
  <c r="F373" i="4" s="1"/>
  <c r="G371" i="4" s="1"/>
  <c r="B374" i="4"/>
  <c r="E374" i="4" s="1"/>
  <c r="F374" i="4" s="1"/>
  <c r="B376" i="4"/>
  <c r="E376" i="4" s="1"/>
  <c r="F376" i="4" s="1"/>
  <c r="B375" i="4"/>
  <c r="E375" i="4" s="1"/>
  <c r="F375" i="4" s="1"/>
  <c r="G113" i="1" l="1"/>
  <c r="I113" i="1" s="1"/>
  <c r="J113" i="1" s="1"/>
  <c r="F114" i="1"/>
  <c r="H112" i="1"/>
  <c r="G374" i="4"/>
  <c r="T376" i="2"/>
  <c r="L376" i="2"/>
  <c r="K376" i="2"/>
  <c r="R380" i="2"/>
  <c r="U380" i="2" s="1"/>
  <c r="Q384" i="2"/>
  <c r="I380" i="2"/>
  <c r="H384" i="2"/>
  <c r="D114" i="3"/>
  <c r="F114" i="3" s="1"/>
  <c r="H114" i="3" s="1"/>
  <c r="O388" i="2"/>
  <c r="P388" i="2" s="1"/>
  <c r="F388" i="2"/>
  <c r="G388" i="2" s="1"/>
  <c r="B394" i="2"/>
  <c r="B395" i="2"/>
  <c r="B393" i="2"/>
  <c r="B392" i="2"/>
  <c r="O391" i="2"/>
  <c r="P391" i="2" s="1"/>
  <c r="F391" i="2"/>
  <c r="G391" i="2" s="1"/>
  <c r="F390" i="2"/>
  <c r="G390" i="2" s="1"/>
  <c r="O390" i="2"/>
  <c r="P390" i="2" s="1"/>
  <c r="O389" i="2"/>
  <c r="P389" i="2" s="1"/>
  <c r="F389" i="2"/>
  <c r="G389" i="2" s="1"/>
  <c r="D115" i="1"/>
  <c r="B377" i="4"/>
  <c r="E377" i="4" s="1"/>
  <c r="F377" i="4" s="1"/>
  <c r="B378" i="4"/>
  <c r="E378" i="4" s="1"/>
  <c r="F378" i="4" s="1"/>
  <c r="B379" i="4"/>
  <c r="E379" i="4" s="1"/>
  <c r="F379" i="4" s="1"/>
  <c r="B380" i="4"/>
  <c r="E380" i="4" s="1"/>
  <c r="F380" i="4" s="1"/>
  <c r="F115" i="1" l="1"/>
  <c r="G114" i="1"/>
  <c r="I114" i="1" s="1"/>
  <c r="J114" i="1" s="1"/>
  <c r="H113" i="1"/>
  <c r="G377" i="4"/>
  <c r="T380" i="2"/>
  <c r="L380" i="2"/>
  <c r="K380" i="2"/>
  <c r="R384" i="2"/>
  <c r="U384" i="2" s="1"/>
  <c r="Q388" i="2"/>
  <c r="I384" i="2"/>
  <c r="H388" i="2"/>
  <c r="B398" i="2"/>
  <c r="B399" i="2"/>
  <c r="B397" i="2"/>
  <c r="B396" i="2"/>
  <c r="F394" i="2"/>
  <c r="G394" i="2" s="1"/>
  <c r="O394" i="2"/>
  <c r="P394" i="2" s="1"/>
  <c r="D115" i="3"/>
  <c r="F115" i="3" s="1"/>
  <c r="H115" i="3" s="1"/>
  <c r="D116" i="1"/>
  <c r="F392" i="2"/>
  <c r="G392" i="2" s="1"/>
  <c r="O392" i="2"/>
  <c r="P392" i="2" s="1"/>
  <c r="F393" i="2"/>
  <c r="G393" i="2" s="1"/>
  <c r="O393" i="2"/>
  <c r="P393" i="2" s="1"/>
  <c r="F395" i="2"/>
  <c r="G395" i="2" s="1"/>
  <c r="O395" i="2"/>
  <c r="P395" i="2" s="1"/>
  <c r="B381" i="4"/>
  <c r="E381" i="4" s="1"/>
  <c r="F381" i="4" s="1"/>
  <c r="B382" i="4"/>
  <c r="E382" i="4" s="1"/>
  <c r="F382" i="4" s="1"/>
  <c r="B384" i="4"/>
  <c r="E384" i="4" s="1"/>
  <c r="F384" i="4" s="1"/>
  <c r="B383" i="4"/>
  <c r="E383" i="4" s="1"/>
  <c r="F383" i="4" s="1"/>
  <c r="F116" i="1" l="1"/>
  <c r="G115" i="1"/>
  <c r="I115" i="1" s="1"/>
  <c r="J115" i="1" s="1"/>
  <c r="H114" i="1"/>
  <c r="G380" i="4"/>
  <c r="T384" i="2"/>
  <c r="L384" i="2"/>
  <c r="K384" i="2"/>
  <c r="R388" i="2"/>
  <c r="U388" i="2" s="1"/>
  <c r="Q392" i="2"/>
  <c r="I388" i="2"/>
  <c r="H392" i="2"/>
  <c r="B402" i="2"/>
  <c r="B401" i="2"/>
  <c r="B400" i="2"/>
  <c r="B403" i="2"/>
  <c r="D116" i="3"/>
  <c r="F116" i="3" s="1"/>
  <c r="H116" i="3" s="1"/>
  <c r="O396" i="2"/>
  <c r="P396" i="2" s="1"/>
  <c r="F396" i="2"/>
  <c r="G396" i="2" s="1"/>
  <c r="O397" i="2"/>
  <c r="P397" i="2" s="1"/>
  <c r="F397" i="2"/>
  <c r="G397" i="2" s="1"/>
  <c r="D117" i="1"/>
  <c r="O399" i="2"/>
  <c r="P399" i="2" s="1"/>
  <c r="F399" i="2"/>
  <c r="G399" i="2" s="1"/>
  <c r="O398" i="2"/>
  <c r="P398" i="2" s="1"/>
  <c r="F398" i="2"/>
  <c r="G398" i="2" s="1"/>
  <c r="B388" i="4"/>
  <c r="E388" i="4" s="1"/>
  <c r="F388" i="4" s="1"/>
  <c r="B387" i="4"/>
  <c r="E387" i="4" s="1"/>
  <c r="F387" i="4" s="1"/>
  <c r="B389" i="4"/>
  <c r="E389" i="4" s="1"/>
  <c r="F389" i="4" s="1"/>
  <c r="B385" i="4"/>
  <c r="E385" i="4" s="1"/>
  <c r="F385" i="4" s="1"/>
  <c r="G383" i="4" s="1"/>
  <c r="H115" i="1" l="1"/>
  <c r="F117" i="1"/>
  <c r="G116" i="1"/>
  <c r="I116" i="1" s="1"/>
  <c r="J116" i="1" s="1"/>
  <c r="T388" i="2"/>
  <c r="L388" i="2"/>
  <c r="K388" i="2"/>
  <c r="R392" i="2"/>
  <c r="U392" i="2" s="1"/>
  <c r="Q396" i="2"/>
  <c r="I392" i="2"/>
  <c r="H396" i="2"/>
  <c r="B405" i="2"/>
  <c r="B406" i="2"/>
  <c r="B407" i="2"/>
  <c r="B404" i="2"/>
  <c r="F403" i="2"/>
  <c r="G403" i="2" s="1"/>
  <c r="O403" i="2"/>
  <c r="P403" i="2" s="1"/>
  <c r="O400" i="2"/>
  <c r="P400" i="2" s="1"/>
  <c r="F400" i="2"/>
  <c r="G400" i="2" s="1"/>
  <c r="D117" i="3"/>
  <c r="F117" i="3" s="1"/>
  <c r="H117" i="3" s="1"/>
  <c r="F401" i="2"/>
  <c r="G401" i="2" s="1"/>
  <c r="O401" i="2"/>
  <c r="P401" i="2" s="1"/>
  <c r="F402" i="2"/>
  <c r="G402" i="2" s="1"/>
  <c r="O402" i="2"/>
  <c r="P402" i="2" s="1"/>
  <c r="D118" i="1"/>
  <c r="B386" i="4"/>
  <c r="E386" i="4" s="1"/>
  <c r="F386" i="4" s="1"/>
  <c r="G386" i="4" s="1"/>
  <c r="H116" i="1" l="1"/>
  <c r="F118" i="1"/>
  <c r="G117" i="1"/>
  <c r="I117" i="1" s="1"/>
  <c r="J117" i="1" s="1"/>
  <c r="T392" i="2"/>
  <c r="L392" i="2"/>
  <c r="K392" i="2"/>
  <c r="R396" i="2"/>
  <c r="U396" i="2" s="1"/>
  <c r="Q400" i="2"/>
  <c r="I396" i="2"/>
  <c r="H400" i="2"/>
  <c r="D118" i="3"/>
  <c r="F118" i="3" s="1"/>
  <c r="H118" i="3" s="1"/>
  <c r="B409" i="2"/>
  <c r="B411" i="2"/>
  <c r="B410" i="2"/>
  <c r="B408" i="2"/>
  <c r="F404" i="2"/>
  <c r="G404" i="2" s="1"/>
  <c r="O404" i="2"/>
  <c r="P404" i="2" s="1"/>
  <c r="O407" i="2"/>
  <c r="P407" i="2" s="1"/>
  <c r="F407" i="2"/>
  <c r="G407" i="2" s="1"/>
  <c r="F406" i="2"/>
  <c r="G406" i="2" s="1"/>
  <c r="O406" i="2"/>
  <c r="P406" i="2" s="1"/>
  <c r="D119" i="1"/>
  <c r="F405" i="2"/>
  <c r="G405" i="2" s="1"/>
  <c r="O405" i="2"/>
  <c r="P405" i="2" s="1"/>
  <c r="B391" i="4"/>
  <c r="E391" i="4" s="1"/>
  <c r="F391" i="4" s="1"/>
  <c r="B392" i="4"/>
  <c r="E392" i="4" s="1"/>
  <c r="F392" i="4" s="1"/>
  <c r="B393" i="4"/>
  <c r="E393" i="4" s="1"/>
  <c r="F393" i="4" s="1"/>
  <c r="B390" i="4"/>
  <c r="E390" i="4" s="1"/>
  <c r="F390" i="4" s="1"/>
  <c r="F119" i="1" l="1"/>
  <c r="G118" i="1"/>
  <c r="I118" i="1" s="1"/>
  <c r="J118" i="1" s="1"/>
  <c r="H117" i="1"/>
  <c r="G389" i="4"/>
  <c r="T396" i="2"/>
  <c r="L396" i="2"/>
  <c r="K396" i="2"/>
  <c r="R400" i="2"/>
  <c r="U400" i="2" s="1"/>
  <c r="Q404" i="2"/>
  <c r="I400" i="2"/>
  <c r="H404" i="2"/>
  <c r="F410" i="2"/>
  <c r="G410" i="2" s="1"/>
  <c r="O410" i="2"/>
  <c r="P410" i="2" s="1"/>
  <c r="F411" i="2"/>
  <c r="G411" i="2" s="1"/>
  <c r="O411" i="2"/>
  <c r="P411" i="2" s="1"/>
  <c r="F409" i="2"/>
  <c r="G409" i="2" s="1"/>
  <c r="O409" i="2"/>
  <c r="P409" i="2" s="1"/>
  <c r="B413" i="2"/>
  <c r="B414" i="2"/>
  <c r="B415" i="2"/>
  <c r="B412" i="2"/>
  <c r="D120" i="1"/>
  <c r="F408" i="2"/>
  <c r="G408" i="2" s="1"/>
  <c r="O408" i="2"/>
  <c r="P408" i="2" s="1"/>
  <c r="D119" i="3"/>
  <c r="F119" i="3" s="1"/>
  <c r="H119" i="3" s="1"/>
  <c r="B395" i="4"/>
  <c r="E395" i="4" s="1"/>
  <c r="F395" i="4" s="1"/>
  <c r="B396" i="4"/>
  <c r="E396" i="4" s="1"/>
  <c r="F396" i="4" s="1"/>
  <c r="B397" i="4"/>
  <c r="E397" i="4" s="1"/>
  <c r="F397" i="4" s="1"/>
  <c r="B394" i="4"/>
  <c r="E394" i="4" s="1"/>
  <c r="F394" i="4" s="1"/>
  <c r="G392" i="4" s="1"/>
  <c r="F120" i="1" l="1"/>
  <c r="H118" i="1"/>
  <c r="G119" i="1"/>
  <c r="I119" i="1" s="1"/>
  <c r="J119" i="1" s="1"/>
  <c r="G395" i="4"/>
  <c r="T400" i="2"/>
  <c r="L400" i="2"/>
  <c r="K400" i="2"/>
  <c r="R404" i="2"/>
  <c r="U404" i="2" s="1"/>
  <c r="Q408" i="2"/>
  <c r="I404" i="2"/>
  <c r="H408" i="2"/>
  <c r="F414" i="2"/>
  <c r="G414" i="2" s="1"/>
  <c r="O414" i="2"/>
  <c r="P414" i="2" s="1"/>
  <c r="D121" i="1"/>
  <c r="F413" i="2"/>
  <c r="G413" i="2" s="1"/>
  <c r="O413" i="2"/>
  <c r="P413" i="2" s="1"/>
  <c r="B417" i="2"/>
  <c r="B418" i="2"/>
  <c r="B416" i="2"/>
  <c r="B419" i="2"/>
  <c r="D120" i="3"/>
  <c r="F120" i="3" s="1"/>
  <c r="H120" i="3" s="1"/>
  <c r="F412" i="2"/>
  <c r="G412" i="2" s="1"/>
  <c r="O412" i="2"/>
  <c r="P412" i="2" s="1"/>
  <c r="O415" i="2"/>
  <c r="P415" i="2" s="1"/>
  <c r="F415" i="2"/>
  <c r="G415" i="2" s="1"/>
  <c r="B400" i="4"/>
  <c r="E400" i="4" s="1"/>
  <c r="F400" i="4" s="1"/>
  <c r="B401" i="4"/>
  <c r="E401" i="4" s="1"/>
  <c r="F401" i="4" s="1"/>
  <c r="B398" i="4"/>
  <c r="E398" i="4" s="1"/>
  <c r="F398" i="4" s="1"/>
  <c r="B399" i="4"/>
  <c r="E399" i="4" s="1"/>
  <c r="F399" i="4" s="1"/>
  <c r="F121" i="1" l="1"/>
  <c r="H119" i="1"/>
  <c r="G120" i="1"/>
  <c r="I120" i="1" s="1"/>
  <c r="J120" i="1" s="1"/>
  <c r="G398" i="4"/>
  <c r="T404" i="2"/>
  <c r="L404" i="2"/>
  <c r="K404" i="2"/>
  <c r="R408" i="2"/>
  <c r="U408" i="2" s="1"/>
  <c r="Q412" i="2"/>
  <c r="I408" i="2"/>
  <c r="H412" i="2"/>
  <c r="O418" i="2"/>
  <c r="P418" i="2" s="1"/>
  <c r="F418" i="2"/>
  <c r="G418" i="2" s="1"/>
  <c r="O417" i="2"/>
  <c r="P417" i="2" s="1"/>
  <c r="F417" i="2"/>
  <c r="G417" i="2" s="1"/>
  <c r="D122" i="1"/>
  <c r="F419" i="2"/>
  <c r="G419" i="2" s="1"/>
  <c r="O419" i="2"/>
  <c r="P419" i="2" s="1"/>
  <c r="B421" i="2"/>
  <c r="B422" i="2"/>
  <c r="B423" i="2"/>
  <c r="B420" i="2"/>
  <c r="D121" i="3"/>
  <c r="F121" i="3" s="1"/>
  <c r="H121" i="3" s="1"/>
  <c r="F416" i="2"/>
  <c r="G416" i="2" s="1"/>
  <c r="O416" i="2"/>
  <c r="P416" i="2" s="1"/>
  <c r="B403" i="4"/>
  <c r="E403" i="4" s="1"/>
  <c r="F403" i="4" s="1"/>
  <c r="B402" i="4"/>
  <c r="E402" i="4" s="1"/>
  <c r="F402" i="4" s="1"/>
  <c r="B404" i="4"/>
  <c r="E404" i="4" s="1"/>
  <c r="F404" i="4" s="1"/>
  <c r="B405" i="4"/>
  <c r="E405" i="4" s="1"/>
  <c r="F405" i="4" s="1"/>
  <c r="H120" i="1" l="1"/>
  <c r="F122" i="1"/>
  <c r="G121" i="1"/>
  <c r="I121" i="1" s="1"/>
  <c r="J121" i="1" s="1"/>
  <c r="G401" i="4"/>
  <c r="T408" i="2"/>
  <c r="L408" i="2"/>
  <c r="K408" i="2"/>
  <c r="R412" i="2"/>
  <c r="U412" i="2" s="1"/>
  <c r="Q416" i="2"/>
  <c r="I412" i="2"/>
  <c r="H416" i="2"/>
  <c r="D122" i="3"/>
  <c r="F122" i="3" s="1"/>
  <c r="H122" i="3" s="1"/>
  <c r="F420" i="2"/>
  <c r="G420" i="2" s="1"/>
  <c r="O420" i="2"/>
  <c r="P420" i="2" s="1"/>
  <c r="D123" i="1"/>
  <c r="F423" i="2"/>
  <c r="G423" i="2" s="1"/>
  <c r="O423" i="2"/>
  <c r="P423" i="2" s="1"/>
  <c r="F422" i="2"/>
  <c r="G422" i="2" s="1"/>
  <c r="O422" i="2"/>
  <c r="P422" i="2" s="1"/>
  <c r="F421" i="2"/>
  <c r="G421" i="2" s="1"/>
  <c r="O421" i="2"/>
  <c r="P421" i="2" s="1"/>
  <c r="B426" i="2"/>
  <c r="B427" i="2"/>
  <c r="B425" i="2"/>
  <c r="B424" i="2"/>
  <c r="B408" i="4"/>
  <c r="E408" i="4" s="1"/>
  <c r="F408" i="4" s="1"/>
  <c r="B410" i="4"/>
  <c r="E410" i="4" s="1"/>
  <c r="F410" i="4" s="1"/>
  <c r="B406" i="4"/>
  <c r="E406" i="4" s="1"/>
  <c r="F406" i="4" s="1"/>
  <c r="G404" i="4" s="1"/>
  <c r="B409" i="4"/>
  <c r="E409" i="4" s="1"/>
  <c r="F409" i="4" s="1"/>
  <c r="F123" i="1" l="1"/>
  <c r="G122" i="1"/>
  <c r="I122" i="1" s="1"/>
  <c r="J122" i="1" s="1"/>
  <c r="H121" i="1"/>
  <c r="T412" i="2"/>
  <c r="L412" i="2"/>
  <c r="K412" i="2"/>
  <c r="R416" i="2"/>
  <c r="U416" i="2" s="1"/>
  <c r="Q420" i="2"/>
  <c r="I416" i="2"/>
  <c r="H420" i="2"/>
  <c r="B429" i="2"/>
  <c r="B430" i="2"/>
  <c r="B431" i="2"/>
  <c r="B428" i="2"/>
  <c r="O424" i="2"/>
  <c r="P424" i="2" s="1"/>
  <c r="F424" i="2"/>
  <c r="G424" i="2" s="1"/>
  <c r="F425" i="2"/>
  <c r="G425" i="2" s="1"/>
  <c r="O425" i="2"/>
  <c r="P425" i="2" s="1"/>
  <c r="O427" i="2"/>
  <c r="P427" i="2" s="1"/>
  <c r="F427" i="2"/>
  <c r="G427" i="2" s="1"/>
  <c r="D124" i="1"/>
  <c r="D123" i="3"/>
  <c r="F123" i="3" s="1"/>
  <c r="H123" i="3" s="1"/>
  <c r="F426" i="2"/>
  <c r="G426" i="2" s="1"/>
  <c r="O426" i="2"/>
  <c r="P426" i="2" s="1"/>
  <c r="B407" i="4"/>
  <c r="E407" i="4" s="1"/>
  <c r="F407" i="4" s="1"/>
  <c r="G407" i="4" s="1"/>
  <c r="F124" i="1" l="1"/>
  <c r="G123" i="1"/>
  <c r="I123" i="1" s="1"/>
  <c r="J123" i="1" s="1"/>
  <c r="H122" i="1"/>
  <c r="T416" i="2"/>
  <c r="L416" i="2"/>
  <c r="K416" i="2"/>
  <c r="R420" i="2"/>
  <c r="U420" i="2" s="1"/>
  <c r="Q424" i="2"/>
  <c r="I420" i="2"/>
  <c r="H424" i="2"/>
  <c r="B433" i="2"/>
  <c r="B434" i="2"/>
  <c r="B432" i="2"/>
  <c r="B435" i="2"/>
  <c r="O428" i="2"/>
  <c r="P428" i="2" s="1"/>
  <c r="F428" i="2"/>
  <c r="G428" i="2" s="1"/>
  <c r="O431" i="2"/>
  <c r="P431" i="2" s="1"/>
  <c r="F431" i="2"/>
  <c r="G431" i="2" s="1"/>
  <c r="F430" i="2"/>
  <c r="G430" i="2" s="1"/>
  <c r="O430" i="2"/>
  <c r="P430" i="2" s="1"/>
  <c r="D125" i="1"/>
  <c r="F429" i="2"/>
  <c r="G429" i="2" s="1"/>
  <c r="O429" i="2"/>
  <c r="P429" i="2" s="1"/>
  <c r="D124" i="3"/>
  <c r="F124" i="3" s="1"/>
  <c r="H124" i="3" s="1"/>
  <c r="B413" i="4"/>
  <c r="E413" i="4" s="1"/>
  <c r="F413" i="4" s="1"/>
  <c r="B412" i="4"/>
  <c r="E412" i="4" s="1"/>
  <c r="F412" i="4" s="1"/>
  <c r="B414" i="4"/>
  <c r="E414" i="4" s="1"/>
  <c r="F414" i="4" s="1"/>
  <c r="B411" i="4"/>
  <c r="E411" i="4" s="1"/>
  <c r="F411" i="4" s="1"/>
  <c r="F125" i="1" l="1"/>
  <c r="H123" i="1"/>
  <c r="G124" i="1"/>
  <c r="I124" i="1" s="1"/>
  <c r="J124" i="1" s="1"/>
  <c r="G410" i="4"/>
  <c r="T420" i="2"/>
  <c r="L420" i="2"/>
  <c r="K420" i="2"/>
  <c r="R424" i="2"/>
  <c r="U424" i="2" s="1"/>
  <c r="Q428" i="2"/>
  <c r="I424" i="2"/>
  <c r="H428" i="2"/>
  <c r="D126" i="1"/>
  <c r="O435" i="2"/>
  <c r="P435" i="2" s="1"/>
  <c r="F435" i="2"/>
  <c r="G435" i="2" s="1"/>
  <c r="D125" i="3"/>
  <c r="F125" i="3" s="1"/>
  <c r="H125" i="3" s="1"/>
  <c r="O432" i="2"/>
  <c r="P432" i="2" s="1"/>
  <c r="F432" i="2"/>
  <c r="G432" i="2" s="1"/>
  <c r="F434" i="2"/>
  <c r="G434" i="2" s="1"/>
  <c r="O434" i="2"/>
  <c r="P434" i="2" s="1"/>
  <c r="F433" i="2"/>
  <c r="G433" i="2" s="1"/>
  <c r="O433" i="2"/>
  <c r="P433" i="2" s="1"/>
  <c r="B438" i="2"/>
  <c r="B439" i="2"/>
  <c r="B436" i="2"/>
  <c r="B437" i="2"/>
  <c r="B415" i="4"/>
  <c r="E415" i="4" s="1"/>
  <c r="F415" i="4" s="1"/>
  <c r="G413" i="4" s="1"/>
  <c r="B417" i="4"/>
  <c r="E417" i="4" s="1"/>
  <c r="F417" i="4" s="1"/>
  <c r="B418" i="4"/>
  <c r="E418" i="4" s="1"/>
  <c r="F418" i="4" s="1"/>
  <c r="B416" i="4"/>
  <c r="E416" i="4" s="1"/>
  <c r="F416" i="4" s="1"/>
  <c r="H124" i="1" l="1"/>
  <c r="F126" i="1"/>
  <c r="G125" i="1"/>
  <c r="I125" i="1" s="1"/>
  <c r="J125" i="1" s="1"/>
  <c r="G416" i="4"/>
  <c r="T424" i="2"/>
  <c r="L424" i="2"/>
  <c r="K424" i="2"/>
  <c r="R428" i="2"/>
  <c r="U428" i="2" s="1"/>
  <c r="Q432" i="2"/>
  <c r="I428" i="2"/>
  <c r="H432" i="2"/>
  <c r="D126" i="3"/>
  <c r="F126" i="3" s="1"/>
  <c r="H126" i="3" s="1"/>
  <c r="B441" i="2"/>
  <c r="B442" i="2"/>
  <c r="B443" i="2"/>
  <c r="B440" i="2"/>
  <c r="F436" i="2"/>
  <c r="G436" i="2" s="1"/>
  <c r="O436" i="2"/>
  <c r="P436" i="2" s="1"/>
  <c r="O439" i="2"/>
  <c r="P439" i="2" s="1"/>
  <c r="F439" i="2"/>
  <c r="G439" i="2" s="1"/>
  <c r="F437" i="2"/>
  <c r="G437" i="2" s="1"/>
  <c r="O437" i="2"/>
  <c r="P437" i="2" s="1"/>
  <c r="F438" i="2"/>
  <c r="G438" i="2" s="1"/>
  <c r="O438" i="2"/>
  <c r="P438" i="2" s="1"/>
  <c r="D127" i="1"/>
  <c r="B420" i="4"/>
  <c r="E420" i="4" s="1"/>
  <c r="F420" i="4" s="1"/>
  <c r="B422" i="4"/>
  <c r="E422" i="4" s="1"/>
  <c r="F422" i="4" s="1"/>
  <c r="B421" i="4"/>
  <c r="E421" i="4" s="1"/>
  <c r="F421" i="4" s="1"/>
  <c r="B419" i="4"/>
  <c r="E419" i="4" s="1"/>
  <c r="F419" i="4" s="1"/>
  <c r="H125" i="1" l="1"/>
  <c r="G126" i="1"/>
  <c r="I126" i="1" s="1"/>
  <c r="J126" i="1" s="1"/>
  <c r="F127" i="1"/>
  <c r="G419" i="4"/>
  <c r="T428" i="2"/>
  <c r="L428" i="2"/>
  <c r="K428" i="2"/>
  <c r="R432" i="2"/>
  <c r="U432" i="2" s="1"/>
  <c r="Q436" i="2"/>
  <c r="I432" i="2"/>
  <c r="H436" i="2"/>
  <c r="O442" i="2"/>
  <c r="P442" i="2" s="1"/>
  <c r="F442" i="2"/>
  <c r="G442" i="2" s="1"/>
  <c r="O441" i="2"/>
  <c r="P441" i="2" s="1"/>
  <c r="F441" i="2"/>
  <c r="G441" i="2" s="1"/>
  <c r="D128" i="1"/>
  <c r="D127" i="3"/>
  <c r="F127" i="3" s="1"/>
  <c r="H127" i="3" s="1"/>
  <c r="O440" i="2"/>
  <c r="P440" i="2" s="1"/>
  <c r="F440" i="2"/>
  <c r="G440" i="2" s="1"/>
  <c r="B445" i="2"/>
  <c r="B446" i="2"/>
  <c r="B447" i="2"/>
  <c r="B444" i="2"/>
  <c r="F443" i="2"/>
  <c r="G443" i="2" s="1"/>
  <c r="O443" i="2"/>
  <c r="P443" i="2" s="1"/>
  <c r="B425" i="4"/>
  <c r="E425" i="4" s="1"/>
  <c r="F425" i="4" s="1"/>
  <c r="B426" i="4"/>
  <c r="E426" i="4" s="1"/>
  <c r="F426" i="4" s="1"/>
  <c r="B423" i="4"/>
  <c r="E423" i="4" s="1"/>
  <c r="F423" i="4" s="1"/>
  <c r="B424" i="4"/>
  <c r="E424" i="4" s="1"/>
  <c r="F424" i="4" s="1"/>
  <c r="G127" i="1" l="1"/>
  <c r="I127" i="1" s="1"/>
  <c r="J127" i="1" s="1"/>
  <c r="F128" i="1"/>
  <c r="H126" i="1"/>
  <c r="G422" i="4"/>
  <c r="T432" i="2"/>
  <c r="L432" i="2"/>
  <c r="K432" i="2"/>
  <c r="R436" i="2"/>
  <c r="U436" i="2" s="1"/>
  <c r="Q440" i="2"/>
  <c r="I436" i="2"/>
  <c r="H440" i="2"/>
  <c r="O446" i="2"/>
  <c r="P446" i="2" s="1"/>
  <c r="F446" i="2"/>
  <c r="G446" i="2" s="1"/>
  <c r="O445" i="2"/>
  <c r="P445" i="2" s="1"/>
  <c r="F445" i="2"/>
  <c r="G445" i="2" s="1"/>
  <c r="B450" i="2"/>
  <c r="B451" i="2"/>
  <c r="B449" i="2"/>
  <c r="B448" i="2"/>
  <c r="D128" i="3"/>
  <c r="F128" i="3" s="1"/>
  <c r="H128" i="3" s="1"/>
  <c r="F444" i="2"/>
  <c r="G444" i="2" s="1"/>
  <c r="O444" i="2"/>
  <c r="P444" i="2" s="1"/>
  <c r="O447" i="2"/>
  <c r="P447" i="2" s="1"/>
  <c r="F447" i="2"/>
  <c r="G447" i="2" s="1"/>
  <c r="D129" i="1"/>
  <c r="B430" i="4"/>
  <c r="E430" i="4" s="1"/>
  <c r="F430" i="4" s="1"/>
  <c r="B431" i="4"/>
  <c r="E431" i="4" s="1"/>
  <c r="F431" i="4" s="1"/>
  <c r="B427" i="4"/>
  <c r="E427" i="4" s="1"/>
  <c r="F427" i="4" s="1"/>
  <c r="G425" i="4" s="1"/>
  <c r="B429" i="4"/>
  <c r="E429" i="4" s="1"/>
  <c r="F429" i="4" s="1"/>
  <c r="F129" i="1" l="1"/>
  <c r="G128" i="1"/>
  <c r="I128" i="1" s="1"/>
  <c r="J128" i="1" s="1"/>
  <c r="H127" i="1"/>
  <c r="T436" i="2"/>
  <c r="L436" i="2"/>
  <c r="K436" i="2"/>
  <c r="R440" i="2"/>
  <c r="U440" i="2" s="1"/>
  <c r="Q444" i="2"/>
  <c r="I440" i="2"/>
  <c r="H444" i="2"/>
  <c r="O450" i="2"/>
  <c r="P450" i="2" s="1"/>
  <c r="F450" i="2"/>
  <c r="G450" i="2" s="1"/>
  <c r="D129" i="3"/>
  <c r="F129" i="3" s="1"/>
  <c r="H129" i="3" s="1"/>
  <c r="F448" i="2"/>
  <c r="G448" i="2" s="1"/>
  <c r="O448" i="2"/>
  <c r="P448" i="2" s="1"/>
  <c r="B455" i="2"/>
  <c r="B452" i="2"/>
  <c r="B453" i="2"/>
  <c r="B454" i="2"/>
  <c r="D130" i="1"/>
  <c r="F449" i="2"/>
  <c r="G449" i="2" s="1"/>
  <c r="O449" i="2"/>
  <c r="P449" i="2" s="1"/>
  <c r="F451" i="2"/>
  <c r="G451" i="2" s="1"/>
  <c r="O451" i="2"/>
  <c r="P451" i="2" s="1"/>
  <c r="B428" i="4"/>
  <c r="E428" i="4" s="1"/>
  <c r="F428" i="4" s="1"/>
  <c r="G428" i="4" s="1"/>
  <c r="F130" i="1" l="1"/>
  <c r="G129" i="1"/>
  <c r="I129" i="1" s="1"/>
  <c r="J129" i="1" s="1"/>
  <c r="H128" i="1"/>
  <c r="T440" i="2"/>
  <c r="L440" i="2"/>
  <c r="K440" i="2"/>
  <c r="R444" i="2"/>
  <c r="U444" i="2" s="1"/>
  <c r="Q448" i="2"/>
  <c r="I444" i="2"/>
  <c r="H448" i="2"/>
  <c r="O455" i="2"/>
  <c r="P455" i="2" s="1"/>
  <c r="F455" i="2"/>
  <c r="G455" i="2" s="1"/>
  <c r="D131" i="1"/>
  <c r="F454" i="2"/>
  <c r="G454" i="2" s="1"/>
  <c r="O454" i="2"/>
  <c r="P454" i="2" s="1"/>
  <c r="B457" i="2"/>
  <c r="B458" i="2"/>
  <c r="B459" i="2"/>
  <c r="B456" i="2"/>
  <c r="F453" i="2"/>
  <c r="G453" i="2" s="1"/>
  <c r="O453" i="2"/>
  <c r="P453" i="2" s="1"/>
  <c r="F452" i="2"/>
  <c r="G452" i="2" s="1"/>
  <c r="O452" i="2"/>
  <c r="P452" i="2" s="1"/>
  <c r="D130" i="3"/>
  <c r="F130" i="3" s="1"/>
  <c r="H130" i="3" s="1"/>
  <c r="B433" i="4"/>
  <c r="E433" i="4" s="1"/>
  <c r="F433" i="4" s="1"/>
  <c r="B434" i="4"/>
  <c r="E434" i="4" s="1"/>
  <c r="F434" i="4" s="1"/>
  <c r="B435" i="4"/>
  <c r="E435" i="4" s="1"/>
  <c r="F435" i="4" s="1"/>
  <c r="B432" i="4"/>
  <c r="E432" i="4" s="1"/>
  <c r="F432" i="4" s="1"/>
  <c r="F131" i="1" l="1"/>
  <c r="H129" i="1"/>
  <c r="G130" i="1"/>
  <c r="I130" i="1" s="1"/>
  <c r="J130" i="1" s="1"/>
  <c r="G431" i="4"/>
  <c r="T444" i="2"/>
  <c r="L444" i="2"/>
  <c r="K444" i="2"/>
  <c r="R448" i="2"/>
  <c r="U448" i="2" s="1"/>
  <c r="Q452" i="2"/>
  <c r="I448" i="2"/>
  <c r="H452" i="2"/>
  <c r="O456" i="2"/>
  <c r="P456" i="2" s="1"/>
  <c r="F456" i="2"/>
  <c r="G456" i="2" s="1"/>
  <c r="O458" i="2"/>
  <c r="P458" i="2" s="1"/>
  <c r="F458" i="2"/>
  <c r="G458" i="2" s="1"/>
  <c r="B461" i="2"/>
  <c r="B462" i="2"/>
  <c r="B463" i="2"/>
  <c r="B460" i="2"/>
  <c r="O459" i="2"/>
  <c r="P459" i="2" s="1"/>
  <c r="F459" i="2"/>
  <c r="G459" i="2" s="1"/>
  <c r="O457" i="2"/>
  <c r="P457" i="2" s="1"/>
  <c r="F457" i="2"/>
  <c r="G457" i="2" s="1"/>
  <c r="D131" i="3"/>
  <c r="F131" i="3" s="1"/>
  <c r="H131" i="3" s="1"/>
  <c r="D132" i="1"/>
  <c r="B437" i="4"/>
  <c r="E437" i="4" s="1"/>
  <c r="F437" i="4" s="1"/>
  <c r="B436" i="4"/>
  <c r="E436" i="4" s="1"/>
  <c r="F436" i="4" s="1"/>
  <c r="G434" i="4" s="1"/>
  <c r="B439" i="4"/>
  <c r="E439" i="4" s="1"/>
  <c r="F439" i="4" s="1"/>
  <c r="B438" i="4"/>
  <c r="E438" i="4" s="1"/>
  <c r="F438" i="4" s="1"/>
  <c r="H130" i="1" l="1"/>
  <c r="F132" i="1"/>
  <c r="G131" i="1"/>
  <c r="I131" i="1" s="1"/>
  <c r="J131" i="1" s="1"/>
  <c r="G437" i="4"/>
  <c r="T448" i="2"/>
  <c r="L448" i="2"/>
  <c r="K448" i="2"/>
  <c r="R452" i="2"/>
  <c r="U452" i="2" s="1"/>
  <c r="Q456" i="2"/>
  <c r="I452" i="2"/>
  <c r="H456" i="2"/>
  <c r="O460" i="2"/>
  <c r="P460" i="2" s="1"/>
  <c r="F460" i="2"/>
  <c r="G460" i="2" s="1"/>
  <c r="F463" i="2"/>
  <c r="G463" i="2" s="1"/>
  <c r="O463" i="2"/>
  <c r="P463" i="2" s="1"/>
  <c r="O462" i="2"/>
  <c r="P462" i="2" s="1"/>
  <c r="F462" i="2"/>
  <c r="G462" i="2" s="1"/>
  <c r="O461" i="2"/>
  <c r="P461" i="2" s="1"/>
  <c r="F461" i="2"/>
  <c r="G461" i="2" s="1"/>
  <c r="D133" i="1"/>
  <c r="B466" i="2"/>
  <c r="B464" i="2"/>
  <c r="B467" i="2"/>
  <c r="B465" i="2"/>
  <c r="D132" i="3"/>
  <c r="F132" i="3" s="1"/>
  <c r="H132" i="3" s="1"/>
  <c r="B440" i="4"/>
  <c r="E440" i="4" s="1"/>
  <c r="F440" i="4" s="1"/>
  <c r="B442" i="4"/>
  <c r="E442" i="4" s="1"/>
  <c r="F442" i="4" s="1"/>
  <c r="B443" i="4"/>
  <c r="E443" i="4" s="1"/>
  <c r="F443" i="4" s="1"/>
  <c r="B441" i="4"/>
  <c r="E441" i="4" s="1"/>
  <c r="F441" i="4" s="1"/>
  <c r="F133" i="1" l="1"/>
  <c r="H131" i="1"/>
  <c r="G132" i="1"/>
  <c r="I132" i="1" s="1"/>
  <c r="J132" i="1" s="1"/>
  <c r="G440" i="4"/>
  <c r="T452" i="2"/>
  <c r="L452" i="2"/>
  <c r="K452" i="2"/>
  <c r="R456" i="2"/>
  <c r="U456" i="2" s="1"/>
  <c r="Q460" i="2"/>
  <c r="I456" i="2"/>
  <c r="H460" i="2"/>
  <c r="O465" i="2"/>
  <c r="P465" i="2" s="1"/>
  <c r="F465" i="2"/>
  <c r="G465" i="2" s="1"/>
  <c r="O467" i="2"/>
  <c r="P467" i="2" s="1"/>
  <c r="F467" i="2"/>
  <c r="G467" i="2" s="1"/>
  <c r="F464" i="2"/>
  <c r="G464" i="2" s="1"/>
  <c r="O464" i="2"/>
  <c r="P464" i="2" s="1"/>
  <c r="F466" i="2"/>
  <c r="G466" i="2" s="1"/>
  <c r="O466" i="2"/>
  <c r="P466" i="2" s="1"/>
  <c r="B470" i="2"/>
  <c r="B471" i="2"/>
  <c r="B468" i="2"/>
  <c r="B469" i="2"/>
  <c r="D134" i="1"/>
  <c r="D133" i="3"/>
  <c r="F133" i="3" s="1"/>
  <c r="H133" i="3" s="1"/>
  <c r="B444" i="4"/>
  <c r="E444" i="4" s="1"/>
  <c r="F444" i="4" s="1"/>
  <c r="B447" i="4"/>
  <c r="E447" i="4" s="1"/>
  <c r="F447" i="4" s="1"/>
  <c r="B445" i="4"/>
  <c r="E445" i="4" s="1"/>
  <c r="F445" i="4" s="1"/>
  <c r="B446" i="4"/>
  <c r="E446" i="4" s="1"/>
  <c r="F446" i="4" s="1"/>
  <c r="G443" i="4" l="1"/>
  <c r="H132" i="1"/>
  <c r="F134" i="1"/>
  <c r="G133" i="1"/>
  <c r="I133" i="1" s="1"/>
  <c r="J133" i="1" s="1"/>
  <c r="T456" i="2"/>
  <c r="L456" i="2"/>
  <c r="K456" i="2"/>
  <c r="R460" i="2"/>
  <c r="U460" i="2" s="1"/>
  <c r="Q464" i="2"/>
  <c r="I460" i="2"/>
  <c r="H464" i="2"/>
  <c r="D135" i="1"/>
  <c r="F469" i="2"/>
  <c r="G469" i="2" s="1"/>
  <c r="O469" i="2"/>
  <c r="P469" i="2" s="1"/>
  <c r="O468" i="2"/>
  <c r="P468" i="2" s="1"/>
  <c r="F468" i="2"/>
  <c r="G468" i="2" s="1"/>
  <c r="F471" i="2"/>
  <c r="G471" i="2" s="1"/>
  <c r="O471" i="2"/>
  <c r="P471" i="2" s="1"/>
  <c r="B473" i="2"/>
  <c r="B474" i="2"/>
  <c r="B472" i="2"/>
  <c r="B475" i="2"/>
  <c r="D134" i="3"/>
  <c r="F134" i="3" s="1"/>
  <c r="H134" i="3" s="1"/>
  <c r="O470" i="2"/>
  <c r="P470" i="2" s="1"/>
  <c r="F470" i="2"/>
  <c r="G470" i="2" s="1"/>
  <c r="B452" i="4"/>
  <c r="E452" i="4" s="1"/>
  <c r="F452" i="4" s="1"/>
  <c r="B450" i="4"/>
  <c r="E450" i="4" s="1"/>
  <c r="F450" i="4" s="1"/>
  <c r="B451" i="4"/>
  <c r="E451" i="4" s="1"/>
  <c r="F451" i="4" s="1"/>
  <c r="B448" i="4"/>
  <c r="E448" i="4" s="1"/>
  <c r="F448" i="4" s="1"/>
  <c r="G446" i="4" s="1"/>
  <c r="H133" i="1" l="1"/>
  <c r="G134" i="1"/>
  <c r="I134" i="1" s="1"/>
  <c r="J134" i="1" s="1"/>
  <c r="F135" i="1"/>
  <c r="T460" i="2"/>
  <c r="L460" i="2"/>
  <c r="K460" i="2"/>
  <c r="R464" i="2"/>
  <c r="U464" i="2" s="1"/>
  <c r="Q468" i="2"/>
  <c r="I464" i="2"/>
  <c r="H468" i="2"/>
  <c r="D135" i="3"/>
  <c r="F135" i="3" s="1"/>
  <c r="H135" i="3" s="1"/>
  <c r="F475" i="2"/>
  <c r="G475" i="2" s="1"/>
  <c r="O475" i="2"/>
  <c r="P475" i="2" s="1"/>
  <c r="B477" i="2"/>
  <c r="B476" i="2"/>
  <c r="B478" i="2"/>
  <c r="B479" i="2"/>
  <c r="O472" i="2"/>
  <c r="P472" i="2" s="1"/>
  <c r="F472" i="2"/>
  <c r="G472" i="2" s="1"/>
  <c r="D136" i="1"/>
  <c r="O474" i="2"/>
  <c r="P474" i="2" s="1"/>
  <c r="F474" i="2"/>
  <c r="G474" i="2" s="1"/>
  <c r="F473" i="2"/>
  <c r="G473" i="2" s="1"/>
  <c r="O473" i="2"/>
  <c r="P473" i="2" s="1"/>
  <c r="B449" i="4"/>
  <c r="E449" i="4" s="1"/>
  <c r="F449" i="4" s="1"/>
  <c r="G449" i="4" s="1"/>
  <c r="G135" i="1" l="1"/>
  <c r="I135" i="1" s="1"/>
  <c r="J135" i="1" s="1"/>
  <c r="F136" i="1"/>
  <c r="H134" i="1"/>
  <c r="T464" i="2"/>
  <c r="L464" i="2"/>
  <c r="K464" i="2"/>
  <c r="R468" i="2"/>
  <c r="U468" i="2" s="1"/>
  <c r="Q472" i="2"/>
  <c r="I468" i="2"/>
  <c r="H472" i="2"/>
  <c r="O478" i="2"/>
  <c r="P478" i="2" s="1"/>
  <c r="F478" i="2"/>
  <c r="G478" i="2" s="1"/>
  <c r="O477" i="2"/>
  <c r="P477" i="2" s="1"/>
  <c r="F477" i="2"/>
  <c r="G477" i="2" s="1"/>
  <c r="D136" i="3"/>
  <c r="F136" i="3" s="1"/>
  <c r="H136" i="3" s="1"/>
  <c r="D137" i="1"/>
  <c r="F476" i="2"/>
  <c r="G476" i="2" s="1"/>
  <c r="O476" i="2"/>
  <c r="P476" i="2" s="1"/>
  <c r="F479" i="2"/>
  <c r="G479" i="2" s="1"/>
  <c r="O479" i="2"/>
  <c r="P479" i="2" s="1"/>
  <c r="B482" i="2"/>
  <c r="B480" i="2"/>
  <c r="B481" i="2"/>
  <c r="B483" i="2"/>
  <c r="B454" i="4"/>
  <c r="E454" i="4" s="1"/>
  <c r="F454" i="4" s="1"/>
  <c r="B455" i="4"/>
  <c r="E455" i="4" s="1"/>
  <c r="F455" i="4" s="1"/>
  <c r="B456" i="4"/>
  <c r="E456" i="4" s="1"/>
  <c r="F456" i="4" s="1"/>
  <c r="B453" i="4"/>
  <c r="E453" i="4" s="1"/>
  <c r="F453" i="4" s="1"/>
  <c r="F137" i="1" l="1"/>
  <c r="G136" i="1"/>
  <c r="I136" i="1" s="1"/>
  <c r="J136" i="1" s="1"/>
  <c r="H135" i="1"/>
  <c r="G452" i="4"/>
  <c r="T468" i="2"/>
  <c r="L468" i="2"/>
  <c r="K468" i="2"/>
  <c r="R472" i="2"/>
  <c r="U472" i="2" s="1"/>
  <c r="Q476" i="2"/>
  <c r="I472" i="2"/>
  <c r="H476" i="2"/>
  <c r="B485" i="2"/>
  <c r="B486" i="2"/>
  <c r="B487" i="2"/>
  <c r="B484" i="2"/>
  <c r="D137" i="3"/>
  <c r="F137" i="3" s="1"/>
  <c r="H137" i="3" s="1"/>
  <c r="F483" i="2"/>
  <c r="G483" i="2" s="1"/>
  <c r="O483" i="2"/>
  <c r="P483" i="2" s="1"/>
  <c r="D138" i="1"/>
  <c r="O481" i="2"/>
  <c r="P481" i="2" s="1"/>
  <c r="F481" i="2"/>
  <c r="G481" i="2" s="1"/>
  <c r="O480" i="2"/>
  <c r="P480" i="2" s="1"/>
  <c r="F480" i="2"/>
  <c r="G480" i="2" s="1"/>
  <c r="F482" i="2"/>
  <c r="G482" i="2" s="1"/>
  <c r="O482" i="2"/>
  <c r="P482" i="2" s="1"/>
  <c r="B460" i="4"/>
  <c r="E460" i="4" s="1"/>
  <c r="F460" i="4" s="1"/>
  <c r="B458" i="4"/>
  <c r="E458" i="4" s="1"/>
  <c r="F458" i="4" s="1"/>
  <c r="B459" i="4"/>
  <c r="E459" i="4" s="1"/>
  <c r="F459" i="4" s="1"/>
  <c r="B457" i="4"/>
  <c r="E457" i="4" s="1"/>
  <c r="F457" i="4" s="1"/>
  <c r="G455" i="4" s="1"/>
  <c r="H136" i="1" l="1"/>
  <c r="F138" i="1"/>
  <c r="G137" i="1"/>
  <c r="I137" i="1" s="1"/>
  <c r="J137" i="1" s="1"/>
  <c r="G458" i="4"/>
  <c r="T472" i="2"/>
  <c r="L472" i="2"/>
  <c r="K472" i="2"/>
  <c r="R476" i="2"/>
  <c r="U476" i="2" s="1"/>
  <c r="Q480" i="2"/>
  <c r="I476" i="2"/>
  <c r="H480" i="2"/>
  <c r="D139" i="1"/>
  <c r="F484" i="2"/>
  <c r="G484" i="2" s="1"/>
  <c r="O484" i="2"/>
  <c r="P484" i="2" s="1"/>
  <c r="F487" i="2"/>
  <c r="G487" i="2" s="1"/>
  <c r="O487" i="2"/>
  <c r="P487" i="2" s="1"/>
  <c r="F486" i="2"/>
  <c r="G486" i="2" s="1"/>
  <c r="O486" i="2"/>
  <c r="P486" i="2" s="1"/>
  <c r="F485" i="2"/>
  <c r="G485" i="2" s="1"/>
  <c r="O485" i="2"/>
  <c r="P485" i="2" s="1"/>
  <c r="B490" i="2"/>
  <c r="B491" i="2"/>
  <c r="B489" i="2"/>
  <c r="B488" i="2"/>
  <c r="D138" i="3"/>
  <c r="F138" i="3" s="1"/>
  <c r="H138" i="3" s="1"/>
  <c r="B463" i="4"/>
  <c r="E463" i="4" s="1"/>
  <c r="F463" i="4" s="1"/>
  <c r="B461" i="4"/>
  <c r="E461" i="4" s="1"/>
  <c r="F461" i="4" s="1"/>
  <c r="B464" i="4"/>
  <c r="E464" i="4" s="1"/>
  <c r="F464" i="4" s="1"/>
  <c r="B462" i="4"/>
  <c r="E462" i="4" s="1"/>
  <c r="F462" i="4" s="1"/>
  <c r="G138" i="1" l="1"/>
  <c r="I138" i="1" s="1"/>
  <c r="J138" i="1" s="1"/>
  <c r="F139" i="1"/>
  <c r="H137" i="1"/>
  <c r="G461" i="4"/>
  <c r="T476" i="2"/>
  <c r="L476" i="2"/>
  <c r="K476" i="2"/>
  <c r="R480" i="2"/>
  <c r="U480" i="2" s="1"/>
  <c r="Q484" i="2"/>
  <c r="I480" i="2"/>
  <c r="H484" i="2"/>
  <c r="F488" i="2"/>
  <c r="G488" i="2" s="1"/>
  <c r="O488" i="2"/>
  <c r="P488" i="2" s="1"/>
  <c r="B493" i="2"/>
  <c r="B494" i="2"/>
  <c r="B495" i="2"/>
  <c r="B492" i="2"/>
  <c r="O489" i="2"/>
  <c r="P489" i="2" s="1"/>
  <c r="F489" i="2"/>
  <c r="G489" i="2" s="1"/>
  <c r="O491" i="2"/>
  <c r="P491" i="2" s="1"/>
  <c r="F491" i="2"/>
  <c r="G491" i="2" s="1"/>
  <c r="O490" i="2"/>
  <c r="P490" i="2" s="1"/>
  <c r="F490" i="2"/>
  <c r="G490" i="2" s="1"/>
  <c r="D139" i="3"/>
  <c r="F139" i="3" s="1"/>
  <c r="H139" i="3" s="1"/>
  <c r="D140" i="1"/>
  <c r="B465" i="4"/>
  <c r="E465" i="4" s="1"/>
  <c r="F465" i="4" s="1"/>
  <c r="B466" i="4"/>
  <c r="E466" i="4" s="1"/>
  <c r="F466" i="4" s="1"/>
  <c r="B467" i="4"/>
  <c r="E467" i="4" s="1"/>
  <c r="F467" i="4" s="1"/>
  <c r="B468" i="4"/>
  <c r="E468" i="4" s="1"/>
  <c r="F468" i="4" s="1"/>
  <c r="F140" i="1" l="1"/>
  <c r="G139" i="1"/>
  <c r="I139" i="1" s="1"/>
  <c r="J139" i="1" s="1"/>
  <c r="H138" i="1"/>
  <c r="G464" i="4"/>
  <c r="T480" i="2"/>
  <c r="L480" i="2"/>
  <c r="K480" i="2"/>
  <c r="R484" i="2"/>
  <c r="U484" i="2" s="1"/>
  <c r="Q488" i="2"/>
  <c r="I484" i="2"/>
  <c r="H488" i="2"/>
  <c r="O492" i="2"/>
  <c r="P492" i="2" s="1"/>
  <c r="F492" i="2"/>
  <c r="G492" i="2" s="1"/>
  <c r="O495" i="2"/>
  <c r="P495" i="2" s="1"/>
  <c r="F495" i="2"/>
  <c r="G495" i="2" s="1"/>
  <c r="O494" i="2"/>
  <c r="P494" i="2" s="1"/>
  <c r="F494" i="2"/>
  <c r="G494" i="2" s="1"/>
  <c r="D141" i="1"/>
  <c r="F493" i="2"/>
  <c r="G493" i="2" s="1"/>
  <c r="O493" i="2"/>
  <c r="P493" i="2" s="1"/>
  <c r="B496" i="2"/>
  <c r="B499" i="2"/>
  <c r="B497" i="2"/>
  <c r="B498" i="2"/>
  <c r="D140" i="3"/>
  <c r="F140" i="3" s="1"/>
  <c r="H140" i="3" s="1"/>
  <c r="B471" i="4"/>
  <c r="E471" i="4" s="1"/>
  <c r="F471" i="4" s="1"/>
  <c r="B472" i="4"/>
  <c r="E472" i="4" s="1"/>
  <c r="F472" i="4" s="1"/>
  <c r="B473" i="4"/>
  <c r="E473" i="4" s="1"/>
  <c r="F473" i="4" s="1"/>
  <c r="B469" i="4"/>
  <c r="E469" i="4" s="1"/>
  <c r="F469" i="4" s="1"/>
  <c r="G467" i="4" s="1"/>
  <c r="F141" i="1" l="1"/>
  <c r="G140" i="1"/>
  <c r="I140" i="1" s="1"/>
  <c r="J140" i="1" s="1"/>
  <c r="H139" i="1"/>
  <c r="T484" i="2"/>
  <c r="L484" i="2"/>
  <c r="K484" i="2"/>
  <c r="R488" i="2"/>
  <c r="U488" i="2" s="1"/>
  <c r="Q492" i="2"/>
  <c r="I488" i="2"/>
  <c r="H492" i="2"/>
  <c r="F497" i="2"/>
  <c r="G497" i="2" s="1"/>
  <c r="O497" i="2"/>
  <c r="P497" i="2" s="1"/>
  <c r="F499" i="2"/>
  <c r="G499" i="2" s="1"/>
  <c r="O499" i="2"/>
  <c r="P499" i="2" s="1"/>
  <c r="F496" i="2"/>
  <c r="G496" i="2" s="1"/>
  <c r="O496" i="2"/>
  <c r="P496" i="2" s="1"/>
  <c r="B501" i="2"/>
  <c r="B500" i="2"/>
  <c r="B502" i="2"/>
  <c r="B503" i="2"/>
  <c r="D141" i="3"/>
  <c r="F141" i="3" s="1"/>
  <c r="H141" i="3" s="1"/>
  <c r="D142" i="1"/>
  <c r="O498" i="2"/>
  <c r="P498" i="2" s="1"/>
  <c r="F498" i="2"/>
  <c r="G498" i="2" s="1"/>
  <c r="B470" i="4"/>
  <c r="E470" i="4" s="1"/>
  <c r="F470" i="4" s="1"/>
  <c r="G470" i="4" s="1"/>
  <c r="F142" i="1" l="1"/>
  <c r="H140" i="1"/>
  <c r="G141" i="1"/>
  <c r="I141" i="1" s="1"/>
  <c r="J141" i="1" s="1"/>
  <c r="T488" i="2"/>
  <c r="L488" i="2"/>
  <c r="K488" i="2"/>
  <c r="R492" i="2"/>
  <c r="U492" i="2" s="1"/>
  <c r="Q496" i="2"/>
  <c r="I492" i="2"/>
  <c r="H496" i="2"/>
  <c r="O501" i="2"/>
  <c r="P501" i="2" s="1"/>
  <c r="F501" i="2"/>
  <c r="G501" i="2" s="1"/>
  <c r="D143" i="1"/>
  <c r="B506" i="2"/>
  <c r="B504" i="2"/>
  <c r="B507" i="2"/>
  <c r="B505" i="2"/>
  <c r="D142" i="3"/>
  <c r="F142" i="3" s="1"/>
  <c r="H142" i="3" s="1"/>
  <c r="F503" i="2"/>
  <c r="G503" i="2" s="1"/>
  <c r="O503" i="2"/>
  <c r="P503" i="2" s="1"/>
  <c r="O502" i="2"/>
  <c r="P502" i="2" s="1"/>
  <c r="F502" i="2"/>
  <c r="G502" i="2" s="1"/>
  <c r="F500" i="2"/>
  <c r="G500" i="2" s="1"/>
  <c r="O500" i="2"/>
  <c r="P500" i="2" s="1"/>
  <c r="B475" i="4"/>
  <c r="E475" i="4" s="1"/>
  <c r="F475" i="4" s="1"/>
  <c r="B477" i="4"/>
  <c r="E477" i="4" s="1"/>
  <c r="F477" i="4" s="1"/>
  <c r="B474" i="4"/>
  <c r="E474" i="4" s="1"/>
  <c r="F474" i="4" s="1"/>
  <c r="B476" i="4"/>
  <c r="E476" i="4" s="1"/>
  <c r="F476" i="4" s="1"/>
  <c r="H141" i="1" l="1"/>
  <c r="F143" i="1"/>
  <c r="G142" i="1"/>
  <c r="I142" i="1" s="1"/>
  <c r="J142" i="1" s="1"/>
  <c r="G473" i="4"/>
  <c r="T492" i="2"/>
  <c r="L492" i="2"/>
  <c r="K492" i="2"/>
  <c r="R496" i="2"/>
  <c r="U496" i="2" s="1"/>
  <c r="Q500" i="2"/>
  <c r="I496" i="2"/>
  <c r="H500" i="2"/>
  <c r="B509" i="2"/>
  <c r="B510" i="2"/>
  <c r="B511" i="2"/>
  <c r="B508" i="2"/>
  <c r="O504" i="2"/>
  <c r="P504" i="2" s="1"/>
  <c r="F504" i="2"/>
  <c r="G504" i="2" s="1"/>
  <c r="D144" i="1"/>
  <c r="F506" i="2"/>
  <c r="G506" i="2" s="1"/>
  <c r="O506" i="2"/>
  <c r="P506" i="2" s="1"/>
  <c r="O507" i="2"/>
  <c r="P507" i="2" s="1"/>
  <c r="F507" i="2"/>
  <c r="G507" i="2" s="1"/>
  <c r="D143" i="3"/>
  <c r="F143" i="3" s="1"/>
  <c r="H143" i="3" s="1"/>
  <c r="O505" i="2"/>
  <c r="P505" i="2" s="1"/>
  <c r="F505" i="2"/>
  <c r="G505" i="2" s="1"/>
  <c r="B480" i="4"/>
  <c r="E480" i="4" s="1"/>
  <c r="F480" i="4" s="1"/>
  <c r="B479" i="4"/>
  <c r="E479" i="4" s="1"/>
  <c r="F479" i="4" s="1"/>
  <c r="B481" i="4"/>
  <c r="E481" i="4" s="1"/>
  <c r="F481" i="4" s="1"/>
  <c r="B478" i="4"/>
  <c r="E478" i="4" s="1"/>
  <c r="F478" i="4" s="1"/>
  <c r="G476" i="4" s="1"/>
  <c r="H142" i="1" l="1"/>
  <c r="F144" i="1"/>
  <c r="G143" i="1"/>
  <c r="I143" i="1" s="1"/>
  <c r="J143" i="1" s="1"/>
  <c r="G479" i="4"/>
  <c r="T496" i="2"/>
  <c r="L496" i="2"/>
  <c r="K496" i="2"/>
  <c r="R500" i="2"/>
  <c r="U500" i="2" s="1"/>
  <c r="Q504" i="2"/>
  <c r="I500" i="2"/>
  <c r="H504" i="2"/>
  <c r="D144" i="3"/>
  <c r="F144" i="3" s="1"/>
  <c r="H144" i="3" s="1"/>
  <c r="O508" i="2"/>
  <c r="P508" i="2" s="1"/>
  <c r="F508" i="2"/>
  <c r="G508" i="2" s="1"/>
  <c r="D145" i="1"/>
  <c r="O511" i="2"/>
  <c r="P511" i="2" s="1"/>
  <c r="F511" i="2"/>
  <c r="G511" i="2" s="1"/>
  <c r="F510" i="2"/>
  <c r="G510" i="2" s="1"/>
  <c r="O510" i="2"/>
  <c r="P510" i="2" s="1"/>
  <c r="B513" i="2"/>
  <c r="B514" i="2"/>
  <c r="B512" i="2"/>
  <c r="B515" i="2"/>
  <c r="F509" i="2"/>
  <c r="G509" i="2" s="1"/>
  <c r="O509" i="2"/>
  <c r="P509" i="2" s="1"/>
  <c r="B483" i="4"/>
  <c r="E483" i="4" s="1"/>
  <c r="F483" i="4" s="1"/>
  <c r="B482" i="4"/>
  <c r="E482" i="4" s="1"/>
  <c r="F482" i="4" s="1"/>
  <c r="B485" i="4"/>
  <c r="E485" i="4" s="1"/>
  <c r="F485" i="4" s="1"/>
  <c r="B484" i="4"/>
  <c r="E484" i="4" s="1"/>
  <c r="F484" i="4" s="1"/>
  <c r="H143" i="1" l="1"/>
  <c r="F145" i="1"/>
  <c r="G144" i="1"/>
  <c r="I144" i="1" s="1"/>
  <c r="J144" i="1" s="1"/>
  <c r="G482" i="4"/>
  <c r="T500" i="2"/>
  <c r="L500" i="2"/>
  <c r="K500" i="2"/>
  <c r="R504" i="2"/>
  <c r="U504" i="2" s="1"/>
  <c r="Q508" i="2"/>
  <c r="I504" i="2"/>
  <c r="H508" i="2"/>
  <c r="D145" i="3"/>
  <c r="F145" i="3" s="1"/>
  <c r="H145" i="3" s="1"/>
  <c r="O515" i="2"/>
  <c r="P515" i="2" s="1"/>
  <c r="F515" i="2"/>
  <c r="G515" i="2" s="1"/>
  <c r="O514" i="2"/>
  <c r="P514" i="2" s="1"/>
  <c r="F514" i="2"/>
  <c r="G514" i="2" s="1"/>
  <c r="D146" i="1"/>
  <c r="F512" i="2"/>
  <c r="G512" i="2" s="1"/>
  <c r="O512" i="2"/>
  <c r="P512" i="2" s="1"/>
  <c r="B517" i="2"/>
  <c r="B518" i="2"/>
  <c r="B519" i="2"/>
  <c r="B516" i="2"/>
  <c r="O513" i="2"/>
  <c r="P513" i="2" s="1"/>
  <c r="F513" i="2"/>
  <c r="G513" i="2" s="1"/>
  <c r="B486" i="4"/>
  <c r="E486" i="4" s="1"/>
  <c r="F486" i="4" s="1"/>
  <c r="B489" i="4"/>
  <c r="E489" i="4" s="1"/>
  <c r="F489" i="4" s="1"/>
  <c r="B488" i="4"/>
  <c r="E488" i="4" s="1"/>
  <c r="F488" i="4" s="1"/>
  <c r="B487" i="4"/>
  <c r="E487" i="4" s="1"/>
  <c r="F487" i="4" s="1"/>
  <c r="F146" i="1" l="1"/>
  <c r="G485" i="4"/>
  <c r="G145" i="1"/>
  <c r="I145" i="1" s="1"/>
  <c r="J145" i="1" s="1"/>
  <c r="H144" i="1"/>
  <c r="T504" i="2"/>
  <c r="L504" i="2"/>
  <c r="K504" i="2"/>
  <c r="R508" i="2"/>
  <c r="U508" i="2" s="1"/>
  <c r="Q512" i="2"/>
  <c r="I508" i="2"/>
  <c r="H512" i="2"/>
  <c r="O516" i="2"/>
  <c r="P516" i="2" s="1"/>
  <c r="F516" i="2"/>
  <c r="G516" i="2" s="1"/>
  <c r="D147" i="1"/>
  <c r="D146" i="3"/>
  <c r="F146" i="3" s="1"/>
  <c r="H146" i="3" s="1"/>
  <c r="O519" i="2"/>
  <c r="P519" i="2" s="1"/>
  <c r="F519" i="2"/>
  <c r="G519" i="2" s="1"/>
  <c r="F518" i="2"/>
  <c r="G518" i="2" s="1"/>
  <c r="O518" i="2"/>
  <c r="P518" i="2" s="1"/>
  <c r="F517" i="2"/>
  <c r="G517" i="2" s="1"/>
  <c r="O517" i="2"/>
  <c r="P517" i="2" s="1"/>
  <c r="B520" i="2"/>
  <c r="B522" i="2"/>
  <c r="B523" i="2"/>
  <c r="B521" i="2"/>
  <c r="B493" i="4"/>
  <c r="E493" i="4" s="1"/>
  <c r="F493" i="4" s="1"/>
  <c r="B494" i="4"/>
  <c r="E494" i="4" s="1"/>
  <c r="F494" i="4" s="1"/>
  <c r="B490" i="4"/>
  <c r="E490" i="4" s="1"/>
  <c r="F490" i="4" s="1"/>
  <c r="G488" i="4" s="1"/>
  <c r="B492" i="4"/>
  <c r="E492" i="4" s="1"/>
  <c r="F492" i="4" s="1"/>
  <c r="F147" i="1" l="1"/>
  <c r="H145" i="1"/>
  <c r="G146" i="1"/>
  <c r="I146" i="1" s="1"/>
  <c r="J146" i="1" s="1"/>
  <c r="T508" i="2"/>
  <c r="L508" i="2"/>
  <c r="K508" i="2"/>
  <c r="R512" i="2"/>
  <c r="U512" i="2" s="1"/>
  <c r="Q516" i="2"/>
  <c r="I512" i="2"/>
  <c r="H516" i="2"/>
  <c r="F523" i="2"/>
  <c r="G523" i="2" s="1"/>
  <c r="O523" i="2"/>
  <c r="P523" i="2" s="1"/>
  <c r="B524" i="2"/>
  <c r="B525" i="2"/>
  <c r="B527" i="2"/>
  <c r="B526" i="2"/>
  <c r="F522" i="2"/>
  <c r="G522" i="2" s="1"/>
  <c r="O522" i="2"/>
  <c r="P522" i="2" s="1"/>
  <c r="O521" i="2"/>
  <c r="P521" i="2" s="1"/>
  <c r="F521" i="2"/>
  <c r="G521" i="2" s="1"/>
  <c r="O520" i="2"/>
  <c r="P520" i="2" s="1"/>
  <c r="F520" i="2"/>
  <c r="G520" i="2" s="1"/>
  <c r="D147" i="3"/>
  <c r="F147" i="3" s="1"/>
  <c r="H147" i="3" s="1"/>
  <c r="D148" i="1"/>
  <c r="B491" i="4"/>
  <c r="E491" i="4" s="1"/>
  <c r="F491" i="4" s="1"/>
  <c r="G491" i="4" s="1"/>
  <c r="H146" i="1" l="1"/>
  <c r="F148" i="1"/>
  <c r="G147" i="1"/>
  <c r="I147" i="1" s="1"/>
  <c r="J147" i="1" s="1"/>
  <c r="T512" i="2"/>
  <c r="L512" i="2"/>
  <c r="K512" i="2"/>
  <c r="R516" i="2"/>
  <c r="U516" i="2" s="1"/>
  <c r="Q520" i="2"/>
  <c r="I516" i="2"/>
  <c r="H520" i="2"/>
  <c r="O525" i="2"/>
  <c r="P525" i="2" s="1"/>
  <c r="F525" i="2"/>
  <c r="G525" i="2" s="1"/>
  <c r="F524" i="2"/>
  <c r="G524" i="2" s="1"/>
  <c r="O524" i="2"/>
  <c r="P524" i="2" s="1"/>
  <c r="B528" i="2"/>
  <c r="B529" i="2"/>
  <c r="B530" i="2"/>
  <c r="B531" i="2"/>
  <c r="D148" i="3"/>
  <c r="F148" i="3" s="1"/>
  <c r="H148" i="3" s="1"/>
  <c r="D149" i="1"/>
  <c r="F526" i="2"/>
  <c r="G526" i="2" s="1"/>
  <c r="O526" i="2"/>
  <c r="P526" i="2" s="1"/>
  <c r="O527" i="2"/>
  <c r="P527" i="2" s="1"/>
  <c r="F527" i="2"/>
  <c r="G527" i="2" s="1"/>
  <c r="B497" i="4"/>
  <c r="E497" i="4" s="1"/>
  <c r="F497" i="4" s="1"/>
  <c r="B498" i="4"/>
  <c r="E498" i="4" s="1"/>
  <c r="F498" i="4" s="1"/>
  <c r="B495" i="4"/>
  <c r="E495" i="4" s="1"/>
  <c r="F495" i="4" s="1"/>
  <c r="B496" i="4"/>
  <c r="E496" i="4" s="1"/>
  <c r="F496" i="4" s="1"/>
  <c r="G494" i="4" l="1"/>
  <c r="F149" i="1"/>
  <c r="H147" i="1"/>
  <c r="G148" i="1"/>
  <c r="I148" i="1" s="1"/>
  <c r="J148" i="1" s="1"/>
  <c r="T516" i="2"/>
  <c r="L516" i="2"/>
  <c r="K516" i="2"/>
  <c r="R520" i="2"/>
  <c r="U520" i="2" s="1"/>
  <c r="Q524" i="2"/>
  <c r="I520" i="2"/>
  <c r="H524" i="2"/>
  <c r="B533" i="2"/>
  <c r="B534" i="2"/>
  <c r="B535" i="2"/>
  <c r="B532" i="2"/>
  <c r="F531" i="2"/>
  <c r="G531" i="2" s="1"/>
  <c r="O531" i="2"/>
  <c r="P531" i="2" s="1"/>
  <c r="F530" i="2"/>
  <c r="G530" i="2" s="1"/>
  <c r="O530" i="2"/>
  <c r="P530" i="2" s="1"/>
  <c r="O529" i="2"/>
  <c r="P529" i="2" s="1"/>
  <c r="F529" i="2"/>
  <c r="G529" i="2" s="1"/>
  <c r="F528" i="2"/>
  <c r="G528" i="2" s="1"/>
  <c r="O528" i="2"/>
  <c r="P528" i="2" s="1"/>
  <c r="D150" i="1"/>
  <c r="D149" i="3"/>
  <c r="F149" i="3" s="1"/>
  <c r="H149" i="3" s="1"/>
  <c r="B501" i="4"/>
  <c r="E501" i="4" s="1"/>
  <c r="F501" i="4" s="1"/>
  <c r="B499" i="4"/>
  <c r="E499" i="4" s="1"/>
  <c r="F499" i="4" s="1"/>
  <c r="G497" i="4" s="1"/>
  <c r="B500" i="4"/>
  <c r="E500" i="4" s="1"/>
  <c r="F500" i="4" s="1"/>
  <c r="B502" i="4"/>
  <c r="E502" i="4" s="1"/>
  <c r="F502" i="4" s="1"/>
  <c r="H148" i="1" l="1"/>
  <c r="F150" i="1"/>
  <c r="G149" i="1"/>
  <c r="I149" i="1" s="1"/>
  <c r="J149" i="1" s="1"/>
  <c r="G500" i="4"/>
  <c r="T520" i="2"/>
  <c r="L520" i="2"/>
  <c r="K520" i="2"/>
  <c r="R524" i="2"/>
  <c r="U524" i="2" s="1"/>
  <c r="Q528" i="2"/>
  <c r="I524" i="2"/>
  <c r="H528" i="2"/>
  <c r="O532" i="2"/>
  <c r="P532" i="2" s="1"/>
  <c r="F532" i="2"/>
  <c r="G532" i="2" s="1"/>
  <c r="O535" i="2"/>
  <c r="P535" i="2" s="1"/>
  <c r="F535" i="2"/>
  <c r="G535" i="2" s="1"/>
  <c r="O534" i="2"/>
  <c r="P534" i="2" s="1"/>
  <c r="F534" i="2"/>
  <c r="G534" i="2" s="1"/>
  <c r="D150" i="3"/>
  <c r="F150" i="3" s="1"/>
  <c r="H150" i="3" s="1"/>
  <c r="D151" i="1"/>
  <c r="O533" i="2"/>
  <c r="P533" i="2" s="1"/>
  <c r="F533" i="2"/>
  <c r="G533" i="2" s="1"/>
  <c r="B537" i="2"/>
  <c r="B539" i="2"/>
  <c r="B536" i="2"/>
  <c r="B538" i="2"/>
  <c r="B506" i="4"/>
  <c r="E506" i="4" s="1"/>
  <c r="F506" i="4" s="1"/>
  <c r="B503" i="4"/>
  <c r="E503" i="4" s="1"/>
  <c r="F503" i="4" s="1"/>
  <c r="B504" i="4"/>
  <c r="E504" i="4" s="1"/>
  <c r="F504" i="4" s="1"/>
  <c r="B505" i="4"/>
  <c r="E505" i="4" s="1"/>
  <c r="F505" i="4" s="1"/>
  <c r="G150" i="1" l="1"/>
  <c r="I150" i="1" s="1"/>
  <c r="J150" i="1" s="1"/>
  <c r="H149" i="1"/>
  <c r="F151" i="1"/>
  <c r="G503" i="4"/>
  <c r="T524" i="2"/>
  <c r="L524" i="2"/>
  <c r="K524" i="2"/>
  <c r="R528" i="2"/>
  <c r="U528" i="2" s="1"/>
  <c r="Q532" i="2"/>
  <c r="I528" i="2"/>
  <c r="H532" i="2"/>
  <c r="D152" i="1"/>
  <c r="F538" i="2"/>
  <c r="G538" i="2" s="1"/>
  <c r="O538" i="2"/>
  <c r="P538" i="2" s="1"/>
  <c r="D151" i="3"/>
  <c r="F151" i="3" s="1"/>
  <c r="H151" i="3" s="1"/>
  <c r="O539" i="2"/>
  <c r="P539" i="2" s="1"/>
  <c r="F539" i="2"/>
  <c r="G539" i="2" s="1"/>
  <c r="F537" i="2"/>
  <c r="G537" i="2" s="1"/>
  <c r="O537" i="2"/>
  <c r="P537" i="2" s="1"/>
  <c r="B541" i="2"/>
  <c r="B542" i="2"/>
  <c r="B543" i="2"/>
  <c r="B540" i="2"/>
  <c r="O536" i="2"/>
  <c r="P536" i="2" s="1"/>
  <c r="F536" i="2"/>
  <c r="G536" i="2" s="1"/>
  <c r="B507" i="4"/>
  <c r="E507" i="4" s="1"/>
  <c r="F507" i="4" s="1"/>
  <c r="B509" i="4"/>
  <c r="E509" i="4" s="1"/>
  <c r="F509" i="4" s="1"/>
  <c r="B508" i="4"/>
  <c r="E508" i="4" s="1"/>
  <c r="F508" i="4" s="1"/>
  <c r="B510" i="4"/>
  <c r="E510" i="4" s="1"/>
  <c r="F510" i="4" s="1"/>
  <c r="G151" i="1" l="1"/>
  <c r="I151" i="1" s="1"/>
  <c r="J151" i="1" s="1"/>
  <c r="F152" i="1"/>
  <c r="H150" i="1"/>
  <c r="G506" i="4"/>
  <c r="T528" i="2"/>
  <c r="L528" i="2"/>
  <c r="K528" i="2"/>
  <c r="R532" i="2"/>
  <c r="U532" i="2" s="1"/>
  <c r="Q536" i="2"/>
  <c r="I532" i="2"/>
  <c r="H536" i="2"/>
  <c r="B544" i="2"/>
  <c r="B545" i="2"/>
  <c r="B546" i="2"/>
  <c r="B547" i="2"/>
  <c r="D152" i="3"/>
  <c r="F152" i="3" s="1"/>
  <c r="H152" i="3" s="1"/>
  <c r="O540" i="2"/>
  <c r="P540" i="2" s="1"/>
  <c r="F540" i="2"/>
  <c r="G540" i="2" s="1"/>
  <c r="O543" i="2"/>
  <c r="P543" i="2" s="1"/>
  <c r="F543" i="2"/>
  <c r="G543" i="2" s="1"/>
  <c r="F542" i="2"/>
  <c r="G542" i="2" s="1"/>
  <c r="O542" i="2"/>
  <c r="P542" i="2" s="1"/>
  <c r="O541" i="2"/>
  <c r="P541" i="2" s="1"/>
  <c r="F541" i="2"/>
  <c r="G541" i="2" s="1"/>
  <c r="D153" i="1"/>
  <c r="B511" i="4"/>
  <c r="E511" i="4" s="1"/>
  <c r="F511" i="4" s="1"/>
  <c r="G509" i="4" s="1"/>
  <c r="B515" i="4"/>
  <c r="E515" i="4" s="1"/>
  <c r="F515" i="4" s="1"/>
  <c r="B513" i="4"/>
  <c r="E513" i="4" s="1"/>
  <c r="F513" i="4" s="1"/>
  <c r="B514" i="4"/>
  <c r="E514" i="4" s="1"/>
  <c r="F514" i="4" s="1"/>
  <c r="F153" i="1" l="1"/>
  <c r="G152" i="1"/>
  <c r="I152" i="1" s="1"/>
  <c r="J152" i="1" s="1"/>
  <c r="H151" i="1"/>
  <c r="T532" i="2"/>
  <c r="L532" i="2"/>
  <c r="K532" i="2"/>
  <c r="R536" i="2"/>
  <c r="U536" i="2" s="1"/>
  <c r="Q540" i="2"/>
  <c r="I536" i="2"/>
  <c r="H540" i="2"/>
  <c r="F547" i="2"/>
  <c r="G547" i="2" s="1"/>
  <c r="O547" i="2"/>
  <c r="P547" i="2" s="1"/>
  <c r="F546" i="2"/>
  <c r="G546" i="2" s="1"/>
  <c r="O546" i="2"/>
  <c r="P546" i="2" s="1"/>
  <c r="D154" i="1"/>
  <c r="F545" i="2"/>
  <c r="G545" i="2" s="1"/>
  <c r="O545" i="2"/>
  <c r="P545" i="2" s="1"/>
  <c r="O544" i="2"/>
  <c r="P544" i="2" s="1"/>
  <c r="F544" i="2"/>
  <c r="G544" i="2" s="1"/>
  <c r="B548" i="2"/>
  <c r="B549" i="2"/>
  <c r="B550" i="2"/>
  <c r="B551" i="2"/>
  <c r="D153" i="3"/>
  <c r="F153" i="3" s="1"/>
  <c r="H153" i="3" s="1"/>
  <c r="B512" i="4"/>
  <c r="E512" i="4" s="1"/>
  <c r="F512" i="4" s="1"/>
  <c r="G512" i="4" s="1"/>
  <c r="F154" i="1" l="1"/>
  <c r="G153" i="1"/>
  <c r="I153" i="1" s="1"/>
  <c r="J153" i="1" s="1"/>
  <c r="H152" i="1"/>
  <c r="T536" i="2"/>
  <c r="L536" i="2"/>
  <c r="K536" i="2"/>
  <c r="R540" i="2"/>
  <c r="U540" i="2" s="1"/>
  <c r="Q544" i="2"/>
  <c r="I540" i="2"/>
  <c r="H544" i="2"/>
  <c r="D154" i="3"/>
  <c r="F154" i="3" s="1"/>
  <c r="H154" i="3" s="1"/>
  <c r="D155" i="1"/>
  <c r="B553" i="2"/>
  <c r="B552" i="2"/>
  <c r="B554" i="2"/>
  <c r="B555" i="2"/>
  <c r="F550" i="2"/>
  <c r="G550" i="2" s="1"/>
  <c r="O550" i="2"/>
  <c r="P550" i="2" s="1"/>
  <c r="F548" i="2"/>
  <c r="G548" i="2" s="1"/>
  <c r="O548" i="2"/>
  <c r="P548" i="2" s="1"/>
  <c r="O549" i="2"/>
  <c r="P549" i="2" s="1"/>
  <c r="F549" i="2"/>
  <c r="G549" i="2" s="1"/>
  <c r="F551" i="2"/>
  <c r="G551" i="2" s="1"/>
  <c r="O551" i="2"/>
  <c r="P551" i="2" s="1"/>
  <c r="B519" i="4"/>
  <c r="E519" i="4" s="1"/>
  <c r="F519" i="4" s="1"/>
  <c r="B516" i="4"/>
  <c r="E516" i="4" s="1"/>
  <c r="F516" i="4" s="1"/>
  <c r="B517" i="4"/>
  <c r="E517" i="4" s="1"/>
  <c r="F517" i="4" s="1"/>
  <c r="B518" i="4"/>
  <c r="E518" i="4" s="1"/>
  <c r="F518" i="4" s="1"/>
  <c r="H153" i="1" l="1"/>
  <c r="F155" i="1"/>
  <c r="G154" i="1"/>
  <c r="I154" i="1" s="1"/>
  <c r="J154" i="1" s="1"/>
  <c r="G515" i="4"/>
  <c r="T540" i="2"/>
  <c r="L540" i="2"/>
  <c r="K540" i="2"/>
  <c r="R544" i="2"/>
  <c r="U544" i="2" s="1"/>
  <c r="Q548" i="2"/>
  <c r="I544" i="2"/>
  <c r="H548" i="2"/>
  <c r="O552" i="2"/>
  <c r="P552" i="2" s="1"/>
  <c r="F552" i="2"/>
  <c r="G552" i="2" s="1"/>
  <c r="F553" i="2"/>
  <c r="G553" i="2" s="1"/>
  <c r="O553" i="2"/>
  <c r="P553" i="2" s="1"/>
  <c r="D156" i="1"/>
  <c r="D155" i="3"/>
  <c r="F155" i="3" s="1"/>
  <c r="H155" i="3" s="1"/>
  <c r="B556" i="2"/>
  <c r="B557" i="2"/>
  <c r="B558" i="2"/>
  <c r="B559" i="2"/>
  <c r="O555" i="2"/>
  <c r="P555" i="2" s="1"/>
  <c r="F555" i="2"/>
  <c r="G555" i="2" s="1"/>
  <c r="O554" i="2"/>
  <c r="P554" i="2" s="1"/>
  <c r="F554" i="2"/>
  <c r="G554" i="2" s="1"/>
  <c r="B520" i="4"/>
  <c r="E520" i="4" s="1"/>
  <c r="F520" i="4" s="1"/>
  <c r="G518" i="4" s="1"/>
  <c r="B521" i="4"/>
  <c r="E521" i="4" s="1"/>
  <c r="F521" i="4" s="1"/>
  <c r="B523" i="4"/>
  <c r="E523" i="4" s="1"/>
  <c r="F523" i="4" s="1"/>
  <c r="B522" i="4"/>
  <c r="E522" i="4" s="1"/>
  <c r="F522" i="4" s="1"/>
  <c r="H154" i="1" l="1"/>
  <c r="G155" i="1"/>
  <c r="I155" i="1" s="1"/>
  <c r="J155" i="1" s="1"/>
  <c r="F156" i="1"/>
  <c r="G521" i="4"/>
  <c r="T544" i="2"/>
  <c r="L544" i="2"/>
  <c r="K544" i="2"/>
  <c r="R548" i="2"/>
  <c r="U548" i="2" s="1"/>
  <c r="Q552" i="2"/>
  <c r="I548" i="2"/>
  <c r="H552" i="2"/>
  <c r="O557" i="2"/>
  <c r="P557" i="2" s="1"/>
  <c r="F557" i="2"/>
  <c r="G557" i="2" s="1"/>
  <c r="D157" i="1"/>
  <c r="B560" i="2"/>
  <c r="B561" i="2"/>
  <c r="B562" i="2"/>
  <c r="B563" i="2"/>
  <c r="D156" i="3"/>
  <c r="F156" i="3" s="1"/>
  <c r="H156" i="3" s="1"/>
  <c r="F556" i="2"/>
  <c r="G556" i="2" s="1"/>
  <c r="O556" i="2"/>
  <c r="P556" i="2" s="1"/>
  <c r="F559" i="2"/>
  <c r="G559" i="2" s="1"/>
  <c r="O559" i="2"/>
  <c r="P559" i="2" s="1"/>
  <c r="O558" i="2"/>
  <c r="P558" i="2" s="1"/>
  <c r="F558" i="2"/>
  <c r="G558" i="2" s="1"/>
  <c r="B526" i="4"/>
  <c r="E526" i="4" s="1"/>
  <c r="F526" i="4" s="1"/>
  <c r="B525" i="4"/>
  <c r="E525" i="4" s="1"/>
  <c r="F525" i="4" s="1"/>
  <c r="B527" i="4"/>
  <c r="E527" i="4" s="1"/>
  <c r="F527" i="4" s="1"/>
  <c r="B524" i="4"/>
  <c r="E524" i="4" s="1"/>
  <c r="F524" i="4" s="1"/>
  <c r="F157" i="1" l="1"/>
  <c r="G156" i="1"/>
  <c r="I156" i="1" s="1"/>
  <c r="J156" i="1" s="1"/>
  <c r="H155" i="1"/>
  <c r="G524" i="4"/>
  <c r="T548" i="2"/>
  <c r="L548" i="2"/>
  <c r="K548" i="2"/>
  <c r="R552" i="2"/>
  <c r="U552" i="2" s="1"/>
  <c r="Q556" i="2"/>
  <c r="I552" i="2"/>
  <c r="H556" i="2"/>
  <c r="D157" i="3"/>
  <c r="F157" i="3" s="1"/>
  <c r="H157" i="3" s="1"/>
  <c r="O563" i="2"/>
  <c r="P563" i="2" s="1"/>
  <c r="F563" i="2"/>
  <c r="G563" i="2" s="1"/>
  <c r="O562" i="2"/>
  <c r="P562" i="2" s="1"/>
  <c r="F562" i="2"/>
  <c r="G562" i="2" s="1"/>
  <c r="F561" i="2"/>
  <c r="G561" i="2" s="1"/>
  <c r="O561" i="2"/>
  <c r="P561" i="2" s="1"/>
  <c r="O560" i="2"/>
  <c r="P560" i="2" s="1"/>
  <c r="F560" i="2"/>
  <c r="G560" i="2" s="1"/>
  <c r="D158" i="1"/>
  <c r="B564" i="2"/>
  <c r="B565" i="2"/>
  <c r="B566" i="2"/>
  <c r="B567" i="2"/>
  <c r="B531" i="4"/>
  <c r="E531" i="4" s="1"/>
  <c r="F531" i="4" s="1"/>
  <c r="B528" i="4"/>
  <c r="E528" i="4" s="1"/>
  <c r="F528" i="4" s="1"/>
  <c r="B530" i="4"/>
  <c r="E530" i="4" s="1"/>
  <c r="F530" i="4" s="1"/>
  <c r="B529" i="4"/>
  <c r="E529" i="4" s="1"/>
  <c r="F529" i="4" s="1"/>
  <c r="G527" i="4" l="1"/>
  <c r="F158" i="1"/>
  <c r="G157" i="1"/>
  <c r="I157" i="1" s="1"/>
  <c r="J157" i="1" s="1"/>
  <c r="H156" i="1"/>
  <c r="T552" i="2"/>
  <c r="L552" i="2"/>
  <c r="K552" i="2"/>
  <c r="R556" i="2"/>
  <c r="U556" i="2" s="1"/>
  <c r="Q560" i="2"/>
  <c r="I556" i="2"/>
  <c r="H560" i="2"/>
  <c r="B569" i="2"/>
  <c r="B570" i="2"/>
  <c r="B568" i="2"/>
  <c r="B571" i="2"/>
  <c r="O567" i="2"/>
  <c r="P567" i="2" s="1"/>
  <c r="F567" i="2"/>
  <c r="G567" i="2" s="1"/>
  <c r="O566" i="2"/>
  <c r="P566" i="2" s="1"/>
  <c r="F566" i="2"/>
  <c r="G566" i="2" s="1"/>
  <c r="F565" i="2"/>
  <c r="G565" i="2" s="1"/>
  <c r="O565" i="2"/>
  <c r="P565" i="2" s="1"/>
  <c r="F564" i="2"/>
  <c r="G564" i="2" s="1"/>
  <c r="O564" i="2"/>
  <c r="P564" i="2" s="1"/>
  <c r="D159" i="1"/>
  <c r="D158" i="3"/>
  <c r="F158" i="3" s="1"/>
  <c r="H158" i="3" s="1"/>
  <c r="B535" i="4"/>
  <c r="E535" i="4" s="1"/>
  <c r="F535" i="4" s="1"/>
  <c r="B532" i="4"/>
  <c r="E532" i="4" s="1"/>
  <c r="F532" i="4" s="1"/>
  <c r="G530" i="4" s="1"/>
  <c r="B536" i="4"/>
  <c r="E536" i="4" s="1"/>
  <c r="F536" i="4" s="1"/>
  <c r="B534" i="4"/>
  <c r="E534" i="4" s="1"/>
  <c r="F534" i="4" s="1"/>
  <c r="H157" i="1" l="1"/>
  <c r="F159" i="1"/>
  <c r="G158" i="1"/>
  <c r="I158" i="1" s="1"/>
  <c r="J158" i="1" s="1"/>
  <c r="T556" i="2"/>
  <c r="L556" i="2"/>
  <c r="K556" i="2"/>
  <c r="R560" i="2"/>
  <c r="U560" i="2" s="1"/>
  <c r="Q564" i="2"/>
  <c r="I560" i="2"/>
  <c r="H564" i="2"/>
  <c r="O571" i="2"/>
  <c r="P571" i="2" s="1"/>
  <c r="F571" i="2"/>
  <c r="G571" i="2" s="1"/>
  <c r="F568" i="2"/>
  <c r="G568" i="2" s="1"/>
  <c r="O568" i="2"/>
  <c r="P568" i="2" s="1"/>
  <c r="D160" i="1"/>
  <c r="O570" i="2"/>
  <c r="P570" i="2" s="1"/>
  <c r="F570" i="2"/>
  <c r="G570" i="2" s="1"/>
  <c r="D159" i="3"/>
  <c r="F159" i="3" s="1"/>
  <c r="H159" i="3" s="1"/>
  <c r="F569" i="2"/>
  <c r="G569" i="2" s="1"/>
  <c r="O569" i="2"/>
  <c r="P569" i="2" s="1"/>
  <c r="B573" i="2"/>
  <c r="B574" i="2"/>
  <c r="B572" i="2"/>
  <c r="B575" i="2"/>
  <c r="B533" i="4"/>
  <c r="E533" i="4" s="1"/>
  <c r="F533" i="4" s="1"/>
  <c r="G533" i="4" s="1"/>
  <c r="G159" i="1" l="1"/>
  <c r="I159" i="1" s="1"/>
  <c r="J159" i="1" s="1"/>
  <c r="H158" i="1"/>
  <c r="F160" i="1"/>
  <c r="T560" i="2"/>
  <c r="L560" i="2"/>
  <c r="K560" i="2"/>
  <c r="R564" i="2"/>
  <c r="U564" i="2" s="1"/>
  <c r="Q568" i="2"/>
  <c r="I564" i="2"/>
  <c r="H568" i="2"/>
  <c r="D161" i="1"/>
  <c r="O573" i="2"/>
  <c r="P573" i="2" s="1"/>
  <c r="F573" i="2"/>
  <c r="G573" i="2" s="1"/>
  <c r="B576" i="2"/>
  <c r="B577" i="2"/>
  <c r="B578" i="2"/>
  <c r="B579" i="2"/>
  <c r="D160" i="3"/>
  <c r="F160" i="3" s="1"/>
  <c r="H160" i="3" s="1"/>
  <c r="F575" i="2"/>
  <c r="G575" i="2" s="1"/>
  <c r="O575" i="2"/>
  <c r="P575" i="2" s="1"/>
  <c r="F572" i="2"/>
  <c r="G572" i="2" s="1"/>
  <c r="O572" i="2"/>
  <c r="P572" i="2" s="1"/>
  <c r="F574" i="2"/>
  <c r="G574" i="2" s="1"/>
  <c r="O574" i="2"/>
  <c r="P574" i="2" s="1"/>
  <c r="B538" i="4"/>
  <c r="E538" i="4" s="1"/>
  <c r="F538" i="4" s="1"/>
  <c r="B540" i="4"/>
  <c r="E540" i="4" s="1"/>
  <c r="F540" i="4" s="1"/>
  <c r="B537" i="4"/>
  <c r="E537" i="4" s="1"/>
  <c r="F537" i="4" s="1"/>
  <c r="B539" i="4"/>
  <c r="E539" i="4" s="1"/>
  <c r="F539" i="4" s="1"/>
  <c r="G160" i="1" l="1"/>
  <c r="I160" i="1" s="1"/>
  <c r="J160" i="1" s="1"/>
  <c r="F161" i="1"/>
  <c r="H159" i="1"/>
  <c r="G536" i="4"/>
  <c r="T564" i="2"/>
  <c r="L564" i="2"/>
  <c r="K564" i="2"/>
  <c r="R568" i="2"/>
  <c r="U568" i="2" s="1"/>
  <c r="Q572" i="2"/>
  <c r="I568" i="2"/>
  <c r="H572" i="2"/>
  <c r="D161" i="3"/>
  <c r="F161" i="3" s="1"/>
  <c r="H161" i="3" s="1"/>
  <c r="F578" i="2"/>
  <c r="G578" i="2" s="1"/>
  <c r="O578" i="2"/>
  <c r="P578" i="2" s="1"/>
  <c r="O577" i="2"/>
  <c r="P577" i="2" s="1"/>
  <c r="F577" i="2"/>
  <c r="G577" i="2" s="1"/>
  <c r="O579" i="2"/>
  <c r="P579" i="2" s="1"/>
  <c r="F579" i="2"/>
  <c r="G579" i="2" s="1"/>
  <c r="O576" i="2"/>
  <c r="P576" i="2" s="1"/>
  <c r="F576" i="2"/>
  <c r="G576" i="2" s="1"/>
  <c r="D162" i="1"/>
  <c r="B580" i="2"/>
  <c r="B581" i="2"/>
  <c r="B582" i="2"/>
  <c r="B583" i="2"/>
  <c r="B542" i="4"/>
  <c r="E542" i="4" s="1"/>
  <c r="F542" i="4" s="1"/>
  <c r="B543" i="4"/>
  <c r="E543" i="4" s="1"/>
  <c r="F543" i="4" s="1"/>
  <c r="B544" i="4"/>
  <c r="E544" i="4" s="1"/>
  <c r="F544" i="4" s="1"/>
  <c r="B541" i="4"/>
  <c r="E541" i="4" s="1"/>
  <c r="F541" i="4" s="1"/>
  <c r="G539" i="4" s="1"/>
  <c r="F162" i="1" l="1"/>
  <c r="G161" i="1"/>
  <c r="I161" i="1" s="1"/>
  <c r="J161" i="1" s="1"/>
  <c r="H160" i="1"/>
  <c r="G542" i="4"/>
  <c r="T568" i="2"/>
  <c r="L568" i="2"/>
  <c r="K568" i="2"/>
  <c r="R572" i="2"/>
  <c r="U572" i="2" s="1"/>
  <c r="Q576" i="2"/>
  <c r="I572" i="2"/>
  <c r="H576" i="2"/>
  <c r="D163" i="1"/>
  <c r="O582" i="2"/>
  <c r="P582" i="2" s="1"/>
  <c r="F582" i="2"/>
  <c r="G582" i="2" s="1"/>
  <c r="B585" i="2"/>
  <c r="B587" i="2"/>
  <c r="B584" i="2"/>
  <c r="B586" i="2"/>
  <c r="F581" i="2"/>
  <c r="G581" i="2" s="1"/>
  <c r="O581" i="2"/>
  <c r="P581" i="2" s="1"/>
  <c r="O580" i="2"/>
  <c r="P580" i="2" s="1"/>
  <c r="F580" i="2"/>
  <c r="G580" i="2" s="1"/>
  <c r="F583" i="2"/>
  <c r="G583" i="2" s="1"/>
  <c r="O583" i="2"/>
  <c r="P583" i="2" s="1"/>
  <c r="D162" i="3"/>
  <c r="F162" i="3" s="1"/>
  <c r="H162" i="3" s="1"/>
  <c r="B547" i="4"/>
  <c r="E547" i="4" s="1"/>
  <c r="F547" i="4" s="1"/>
  <c r="B546" i="4"/>
  <c r="E546" i="4" s="1"/>
  <c r="F546" i="4" s="1"/>
  <c r="B545" i="4"/>
  <c r="E545" i="4" s="1"/>
  <c r="F545" i="4" s="1"/>
  <c r="B548" i="4"/>
  <c r="E548" i="4" s="1"/>
  <c r="F548" i="4" s="1"/>
  <c r="H161" i="1" l="1"/>
  <c r="F163" i="1"/>
  <c r="G162" i="1"/>
  <c r="I162" i="1" s="1"/>
  <c r="J162" i="1" s="1"/>
  <c r="G545" i="4"/>
  <c r="T572" i="2"/>
  <c r="L572" i="2"/>
  <c r="K572" i="2"/>
  <c r="R576" i="2"/>
  <c r="U576" i="2" s="1"/>
  <c r="Q580" i="2"/>
  <c r="I576" i="2"/>
  <c r="H580" i="2"/>
  <c r="O586" i="2"/>
  <c r="P586" i="2" s="1"/>
  <c r="F586" i="2"/>
  <c r="G586" i="2" s="1"/>
  <c r="F584" i="2"/>
  <c r="G584" i="2" s="1"/>
  <c r="O584" i="2"/>
  <c r="P584" i="2" s="1"/>
  <c r="O587" i="2"/>
  <c r="P587" i="2" s="1"/>
  <c r="F587" i="2"/>
  <c r="G587" i="2" s="1"/>
  <c r="O585" i="2"/>
  <c r="P585" i="2" s="1"/>
  <c r="F585" i="2"/>
  <c r="G585" i="2" s="1"/>
  <c r="B591" i="2"/>
  <c r="B588" i="2"/>
  <c r="B589" i="2"/>
  <c r="B590" i="2"/>
  <c r="D163" i="3"/>
  <c r="F163" i="3" s="1"/>
  <c r="H163" i="3" s="1"/>
  <c r="D164" i="1"/>
  <c r="B549" i="4"/>
  <c r="E549" i="4" s="1"/>
  <c r="F549" i="4" s="1"/>
  <c r="B551" i="4"/>
  <c r="E551" i="4" s="1"/>
  <c r="F551" i="4" s="1"/>
  <c r="B550" i="4"/>
  <c r="E550" i="4" s="1"/>
  <c r="F550" i="4" s="1"/>
  <c r="B552" i="4"/>
  <c r="E552" i="4" s="1"/>
  <c r="F552" i="4" s="1"/>
  <c r="H162" i="1" l="1"/>
  <c r="F164" i="1"/>
  <c r="G163" i="1"/>
  <c r="I163" i="1" s="1"/>
  <c r="J163" i="1" s="1"/>
  <c r="G548" i="4"/>
  <c r="T576" i="2"/>
  <c r="L576" i="2"/>
  <c r="K576" i="2"/>
  <c r="R580" i="2"/>
  <c r="U580" i="2" s="1"/>
  <c r="Q584" i="2"/>
  <c r="I580" i="2"/>
  <c r="H584" i="2"/>
  <c r="F590" i="2"/>
  <c r="G590" i="2" s="1"/>
  <c r="O590" i="2"/>
  <c r="P590" i="2" s="1"/>
  <c r="O589" i="2"/>
  <c r="P589" i="2" s="1"/>
  <c r="F589" i="2"/>
  <c r="G589" i="2" s="1"/>
  <c r="D165" i="1"/>
  <c r="F588" i="2"/>
  <c r="G588" i="2" s="1"/>
  <c r="O588" i="2"/>
  <c r="P588" i="2" s="1"/>
  <c r="F591" i="2"/>
  <c r="G591" i="2" s="1"/>
  <c r="O591" i="2"/>
  <c r="P591" i="2" s="1"/>
  <c r="D164" i="3"/>
  <c r="F164" i="3" s="1"/>
  <c r="H164" i="3" s="1"/>
  <c r="B592" i="2"/>
  <c r="B593" i="2"/>
  <c r="B594" i="2"/>
  <c r="B595" i="2"/>
  <c r="B556" i="4"/>
  <c r="E556" i="4" s="1"/>
  <c r="F556" i="4" s="1"/>
  <c r="B553" i="4"/>
  <c r="E553" i="4" s="1"/>
  <c r="F553" i="4" s="1"/>
  <c r="G551" i="4" s="1"/>
  <c r="B555" i="4"/>
  <c r="E555" i="4" s="1"/>
  <c r="F555" i="4" s="1"/>
  <c r="B557" i="4"/>
  <c r="E557" i="4" s="1"/>
  <c r="F557" i="4" s="1"/>
  <c r="F165" i="1" l="1"/>
  <c r="H163" i="1"/>
  <c r="G164" i="1"/>
  <c r="I164" i="1" s="1"/>
  <c r="J164" i="1" s="1"/>
  <c r="T580" i="2"/>
  <c r="L580" i="2"/>
  <c r="K580" i="2"/>
  <c r="R584" i="2"/>
  <c r="U584" i="2" s="1"/>
  <c r="Q588" i="2"/>
  <c r="I584" i="2"/>
  <c r="H588" i="2"/>
  <c r="F595" i="2"/>
  <c r="G595" i="2" s="1"/>
  <c r="O595" i="2"/>
  <c r="P595" i="2" s="1"/>
  <c r="B596" i="2"/>
  <c r="B597" i="2"/>
  <c r="B598" i="2"/>
  <c r="B599" i="2"/>
  <c r="F594" i="2"/>
  <c r="G594" i="2" s="1"/>
  <c r="O594" i="2"/>
  <c r="P594" i="2" s="1"/>
  <c r="F593" i="2"/>
  <c r="G593" i="2" s="1"/>
  <c r="O593" i="2"/>
  <c r="P593" i="2" s="1"/>
  <c r="D165" i="3"/>
  <c r="F165" i="3" s="1"/>
  <c r="H165" i="3" s="1"/>
  <c r="D166" i="1"/>
  <c r="O592" i="2"/>
  <c r="P592" i="2" s="1"/>
  <c r="F592" i="2"/>
  <c r="G592" i="2" s="1"/>
  <c r="B554" i="4"/>
  <c r="E554" i="4" s="1"/>
  <c r="F554" i="4" s="1"/>
  <c r="G554" i="4" s="1"/>
  <c r="F166" i="1" l="1"/>
  <c r="H164" i="1"/>
  <c r="G165" i="1"/>
  <c r="I165" i="1" s="1"/>
  <c r="J165" i="1" s="1"/>
  <c r="T584" i="2"/>
  <c r="L584" i="2"/>
  <c r="K584" i="2"/>
  <c r="R588" i="2"/>
  <c r="U588" i="2" s="1"/>
  <c r="Q592" i="2"/>
  <c r="I588" i="2"/>
  <c r="H592" i="2"/>
  <c r="D166" i="3"/>
  <c r="F166" i="3" s="1"/>
  <c r="H166" i="3" s="1"/>
  <c r="F599" i="2"/>
  <c r="G599" i="2" s="1"/>
  <c r="O599" i="2"/>
  <c r="P599" i="2" s="1"/>
  <c r="O598" i="2"/>
  <c r="P598" i="2" s="1"/>
  <c r="F598" i="2"/>
  <c r="G598" i="2" s="1"/>
  <c r="F597" i="2"/>
  <c r="G597" i="2" s="1"/>
  <c r="O597" i="2"/>
  <c r="P597" i="2" s="1"/>
  <c r="O596" i="2"/>
  <c r="P596" i="2" s="1"/>
  <c r="F596" i="2"/>
  <c r="G596" i="2" s="1"/>
  <c r="D167" i="1"/>
  <c r="B601" i="2"/>
  <c r="B602" i="2"/>
  <c r="B600" i="2"/>
  <c r="B603" i="2"/>
  <c r="B561" i="4"/>
  <c r="E561" i="4" s="1"/>
  <c r="F561" i="4" s="1"/>
  <c r="B558" i="4"/>
  <c r="E558" i="4" s="1"/>
  <c r="F558" i="4" s="1"/>
  <c r="B560" i="4"/>
  <c r="E560" i="4" s="1"/>
  <c r="F560" i="4" s="1"/>
  <c r="B559" i="4"/>
  <c r="E559" i="4" s="1"/>
  <c r="F559" i="4" s="1"/>
  <c r="F167" i="1" l="1"/>
  <c r="G557" i="4"/>
  <c r="H165" i="1"/>
  <c r="G166" i="1"/>
  <c r="I166" i="1" s="1"/>
  <c r="J166" i="1" s="1"/>
  <c r="T588" i="2"/>
  <c r="L588" i="2"/>
  <c r="K588" i="2"/>
  <c r="R592" i="2"/>
  <c r="U592" i="2" s="1"/>
  <c r="Q596" i="2"/>
  <c r="I592" i="2"/>
  <c r="H596" i="2"/>
  <c r="D167" i="3"/>
  <c r="F167" i="3" s="1"/>
  <c r="H167" i="3" s="1"/>
  <c r="D168" i="1"/>
  <c r="O603" i="2"/>
  <c r="P603" i="2" s="1"/>
  <c r="F603" i="2"/>
  <c r="G603" i="2" s="1"/>
  <c r="F600" i="2"/>
  <c r="G600" i="2" s="1"/>
  <c r="O600" i="2"/>
  <c r="P600" i="2" s="1"/>
  <c r="F602" i="2"/>
  <c r="G602" i="2" s="1"/>
  <c r="O602" i="2"/>
  <c r="P602" i="2" s="1"/>
  <c r="O601" i="2"/>
  <c r="P601" i="2" s="1"/>
  <c r="F601" i="2"/>
  <c r="G601" i="2" s="1"/>
  <c r="B605" i="2"/>
  <c r="B606" i="2"/>
  <c r="B607" i="2"/>
  <c r="B604" i="2"/>
  <c r="B563" i="4"/>
  <c r="E563" i="4" s="1"/>
  <c r="F563" i="4" s="1"/>
  <c r="B562" i="4"/>
  <c r="E562" i="4" s="1"/>
  <c r="F562" i="4" s="1"/>
  <c r="G560" i="4" s="1"/>
  <c r="B564" i="4"/>
  <c r="E564" i="4" s="1"/>
  <c r="F564" i="4" s="1"/>
  <c r="B565" i="4"/>
  <c r="E565" i="4" s="1"/>
  <c r="F565" i="4" s="1"/>
  <c r="H166" i="1" l="1"/>
  <c r="F168" i="1"/>
  <c r="G167" i="1"/>
  <c r="I167" i="1" s="1"/>
  <c r="J167" i="1" s="1"/>
  <c r="G563" i="4"/>
  <c r="T592" i="2"/>
  <c r="L592" i="2"/>
  <c r="K592" i="2"/>
  <c r="R596" i="2"/>
  <c r="U596" i="2" s="1"/>
  <c r="Q600" i="2"/>
  <c r="I596" i="2"/>
  <c r="H600" i="2"/>
  <c r="F605" i="2"/>
  <c r="G605" i="2" s="1"/>
  <c r="O605" i="2"/>
  <c r="P605" i="2" s="1"/>
  <c r="D169" i="1"/>
  <c r="B608" i="2"/>
  <c r="B609" i="2"/>
  <c r="B611" i="2"/>
  <c r="B610" i="2"/>
  <c r="D168" i="3"/>
  <c r="F168" i="3" s="1"/>
  <c r="H168" i="3" s="1"/>
  <c r="F604" i="2"/>
  <c r="G604" i="2" s="1"/>
  <c r="O604" i="2"/>
  <c r="P604" i="2" s="1"/>
  <c r="F607" i="2"/>
  <c r="G607" i="2" s="1"/>
  <c r="O607" i="2"/>
  <c r="P607" i="2" s="1"/>
  <c r="F606" i="2"/>
  <c r="G606" i="2" s="1"/>
  <c r="O606" i="2"/>
  <c r="P606" i="2" s="1"/>
  <c r="B569" i="4"/>
  <c r="E569" i="4" s="1"/>
  <c r="F569" i="4" s="1"/>
  <c r="B568" i="4"/>
  <c r="E568" i="4" s="1"/>
  <c r="F568" i="4" s="1"/>
  <c r="B566" i="4"/>
  <c r="E566" i="4" s="1"/>
  <c r="F566" i="4" s="1"/>
  <c r="B567" i="4"/>
  <c r="E567" i="4" s="1"/>
  <c r="F567" i="4" s="1"/>
  <c r="F169" i="1" l="1"/>
  <c r="H167" i="1"/>
  <c r="G168" i="1"/>
  <c r="I168" i="1" s="1"/>
  <c r="J168" i="1" s="1"/>
  <c r="G566" i="4"/>
  <c r="T596" i="2"/>
  <c r="L596" i="2"/>
  <c r="K596" i="2"/>
  <c r="R600" i="2"/>
  <c r="U600" i="2" s="1"/>
  <c r="Q604" i="2"/>
  <c r="I600" i="2"/>
  <c r="H604" i="2"/>
  <c r="O609" i="2"/>
  <c r="P609" i="2" s="1"/>
  <c r="F609" i="2"/>
  <c r="G609" i="2" s="1"/>
  <c r="O608" i="2"/>
  <c r="P608" i="2" s="1"/>
  <c r="F608" i="2"/>
  <c r="G608" i="2" s="1"/>
  <c r="B612" i="2"/>
  <c r="B613" i="2"/>
  <c r="B614" i="2"/>
  <c r="B615" i="2"/>
  <c r="D169" i="3"/>
  <c r="F169" i="3" s="1"/>
  <c r="H169" i="3" s="1"/>
  <c r="D170" i="1"/>
  <c r="F610" i="2"/>
  <c r="G610" i="2" s="1"/>
  <c r="O610" i="2"/>
  <c r="P610" i="2" s="1"/>
  <c r="F611" i="2"/>
  <c r="G611" i="2" s="1"/>
  <c r="O611" i="2"/>
  <c r="P611" i="2" s="1"/>
  <c r="B573" i="4"/>
  <c r="E573" i="4" s="1"/>
  <c r="F573" i="4" s="1"/>
  <c r="B572" i="4"/>
  <c r="E572" i="4" s="1"/>
  <c r="F572" i="4" s="1"/>
  <c r="B571" i="4"/>
  <c r="E571" i="4" s="1"/>
  <c r="F571" i="4" s="1"/>
  <c r="B570" i="4"/>
  <c r="E570" i="4" s="1"/>
  <c r="F570" i="4" s="1"/>
  <c r="F170" i="1" l="1"/>
  <c r="H168" i="1"/>
  <c r="G169" i="1"/>
  <c r="I169" i="1" s="1"/>
  <c r="J169" i="1" s="1"/>
  <c r="G569" i="4"/>
  <c r="T600" i="2"/>
  <c r="L600" i="2"/>
  <c r="K600" i="2"/>
  <c r="R604" i="2"/>
  <c r="U604" i="2" s="1"/>
  <c r="Q608" i="2"/>
  <c r="I604" i="2"/>
  <c r="H608" i="2"/>
  <c r="F612" i="2"/>
  <c r="G612" i="2" s="1"/>
  <c r="O612" i="2"/>
  <c r="P612" i="2" s="1"/>
  <c r="D171" i="1"/>
  <c r="B616" i="2"/>
  <c r="B617" i="2"/>
  <c r="B618" i="2"/>
  <c r="B619" i="2"/>
  <c r="D170" i="3"/>
  <c r="F170" i="3" s="1"/>
  <c r="H170" i="3" s="1"/>
  <c r="F615" i="2"/>
  <c r="G615" i="2" s="1"/>
  <c r="O615" i="2"/>
  <c r="P615" i="2" s="1"/>
  <c r="O614" i="2"/>
  <c r="P614" i="2" s="1"/>
  <c r="F614" i="2"/>
  <c r="G614" i="2" s="1"/>
  <c r="O613" i="2"/>
  <c r="P613" i="2" s="1"/>
  <c r="F613" i="2"/>
  <c r="G613" i="2" s="1"/>
  <c r="B578" i="4"/>
  <c r="E578" i="4" s="1"/>
  <c r="F578" i="4" s="1"/>
  <c r="B576" i="4"/>
  <c r="E576" i="4" s="1"/>
  <c r="F576" i="4" s="1"/>
  <c r="B574" i="4"/>
  <c r="E574" i="4" s="1"/>
  <c r="F574" i="4" s="1"/>
  <c r="G572" i="4" s="1"/>
  <c r="B577" i="4"/>
  <c r="E577" i="4" s="1"/>
  <c r="F577" i="4" s="1"/>
  <c r="F171" i="1" l="1"/>
  <c r="H169" i="1"/>
  <c r="G170" i="1"/>
  <c r="I170" i="1" s="1"/>
  <c r="J170" i="1" s="1"/>
  <c r="T604" i="2"/>
  <c r="L604" i="2"/>
  <c r="K604" i="2"/>
  <c r="R608" i="2"/>
  <c r="U608" i="2" s="1"/>
  <c r="Q612" i="2"/>
  <c r="I608" i="2"/>
  <c r="H612" i="2"/>
  <c r="F617" i="2"/>
  <c r="G617" i="2" s="1"/>
  <c r="O617" i="2"/>
  <c r="P617" i="2" s="1"/>
  <c r="F616" i="2"/>
  <c r="G616" i="2" s="1"/>
  <c r="O616" i="2"/>
  <c r="P616" i="2" s="1"/>
  <c r="B621" i="2"/>
  <c r="B623" i="2"/>
  <c r="B620" i="2"/>
  <c r="B622" i="2"/>
  <c r="D172" i="1"/>
  <c r="D171" i="3"/>
  <c r="F171" i="3" s="1"/>
  <c r="H171" i="3" s="1"/>
  <c r="O619" i="2"/>
  <c r="P619" i="2" s="1"/>
  <c r="F619" i="2"/>
  <c r="G619" i="2" s="1"/>
  <c r="O618" i="2"/>
  <c r="P618" i="2" s="1"/>
  <c r="F618" i="2"/>
  <c r="G618" i="2" s="1"/>
  <c r="B575" i="4"/>
  <c r="E575" i="4" s="1"/>
  <c r="F575" i="4" s="1"/>
  <c r="G575" i="4" s="1"/>
  <c r="F172" i="1" l="1"/>
  <c r="H170" i="1"/>
  <c r="G171" i="1"/>
  <c r="I171" i="1" s="1"/>
  <c r="J171" i="1" s="1"/>
  <c r="T608" i="2"/>
  <c r="L608" i="2"/>
  <c r="K608" i="2"/>
  <c r="R612" i="2"/>
  <c r="U612" i="2" s="1"/>
  <c r="Q616" i="2"/>
  <c r="I612" i="2"/>
  <c r="H616" i="2"/>
  <c r="D173" i="1"/>
  <c r="D172" i="3"/>
  <c r="F172" i="3" s="1"/>
  <c r="H172" i="3" s="1"/>
  <c r="F622" i="2"/>
  <c r="G622" i="2" s="1"/>
  <c r="O622" i="2"/>
  <c r="P622" i="2" s="1"/>
  <c r="F620" i="2"/>
  <c r="G620" i="2" s="1"/>
  <c r="O620" i="2"/>
  <c r="P620" i="2" s="1"/>
  <c r="O623" i="2"/>
  <c r="P623" i="2" s="1"/>
  <c r="F623" i="2"/>
  <c r="G623" i="2" s="1"/>
  <c r="B624" i="2"/>
  <c r="B625" i="2"/>
  <c r="B626" i="2"/>
  <c r="B627" i="2"/>
  <c r="O621" i="2"/>
  <c r="P621" i="2" s="1"/>
  <c r="F621" i="2"/>
  <c r="G621" i="2" s="1"/>
  <c r="B579" i="4"/>
  <c r="E579" i="4" s="1"/>
  <c r="F579" i="4" s="1"/>
  <c r="B581" i="4"/>
  <c r="E581" i="4" s="1"/>
  <c r="F581" i="4" s="1"/>
  <c r="B582" i="4"/>
  <c r="E582" i="4" s="1"/>
  <c r="F582" i="4" s="1"/>
  <c r="B580" i="4"/>
  <c r="E580" i="4" s="1"/>
  <c r="F580" i="4" s="1"/>
  <c r="H171" i="1" l="1"/>
  <c r="F173" i="1"/>
  <c r="G172" i="1"/>
  <c r="I172" i="1" s="1"/>
  <c r="J172" i="1" s="1"/>
  <c r="G578" i="4"/>
  <c r="T612" i="2"/>
  <c r="L612" i="2"/>
  <c r="K612" i="2"/>
  <c r="R616" i="2"/>
  <c r="U616" i="2" s="1"/>
  <c r="Q620" i="2"/>
  <c r="I616" i="2"/>
  <c r="H620" i="2"/>
  <c r="O624" i="2"/>
  <c r="P624" i="2" s="1"/>
  <c r="F624" i="2"/>
  <c r="G624" i="2" s="1"/>
  <c r="D173" i="3"/>
  <c r="F173" i="3" s="1"/>
  <c r="H173" i="3" s="1"/>
  <c r="F627" i="2"/>
  <c r="G627" i="2" s="1"/>
  <c r="O627" i="2"/>
  <c r="P627" i="2" s="1"/>
  <c r="O626" i="2"/>
  <c r="P626" i="2" s="1"/>
  <c r="F626" i="2"/>
  <c r="G626" i="2" s="1"/>
  <c r="O625" i="2"/>
  <c r="P625" i="2" s="1"/>
  <c r="F625" i="2"/>
  <c r="G625" i="2" s="1"/>
  <c r="D174" i="1"/>
  <c r="B628" i="2"/>
  <c r="B629" i="2"/>
  <c r="B630" i="2"/>
  <c r="B631" i="2"/>
  <c r="B585" i="4"/>
  <c r="E585" i="4" s="1"/>
  <c r="F585" i="4" s="1"/>
  <c r="B586" i="4"/>
  <c r="E586" i="4" s="1"/>
  <c r="F586" i="4" s="1"/>
  <c r="B583" i="4"/>
  <c r="E583" i="4" s="1"/>
  <c r="F583" i="4" s="1"/>
  <c r="G581" i="4" s="1"/>
  <c r="B584" i="4"/>
  <c r="E584" i="4" s="1"/>
  <c r="F584" i="4" s="1"/>
  <c r="F174" i="1" l="1"/>
  <c r="G173" i="1"/>
  <c r="I173" i="1" s="1"/>
  <c r="J173" i="1" s="1"/>
  <c r="H172" i="1"/>
  <c r="G584" i="4"/>
  <c r="T616" i="2"/>
  <c r="L616" i="2"/>
  <c r="K616" i="2"/>
  <c r="R620" i="2"/>
  <c r="U620" i="2" s="1"/>
  <c r="Q624" i="2"/>
  <c r="I620" i="2"/>
  <c r="H624" i="2"/>
  <c r="F630" i="2"/>
  <c r="G630" i="2" s="1"/>
  <c r="O630" i="2"/>
  <c r="P630" i="2" s="1"/>
  <c r="O631" i="2"/>
  <c r="P631" i="2" s="1"/>
  <c r="F631" i="2"/>
  <c r="G631" i="2" s="1"/>
  <c r="B634" i="2"/>
  <c r="B635" i="2"/>
  <c r="B632" i="2"/>
  <c r="B633" i="2"/>
  <c r="O629" i="2"/>
  <c r="P629" i="2" s="1"/>
  <c r="F629" i="2"/>
  <c r="G629" i="2" s="1"/>
  <c r="O628" i="2"/>
  <c r="P628" i="2" s="1"/>
  <c r="F628" i="2"/>
  <c r="G628" i="2" s="1"/>
  <c r="D175" i="1"/>
  <c r="D174" i="3"/>
  <c r="F174" i="3" s="1"/>
  <c r="H174" i="3" s="1"/>
  <c r="B588" i="4"/>
  <c r="E588" i="4" s="1"/>
  <c r="F588" i="4" s="1"/>
  <c r="B590" i="4"/>
  <c r="E590" i="4" s="1"/>
  <c r="F590" i="4" s="1"/>
  <c r="B589" i="4"/>
  <c r="E589" i="4" s="1"/>
  <c r="F589" i="4" s="1"/>
  <c r="B587" i="4"/>
  <c r="E587" i="4" s="1"/>
  <c r="F587" i="4" s="1"/>
  <c r="H173" i="1" l="1"/>
  <c r="F175" i="1"/>
  <c r="G174" i="1"/>
  <c r="I174" i="1" s="1"/>
  <c r="J174" i="1" s="1"/>
  <c r="G587" i="4"/>
  <c r="T620" i="2"/>
  <c r="L620" i="2"/>
  <c r="K620" i="2"/>
  <c r="R624" i="2"/>
  <c r="U624" i="2" s="1"/>
  <c r="Q628" i="2"/>
  <c r="I624" i="2"/>
  <c r="H628" i="2"/>
  <c r="F633" i="2"/>
  <c r="G633" i="2" s="1"/>
  <c r="O633" i="2"/>
  <c r="P633" i="2" s="1"/>
  <c r="O632" i="2"/>
  <c r="P632" i="2" s="1"/>
  <c r="F632" i="2"/>
  <c r="G632" i="2" s="1"/>
  <c r="F635" i="2"/>
  <c r="G635" i="2" s="1"/>
  <c r="O635" i="2"/>
  <c r="P635" i="2" s="1"/>
  <c r="B637" i="2"/>
  <c r="B639" i="2"/>
  <c r="B636" i="2"/>
  <c r="B638" i="2"/>
  <c r="F634" i="2"/>
  <c r="G634" i="2" s="1"/>
  <c r="O634" i="2"/>
  <c r="P634" i="2" s="1"/>
  <c r="D175" i="3"/>
  <c r="F175" i="3" s="1"/>
  <c r="H175" i="3" s="1"/>
  <c r="D176" i="1"/>
  <c r="B593" i="4"/>
  <c r="E593" i="4" s="1"/>
  <c r="F593" i="4" s="1"/>
  <c r="B594" i="4"/>
  <c r="E594" i="4" s="1"/>
  <c r="F594" i="4" s="1"/>
  <c r="B592" i="4"/>
  <c r="E592" i="4" s="1"/>
  <c r="F592" i="4" s="1"/>
  <c r="B591" i="4"/>
  <c r="E591" i="4" s="1"/>
  <c r="F591" i="4" s="1"/>
  <c r="H174" i="1" l="1"/>
  <c r="F176" i="1"/>
  <c r="G175" i="1"/>
  <c r="I175" i="1" s="1"/>
  <c r="J175" i="1" s="1"/>
  <c r="G590" i="4"/>
  <c r="T624" i="2"/>
  <c r="L624" i="2"/>
  <c r="K624" i="2"/>
  <c r="R628" i="2"/>
  <c r="U628" i="2" s="1"/>
  <c r="Q632" i="2"/>
  <c r="I628" i="2"/>
  <c r="H632" i="2"/>
  <c r="F639" i="2"/>
  <c r="G639" i="2" s="1"/>
  <c r="O639" i="2"/>
  <c r="P639" i="2" s="1"/>
  <c r="O637" i="2"/>
  <c r="P637" i="2" s="1"/>
  <c r="F637" i="2"/>
  <c r="G637" i="2" s="1"/>
  <c r="D177" i="1"/>
  <c r="D176" i="3"/>
  <c r="F176" i="3" s="1"/>
  <c r="H176" i="3" s="1"/>
  <c r="B640" i="2"/>
  <c r="B643" i="2"/>
  <c r="B641" i="2"/>
  <c r="B642" i="2"/>
  <c r="O638" i="2"/>
  <c r="P638" i="2" s="1"/>
  <c r="F638" i="2"/>
  <c r="G638" i="2" s="1"/>
  <c r="F636" i="2"/>
  <c r="G636" i="2" s="1"/>
  <c r="O636" i="2"/>
  <c r="P636" i="2" s="1"/>
  <c r="B599" i="4"/>
  <c r="E599" i="4" s="1"/>
  <c r="F599" i="4" s="1"/>
  <c r="B598" i="4"/>
  <c r="E598" i="4" s="1"/>
  <c r="F598" i="4" s="1"/>
  <c r="B597" i="4"/>
  <c r="E597" i="4" s="1"/>
  <c r="F597" i="4" s="1"/>
  <c r="B595" i="4"/>
  <c r="E595" i="4" s="1"/>
  <c r="F595" i="4" s="1"/>
  <c r="G593" i="4" s="1"/>
  <c r="H175" i="1" l="1"/>
  <c r="G176" i="1"/>
  <c r="I176" i="1" s="1"/>
  <c r="J176" i="1" s="1"/>
  <c r="F177" i="1"/>
  <c r="T628" i="2"/>
  <c r="L628" i="2"/>
  <c r="K628" i="2"/>
  <c r="R632" i="2"/>
  <c r="U632" i="2" s="1"/>
  <c r="Q636" i="2"/>
  <c r="I632" i="2"/>
  <c r="H636" i="2"/>
  <c r="D178" i="1"/>
  <c r="O642" i="2"/>
  <c r="P642" i="2" s="1"/>
  <c r="F642" i="2"/>
  <c r="G642" i="2" s="1"/>
  <c r="O641" i="2"/>
  <c r="P641" i="2" s="1"/>
  <c r="F641" i="2"/>
  <c r="G641" i="2" s="1"/>
  <c r="B645" i="2"/>
  <c r="B646" i="2"/>
  <c r="B644" i="2"/>
  <c r="B647" i="2"/>
  <c r="O643" i="2"/>
  <c r="P643" i="2" s="1"/>
  <c r="F643" i="2"/>
  <c r="G643" i="2" s="1"/>
  <c r="O640" i="2"/>
  <c r="P640" i="2" s="1"/>
  <c r="F640" i="2"/>
  <c r="G640" i="2" s="1"/>
  <c r="D177" i="3"/>
  <c r="F177" i="3" s="1"/>
  <c r="H177" i="3" s="1"/>
  <c r="B596" i="4"/>
  <c r="E596" i="4" s="1"/>
  <c r="F596" i="4" s="1"/>
  <c r="G596" i="4" s="1"/>
  <c r="G177" i="1" l="1"/>
  <c r="I177" i="1" s="1"/>
  <c r="J177" i="1" s="1"/>
  <c r="H176" i="1"/>
  <c r="F178" i="1"/>
  <c r="T632" i="2"/>
  <c r="L632" i="2"/>
  <c r="K632" i="2"/>
  <c r="R636" i="2"/>
  <c r="U636" i="2" s="1"/>
  <c r="Q640" i="2"/>
  <c r="I636" i="2"/>
  <c r="H640" i="2"/>
  <c r="D179" i="1"/>
  <c r="O645" i="2"/>
  <c r="P645" i="2" s="1"/>
  <c r="F645" i="2"/>
  <c r="G645" i="2" s="1"/>
  <c r="D178" i="3"/>
  <c r="F178" i="3" s="1"/>
  <c r="H178" i="3" s="1"/>
  <c r="F647" i="2"/>
  <c r="G647" i="2" s="1"/>
  <c r="O647" i="2"/>
  <c r="P647" i="2" s="1"/>
  <c r="O644" i="2"/>
  <c r="P644" i="2" s="1"/>
  <c r="F644" i="2"/>
  <c r="G644" i="2" s="1"/>
  <c r="F646" i="2"/>
  <c r="G646" i="2" s="1"/>
  <c r="O646" i="2"/>
  <c r="P646" i="2" s="1"/>
  <c r="B648" i="2"/>
  <c r="B649" i="2"/>
  <c r="B650" i="2"/>
  <c r="B651" i="2"/>
  <c r="B600" i="4"/>
  <c r="E600" i="4" s="1"/>
  <c r="F600" i="4" s="1"/>
  <c r="B603" i="4"/>
  <c r="E603" i="4" s="1"/>
  <c r="F603" i="4" s="1"/>
  <c r="B602" i="4"/>
  <c r="E602" i="4" s="1"/>
  <c r="F602" i="4" s="1"/>
  <c r="B601" i="4"/>
  <c r="E601" i="4" s="1"/>
  <c r="F601" i="4" s="1"/>
  <c r="G178" i="1" l="1"/>
  <c r="I178" i="1" s="1"/>
  <c r="J178" i="1" s="1"/>
  <c r="F179" i="1"/>
  <c r="H177" i="1"/>
  <c r="G599" i="4"/>
  <c r="T636" i="2"/>
  <c r="L636" i="2"/>
  <c r="K636" i="2"/>
  <c r="R640" i="2"/>
  <c r="U640" i="2" s="1"/>
  <c r="Q644" i="2"/>
  <c r="I640" i="2"/>
  <c r="H644" i="2"/>
  <c r="F650" i="2"/>
  <c r="G650" i="2" s="1"/>
  <c r="O650" i="2"/>
  <c r="P650" i="2" s="1"/>
  <c r="O648" i="2"/>
  <c r="P648" i="2" s="1"/>
  <c r="F648" i="2"/>
  <c r="G648" i="2" s="1"/>
  <c r="D180" i="1"/>
  <c r="F649" i="2"/>
  <c r="G649" i="2" s="1"/>
  <c r="O649" i="2"/>
  <c r="P649" i="2" s="1"/>
  <c r="D179" i="3"/>
  <c r="F179" i="3" s="1"/>
  <c r="H179" i="3" s="1"/>
  <c r="F651" i="2"/>
  <c r="G651" i="2" s="1"/>
  <c r="O651" i="2"/>
  <c r="P651" i="2" s="1"/>
  <c r="B653" i="2"/>
  <c r="B652" i="2"/>
  <c r="B654" i="2"/>
  <c r="B655" i="2"/>
  <c r="B606" i="4"/>
  <c r="E606" i="4" s="1"/>
  <c r="F606" i="4" s="1"/>
  <c r="B607" i="4"/>
  <c r="E607" i="4" s="1"/>
  <c r="F607" i="4" s="1"/>
  <c r="B605" i="4"/>
  <c r="E605" i="4" s="1"/>
  <c r="F605" i="4" s="1"/>
  <c r="B604" i="4"/>
  <c r="E604" i="4" s="1"/>
  <c r="F604" i="4" s="1"/>
  <c r="G602" i="4" s="1"/>
  <c r="F180" i="1" l="1"/>
  <c r="G179" i="1"/>
  <c r="I179" i="1" s="1"/>
  <c r="J179" i="1" s="1"/>
  <c r="H178" i="1"/>
  <c r="G605" i="4"/>
  <c r="T640" i="2"/>
  <c r="L640" i="2"/>
  <c r="K640" i="2"/>
  <c r="R644" i="2"/>
  <c r="U644" i="2" s="1"/>
  <c r="Q648" i="2"/>
  <c r="I644" i="2"/>
  <c r="H648" i="2"/>
  <c r="O655" i="2"/>
  <c r="P655" i="2" s="1"/>
  <c r="F655" i="2"/>
  <c r="G655" i="2" s="1"/>
  <c r="B657" i="2"/>
  <c r="B658" i="2"/>
  <c r="B656" i="2"/>
  <c r="B659" i="2"/>
  <c r="D181" i="1"/>
  <c r="O654" i="2"/>
  <c r="P654" i="2" s="1"/>
  <c r="F654" i="2"/>
  <c r="G654" i="2" s="1"/>
  <c r="F652" i="2"/>
  <c r="G652" i="2" s="1"/>
  <c r="O652" i="2"/>
  <c r="P652" i="2" s="1"/>
  <c r="D180" i="3"/>
  <c r="F180" i="3" s="1"/>
  <c r="H180" i="3" s="1"/>
  <c r="O653" i="2"/>
  <c r="P653" i="2" s="1"/>
  <c r="F653" i="2"/>
  <c r="G653" i="2" s="1"/>
  <c r="B608" i="4"/>
  <c r="E608" i="4" s="1"/>
  <c r="F608" i="4" s="1"/>
  <c r="B611" i="4"/>
  <c r="E611" i="4" s="1"/>
  <c r="F611" i="4" s="1"/>
  <c r="B609" i="4"/>
  <c r="E609" i="4" s="1"/>
  <c r="F609" i="4" s="1"/>
  <c r="B610" i="4"/>
  <c r="E610" i="4" s="1"/>
  <c r="F610" i="4" s="1"/>
  <c r="F181" i="1" l="1"/>
  <c r="H179" i="1"/>
  <c r="G180" i="1"/>
  <c r="I180" i="1" s="1"/>
  <c r="J180" i="1" s="1"/>
  <c r="G608" i="4"/>
  <c r="T644" i="2"/>
  <c r="L644" i="2"/>
  <c r="K644" i="2"/>
  <c r="R648" i="2"/>
  <c r="U648" i="2" s="1"/>
  <c r="Q652" i="2"/>
  <c r="I648" i="2"/>
  <c r="H652" i="2"/>
  <c r="D181" i="3"/>
  <c r="F181" i="3" s="1"/>
  <c r="H181" i="3" s="1"/>
  <c r="D182" i="1"/>
  <c r="F659" i="2"/>
  <c r="G659" i="2" s="1"/>
  <c r="O659" i="2"/>
  <c r="P659" i="2" s="1"/>
  <c r="O656" i="2"/>
  <c r="P656" i="2" s="1"/>
  <c r="F656" i="2"/>
  <c r="G656" i="2" s="1"/>
  <c r="O658" i="2"/>
  <c r="P658" i="2" s="1"/>
  <c r="F658" i="2"/>
  <c r="G658" i="2" s="1"/>
  <c r="B661" i="2"/>
  <c r="B663" i="2"/>
  <c r="B660" i="2"/>
  <c r="B662" i="2"/>
  <c r="F657" i="2"/>
  <c r="G657" i="2" s="1"/>
  <c r="O657" i="2"/>
  <c r="P657" i="2" s="1"/>
  <c r="B614" i="4"/>
  <c r="E614" i="4" s="1"/>
  <c r="F614" i="4" s="1"/>
  <c r="B615" i="4"/>
  <c r="E615" i="4" s="1"/>
  <c r="F615" i="4" s="1"/>
  <c r="B613" i="4"/>
  <c r="E613" i="4" s="1"/>
  <c r="F613" i="4" s="1"/>
  <c r="B612" i="4"/>
  <c r="E612" i="4" s="1"/>
  <c r="F612" i="4" s="1"/>
  <c r="H180" i="1" l="1"/>
  <c r="F182" i="1"/>
  <c r="G181" i="1"/>
  <c r="I181" i="1" s="1"/>
  <c r="J181" i="1" s="1"/>
  <c r="G611" i="4"/>
  <c r="T648" i="2"/>
  <c r="L648" i="2"/>
  <c r="K648" i="2"/>
  <c r="R652" i="2"/>
  <c r="U652" i="2" s="1"/>
  <c r="Q656" i="2"/>
  <c r="I652" i="2"/>
  <c r="H656" i="2"/>
  <c r="O662" i="2"/>
  <c r="P662" i="2" s="1"/>
  <c r="F662" i="2"/>
  <c r="G662" i="2" s="1"/>
  <c r="D182" i="3"/>
  <c r="F182" i="3" s="1"/>
  <c r="H182" i="3" s="1"/>
  <c r="F660" i="2"/>
  <c r="G660" i="2" s="1"/>
  <c r="O660" i="2"/>
  <c r="P660" i="2" s="1"/>
  <c r="F661" i="2"/>
  <c r="G661" i="2" s="1"/>
  <c r="O661" i="2"/>
  <c r="P661" i="2" s="1"/>
  <c r="B665" i="2"/>
  <c r="B666" i="2"/>
  <c r="B667" i="2"/>
  <c r="B664" i="2"/>
  <c r="O663" i="2"/>
  <c r="P663" i="2" s="1"/>
  <c r="F663" i="2"/>
  <c r="G663" i="2" s="1"/>
  <c r="D183" i="1"/>
  <c r="B618" i="4"/>
  <c r="E618" i="4" s="1"/>
  <c r="F618" i="4" s="1"/>
  <c r="B619" i="4"/>
  <c r="E619" i="4" s="1"/>
  <c r="F619" i="4" s="1"/>
  <c r="B616" i="4"/>
  <c r="E616" i="4" s="1"/>
  <c r="F616" i="4" s="1"/>
  <c r="G614" i="4" s="1"/>
  <c r="B620" i="4"/>
  <c r="E620" i="4" s="1"/>
  <c r="F620" i="4" s="1"/>
  <c r="H181" i="1" l="1"/>
  <c r="F183" i="1"/>
  <c r="G182" i="1"/>
  <c r="I182" i="1" s="1"/>
  <c r="J182" i="1" s="1"/>
  <c r="T652" i="2"/>
  <c r="L652" i="2"/>
  <c r="K652" i="2"/>
  <c r="R656" i="2"/>
  <c r="U656" i="2" s="1"/>
  <c r="Q660" i="2"/>
  <c r="I656" i="2"/>
  <c r="H660" i="2"/>
  <c r="O664" i="2"/>
  <c r="P664" i="2" s="1"/>
  <c r="F664" i="2"/>
  <c r="G664" i="2" s="1"/>
  <c r="F667" i="2"/>
  <c r="G667" i="2" s="1"/>
  <c r="O667" i="2"/>
  <c r="P667" i="2" s="1"/>
  <c r="O666" i="2"/>
  <c r="P666" i="2" s="1"/>
  <c r="F666" i="2"/>
  <c r="G666" i="2" s="1"/>
  <c r="B669" i="2"/>
  <c r="B670" i="2"/>
  <c r="B671" i="2"/>
  <c r="B668" i="2"/>
  <c r="O665" i="2"/>
  <c r="P665" i="2" s="1"/>
  <c r="F665" i="2"/>
  <c r="G665" i="2" s="1"/>
  <c r="D183" i="3"/>
  <c r="F183" i="3" s="1"/>
  <c r="H183" i="3" s="1"/>
  <c r="D184" i="1"/>
  <c r="B617" i="4"/>
  <c r="E617" i="4" s="1"/>
  <c r="F617" i="4" s="1"/>
  <c r="G617" i="4" s="1"/>
  <c r="G183" i="1" l="1"/>
  <c r="I183" i="1" s="1"/>
  <c r="J183" i="1" s="1"/>
  <c r="F184" i="1"/>
  <c r="H182" i="1"/>
  <c r="T656" i="2"/>
  <c r="L656" i="2"/>
  <c r="K656" i="2"/>
  <c r="R660" i="2"/>
  <c r="U660" i="2" s="1"/>
  <c r="Q664" i="2"/>
  <c r="I660" i="2"/>
  <c r="H664" i="2"/>
  <c r="F668" i="2"/>
  <c r="G668" i="2" s="1"/>
  <c r="O668" i="2"/>
  <c r="P668" i="2" s="1"/>
  <c r="O671" i="2"/>
  <c r="P671" i="2" s="1"/>
  <c r="F671" i="2"/>
  <c r="G671" i="2" s="1"/>
  <c r="B674" i="2"/>
  <c r="B675" i="2"/>
  <c r="B672" i="2"/>
  <c r="B673" i="2"/>
  <c r="F669" i="2"/>
  <c r="G669" i="2" s="1"/>
  <c r="O669" i="2"/>
  <c r="P669" i="2" s="1"/>
  <c r="F670" i="2"/>
  <c r="G670" i="2" s="1"/>
  <c r="O670" i="2"/>
  <c r="P670" i="2" s="1"/>
  <c r="D184" i="3"/>
  <c r="F184" i="3" s="1"/>
  <c r="H184" i="3" s="1"/>
  <c r="D185" i="1"/>
  <c r="B621" i="4"/>
  <c r="E621" i="4" s="1"/>
  <c r="F621" i="4" s="1"/>
  <c r="B624" i="4"/>
  <c r="E624" i="4" s="1"/>
  <c r="F624" i="4" s="1"/>
  <c r="B622" i="4"/>
  <c r="E622" i="4" s="1"/>
  <c r="F622" i="4" s="1"/>
  <c r="B623" i="4"/>
  <c r="E623" i="4" s="1"/>
  <c r="F623" i="4" s="1"/>
  <c r="G184" i="1" l="1"/>
  <c r="I184" i="1" s="1"/>
  <c r="J184" i="1" s="1"/>
  <c r="F185" i="1"/>
  <c r="H183" i="1"/>
  <c r="G620" i="4"/>
  <c r="T660" i="2"/>
  <c r="L660" i="2"/>
  <c r="K660" i="2"/>
  <c r="R664" i="2"/>
  <c r="U664" i="2" s="1"/>
  <c r="Q668" i="2"/>
  <c r="I664" i="2"/>
  <c r="H668" i="2"/>
  <c r="O672" i="2"/>
  <c r="P672" i="2" s="1"/>
  <c r="F672" i="2"/>
  <c r="G672" i="2" s="1"/>
  <c r="O675" i="2"/>
  <c r="P675" i="2" s="1"/>
  <c r="F675" i="2"/>
  <c r="G675" i="2" s="1"/>
  <c r="O674" i="2"/>
  <c r="P674" i="2" s="1"/>
  <c r="F674" i="2"/>
  <c r="G674" i="2" s="1"/>
  <c r="D185" i="3"/>
  <c r="F185" i="3" s="1"/>
  <c r="H185" i="3" s="1"/>
  <c r="D186" i="1"/>
  <c r="B676" i="2"/>
  <c r="B677" i="2"/>
  <c r="B678" i="2"/>
  <c r="B679" i="2"/>
  <c r="O673" i="2"/>
  <c r="P673" i="2" s="1"/>
  <c r="F673" i="2"/>
  <c r="G673" i="2" s="1"/>
  <c r="B627" i="4"/>
  <c r="E627" i="4" s="1"/>
  <c r="F627" i="4" s="1"/>
  <c r="B628" i="4"/>
  <c r="E628" i="4" s="1"/>
  <c r="F628" i="4" s="1"/>
  <c r="B626" i="4"/>
  <c r="E626" i="4" s="1"/>
  <c r="F626" i="4" s="1"/>
  <c r="B625" i="4"/>
  <c r="E625" i="4" s="1"/>
  <c r="F625" i="4" s="1"/>
  <c r="G623" i="4" s="1"/>
  <c r="F186" i="1" l="1"/>
  <c r="G185" i="1"/>
  <c r="I185" i="1" s="1"/>
  <c r="J185" i="1" s="1"/>
  <c r="H184" i="1"/>
  <c r="G626" i="4"/>
  <c r="T664" i="2"/>
  <c r="L664" i="2"/>
  <c r="K664" i="2"/>
  <c r="R668" i="2"/>
  <c r="U668" i="2" s="1"/>
  <c r="Q672" i="2"/>
  <c r="I668" i="2"/>
  <c r="H672" i="2"/>
  <c r="D187" i="1"/>
  <c r="O676" i="2"/>
  <c r="P676" i="2" s="1"/>
  <c r="F676" i="2"/>
  <c r="G676" i="2" s="1"/>
  <c r="O677" i="2"/>
  <c r="P677" i="2" s="1"/>
  <c r="F677" i="2"/>
  <c r="G677" i="2" s="1"/>
  <c r="O679" i="2"/>
  <c r="P679" i="2" s="1"/>
  <c r="F679" i="2"/>
  <c r="G679" i="2" s="1"/>
  <c r="F678" i="2"/>
  <c r="G678" i="2" s="1"/>
  <c r="O678" i="2"/>
  <c r="P678" i="2" s="1"/>
  <c r="B682" i="2"/>
  <c r="B683" i="2"/>
  <c r="B680" i="2"/>
  <c r="B681" i="2"/>
  <c r="D186" i="3"/>
  <c r="F186" i="3" s="1"/>
  <c r="H186" i="3" s="1"/>
  <c r="B631" i="4"/>
  <c r="E631" i="4" s="1"/>
  <c r="F631" i="4" s="1"/>
  <c r="B629" i="4"/>
  <c r="E629" i="4" s="1"/>
  <c r="F629" i="4" s="1"/>
  <c r="B632" i="4"/>
  <c r="E632" i="4" s="1"/>
  <c r="F632" i="4" s="1"/>
  <c r="B630" i="4"/>
  <c r="E630" i="4" s="1"/>
  <c r="F630" i="4" s="1"/>
  <c r="H185" i="1" l="1"/>
  <c r="F187" i="1"/>
  <c r="G186" i="1"/>
  <c r="I186" i="1" s="1"/>
  <c r="J186" i="1" s="1"/>
  <c r="G629" i="4"/>
  <c r="T668" i="2"/>
  <c r="L668" i="2"/>
  <c r="K668" i="2"/>
  <c r="R672" i="2"/>
  <c r="U672" i="2" s="1"/>
  <c r="Q676" i="2"/>
  <c r="I672" i="2"/>
  <c r="H676" i="2"/>
  <c r="B685" i="2"/>
  <c r="B686" i="2"/>
  <c r="B684" i="2"/>
  <c r="B687" i="2"/>
  <c r="D187" i="3"/>
  <c r="F187" i="3" s="1"/>
  <c r="H187" i="3" s="1"/>
  <c r="F681" i="2"/>
  <c r="G681" i="2" s="1"/>
  <c r="O681" i="2"/>
  <c r="P681" i="2" s="1"/>
  <c r="D188" i="1"/>
  <c r="O682" i="2"/>
  <c r="P682" i="2" s="1"/>
  <c r="F682" i="2"/>
  <c r="G682" i="2" s="1"/>
  <c r="O680" i="2"/>
  <c r="P680" i="2" s="1"/>
  <c r="F680" i="2"/>
  <c r="G680" i="2" s="1"/>
  <c r="F683" i="2"/>
  <c r="G683" i="2" s="1"/>
  <c r="O683" i="2"/>
  <c r="P683" i="2" s="1"/>
  <c r="B634" i="4"/>
  <c r="E634" i="4" s="1"/>
  <c r="F634" i="4" s="1"/>
  <c r="B633" i="4"/>
  <c r="E633" i="4" s="1"/>
  <c r="F633" i="4" s="1"/>
  <c r="B635" i="4"/>
  <c r="E635" i="4" s="1"/>
  <c r="F635" i="4" s="1"/>
  <c r="B636" i="4"/>
  <c r="E636" i="4" s="1"/>
  <c r="F636" i="4" s="1"/>
  <c r="F188" i="1" l="1"/>
  <c r="H186" i="1"/>
  <c r="G187" i="1"/>
  <c r="I187" i="1" s="1"/>
  <c r="J187" i="1" s="1"/>
  <c r="G632" i="4"/>
  <c r="T672" i="2"/>
  <c r="L672" i="2"/>
  <c r="K672" i="2"/>
  <c r="R676" i="2"/>
  <c r="U676" i="2" s="1"/>
  <c r="Q680" i="2"/>
  <c r="I676" i="2"/>
  <c r="H680" i="2"/>
  <c r="B689" i="2"/>
  <c r="B690" i="2"/>
  <c r="B691" i="2"/>
  <c r="B688" i="2"/>
  <c r="D188" i="3"/>
  <c r="F188" i="3" s="1"/>
  <c r="H188" i="3" s="1"/>
  <c r="O687" i="2"/>
  <c r="P687" i="2" s="1"/>
  <c r="F687" i="2"/>
  <c r="G687" i="2" s="1"/>
  <c r="O684" i="2"/>
  <c r="P684" i="2" s="1"/>
  <c r="F684" i="2"/>
  <c r="G684" i="2" s="1"/>
  <c r="D189" i="1"/>
  <c r="F686" i="2"/>
  <c r="G686" i="2" s="1"/>
  <c r="O686" i="2"/>
  <c r="P686" i="2" s="1"/>
  <c r="O685" i="2"/>
  <c r="P685" i="2" s="1"/>
  <c r="F685" i="2"/>
  <c r="G685" i="2" s="1"/>
  <c r="B637" i="4"/>
  <c r="E637" i="4" s="1"/>
  <c r="F637" i="4" s="1"/>
  <c r="G635" i="4" s="1"/>
  <c r="B639" i="4"/>
  <c r="E639" i="4" s="1"/>
  <c r="F639" i="4" s="1"/>
  <c r="B640" i="4"/>
  <c r="E640" i="4" s="1"/>
  <c r="F640" i="4" s="1"/>
  <c r="B641" i="4"/>
  <c r="E641" i="4" s="1"/>
  <c r="F641" i="4" s="1"/>
  <c r="F189" i="1" l="1"/>
  <c r="H187" i="1"/>
  <c r="G188" i="1"/>
  <c r="I188" i="1" s="1"/>
  <c r="J188" i="1" s="1"/>
  <c r="T676" i="2"/>
  <c r="L676" i="2"/>
  <c r="K676" i="2"/>
  <c r="R680" i="2"/>
  <c r="U680" i="2" s="1"/>
  <c r="Q684" i="2"/>
  <c r="I680" i="2"/>
  <c r="H684" i="2"/>
  <c r="D190" i="1"/>
  <c r="B692" i="2"/>
  <c r="B693" i="2"/>
  <c r="B695" i="2"/>
  <c r="B694" i="2"/>
  <c r="F688" i="2"/>
  <c r="G688" i="2" s="1"/>
  <c r="O688" i="2"/>
  <c r="P688" i="2" s="1"/>
  <c r="O691" i="2"/>
  <c r="P691" i="2" s="1"/>
  <c r="F691" i="2"/>
  <c r="G691" i="2" s="1"/>
  <c r="D189" i="3"/>
  <c r="F189" i="3" s="1"/>
  <c r="H189" i="3" s="1"/>
  <c r="F690" i="2"/>
  <c r="G690" i="2" s="1"/>
  <c r="O690" i="2"/>
  <c r="P690" i="2" s="1"/>
  <c r="F689" i="2"/>
  <c r="G689" i="2" s="1"/>
  <c r="O689" i="2"/>
  <c r="P689" i="2" s="1"/>
  <c r="B638" i="4"/>
  <c r="E638" i="4" s="1"/>
  <c r="F638" i="4" s="1"/>
  <c r="G638" i="4" s="1"/>
  <c r="H188" i="1" l="1"/>
  <c r="F190" i="1"/>
  <c r="G189" i="1"/>
  <c r="I189" i="1" s="1"/>
  <c r="J189" i="1" s="1"/>
  <c r="T680" i="2"/>
  <c r="L680" i="2"/>
  <c r="K680" i="2"/>
  <c r="R684" i="2"/>
  <c r="U684" i="2" s="1"/>
  <c r="Q688" i="2"/>
  <c r="I684" i="2"/>
  <c r="H688" i="2"/>
  <c r="F694" i="2"/>
  <c r="G694" i="2" s="1"/>
  <c r="O694" i="2"/>
  <c r="P694" i="2" s="1"/>
  <c r="B697" i="2"/>
  <c r="B698" i="2"/>
  <c r="B699" i="2"/>
  <c r="B696" i="2"/>
  <c r="D190" i="3"/>
  <c r="F190" i="3" s="1"/>
  <c r="H190" i="3" s="1"/>
  <c r="O695" i="2"/>
  <c r="P695" i="2" s="1"/>
  <c r="F695" i="2"/>
  <c r="G695" i="2" s="1"/>
  <c r="F693" i="2"/>
  <c r="G693" i="2" s="1"/>
  <c r="O693" i="2"/>
  <c r="P693" i="2" s="1"/>
  <c r="O692" i="2"/>
  <c r="P692" i="2" s="1"/>
  <c r="F692" i="2"/>
  <c r="G692" i="2" s="1"/>
  <c r="D191" i="1"/>
  <c r="B642" i="4"/>
  <c r="E642" i="4" s="1"/>
  <c r="F642" i="4" s="1"/>
  <c r="B643" i="4"/>
  <c r="E643" i="4" s="1"/>
  <c r="F643" i="4" s="1"/>
  <c r="B645" i="4"/>
  <c r="E645" i="4" s="1"/>
  <c r="F645" i="4" s="1"/>
  <c r="B644" i="4"/>
  <c r="E644" i="4" s="1"/>
  <c r="F644" i="4" s="1"/>
  <c r="G190" i="1" l="1"/>
  <c r="I190" i="1" s="1"/>
  <c r="J190" i="1" s="1"/>
  <c r="H189" i="1"/>
  <c r="F191" i="1"/>
  <c r="G641" i="4"/>
  <c r="T684" i="2"/>
  <c r="L684" i="2"/>
  <c r="K684" i="2"/>
  <c r="R688" i="2"/>
  <c r="U688" i="2" s="1"/>
  <c r="Q692" i="2"/>
  <c r="I688" i="2"/>
  <c r="H692" i="2"/>
  <c r="B700" i="2"/>
  <c r="B701" i="2"/>
  <c r="B703" i="2"/>
  <c r="B702" i="2"/>
  <c r="F699" i="2"/>
  <c r="G699" i="2" s="1"/>
  <c r="O699" i="2"/>
  <c r="P699" i="2" s="1"/>
  <c r="O696" i="2"/>
  <c r="P696" i="2" s="1"/>
  <c r="F696" i="2"/>
  <c r="G696" i="2" s="1"/>
  <c r="D192" i="1"/>
  <c r="O698" i="2"/>
  <c r="P698" i="2" s="1"/>
  <c r="F698" i="2"/>
  <c r="G698" i="2" s="1"/>
  <c r="O697" i="2"/>
  <c r="P697" i="2" s="1"/>
  <c r="F697" i="2"/>
  <c r="G697" i="2" s="1"/>
  <c r="D191" i="3"/>
  <c r="F191" i="3" s="1"/>
  <c r="H191" i="3" s="1"/>
  <c r="B647" i="4"/>
  <c r="E647" i="4" s="1"/>
  <c r="F647" i="4" s="1"/>
  <c r="B648" i="4"/>
  <c r="E648" i="4" s="1"/>
  <c r="F648" i="4" s="1"/>
  <c r="B649" i="4"/>
  <c r="E649" i="4" s="1"/>
  <c r="F649" i="4" s="1"/>
  <c r="B646" i="4"/>
  <c r="E646" i="4" s="1"/>
  <c r="F646" i="4" s="1"/>
  <c r="G644" i="4" s="1"/>
  <c r="F192" i="1" l="1"/>
  <c r="G191" i="1"/>
  <c r="I191" i="1" s="1"/>
  <c r="J191" i="1" s="1"/>
  <c r="H190" i="1"/>
  <c r="G647" i="4"/>
  <c r="T688" i="2"/>
  <c r="L688" i="2"/>
  <c r="K688" i="2"/>
  <c r="R692" i="2"/>
  <c r="U692" i="2" s="1"/>
  <c r="Q696" i="2"/>
  <c r="I692" i="2"/>
  <c r="H696" i="2"/>
  <c r="D193" i="1"/>
  <c r="O702" i="2"/>
  <c r="P702" i="2" s="1"/>
  <c r="F702" i="2"/>
  <c r="G702" i="2" s="1"/>
  <c r="B705" i="2"/>
  <c r="B707" i="2"/>
  <c r="B706" i="2"/>
  <c r="B704" i="2"/>
  <c r="F703" i="2"/>
  <c r="G703" i="2" s="1"/>
  <c r="O703" i="2"/>
  <c r="P703" i="2" s="1"/>
  <c r="O701" i="2"/>
  <c r="P701" i="2" s="1"/>
  <c r="F701" i="2"/>
  <c r="G701" i="2" s="1"/>
  <c r="F700" i="2"/>
  <c r="G700" i="2" s="1"/>
  <c r="O700" i="2"/>
  <c r="P700" i="2" s="1"/>
  <c r="D192" i="3"/>
  <c r="F192" i="3" s="1"/>
  <c r="H192" i="3" s="1"/>
  <c r="B653" i="4"/>
  <c r="E653" i="4" s="1"/>
  <c r="F653" i="4" s="1"/>
  <c r="B650" i="4"/>
  <c r="E650" i="4" s="1"/>
  <c r="F650" i="4" s="1"/>
  <c r="B651" i="4"/>
  <c r="E651" i="4" s="1"/>
  <c r="F651" i="4" s="1"/>
  <c r="B652" i="4"/>
  <c r="E652" i="4" s="1"/>
  <c r="F652" i="4" s="1"/>
  <c r="H191" i="1" l="1"/>
  <c r="F193" i="1"/>
  <c r="G192" i="1"/>
  <c r="I192" i="1" s="1"/>
  <c r="J192" i="1" s="1"/>
  <c r="G650" i="4"/>
  <c r="T692" i="2"/>
  <c r="L692" i="2"/>
  <c r="K692" i="2"/>
  <c r="R696" i="2"/>
  <c r="U696" i="2" s="1"/>
  <c r="Q700" i="2"/>
  <c r="I696" i="2"/>
  <c r="H700" i="2"/>
  <c r="F704" i="2"/>
  <c r="G704" i="2" s="1"/>
  <c r="O704" i="2"/>
  <c r="P704" i="2" s="1"/>
  <c r="D194" i="1"/>
  <c r="F706" i="2"/>
  <c r="G706" i="2" s="1"/>
  <c r="O706" i="2"/>
  <c r="P706" i="2" s="1"/>
  <c r="B708" i="2"/>
  <c r="B709" i="2"/>
  <c r="B710" i="2"/>
  <c r="B711" i="2"/>
  <c r="F707" i="2"/>
  <c r="G707" i="2" s="1"/>
  <c r="O707" i="2"/>
  <c r="P707" i="2" s="1"/>
  <c r="F705" i="2"/>
  <c r="G705" i="2" s="1"/>
  <c r="O705" i="2"/>
  <c r="P705" i="2" s="1"/>
  <c r="D193" i="3"/>
  <c r="F193" i="3" s="1"/>
  <c r="H193" i="3" s="1"/>
  <c r="B654" i="4"/>
  <c r="E654" i="4" s="1"/>
  <c r="F654" i="4" s="1"/>
  <c r="B657" i="4"/>
  <c r="E657" i="4" s="1"/>
  <c r="F657" i="4" s="1"/>
  <c r="B655" i="4"/>
  <c r="E655" i="4" s="1"/>
  <c r="F655" i="4" s="1"/>
  <c r="B656" i="4"/>
  <c r="E656" i="4" s="1"/>
  <c r="F656" i="4" s="1"/>
  <c r="G653" i="4" l="1"/>
  <c r="F194" i="1"/>
  <c r="H192" i="1"/>
  <c r="G193" i="1"/>
  <c r="I193" i="1" s="1"/>
  <c r="J193" i="1" s="1"/>
  <c r="T696" i="2"/>
  <c r="L696" i="2"/>
  <c r="K696" i="2"/>
  <c r="R700" i="2"/>
  <c r="U700" i="2" s="1"/>
  <c r="Q704" i="2"/>
  <c r="I700" i="2"/>
  <c r="H704" i="2"/>
  <c r="D194" i="3"/>
  <c r="F194" i="3" s="1"/>
  <c r="H194" i="3" s="1"/>
  <c r="D195" i="1"/>
  <c r="O711" i="2"/>
  <c r="P711" i="2" s="1"/>
  <c r="F711" i="2"/>
  <c r="G711" i="2" s="1"/>
  <c r="B713" i="2"/>
  <c r="B714" i="2"/>
  <c r="B712" i="2"/>
  <c r="B715" i="2"/>
  <c r="F710" i="2"/>
  <c r="G710" i="2" s="1"/>
  <c r="O710" i="2"/>
  <c r="P710" i="2" s="1"/>
  <c r="F709" i="2"/>
  <c r="G709" i="2" s="1"/>
  <c r="O709" i="2"/>
  <c r="P709" i="2" s="1"/>
  <c r="O708" i="2"/>
  <c r="P708" i="2" s="1"/>
  <c r="F708" i="2"/>
  <c r="G708" i="2" s="1"/>
  <c r="B662" i="4"/>
  <c r="E662" i="4" s="1"/>
  <c r="F662" i="4" s="1"/>
  <c r="B658" i="4"/>
  <c r="E658" i="4" s="1"/>
  <c r="F658" i="4" s="1"/>
  <c r="G656" i="4" s="1"/>
  <c r="B661" i="4"/>
  <c r="E661" i="4" s="1"/>
  <c r="F661" i="4" s="1"/>
  <c r="B660" i="4"/>
  <c r="E660" i="4" s="1"/>
  <c r="F660" i="4" s="1"/>
  <c r="H193" i="1" l="1"/>
  <c r="F195" i="1"/>
  <c r="G194" i="1"/>
  <c r="I194" i="1" s="1"/>
  <c r="J194" i="1" s="1"/>
  <c r="T700" i="2"/>
  <c r="L700" i="2"/>
  <c r="K700" i="2"/>
  <c r="R704" i="2"/>
  <c r="U704" i="2" s="1"/>
  <c r="Q708" i="2"/>
  <c r="I704" i="2"/>
  <c r="H708" i="2"/>
  <c r="O715" i="2"/>
  <c r="P715" i="2" s="1"/>
  <c r="F715" i="2"/>
  <c r="G715" i="2" s="1"/>
  <c r="D196" i="1"/>
  <c r="F712" i="2"/>
  <c r="G712" i="2" s="1"/>
  <c r="O712" i="2"/>
  <c r="P712" i="2" s="1"/>
  <c r="F714" i="2"/>
  <c r="G714" i="2" s="1"/>
  <c r="O714" i="2"/>
  <c r="P714" i="2" s="1"/>
  <c r="O713" i="2"/>
  <c r="P713" i="2" s="1"/>
  <c r="F713" i="2"/>
  <c r="G713" i="2" s="1"/>
  <c r="B716" i="2"/>
  <c r="B717" i="2"/>
  <c r="B718" i="2"/>
  <c r="B719" i="2"/>
  <c r="D195" i="3"/>
  <c r="F195" i="3" s="1"/>
  <c r="H195" i="3" s="1"/>
  <c r="B659" i="4"/>
  <c r="E659" i="4" s="1"/>
  <c r="F659" i="4" s="1"/>
  <c r="G659" i="4" s="1"/>
  <c r="H194" i="1" l="1"/>
  <c r="F196" i="1"/>
  <c r="G195" i="1"/>
  <c r="I195" i="1" s="1"/>
  <c r="J195" i="1" s="1"/>
  <c r="T704" i="2"/>
  <c r="L704" i="2"/>
  <c r="K704" i="2"/>
  <c r="R708" i="2"/>
  <c r="U708" i="2" s="1"/>
  <c r="Q712" i="2"/>
  <c r="I708" i="2"/>
  <c r="H712" i="2"/>
  <c r="B721" i="2"/>
  <c r="B723" i="2"/>
  <c r="B720" i="2"/>
  <c r="B722" i="2"/>
  <c r="D196" i="3"/>
  <c r="F196" i="3" s="1"/>
  <c r="H196" i="3" s="1"/>
  <c r="O716" i="2"/>
  <c r="P716" i="2" s="1"/>
  <c r="F716" i="2"/>
  <c r="G716" i="2" s="1"/>
  <c r="O719" i="2"/>
  <c r="P719" i="2" s="1"/>
  <c r="F719" i="2"/>
  <c r="G719" i="2" s="1"/>
  <c r="D197" i="1"/>
  <c r="F718" i="2"/>
  <c r="G718" i="2" s="1"/>
  <c r="O718" i="2"/>
  <c r="P718" i="2" s="1"/>
  <c r="O717" i="2"/>
  <c r="P717" i="2" s="1"/>
  <c r="F717" i="2"/>
  <c r="G717" i="2" s="1"/>
  <c r="B663" i="4"/>
  <c r="E663" i="4" s="1"/>
  <c r="F663" i="4" s="1"/>
  <c r="B666" i="4"/>
  <c r="E666" i="4" s="1"/>
  <c r="F666" i="4" s="1"/>
  <c r="B665" i="4"/>
  <c r="E665" i="4" s="1"/>
  <c r="F665" i="4" s="1"/>
  <c r="B664" i="4"/>
  <c r="E664" i="4" s="1"/>
  <c r="F664" i="4" s="1"/>
  <c r="F197" i="1" l="1"/>
  <c r="H195" i="1"/>
  <c r="G662" i="4"/>
  <c r="G196" i="1"/>
  <c r="I196" i="1" s="1"/>
  <c r="J196" i="1" s="1"/>
  <c r="T708" i="2"/>
  <c r="L708" i="2"/>
  <c r="K708" i="2"/>
  <c r="R712" i="2"/>
  <c r="U712" i="2" s="1"/>
  <c r="Q716" i="2"/>
  <c r="I712" i="2"/>
  <c r="H716" i="2"/>
  <c r="O723" i="2"/>
  <c r="P723" i="2" s="1"/>
  <c r="F723" i="2"/>
  <c r="G723" i="2" s="1"/>
  <c r="O721" i="2"/>
  <c r="P721" i="2" s="1"/>
  <c r="F721" i="2"/>
  <c r="G721" i="2" s="1"/>
  <c r="F720" i="2"/>
  <c r="G720" i="2" s="1"/>
  <c r="O720" i="2"/>
  <c r="P720" i="2" s="1"/>
  <c r="D198" i="1"/>
  <c r="D197" i="3"/>
  <c r="F197" i="3" s="1"/>
  <c r="H197" i="3" s="1"/>
  <c r="O722" i="2"/>
  <c r="P722" i="2" s="1"/>
  <c r="F722" i="2"/>
  <c r="G722" i="2" s="1"/>
  <c r="B724" i="2"/>
  <c r="B725" i="2"/>
  <c r="B726" i="2"/>
  <c r="B727" i="2"/>
  <c r="B670" i="4"/>
  <c r="E670" i="4" s="1"/>
  <c r="F670" i="4" s="1"/>
  <c r="B667" i="4"/>
  <c r="E667" i="4" s="1"/>
  <c r="F667" i="4" s="1"/>
  <c r="G665" i="4" s="1"/>
  <c r="B668" i="4"/>
  <c r="E668" i="4" s="1"/>
  <c r="F668" i="4" s="1"/>
  <c r="B669" i="4"/>
  <c r="E669" i="4" s="1"/>
  <c r="F669" i="4" s="1"/>
  <c r="F198" i="1" l="1"/>
  <c r="H196" i="1"/>
  <c r="G197" i="1"/>
  <c r="I197" i="1" s="1"/>
  <c r="J197" i="1" s="1"/>
  <c r="G668" i="4"/>
  <c r="T712" i="2"/>
  <c r="L712" i="2"/>
  <c r="K712" i="2"/>
  <c r="R716" i="2"/>
  <c r="U716" i="2" s="1"/>
  <c r="Q720" i="2"/>
  <c r="I716" i="2"/>
  <c r="H720" i="2"/>
  <c r="F727" i="2"/>
  <c r="G727" i="2" s="1"/>
  <c r="O727" i="2"/>
  <c r="P727" i="2" s="1"/>
  <c r="D198" i="3"/>
  <c r="F198" i="3" s="1"/>
  <c r="H198" i="3" s="1"/>
  <c r="F726" i="2"/>
  <c r="G726" i="2" s="1"/>
  <c r="O726" i="2"/>
  <c r="P726" i="2" s="1"/>
  <c r="F725" i="2"/>
  <c r="G725" i="2" s="1"/>
  <c r="O725" i="2"/>
  <c r="P725" i="2" s="1"/>
  <c r="D199" i="1"/>
  <c r="O724" i="2"/>
  <c r="P724" i="2" s="1"/>
  <c r="F724" i="2"/>
  <c r="G724" i="2" s="1"/>
  <c r="B729" i="2"/>
  <c r="B730" i="2"/>
  <c r="B731" i="2"/>
  <c r="B728" i="2"/>
  <c r="B671" i="4"/>
  <c r="E671" i="4" s="1"/>
  <c r="F671" i="4" s="1"/>
  <c r="B674" i="4"/>
  <c r="E674" i="4" s="1"/>
  <c r="F674" i="4" s="1"/>
  <c r="B672" i="4"/>
  <c r="E672" i="4" s="1"/>
  <c r="F672" i="4" s="1"/>
  <c r="B673" i="4"/>
  <c r="E673" i="4" s="1"/>
  <c r="F673" i="4" s="1"/>
  <c r="H197" i="1" l="1"/>
  <c r="F199" i="1"/>
  <c r="G198" i="1"/>
  <c r="I198" i="1" s="1"/>
  <c r="J198" i="1" s="1"/>
  <c r="G671" i="4"/>
  <c r="T716" i="2"/>
  <c r="L716" i="2"/>
  <c r="K716" i="2"/>
  <c r="R720" i="2"/>
  <c r="U720" i="2" s="1"/>
  <c r="Q724" i="2"/>
  <c r="I720" i="2"/>
  <c r="H724" i="2"/>
  <c r="B732" i="2"/>
  <c r="B733" i="2"/>
  <c r="B734" i="2"/>
  <c r="B735" i="2"/>
  <c r="F729" i="2"/>
  <c r="G729" i="2" s="1"/>
  <c r="O729" i="2"/>
  <c r="P729" i="2" s="1"/>
  <c r="D200" i="1"/>
  <c r="D199" i="3"/>
  <c r="F199" i="3" s="1"/>
  <c r="H199" i="3" s="1"/>
  <c r="O731" i="2"/>
  <c r="P731" i="2" s="1"/>
  <c r="F731" i="2"/>
  <c r="G731" i="2" s="1"/>
  <c r="O728" i="2"/>
  <c r="P728" i="2" s="1"/>
  <c r="F728" i="2"/>
  <c r="G728" i="2" s="1"/>
  <c r="F730" i="2"/>
  <c r="G730" i="2" s="1"/>
  <c r="O730" i="2"/>
  <c r="P730" i="2" s="1"/>
  <c r="B677" i="4"/>
  <c r="E677" i="4" s="1"/>
  <c r="F677" i="4" s="1"/>
  <c r="B675" i="4"/>
  <c r="E675" i="4" s="1"/>
  <c r="F675" i="4" s="1"/>
  <c r="B676" i="4"/>
  <c r="E676" i="4" s="1"/>
  <c r="F676" i="4" s="1"/>
  <c r="B678" i="4"/>
  <c r="E678" i="4" s="1"/>
  <c r="F678" i="4" s="1"/>
  <c r="G674" i="4" l="1"/>
  <c r="F200" i="1"/>
  <c r="G199" i="1"/>
  <c r="I199" i="1" s="1"/>
  <c r="J199" i="1" s="1"/>
  <c r="H198" i="1"/>
  <c r="T720" i="2"/>
  <c r="L720" i="2"/>
  <c r="K720" i="2"/>
  <c r="R724" i="2"/>
  <c r="U724" i="2" s="1"/>
  <c r="Q728" i="2"/>
  <c r="I724" i="2"/>
  <c r="H728" i="2"/>
  <c r="O735" i="2"/>
  <c r="P735" i="2" s="1"/>
  <c r="F735" i="2"/>
  <c r="G735" i="2" s="1"/>
  <c r="D201" i="1"/>
  <c r="O734" i="2"/>
  <c r="P734" i="2" s="1"/>
  <c r="F734" i="2"/>
  <c r="G734" i="2" s="1"/>
  <c r="B737" i="2"/>
  <c r="B736" i="2"/>
  <c r="B738" i="2"/>
  <c r="B739" i="2"/>
  <c r="O733" i="2"/>
  <c r="P733" i="2" s="1"/>
  <c r="F733" i="2"/>
  <c r="G733" i="2" s="1"/>
  <c r="D200" i="3"/>
  <c r="F200" i="3" s="1"/>
  <c r="H200" i="3" s="1"/>
  <c r="O732" i="2"/>
  <c r="P732" i="2" s="1"/>
  <c r="F732" i="2"/>
  <c r="G732" i="2" s="1"/>
  <c r="B681" i="4"/>
  <c r="E681" i="4" s="1"/>
  <c r="F681" i="4" s="1"/>
  <c r="B683" i="4"/>
  <c r="E683" i="4" s="1"/>
  <c r="F683" i="4" s="1"/>
  <c r="B682" i="4"/>
  <c r="E682" i="4" s="1"/>
  <c r="F682" i="4" s="1"/>
  <c r="B679" i="4"/>
  <c r="E679" i="4" s="1"/>
  <c r="F679" i="4" s="1"/>
  <c r="G677" i="4" s="1"/>
  <c r="G201" i="1" l="1"/>
  <c r="I201" i="1" s="1"/>
  <c r="J201" i="1" s="1"/>
  <c r="F201" i="1"/>
  <c r="H199" i="1"/>
  <c r="G200" i="1"/>
  <c r="I200" i="1" s="1"/>
  <c r="J200" i="1" s="1"/>
  <c r="T724" i="2"/>
  <c r="L724" i="2"/>
  <c r="K724" i="2"/>
  <c r="R728" i="2"/>
  <c r="U728" i="2" s="1"/>
  <c r="Q732" i="2"/>
  <c r="I728" i="2"/>
  <c r="H732" i="2"/>
  <c r="O738" i="2"/>
  <c r="P738" i="2" s="1"/>
  <c r="F738" i="2"/>
  <c r="G738" i="2" s="1"/>
  <c r="F737" i="2"/>
  <c r="G737" i="2" s="1"/>
  <c r="O737" i="2"/>
  <c r="P737" i="2" s="1"/>
  <c r="O739" i="2"/>
  <c r="P739" i="2" s="1"/>
  <c r="F739" i="2"/>
  <c r="G739" i="2" s="1"/>
  <c r="D201" i="3"/>
  <c r="F201" i="3" s="1"/>
  <c r="H201" i="3" s="1"/>
  <c r="F736" i="2"/>
  <c r="G736" i="2" s="1"/>
  <c r="O736" i="2"/>
  <c r="P736" i="2" s="1"/>
  <c r="B741" i="2"/>
  <c r="B742" i="2"/>
  <c r="B740" i="2"/>
  <c r="B743" i="2"/>
  <c r="D202" i="1"/>
  <c r="B680" i="4"/>
  <c r="E680" i="4" s="1"/>
  <c r="F680" i="4" s="1"/>
  <c r="G680" i="4" s="1"/>
  <c r="H200" i="1" l="1"/>
  <c r="F202" i="1"/>
  <c r="H201" i="1"/>
  <c r="T728" i="2"/>
  <c r="L728" i="2"/>
  <c r="K728" i="2"/>
  <c r="R732" i="2"/>
  <c r="U732" i="2" s="1"/>
  <c r="Q736" i="2"/>
  <c r="I732" i="2"/>
  <c r="H736" i="2"/>
  <c r="O741" i="2"/>
  <c r="P741" i="2" s="1"/>
  <c r="F741" i="2"/>
  <c r="G741" i="2" s="1"/>
  <c r="D203" i="1"/>
  <c r="O743" i="2"/>
  <c r="P743" i="2" s="1"/>
  <c r="F743" i="2"/>
  <c r="G743" i="2" s="1"/>
  <c r="B744" i="2"/>
  <c r="B745" i="2"/>
  <c r="B746" i="2"/>
  <c r="B747" i="2"/>
  <c r="D202" i="3"/>
  <c r="F202" i="3" s="1"/>
  <c r="H202" i="3" s="1"/>
  <c r="O740" i="2"/>
  <c r="P740" i="2" s="1"/>
  <c r="F740" i="2"/>
  <c r="G740" i="2" s="1"/>
  <c r="O742" i="2"/>
  <c r="P742" i="2" s="1"/>
  <c r="F742" i="2"/>
  <c r="G742" i="2" s="1"/>
  <c r="B684" i="4"/>
  <c r="E684" i="4" s="1"/>
  <c r="F684" i="4" s="1"/>
  <c r="B686" i="4"/>
  <c r="E686" i="4" s="1"/>
  <c r="F686" i="4" s="1"/>
  <c r="B687" i="4"/>
  <c r="E687" i="4" s="1"/>
  <c r="F687" i="4" s="1"/>
  <c r="B685" i="4"/>
  <c r="E685" i="4" s="1"/>
  <c r="F685" i="4" s="1"/>
  <c r="G683" i="4" l="1"/>
  <c r="F203" i="1"/>
  <c r="G202" i="1"/>
  <c r="I202" i="1" s="1"/>
  <c r="J202" i="1" s="1"/>
  <c r="T732" i="2"/>
  <c r="L732" i="2"/>
  <c r="K732" i="2"/>
  <c r="R736" i="2"/>
  <c r="U736" i="2" s="1"/>
  <c r="Q740" i="2"/>
  <c r="I736" i="2"/>
  <c r="H740" i="2"/>
  <c r="B748" i="2"/>
  <c r="B749" i="2"/>
  <c r="B750" i="2"/>
  <c r="B751" i="2"/>
  <c r="O745" i="2"/>
  <c r="P745" i="2" s="1"/>
  <c r="F745" i="2"/>
  <c r="G745" i="2" s="1"/>
  <c r="O744" i="2"/>
  <c r="P744" i="2" s="1"/>
  <c r="F744" i="2"/>
  <c r="G744" i="2" s="1"/>
  <c r="O747" i="2"/>
  <c r="P747" i="2" s="1"/>
  <c r="F747" i="2"/>
  <c r="G747" i="2" s="1"/>
  <c r="O746" i="2"/>
  <c r="P746" i="2" s="1"/>
  <c r="F746" i="2"/>
  <c r="G746" i="2" s="1"/>
  <c r="D203" i="3"/>
  <c r="F203" i="3" s="1"/>
  <c r="H203" i="3" s="1"/>
  <c r="D204" i="1"/>
  <c r="B688" i="4"/>
  <c r="E688" i="4" s="1"/>
  <c r="F688" i="4" s="1"/>
  <c r="G686" i="4" s="1"/>
  <c r="B689" i="4"/>
  <c r="E689" i="4" s="1"/>
  <c r="F689" i="4" s="1"/>
  <c r="B690" i="4"/>
  <c r="E690" i="4" s="1"/>
  <c r="F690" i="4" s="1"/>
  <c r="B691" i="4"/>
  <c r="E691" i="4" s="1"/>
  <c r="F691" i="4" s="1"/>
  <c r="G203" i="1" l="1"/>
  <c r="I203" i="1" s="1"/>
  <c r="J203" i="1" s="1"/>
  <c r="F204" i="1"/>
  <c r="H202" i="1"/>
  <c r="G689" i="4"/>
  <c r="T736" i="2"/>
  <c r="L736" i="2"/>
  <c r="K736" i="2"/>
  <c r="R740" i="2"/>
  <c r="U740" i="2" s="1"/>
  <c r="Q744" i="2"/>
  <c r="I740" i="2"/>
  <c r="H744" i="2"/>
  <c r="F751" i="2"/>
  <c r="G751" i="2" s="1"/>
  <c r="O751" i="2"/>
  <c r="P751" i="2" s="1"/>
  <c r="D205" i="1"/>
  <c r="B753" i="2"/>
  <c r="B754" i="2"/>
  <c r="B755" i="2"/>
  <c r="B752" i="2"/>
  <c r="F750" i="2"/>
  <c r="G750" i="2" s="1"/>
  <c r="O750" i="2"/>
  <c r="P750" i="2" s="1"/>
  <c r="D204" i="3"/>
  <c r="F204" i="3" s="1"/>
  <c r="H204" i="3" s="1"/>
  <c r="F749" i="2"/>
  <c r="G749" i="2" s="1"/>
  <c r="O749" i="2"/>
  <c r="P749" i="2" s="1"/>
  <c r="F748" i="2"/>
  <c r="G748" i="2" s="1"/>
  <c r="O748" i="2"/>
  <c r="P748" i="2" s="1"/>
  <c r="B693" i="4"/>
  <c r="E693" i="4" s="1"/>
  <c r="F693" i="4" s="1"/>
  <c r="B694" i="4"/>
  <c r="E694" i="4" s="1"/>
  <c r="F694" i="4" s="1"/>
  <c r="B695" i="4"/>
  <c r="E695" i="4" s="1"/>
  <c r="F695" i="4" s="1"/>
  <c r="B692" i="4"/>
  <c r="E692" i="4" s="1"/>
  <c r="F692" i="4" s="1"/>
  <c r="F205" i="1" l="1"/>
  <c r="G204" i="1"/>
  <c r="I204" i="1" s="1"/>
  <c r="J204" i="1" s="1"/>
  <c r="H203" i="1"/>
  <c r="G692" i="4"/>
  <c r="T740" i="2"/>
  <c r="L740" i="2"/>
  <c r="K740" i="2"/>
  <c r="R744" i="2"/>
  <c r="U744" i="2" s="1"/>
  <c r="Q748" i="2"/>
  <c r="I744" i="2"/>
  <c r="H748" i="2"/>
  <c r="B757" i="2"/>
  <c r="B758" i="2"/>
  <c r="B756" i="2"/>
  <c r="B759" i="2"/>
  <c r="D206" i="1"/>
  <c r="D205" i="3"/>
  <c r="F205" i="3" s="1"/>
  <c r="H205" i="3" s="1"/>
  <c r="O752" i="2"/>
  <c r="P752" i="2" s="1"/>
  <c r="F752" i="2"/>
  <c r="G752" i="2" s="1"/>
  <c r="O755" i="2"/>
  <c r="P755" i="2" s="1"/>
  <c r="F755" i="2"/>
  <c r="G755" i="2" s="1"/>
  <c r="O754" i="2"/>
  <c r="P754" i="2" s="1"/>
  <c r="F754" i="2"/>
  <c r="G754" i="2" s="1"/>
  <c r="F753" i="2"/>
  <c r="G753" i="2" s="1"/>
  <c r="O753" i="2"/>
  <c r="P753" i="2" s="1"/>
  <c r="B696" i="4"/>
  <c r="E696" i="4" s="1"/>
  <c r="F696" i="4" s="1"/>
  <c r="B699" i="4"/>
  <c r="E699" i="4" s="1"/>
  <c r="F699" i="4" s="1"/>
  <c r="B697" i="4"/>
  <c r="E697" i="4" s="1"/>
  <c r="F697" i="4" s="1"/>
  <c r="B698" i="4"/>
  <c r="E698" i="4" s="1"/>
  <c r="F698" i="4" s="1"/>
  <c r="F206" i="1" l="1"/>
  <c r="G205" i="1"/>
  <c r="I205" i="1" s="1"/>
  <c r="J205" i="1" s="1"/>
  <c r="G695" i="4"/>
  <c r="H204" i="1"/>
  <c r="T744" i="2"/>
  <c r="L744" i="2"/>
  <c r="K744" i="2"/>
  <c r="R748" i="2"/>
  <c r="U748" i="2" s="1"/>
  <c r="Q752" i="2"/>
  <c r="I748" i="2"/>
  <c r="H752" i="2"/>
  <c r="D207" i="1"/>
  <c r="O759" i="2"/>
  <c r="P759" i="2" s="1"/>
  <c r="F759" i="2"/>
  <c r="G759" i="2" s="1"/>
  <c r="O756" i="2"/>
  <c r="P756" i="2" s="1"/>
  <c r="F756" i="2"/>
  <c r="G756" i="2" s="1"/>
  <c r="F758" i="2"/>
  <c r="G758" i="2" s="1"/>
  <c r="O758" i="2"/>
  <c r="P758" i="2" s="1"/>
  <c r="O757" i="2"/>
  <c r="P757" i="2" s="1"/>
  <c r="F757" i="2"/>
  <c r="G757" i="2" s="1"/>
  <c r="B760" i="2"/>
  <c r="B761" i="2"/>
  <c r="B762" i="2"/>
  <c r="B763" i="2"/>
  <c r="D206" i="3"/>
  <c r="F206" i="3" s="1"/>
  <c r="H206" i="3" s="1"/>
  <c r="B702" i="4"/>
  <c r="E702" i="4" s="1"/>
  <c r="F702" i="4" s="1"/>
  <c r="B703" i="4"/>
  <c r="E703" i="4" s="1"/>
  <c r="F703" i="4" s="1"/>
  <c r="B700" i="4"/>
  <c r="E700" i="4" s="1"/>
  <c r="F700" i="4" s="1"/>
  <c r="G698" i="4" s="1"/>
  <c r="B704" i="4"/>
  <c r="E704" i="4" s="1"/>
  <c r="F704" i="4" s="1"/>
  <c r="H205" i="1" l="1"/>
  <c r="F207" i="1"/>
  <c r="G206" i="1"/>
  <c r="I206" i="1" s="1"/>
  <c r="J206" i="1" s="1"/>
  <c r="T748" i="2"/>
  <c r="L748" i="2"/>
  <c r="K748" i="2"/>
  <c r="R752" i="2"/>
  <c r="U752" i="2" s="1"/>
  <c r="Q756" i="2"/>
  <c r="I752" i="2"/>
  <c r="H756" i="2"/>
  <c r="D207" i="3"/>
  <c r="F207" i="3" s="1"/>
  <c r="H207" i="3" s="1"/>
  <c r="O762" i="2"/>
  <c r="P762" i="2" s="1"/>
  <c r="F762" i="2"/>
  <c r="G762" i="2" s="1"/>
  <c r="B765" i="2"/>
  <c r="B766" i="2"/>
  <c r="B767" i="2"/>
  <c r="B764" i="2"/>
  <c r="D208" i="1"/>
  <c r="F763" i="2"/>
  <c r="G763" i="2" s="1"/>
  <c r="O763" i="2"/>
  <c r="P763" i="2" s="1"/>
  <c r="O761" i="2"/>
  <c r="P761" i="2" s="1"/>
  <c r="F761" i="2"/>
  <c r="G761" i="2" s="1"/>
  <c r="O760" i="2"/>
  <c r="P760" i="2" s="1"/>
  <c r="F760" i="2"/>
  <c r="G760" i="2" s="1"/>
  <c r="B701" i="4"/>
  <c r="E701" i="4" s="1"/>
  <c r="F701" i="4" s="1"/>
  <c r="G701" i="4" s="1"/>
  <c r="H206" i="1" l="1"/>
  <c r="G207" i="1"/>
  <c r="I207" i="1" s="1"/>
  <c r="J207" i="1" s="1"/>
  <c r="F208" i="1"/>
  <c r="T752" i="2"/>
  <c r="L752" i="2"/>
  <c r="K752" i="2"/>
  <c r="R756" i="2"/>
  <c r="U756" i="2" s="1"/>
  <c r="Q760" i="2"/>
  <c r="I756" i="2"/>
  <c r="H760" i="2"/>
  <c r="D208" i="3"/>
  <c r="F208" i="3" s="1"/>
  <c r="H208" i="3" s="1"/>
  <c r="D209" i="1"/>
  <c r="O764" i="2"/>
  <c r="P764" i="2" s="1"/>
  <c r="F764" i="2"/>
  <c r="G764" i="2" s="1"/>
  <c r="O767" i="2"/>
  <c r="P767" i="2" s="1"/>
  <c r="F767" i="2"/>
  <c r="G767" i="2" s="1"/>
  <c r="O766" i="2"/>
  <c r="P766" i="2" s="1"/>
  <c r="F766" i="2"/>
  <c r="G766" i="2" s="1"/>
  <c r="B768" i="2"/>
  <c r="B769" i="2"/>
  <c r="B770" i="2"/>
  <c r="B771" i="2"/>
  <c r="O765" i="2"/>
  <c r="P765" i="2" s="1"/>
  <c r="F765" i="2"/>
  <c r="G765" i="2" s="1"/>
  <c r="B706" i="4"/>
  <c r="E706" i="4" s="1"/>
  <c r="F706" i="4" s="1"/>
  <c r="B708" i="4"/>
  <c r="E708" i="4" s="1"/>
  <c r="F708" i="4" s="1"/>
  <c r="B705" i="4"/>
  <c r="E705" i="4" s="1"/>
  <c r="F705" i="4" s="1"/>
  <c r="B707" i="4"/>
  <c r="E707" i="4" s="1"/>
  <c r="F707" i="4" s="1"/>
  <c r="G208" i="1" l="1"/>
  <c r="I208" i="1" s="1"/>
  <c r="J208" i="1" s="1"/>
  <c r="F209" i="1"/>
  <c r="H207" i="1"/>
  <c r="G704" i="4"/>
  <c r="T756" i="2"/>
  <c r="L756" i="2"/>
  <c r="K756" i="2"/>
  <c r="R760" i="2"/>
  <c r="U760" i="2" s="1"/>
  <c r="Q764" i="2"/>
  <c r="I760" i="2"/>
  <c r="H764" i="2"/>
  <c r="O771" i="2"/>
  <c r="P771" i="2" s="1"/>
  <c r="F771" i="2"/>
  <c r="G771" i="2" s="1"/>
  <c r="O770" i="2"/>
  <c r="P770" i="2" s="1"/>
  <c r="F770" i="2"/>
  <c r="G770" i="2" s="1"/>
  <c r="D210" i="1"/>
  <c r="B772" i="2"/>
  <c r="B773" i="2"/>
  <c r="B774" i="2"/>
  <c r="B775" i="2"/>
  <c r="F769" i="2"/>
  <c r="G769" i="2" s="1"/>
  <c r="O769" i="2"/>
  <c r="P769" i="2" s="1"/>
  <c r="F768" i="2"/>
  <c r="G768" i="2" s="1"/>
  <c r="O768" i="2"/>
  <c r="P768" i="2" s="1"/>
  <c r="D209" i="3"/>
  <c r="F209" i="3" s="1"/>
  <c r="H209" i="3" s="1"/>
  <c r="B712" i="4"/>
  <c r="E712" i="4" s="1"/>
  <c r="F712" i="4" s="1"/>
  <c r="B709" i="4"/>
  <c r="E709" i="4" s="1"/>
  <c r="F709" i="4" s="1"/>
  <c r="G707" i="4" s="1"/>
  <c r="B711" i="4"/>
  <c r="E711" i="4" s="1"/>
  <c r="F711" i="4" s="1"/>
  <c r="B710" i="4"/>
  <c r="E710" i="4" s="1"/>
  <c r="F710" i="4" s="1"/>
  <c r="F210" i="1" l="1"/>
  <c r="G209" i="1"/>
  <c r="I209" i="1" s="1"/>
  <c r="J209" i="1" s="1"/>
  <c r="H208" i="1"/>
  <c r="G710" i="4"/>
  <c r="T760" i="2"/>
  <c r="L760" i="2"/>
  <c r="K760" i="2"/>
  <c r="R764" i="2"/>
  <c r="U764" i="2" s="1"/>
  <c r="Q768" i="2"/>
  <c r="I764" i="2"/>
  <c r="H768" i="2"/>
  <c r="D210" i="3"/>
  <c r="F210" i="3" s="1"/>
  <c r="H210" i="3" s="1"/>
  <c r="D211" i="1"/>
  <c r="O775" i="2"/>
  <c r="P775" i="2" s="1"/>
  <c r="F775" i="2"/>
  <c r="G775" i="2" s="1"/>
  <c r="F774" i="2"/>
  <c r="G774" i="2" s="1"/>
  <c r="O774" i="2"/>
  <c r="P774" i="2" s="1"/>
  <c r="O773" i="2"/>
  <c r="P773" i="2" s="1"/>
  <c r="F773" i="2"/>
  <c r="G773" i="2" s="1"/>
  <c r="O772" i="2"/>
  <c r="P772" i="2" s="1"/>
  <c r="F772" i="2"/>
  <c r="G772" i="2" s="1"/>
  <c r="B776" i="2"/>
  <c r="B779" i="2"/>
  <c r="B777" i="2"/>
  <c r="B778" i="2"/>
  <c r="B714" i="4"/>
  <c r="E714" i="4" s="1"/>
  <c r="F714" i="4" s="1"/>
  <c r="B716" i="4"/>
  <c r="E716" i="4" s="1"/>
  <c r="F716" i="4" s="1"/>
  <c r="B713" i="4"/>
  <c r="E713" i="4" s="1"/>
  <c r="F713" i="4" s="1"/>
  <c r="B715" i="4"/>
  <c r="E715" i="4" s="1"/>
  <c r="F715" i="4" s="1"/>
  <c r="F211" i="1" l="1"/>
  <c r="H209" i="1"/>
  <c r="G210" i="1"/>
  <c r="I210" i="1" s="1"/>
  <c r="J210" i="1" s="1"/>
  <c r="G713" i="4"/>
  <c r="T764" i="2"/>
  <c r="L764" i="2"/>
  <c r="K764" i="2"/>
  <c r="R768" i="2"/>
  <c r="U768" i="2" s="1"/>
  <c r="Q772" i="2"/>
  <c r="I768" i="2"/>
  <c r="H772" i="2"/>
  <c r="D212" i="1"/>
  <c r="O778" i="2"/>
  <c r="P778" i="2" s="1"/>
  <c r="F778" i="2"/>
  <c r="G778" i="2" s="1"/>
  <c r="O777" i="2"/>
  <c r="P777" i="2" s="1"/>
  <c r="F777" i="2"/>
  <c r="G777" i="2" s="1"/>
  <c r="D211" i="3"/>
  <c r="F211" i="3" s="1"/>
  <c r="H211" i="3" s="1"/>
  <c r="B781" i="2"/>
  <c r="B782" i="2"/>
  <c r="B783" i="2"/>
  <c r="B780" i="2"/>
  <c r="O779" i="2"/>
  <c r="P779" i="2" s="1"/>
  <c r="F779" i="2"/>
  <c r="G779" i="2" s="1"/>
  <c r="F776" i="2"/>
  <c r="G776" i="2" s="1"/>
  <c r="O776" i="2"/>
  <c r="P776" i="2" s="1"/>
  <c r="B720" i="4"/>
  <c r="E720" i="4" s="1"/>
  <c r="F720" i="4" s="1"/>
  <c r="B717" i="4"/>
  <c r="E717" i="4" s="1"/>
  <c r="F717" i="4" s="1"/>
  <c r="B719" i="4"/>
  <c r="E719" i="4" s="1"/>
  <c r="F719" i="4" s="1"/>
  <c r="B718" i="4"/>
  <c r="E718" i="4" s="1"/>
  <c r="F718" i="4" s="1"/>
  <c r="H210" i="1" l="1"/>
  <c r="F212" i="1"/>
  <c r="G211" i="1"/>
  <c r="I211" i="1" s="1"/>
  <c r="J211" i="1" s="1"/>
  <c r="G716" i="4"/>
  <c r="T768" i="2"/>
  <c r="L768" i="2"/>
  <c r="K768" i="2"/>
  <c r="R772" i="2"/>
  <c r="U772" i="2" s="1"/>
  <c r="Q776" i="2"/>
  <c r="I772" i="2"/>
  <c r="H776" i="2"/>
  <c r="O781" i="2"/>
  <c r="P781" i="2" s="1"/>
  <c r="F781" i="2"/>
  <c r="G781" i="2" s="1"/>
  <c r="B784" i="2"/>
  <c r="B785" i="2"/>
  <c r="B787" i="2"/>
  <c r="B786" i="2"/>
  <c r="D212" i="3"/>
  <c r="F212" i="3" s="1"/>
  <c r="H212" i="3" s="1"/>
  <c r="D213" i="1"/>
  <c r="F782" i="2"/>
  <c r="G782" i="2" s="1"/>
  <c r="O782" i="2"/>
  <c r="P782" i="2" s="1"/>
  <c r="O780" i="2"/>
  <c r="P780" i="2" s="1"/>
  <c r="F780" i="2"/>
  <c r="G780" i="2" s="1"/>
  <c r="O783" i="2"/>
  <c r="P783" i="2" s="1"/>
  <c r="F783" i="2"/>
  <c r="G783" i="2" s="1"/>
  <c r="B721" i="4"/>
  <c r="E721" i="4" s="1"/>
  <c r="F721" i="4" s="1"/>
  <c r="G719" i="4" s="1"/>
  <c r="B724" i="4"/>
  <c r="E724" i="4" s="1"/>
  <c r="F724" i="4" s="1"/>
  <c r="B723" i="4"/>
  <c r="E723" i="4" s="1"/>
  <c r="F723" i="4" s="1"/>
  <c r="B725" i="4"/>
  <c r="E725" i="4" s="1"/>
  <c r="F725" i="4" s="1"/>
  <c r="F213" i="1" l="1"/>
  <c r="H211" i="1"/>
  <c r="G212" i="1"/>
  <c r="I212" i="1" s="1"/>
  <c r="J212" i="1" s="1"/>
  <c r="T772" i="2"/>
  <c r="L772" i="2"/>
  <c r="K772" i="2"/>
  <c r="R776" i="2"/>
  <c r="U776" i="2" s="1"/>
  <c r="Q780" i="2"/>
  <c r="I776" i="2"/>
  <c r="H780" i="2"/>
  <c r="F786" i="2"/>
  <c r="G786" i="2" s="1"/>
  <c r="O786" i="2"/>
  <c r="P786" i="2" s="1"/>
  <c r="O787" i="2"/>
  <c r="P787" i="2" s="1"/>
  <c r="F787" i="2"/>
  <c r="G787" i="2" s="1"/>
  <c r="O785" i="2"/>
  <c r="P785" i="2" s="1"/>
  <c r="F785" i="2"/>
  <c r="G785" i="2" s="1"/>
  <c r="D213" i="3"/>
  <c r="F213" i="3" s="1"/>
  <c r="H213" i="3" s="1"/>
  <c r="O784" i="2"/>
  <c r="P784" i="2" s="1"/>
  <c r="F784" i="2"/>
  <c r="G784" i="2" s="1"/>
  <c r="B789" i="2"/>
  <c r="B788" i="2"/>
  <c r="B790" i="2"/>
  <c r="B791" i="2"/>
  <c r="D214" i="1"/>
  <c r="B722" i="4"/>
  <c r="E722" i="4" s="1"/>
  <c r="F722" i="4" s="1"/>
  <c r="G722" i="4" s="1"/>
  <c r="H212" i="1" l="1"/>
  <c r="F214" i="1"/>
  <c r="G213" i="1"/>
  <c r="I213" i="1" s="1"/>
  <c r="J213" i="1" s="1"/>
  <c r="T776" i="2"/>
  <c r="L776" i="2"/>
  <c r="K776" i="2"/>
  <c r="R780" i="2"/>
  <c r="U780" i="2" s="1"/>
  <c r="Q784" i="2"/>
  <c r="I780" i="2"/>
  <c r="H784" i="2"/>
  <c r="F789" i="2"/>
  <c r="G789" i="2" s="1"/>
  <c r="O789" i="2"/>
  <c r="P789" i="2" s="1"/>
  <c r="D214" i="3"/>
  <c r="F214" i="3" s="1"/>
  <c r="H214" i="3" s="1"/>
  <c r="D215" i="1"/>
  <c r="F791" i="2"/>
  <c r="G791" i="2" s="1"/>
  <c r="O791" i="2"/>
  <c r="P791" i="2" s="1"/>
  <c r="F790" i="2"/>
  <c r="G790" i="2" s="1"/>
  <c r="O790" i="2"/>
  <c r="P790" i="2" s="1"/>
  <c r="F788" i="2"/>
  <c r="G788" i="2" s="1"/>
  <c r="O788" i="2"/>
  <c r="P788" i="2" s="1"/>
  <c r="B793" i="2"/>
  <c r="B794" i="2"/>
  <c r="B795" i="2"/>
  <c r="B792" i="2"/>
  <c r="B727" i="4"/>
  <c r="E727" i="4" s="1"/>
  <c r="F727" i="4" s="1"/>
  <c r="B726" i="4"/>
  <c r="E726" i="4" s="1"/>
  <c r="F726" i="4" s="1"/>
  <c r="B729" i="4"/>
  <c r="E729" i="4" s="1"/>
  <c r="F729" i="4" s="1"/>
  <c r="B728" i="4"/>
  <c r="E728" i="4" s="1"/>
  <c r="F728" i="4" s="1"/>
  <c r="F215" i="1" l="1"/>
  <c r="H213" i="1"/>
  <c r="G214" i="1"/>
  <c r="I214" i="1" s="1"/>
  <c r="J214" i="1" s="1"/>
  <c r="G725" i="4"/>
  <c r="T780" i="2"/>
  <c r="L780" i="2"/>
  <c r="K780" i="2"/>
  <c r="R784" i="2"/>
  <c r="U784" i="2" s="1"/>
  <c r="Q788" i="2"/>
  <c r="I784" i="2"/>
  <c r="H788" i="2"/>
  <c r="O794" i="2"/>
  <c r="P794" i="2" s="1"/>
  <c r="F794" i="2"/>
  <c r="G794" i="2" s="1"/>
  <c r="B796" i="2"/>
  <c r="B797" i="2"/>
  <c r="B798" i="2"/>
  <c r="B799" i="2"/>
  <c r="F795" i="2"/>
  <c r="G795" i="2" s="1"/>
  <c r="O795" i="2"/>
  <c r="P795" i="2" s="1"/>
  <c r="F793" i="2"/>
  <c r="G793" i="2" s="1"/>
  <c r="O793" i="2"/>
  <c r="P793" i="2" s="1"/>
  <c r="D215" i="3"/>
  <c r="F215" i="3" s="1"/>
  <c r="H215" i="3" s="1"/>
  <c r="D216" i="1"/>
  <c r="O792" i="2"/>
  <c r="P792" i="2" s="1"/>
  <c r="F792" i="2"/>
  <c r="G792" i="2" s="1"/>
  <c r="B732" i="4"/>
  <c r="E732" i="4" s="1"/>
  <c r="F732" i="4" s="1"/>
  <c r="B730" i="4"/>
  <c r="E730" i="4" s="1"/>
  <c r="F730" i="4" s="1"/>
  <c r="G728" i="4" s="1"/>
  <c r="B731" i="4"/>
  <c r="E731" i="4" s="1"/>
  <c r="F731" i="4" s="1"/>
  <c r="B733" i="4"/>
  <c r="E733" i="4" s="1"/>
  <c r="F733" i="4" s="1"/>
  <c r="H214" i="1" l="1"/>
  <c r="F216" i="1"/>
  <c r="G215" i="1"/>
  <c r="I215" i="1" s="1"/>
  <c r="J215" i="1" s="1"/>
  <c r="G731" i="4"/>
  <c r="T784" i="2"/>
  <c r="L784" i="2"/>
  <c r="K784" i="2"/>
  <c r="R788" i="2"/>
  <c r="U788" i="2" s="1"/>
  <c r="Q792" i="2"/>
  <c r="I788" i="2"/>
  <c r="H792" i="2"/>
  <c r="F799" i="2"/>
  <c r="G799" i="2" s="1"/>
  <c r="O799" i="2"/>
  <c r="P799" i="2" s="1"/>
  <c r="D216" i="3"/>
  <c r="F216" i="3" s="1"/>
  <c r="H216" i="3" s="1"/>
  <c r="O798" i="2"/>
  <c r="P798" i="2" s="1"/>
  <c r="F798" i="2"/>
  <c r="G798" i="2" s="1"/>
  <c r="O797" i="2"/>
  <c r="P797" i="2" s="1"/>
  <c r="F797" i="2"/>
  <c r="G797" i="2" s="1"/>
  <c r="B800" i="2"/>
  <c r="B801" i="2"/>
  <c r="B802" i="2"/>
  <c r="B803" i="2"/>
  <c r="F796" i="2"/>
  <c r="G796" i="2" s="1"/>
  <c r="O796" i="2"/>
  <c r="P796" i="2" s="1"/>
  <c r="D217" i="1"/>
  <c r="B734" i="4"/>
  <c r="E734" i="4" s="1"/>
  <c r="F734" i="4" s="1"/>
  <c r="B737" i="4"/>
  <c r="E737" i="4" s="1"/>
  <c r="F737" i="4" s="1"/>
  <c r="B736" i="4"/>
  <c r="E736" i="4" s="1"/>
  <c r="F736" i="4" s="1"/>
  <c r="B735" i="4"/>
  <c r="E735" i="4" s="1"/>
  <c r="F735" i="4" s="1"/>
  <c r="F217" i="1" l="1"/>
  <c r="G216" i="1"/>
  <c r="I216" i="1" s="1"/>
  <c r="J216" i="1" s="1"/>
  <c r="H215" i="1"/>
  <c r="G734" i="4"/>
  <c r="T788" i="2"/>
  <c r="L788" i="2"/>
  <c r="K788" i="2"/>
  <c r="R792" i="2"/>
  <c r="U792" i="2" s="1"/>
  <c r="Q796" i="2"/>
  <c r="I792" i="2"/>
  <c r="H796" i="2"/>
  <c r="B805" i="2"/>
  <c r="B806" i="2"/>
  <c r="B807" i="2"/>
  <c r="B804" i="2"/>
  <c r="F803" i="2"/>
  <c r="G803" i="2" s="1"/>
  <c r="O803" i="2"/>
  <c r="P803" i="2" s="1"/>
  <c r="F802" i="2"/>
  <c r="G802" i="2" s="1"/>
  <c r="O802" i="2"/>
  <c r="P802" i="2" s="1"/>
  <c r="D217" i="3"/>
  <c r="F217" i="3" s="1"/>
  <c r="H217" i="3" s="1"/>
  <c r="D218" i="1"/>
  <c r="O801" i="2"/>
  <c r="P801" i="2" s="1"/>
  <c r="F801" i="2"/>
  <c r="G801" i="2" s="1"/>
  <c r="F800" i="2"/>
  <c r="G800" i="2" s="1"/>
  <c r="O800" i="2"/>
  <c r="P800" i="2" s="1"/>
  <c r="B738" i="4"/>
  <c r="E738" i="4" s="1"/>
  <c r="F738" i="4" s="1"/>
  <c r="B740" i="4"/>
  <c r="E740" i="4" s="1"/>
  <c r="F740" i="4" s="1"/>
  <c r="B739" i="4"/>
  <c r="E739" i="4" s="1"/>
  <c r="F739" i="4" s="1"/>
  <c r="B741" i="4"/>
  <c r="E741" i="4" s="1"/>
  <c r="F741" i="4" s="1"/>
  <c r="F218" i="1" l="1"/>
  <c r="G217" i="1"/>
  <c r="I217" i="1" s="1"/>
  <c r="J217" i="1" s="1"/>
  <c r="H216" i="1"/>
  <c r="G737" i="4"/>
  <c r="T792" i="2"/>
  <c r="L792" i="2"/>
  <c r="K792" i="2"/>
  <c r="R796" i="2"/>
  <c r="U796" i="2" s="1"/>
  <c r="Q800" i="2"/>
  <c r="I796" i="2"/>
  <c r="H800" i="2"/>
  <c r="D218" i="3"/>
  <c r="F218" i="3" s="1"/>
  <c r="H218" i="3" s="1"/>
  <c r="O804" i="2"/>
  <c r="P804" i="2" s="1"/>
  <c r="F804" i="2"/>
  <c r="G804" i="2" s="1"/>
  <c r="B808" i="2"/>
  <c r="B809" i="2"/>
  <c r="B811" i="2"/>
  <c r="B810" i="2"/>
  <c r="O807" i="2"/>
  <c r="P807" i="2" s="1"/>
  <c r="F807" i="2"/>
  <c r="G807" i="2" s="1"/>
  <c r="F806" i="2"/>
  <c r="G806" i="2" s="1"/>
  <c r="O806" i="2"/>
  <c r="P806" i="2" s="1"/>
  <c r="O805" i="2"/>
  <c r="P805" i="2" s="1"/>
  <c r="F805" i="2"/>
  <c r="G805" i="2" s="1"/>
  <c r="D219" i="1"/>
  <c r="B746" i="4"/>
  <c r="E746" i="4" s="1"/>
  <c r="F746" i="4" s="1"/>
  <c r="B744" i="4"/>
  <c r="E744" i="4" s="1"/>
  <c r="F744" i="4" s="1"/>
  <c r="B742" i="4"/>
  <c r="E742" i="4" s="1"/>
  <c r="F742" i="4" s="1"/>
  <c r="G740" i="4" s="1"/>
  <c r="B745" i="4"/>
  <c r="E745" i="4" s="1"/>
  <c r="F745" i="4" s="1"/>
  <c r="F219" i="1" l="1"/>
  <c r="H217" i="1"/>
  <c r="G218" i="1"/>
  <c r="I218" i="1" s="1"/>
  <c r="J218" i="1" s="1"/>
  <c r="T796" i="2"/>
  <c r="L796" i="2"/>
  <c r="K796" i="2"/>
  <c r="R800" i="2"/>
  <c r="U800" i="2" s="1"/>
  <c r="Q804" i="2"/>
  <c r="I800" i="2"/>
  <c r="H804" i="2"/>
  <c r="B812" i="2"/>
  <c r="B813" i="2"/>
  <c r="B814" i="2"/>
  <c r="B815" i="2"/>
  <c r="F808" i="2"/>
  <c r="G808" i="2" s="1"/>
  <c r="O808" i="2"/>
  <c r="P808" i="2" s="1"/>
  <c r="O809" i="2"/>
  <c r="P809" i="2" s="1"/>
  <c r="F809" i="2"/>
  <c r="G809" i="2" s="1"/>
  <c r="D219" i="3"/>
  <c r="F219" i="3" s="1"/>
  <c r="H219" i="3" s="1"/>
  <c r="O810" i="2"/>
  <c r="P810" i="2" s="1"/>
  <c r="F810" i="2"/>
  <c r="G810" i="2" s="1"/>
  <c r="D220" i="1"/>
  <c r="O811" i="2"/>
  <c r="P811" i="2" s="1"/>
  <c r="F811" i="2"/>
  <c r="G811" i="2" s="1"/>
  <c r="B743" i="4"/>
  <c r="E743" i="4" s="1"/>
  <c r="F743" i="4" s="1"/>
  <c r="G743" i="4" s="1"/>
  <c r="F220" i="1" l="1"/>
  <c r="H218" i="1"/>
  <c r="G219" i="1"/>
  <c r="I219" i="1" s="1"/>
  <c r="J219" i="1" s="1"/>
  <c r="T800" i="2"/>
  <c r="L800" i="2"/>
  <c r="K800" i="2"/>
  <c r="R804" i="2"/>
  <c r="U804" i="2" s="1"/>
  <c r="Q808" i="2"/>
  <c r="I804" i="2"/>
  <c r="H808" i="2"/>
  <c r="O815" i="2"/>
  <c r="P815" i="2" s="1"/>
  <c r="F815" i="2"/>
  <c r="G815" i="2" s="1"/>
  <c r="O814" i="2"/>
  <c r="P814" i="2" s="1"/>
  <c r="F814" i="2"/>
  <c r="G814" i="2" s="1"/>
  <c r="O813" i="2"/>
  <c r="P813" i="2" s="1"/>
  <c r="F813" i="2"/>
  <c r="G813" i="2" s="1"/>
  <c r="O812" i="2"/>
  <c r="P812" i="2" s="1"/>
  <c r="F812" i="2"/>
  <c r="G812" i="2" s="1"/>
  <c r="D221" i="1"/>
  <c r="D220" i="3"/>
  <c r="F220" i="3" s="1"/>
  <c r="H220" i="3" s="1"/>
  <c r="B816" i="2"/>
  <c r="B817" i="2"/>
  <c r="B818" i="2"/>
  <c r="B819" i="2"/>
  <c r="B747" i="4"/>
  <c r="E747" i="4" s="1"/>
  <c r="F747" i="4" s="1"/>
  <c r="B748" i="4"/>
  <c r="E748" i="4" s="1"/>
  <c r="F748" i="4" s="1"/>
  <c r="B749" i="4"/>
  <c r="E749" i="4" s="1"/>
  <c r="F749" i="4" s="1"/>
  <c r="B750" i="4"/>
  <c r="E750" i="4" s="1"/>
  <c r="F750" i="4" s="1"/>
  <c r="F221" i="1" l="1"/>
  <c r="H219" i="1"/>
  <c r="G220" i="1"/>
  <c r="I220" i="1" s="1"/>
  <c r="J220" i="1" s="1"/>
  <c r="G746" i="4"/>
  <c r="T804" i="2"/>
  <c r="L804" i="2"/>
  <c r="K804" i="2"/>
  <c r="R808" i="2"/>
  <c r="U808" i="2" s="1"/>
  <c r="Q812" i="2"/>
  <c r="I808" i="2"/>
  <c r="H812" i="2"/>
  <c r="F818" i="2"/>
  <c r="G818" i="2" s="1"/>
  <c r="O818" i="2"/>
  <c r="P818" i="2" s="1"/>
  <c r="D221" i="3"/>
  <c r="F221" i="3" s="1"/>
  <c r="H221" i="3" s="1"/>
  <c r="F817" i="2"/>
  <c r="G817" i="2" s="1"/>
  <c r="O817" i="2"/>
  <c r="P817" i="2" s="1"/>
  <c r="B821" i="2"/>
  <c r="B822" i="2"/>
  <c r="B823" i="2"/>
  <c r="B820" i="2"/>
  <c r="F819" i="2"/>
  <c r="G819" i="2" s="1"/>
  <c r="O819" i="2"/>
  <c r="P819" i="2" s="1"/>
  <c r="O816" i="2"/>
  <c r="P816" i="2" s="1"/>
  <c r="F816" i="2"/>
  <c r="G816" i="2" s="1"/>
  <c r="D222" i="1"/>
  <c r="B753" i="4"/>
  <c r="E753" i="4" s="1"/>
  <c r="F753" i="4" s="1"/>
  <c r="B751" i="4"/>
  <c r="E751" i="4" s="1"/>
  <c r="F751" i="4" s="1"/>
  <c r="G749" i="4" s="1"/>
  <c r="B752" i="4"/>
  <c r="E752" i="4" s="1"/>
  <c r="F752" i="4" s="1"/>
  <c r="B754" i="4"/>
  <c r="E754" i="4" s="1"/>
  <c r="F754" i="4" s="1"/>
  <c r="H220" i="1" l="1"/>
  <c r="F222" i="1"/>
  <c r="G221" i="1"/>
  <c r="I221" i="1" s="1"/>
  <c r="J221" i="1" s="1"/>
  <c r="G752" i="4"/>
  <c r="T808" i="2"/>
  <c r="L808" i="2"/>
  <c r="K808" i="2"/>
  <c r="R812" i="2"/>
  <c r="U812" i="2" s="1"/>
  <c r="Q816" i="2"/>
  <c r="I812" i="2"/>
  <c r="H816" i="2"/>
  <c r="F820" i="2"/>
  <c r="G820" i="2" s="1"/>
  <c r="O820" i="2"/>
  <c r="P820" i="2" s="1"/>
  <c r="O823" i="2"/>
  <c r="P823" i="2" s="1"/>
  <c r="F823" i="2"/>
  <c r="G823" i="2" s="1"/>
  <c r="O822" i="2"/>
  <c r="P822" i="2" s="1"/>
  <c r="F822" i="2"/>
  <c r="G822" i="2" s="1"/>
  <c r="D223" i="1"/>
  <c r="F821" i="2"/>
  <c r="G821" i="2" s="1"/>
  <c r="O821" i="2"/>
  <c r="P821" i="2" s="1"/>
  <c r="D222" i="3"/>
  <c r="F222" i="3" s="1"/>
  <c r="H222" i="3" s="1"/>
  <c r="B824" i="2"/>
  <c r="B825" i="2"/>
  <c r="B826" i="2"/>
  <c r="B827" i="2"/>
  <c r="B758" i="4"/>
  <c r="E758" i="4" s="1"/>
  <c r="F758" i="4" s="1"/>
  <c r="B755" i="4"/>
  <c r="E755" i="4" s="1"/>
  <c r="F755" i="4" s="1"/>
  <c r="B757" i="4"/>
  <c r="E757" i="4" s="1"/>
  <c r="F757" i="4" s="1"/>
  <c r="B756" i="4"/>
  <c r="E756" i="4" s="1"/>
  <c r="F756" i="4" s="1"/>
  <c r="H221" i="1" l="1"/>
  <c r="F223" i="1"/>
  <c r="G222" i="1"/>
  <c r="I222" i="1" s="1"/>
  <c r="J222" i="1" s="1"/>
  <c r="G755" i="4"/>
  <c r="T812" i="2"/>
  <c r="L812" i="2"/>
  <c r="K812" i="2"/>
  <c r="R816" i="2"/>
  <c r="U816" i="2" s="1"/>
  <c r="Q820" i="2"/>
  <c r="I816" i="2"/>
  <c r="H820" i="2"/>
  <c r="O824" i="2"/>
  <c r="P824" i="2" s="1"/>
  <c r="F824" i="2"/>
  <c r="G824" i="2" s="1"/>
  <c r="F825" i="2"/>
  <c r="G825" i="2" s="1"/>
  <c r="O825" i="2"/>
  <c r="P825" i="2" s="1"/>
  <c r="D224" i="1"/>
  <c r="B829" i="2"/>
  <c r="B828" i="2"/>
  <c r="B830" i="2"/>
  <c r="B831" i="2"/>
  <c r="O826" i="2"/>
  <c r="P826" i="2" s="1"/>
  <c r="F826" i="2"/>
  <c r="G826" i="2" s="1"/>
  <c r="D223" i="3"/>
  <c r="F223" i="3" s="1"/>
  <c r="H223" i="3" s="1"/>
  <c r="O827" i="2"/>
  <c r="P827" i="2" s="1"/>
  <c r="F827" i="2"/>
  <c r="G827" i="2" s="1"/>
  <c r="B759" i="4"/>
  <c r="E759" i="4" s="1"/>
  <c r="F759" i="4" s="1"/>
  <c r="B762" i="4"/>
  <c r="E762" i="4" s="1"/>
  <c r="F762" i="4" s="1"/>
  <c r="B760" i="4"/>
  <c r="E760" i="4" s="1"/>
  <c r="F760" i="4" s="1"/>
  <c r="B761" i="4"/>
  <c r="E761" i="4" s="1"/>
  <c r="F761" i="4" s="1"/>
  <c r="H222" i="1" l="1"/>
  <c r="F224" i="1"/>
  <c r="G223" i="1"/>
  <c r="I223" i="1" s="1"/>
  <c r="J223" i="1" s="1"/>
  <c r="G758" i="4"/>
  <c r="T816" i="2"/>
  <c r="L816" i="2"/>
  <c r="K816" i="2"/>
  <c r="R820" i="2"/>
  <c r="U820" i="2" s="1"/>
  <c r="Q824" i="2"/>
  <c r="I820" i="2"/>
  <c r="H824" i="2"/>
  <c r="B833" i="2"/>
  <c r="B834" i="2"/>
  <c r="B835" i="2"/>
  <c r="B832" i="2"/>
  <c r="O831" i="2"/>
  <c r="P831" i="2" s="1"/>
  <c r="F831" i="2"/>
  <c r="G831" i="2" s="1"/>
  <c r="F830" i="2"/>
  <c r="G830" i="2" s="1"/>
  <c r="O830" i="2"/>
  <c r="P830" i="2" s="1"/>
  <c r="D224" i="3"/>
  <c r="F224" i="3" s="1"/>
  <c r="H224" i="3" s="1"/>
  <c r="F828" i="2"/>
  <c r="G828" i="2" s="1"/>
  <c r="O828" i="2"/>
  <c r="P828" i="2" s="1"/>
  <c r="O829" i="2"/>
  <c r="P829" i="2" s="1"/>
  <c r="F829" i="2"/>
  <c r="G829" i="2" s="1"/>
  <c r="D225" i="1"/>
  <c r="B765" i="4"/>
  <c r="E765" i="4" s="1"/>
  <c r="F765" i="4" s="1"/>
  <c r="B766" i="4"/>
  <c r="E766" i="4" s="1"/>
  <c r="F766" i="4" s="1"/>
  <c r="B767" i="4"/>
  <c r="E767" i="4" s="1"/>
  <c r="F767" i="4" s="1"/>
  <c r="B763" i="4"/>
  <c r="E763" i="4" s="1"/>
  <c r="F763" i="4" s="1"/>
  <c r="G761" i="4" s="1"/>
  <c r="H223" i="1" l="1"/>
  <c r="G224" i="1"/>
  <c r="I224" i="1" s="1"/>
  <c r="J224" i="1" s="1"/>
  <c r="F225" i="1"/>
  <c r="T820" i="2"/>
  <c r="L820" i="2"/>
  <c r="K820" i="2"/>
  <c r="R824" i="2"/>
  <c r="U824" i="2" s="1"/>
  <c r="Q828" i="2"/>
  <c r="I824" i="2"/>
  <c r="H828" i="2"/>
  <c r="O832" i="2"/>
  <c r="P832" i="2" s="1"/>
  <c r="F832" i="2"/>
  <c r="G832" i="2" s="1"/>
  <c r="F835" i="2"/>
  <c r="G835" i="2" s="1"/>
  <c r="O835" i="2"/>
  <c r="P835" i="2" s="1"/>
  <c r="O834" i="2"/>
  <c r="P834" i="2" s="1"/>
  <c r="F834" i="2"/>
  <c r="G834" i="2" s="1"/>
  <c r="O833" i="2"/>
  <c r="P833" i="2" s="1"/>
  <c r="F833" i="2"/>
  <c r="G833" i="2" s="1"/>
  <c r="D226" i="1"/>
  <c r="D225" i="3"/>
  <c r="F225" i="3" s="1"/>
  <c r="H225" i="3" s="1"/>
  <c r="B836" i="2"/>
  <c r="B837" i="2"/>
  <c r="B839" i="2"/>
  <c r="B838" i="2"/>
  <c r="B764" i="4"/>
  <c r="E764" i="4" s="1"/>
  <c r="F764" i="4" s="1"/>
  <c r="G764" i="4" s="1"/>
  <c r="F226" i="1" l="1"/>
  <c r="G225" i="1"/>
  <c r="I225" i="1" s="1"/>
  <c r="J225" i="1" s="1"/>
  <c r="H224" i="1"/>
  <c r="T824" i="2"/>
  <c r="L824" i="2"/>
  <c r="K824" i="2"/>
  <c r="R828" i="2"/>
  <c r="U828" i="2" s="1"/>
  <c r="Q832" i="2"/>
  <c r="I828" i="2"/>
  <c r="H832" i="2"/>
  <c r="B840" i="2"/>
  <c r="B841" i="2"/>
  <c r="B842" i="2"/>
  <c r="B843" i="2"/>
  <c r="D226" i="3"/>
  <c r="F226" i="3" s="1"/>
  <c r="H226" i="3" s="1"/>
  <c r="F838" i="2"/>
  <c r="G838" i="2" s="1"/>
  <c r="O838" i="2"/>
  <c r="P838" i="2" s="1"/>
  <c r="F839" i="2"/>
  <c r="G839" i="2" s="1"/>
  <c r="O839" i="2"/>
  <c r="P839" i="2" s="1"/>
  <c r="D227" i="1"/>
  <c r="O837" i="2"/>
  <c r="P837" i="2" s="1"/>
  <c r="F837" i="2"/>
  <c r="G837" i="2" s="1"/>
  <c r="F836" i="2"/>
  <c r="G836" i="2" s="1"/>
  <c r="O836" i="2"/>
  <c r="P836" i="2" s="1"/>
  <c r="B769" i="4"/>
  <c r="E769" i="4" s="1"/>
  <c r="F769" i="4" s="1"/>
  <c r="B768" i="4"/>
  <c r="E768" i="4" s="1"/>
  <c r="F768" i="4" s="1"/>
  <c r="B771" i="4"/>
  <c r="E771" i="4" s="1"/>
  <c r="F771" i="4" s="1"/>
  <c r="B770" i="4"/>
  <c r="E770" i="4" s="1"/>
  <c r="F770" i="4" s="1"/>
  <c r="F227" i="1" l="1"/>
  <c r="H225" i="1"/>
  <c r="G226" i="1"/>
  <c r="I226" i="1" s="1"/>
  <c r="J226" i="1" s="1"/>
  <c r="G767" i="4"/>
  <c r="T828" i="2"/>
  <c r="L828" i="2"/>
  <c r="K828" i="2"/>
  <c r="R832" i="2"/>
  <c r="U832" i="2" s="1"/>
  <c r="Q836" i="2"/>
  <c r="I832" i="2"/>
  <c r="H836" i="2"/>
  <c r="D228" i="1"/>
  <c r="D227" i="3"/>
  <c r="F227" i="3" s="1"/>
  <c r="H227" i="3" s="1"/>
  <c r="B844" i="2"/>
  <c r="B845" i="2"/>
  <c r="B846" i="2"/>
  <c r="B847" i="2"/>
  <c r="F843" i="2"/>
  <c r="G843" i="2" s="1"/>
  <c r="O843" i="2"/>
  <c r="P843" i="2" s="1"/>
  <c r="F842" i="2"/>
  <c r="G842" i="2" s="1"/>
  <c r="O842" i="2"/>
  <c r="P842" i="2" s="1"/>
  <c r="F841" i="2"/>
  <c r="G841" i="2" s="1"/>
  <c r="O841" i="2"/>
  <c r="P841" i="2" s="1"/>
  <c r="O840" i="2"/>
  <c r="P840" i="2" s="1"/>
  <c r="F840" i="2"/>
  <c r="G840" i="2" s="1"/>
  <c r="B774" i="4"/>
  <c r="E774" i="4" s="1"/>
  <c r="F774" i="4" s="1"/>
  <c r="B773" i="4"/>
  <c r="E773" i="4" s="1"/>
  <c r="F773" i="4" s="1"/>
  <c r="B772" i="4"/>
  <c r="E772" i="4" s="1"/>
  <c r="F772" i="4" s="1"/>
  <c r="G770" i="4" s="1"/>
  <c r="B775" i="4"/>
  <c r="E775" i="4" s="1"/>
  <c r="F775" i="4" s="1"/>
  <c r="H226" i="1" l="1"/>
  <c r="F228" i="1"/>
  <c r="G227" i="1"/>
  <c r="I227" i="1" s="1"/>
  <c r="J227" i="1" s="1"/>
  <c r="G773" i="4"/>
  <c r="T832" i="2"/>
  <c r="L832" i="2"/>
  <c r="K832" i="2"/>
  <c r="R836" i="2"/>
  <c r="U836" i="2" s="1"/>
  <c r="Q840" i="2"/>
  <c r="I836" i="2"/>
  <c r="H840" i="2"/>
  <c r="O845" i="2"/>
  <c r="P845" i="2" s="1"/>
  <c r="F845" i="2"/>
  <c r="G845" i="2" s="1"/>
  <c r="F844" i="2"/>
  <c r="G844" i="2" s="1"/>
  <c r="O844" i="2"/>
  <c r="P844" i="2" s="1"/>
  <c r="B849" i="2"/>
  <c r="B850" i="2"/>
  <c r="B851" i="2"/>
  <c r="B848" i="2"/>
  <c r="D228" i="3"/>
  <c r="F228" i="3" s="1"/>
  <c r="H228" i="3" s="1"/>
  <c r="O847" i="2"/>
  <c r="P847" i="2" s="1"/>
  <c r="F847" i="2"/>
  <c r="G847" i="2" s="1"/>
  <c r="O846" i="2"/>
  <c r="P846" i="2" s="1"/>
  <c r="F846" i="2"/>
  <c r="G846" i="2" s="1"/>
  <c r="D229" i="1"/>
  <c r="B778" i="4"/>
  <c r="E778" i="4" s="1"/>
  <c r="F778" i="4" s="1"/>
  <c r="A779" i="4"/>
  <c r="B779" i="4" s="1"/>
  <c r="E779" i="4" s="1"/>
  <c r="F779" i="4" s="1"/>
  <c r="A780" i="4"/>
  <c r="B777" i="4"/>
  <c r="E777" i="4" s="1"/>
  <c r="F777" i="4" s="1"/>
  <c r="B776" i="4"/>
  <c r="E776" i="4" s="1"/>
  <c r="F776" i="4" s="1"/>
  <c r="H227" i="1" l="1"/>
  <c r="F229" i="1"/>
  <c r="G228" i="1"/>
  <c r="I228" i="1" s="1"/>
  <c r="J228" i="1" s="1"/>
  <c r="G776" i="4"/>
  <c r="T836" i="2"/>
  <c r="L836" i="2"/>
  <c r="K836" i="2"/>
  <c r="R840" i="2"/>
  <c r="U840" i="2" s="1"/>
  <c r="Q844" i="2"/>
  <c r="I840" i="2"/>
  <c r="H844" i="2"/>
  <c r="D229" i="3"/>
  <c r="F229" i="3" s="1"/>
  <c r="H229" i="3" s="1"/>
  <c r="F848" i="2"/>
  <c r="G848" i="2" s="1"/>
  <c r="O848" i="2"/>
  <c r="P848" i="2" s="1"/>
  <c r="O851" i="2"/>
  <c r="P851" i="2" s="1"/>
  <c r="F851" i="2"/>
  <c r="G851" i="2" s="1"/>
  <c r="O850" i="2"/>
  <c r="P850" i="2" s="1"/>
  <c r="F850" i="2"/>
  <c r="G850" i="2" s="1"/>
  <c r="F849" i="2"/>
  <c r="G849" i="2" s="1"/>
  <c r="O849" i="2"/>
  <c r="P849" i="2" s="1"/>
  <c r="B853" i="2"/>
  <c r="B854" i="2"/>
  <c r="B855" i="2"/>
  <c r="B852" i="2"/>
  <c r="D230" i="1"/>
  <c r="A782" i="4"/>
  <c r="B782" i="4" s="1"/>
  <c r="E782" i="4" s="1"/>
  <c r="F782" i="4" s="1"/>
  <c r="A784" i="4"/>
  <c r="A781" i="4"/>
  <c r="B781" i="4" s="1"/>
  <c r="E781" i="4" s="1"/>
  <c r="F781" i="4" s="1"/>
  <c r="A783" i="4"/>
  <c r="B783" i="4" s="1"/>
  <c r="E783" i="4" s="1"/>
  <c r="F783" i="4" s="1"/>
  <c r="B780" i="4"/>
  <c r="E780" i="4" s="1"/>
  <c r="F780" i="4" s="1"/>
  <c r="H228" i="1" l="1"/>
  <c r="F230" i="1"/>
  <c r="G229" i="1"/>
  <c r="I229" i="1" s="1"/>
  <c r="J229" i="1" s="1"/>
  <c r="G779" i="4"/>
  <c r="T840" i="2"/>
  <c r="L840" i="2"/>
  <c r="K840" i="2"/>
  <c r="R844" i="2"/>
  <c r="U844" i="2" s="1"/>
  <c r="Q848" i="2"/>
  <c r="I844" i="2"/>
  <c r="H848" i="2"/>
  <c r="F853" i="2"/>
  <c r="G853" i="2" s="1"/>
  <c r="O853" i="2"/>
  <c r="P853" i="2" s="1"/>
  <c r="D231" i="1"/>
  <c r="B858" i="2"/>
  <c r="B859" i="2"/>
  <c r="B856" i="2"/>
  <c r="B857" i="2"/>
  <c r="F852" i="2"/>
  <c r="G852" i="2" s="1"/>
  <c r="O852" i="2"/>
  <c r="P852" i="2" s="1"/>
  <c r="O855" i="2"/>
  <c r="P855" i="2" s="1"/>
  <c r="F855" i="2"/>
  <c r="G855" i="2" s="1"/>
  <c r="F854" i="2"/>
  <c r="G854" i="2" s="1"/>
  <c r="O854" i="2"/>
  <c r="P854" i="2" s="1"/>
  <c r="D230" i="3"/>
  <c r="F230" i="3" s="1"/>
  <c r="H230" i="3" s="1"/>
  <c r="A785" i="4"/>
  <c r="A787" i="4"/>
  <c r="B787" i="4" s="1"/>
  <c r="E787" i="4" s="1"/>
  <c r="F787" i="4" s="1"/>
  <c r="A788" i="4"/>
  <c r="B788" i="4" s="1"/>
  <c r="E788" i="4" s="1"/>
  <c r="F788" i="4" s="1"/>
  <c r="B784" i="4"/>
  <c r="E784" i="4" s="1"/>
  <c r="F784" i="4" s="1"/>
  <c r="G782" i="4" s="1"/>
  <c r="A786" i="4"/>
  <c r="B786" i="4" s="1"/>
  <c r="E786" i="4" s="1"/>
  <c r="F786" i="4" s="1"/>
  <c r="F231" i="1" l="1"/>
  <c r="H229" i="1"/>
  <c r="G230" i="1"/>
  <c r="I230" i="1" s="1"/>
  <c r="J230" i="1" s="1"/>
  <c r="T844" i="2"/>
  <c r="L844" i="2"/>
  <c r="K844" i="2"/>
  <c r="R848" i="2"/>
  <c r="U848" i="2" s="1"/>
  <c r="Q852" i="2"/>
  <c r="I848" i="2"/>
  <c r="H852" i="2"/>
  <c r="F856" i="2"/>
  <c r="G856" i="2" s="1"/>
  <c r="O856" i="2"/>
  <c r="P856" i="2" s="1"/>
  <c r="O859" i="2"/>
  <c r="P859" i="2" s="1"/>
  <c r="F859" i="2"/>
  <c r="G859" i="2" s="1"/>
  <c r="F858" i="2"/>
  <c r="G858" i="2" s="1"/>
  <c r="O858" i="2"/>
  <c r="P858" i="2" s="1"/>
  <c r="D232" i="1"/>
  <c r="D231" i="3"/>
  <c r="F231" i="3" s="1"/>
  <c r="H231" i="3" s="1"/>
  <c r="B860" i="2"/>
  <c r="B861" i="2"/>
  <c r="B862" i="2"/>
  <c r="B863" i="2"/>
  <c r="F857" i="2"/>
  <c r="G857" i="2" s="1"/>
  <c r="O857" i="2"/>
  <c r="P857" i="2" s="1"/>
  <c r="B785" i="4"/>
  <c r="E785" i="4" s="1"/>
  <c r="A789" i="4"/>
  <c r="F232" i="1" l="1"/>
  <c r="H230" i="1"/>
  <c r="G231" i="1"/>
  <c r="I231" i="1" s="1"/>
  <c r="J231" i="1" s="1"/>
  <c r="F785" i="4"/>
  <c r="G785" i="4" s="1"/>
  <c r="T848" i="2"/>
  <c r="L848" i="2"/>
  <c r="K848" i="2"/>
  <c r="R852" i="2"/>
  <c r="U852" i="2" s="1"/>
  <c r="Q856" i="2"/>
  <c r="I852" i="2"/>
  <c r="H856" i="2"/>
  <c r="O860" i="2"/>
  <c r="P860" i="2" s="1"/>
  <c r="F860" i="2"/>
  <c r="G860" i="2" s="1"/>
  <c r="D233" i="1"/>
  <c r="O863" i="2"/>
  <c r="P863" i="2" s="1"/>
  <c r="F863" i="2"/>
  <c r="G863" i="2" s="1"/>
  <c r="O862" i="2"/>
  <c r="P862" i="2" s="1"/>
  <c r="F862" i="2"/>
  <c r="G862" i="2" s="1"/>
  <c r="D232" i="3"/>
  <c r="F232" i="3" s="1"/>
  <c r="H232" i="3" s="1"/>
  <c r="O861" i="2"/>
  <c r="P861" i="2" s="1"/>
  <c r="F861" i="2"/>
  <c r="G861" i="2" s="1"/>
  <c r="B865" i="2"/>
  <c r="B866" i="2"/>
  <c r="B867" i="2"/>
  <c r="B864" i="2"/>
  <c r="A790" i="4"/>
  <c r="B790" i="4" s="1"/>
  <c r="E790" i="4" s="1"/>
  <c r="F790" i="4" s="1"/>
  <c r="A793" i="4"/>
  <c r="A791" i="4"/>
  <c r="B791" i="4" s="1"/>
  <c r="E791" i="4" s="1"/>
  <c r="F791" i="4" s="1"/>
  <c r="B789" i="4"/>
  <c r="E789" i="4" s="1"/>
  <c r="F789" i="4" s="1"/>
  <c r="A792" i="4"/>
  <c r="B792" i="4" s="1"/>
  <c r="E792" i="4" s="1"/>
  <c r="F792" i="4" s="1"/>
  <c r="F233" i="1" l="1"/>
  <c r="H231" i="1"/>
  <c r="G232" i="1"/>
  <c r="I232" i="1" s="1"/>
  <c r="J232" i="1" s="1"/>
  <c r="G788" i="4"/>
  <c r="T852" i="2"/>
  <c r="L852" i="2"/>
  <c r="K852" i="2"/>
  <c r="R856" i="2"/>
  <c r="U856" i="2" s="1"/>
  <c r="Q860" i="2"/>
  <c r="I856" i="2"/>
  <c r="H860" i="2"/>
  <c r="F865" i="2"/>
  <c r="G865" i="2" s="1"/>
  <c r="O865" i="2"/>
  <c r="P865" i="2" s="1"/>
  <c r="D233" i="3"/>
  <c r="F233" i="3" s="1"/>
  <c r="H233" i="3" s="1"/>
  <c r="D234" i="1"/>
  <c r="F864" i="2"/>
  <c r="G864" i="2" s="1"/>
  <c r="O864" i="2"/>
  <c r="P864" i="2" s="1"/>
  <c r="O867" i="2"/>
  <c r="P867" i="2" s="1"/>
  <c r="F867" i="2"/>
  <c r="G867" i="2" s="1"/>
  <c r="F866" i="2"/>
  <c r="G866" i="2" s="1"/>
  <c r="O866" i="2"/>
  <c r="P866" i="2" s="1"/>
  <c r="B869" i="2"/>
  <c r="B868" i="2"/>
  <c r="B870" i="2"/>
  <c r="B871" i="2"/>
  <c r="A795" i="4"/>
  <c r="B795" i="4" s="1"/>
  <c r="E795" i="4" s="1"/>
  <c r="F795" i="4" s="1"/>
  <c r="A794" i="4"/>
  <c r="B794" i="4" s="1"/>
  <c r="E794" i="4" s="1"/>
  <c r="F794" i="4" s="1"/>
  <c r="A797" i="4"/>
  <c r="A796" i="4"/>
  <c r="B796" i="4" s="1"/>
  <c r="E796" i="4" s="1"/>
  <c r="F796" i="4" s="1"/>
  <c r="B793" i="4"/>
  <c r="E793" i="4" s="1"/>
  <c r="F793" i="4" s="1"/>
  <c r="G791" i="4" s="1"/>
  <c r="H232" i="1" l="1"/>
  <c r="F234" i="1"/>
  <c r="G233" i="1"/>
  <c r="I233" i="1" s="1"/>
  <c r="J233" i="1" s="1"/>
  <c r="G794" i="4"/>
  <c r="T856" i="2"/>
  <c r="L856" i="2"/>
  <c r="K856" i="2"/>
  <c r="R860" i="2"/>
  <c r="U860" i="2" s="1"/>
  <c r="Q864" i="2"/>
  <c r="I860" i="2"/>
  <c r="H864" i="2"/>
  <c r="O871" i="2"/>
  <c r="P871" i="2" s="1"/>
  <c r="F871" i="2"/>
  <c r="G871" i="2" s="1"/>
  <c r="D235" i="1"/>
  <c r="B873" i="2"/>
  <c r="B874" i="2"/>
  <c r="B872" i="2"/>
  <c r="B875" i="2"/>
  <c r="O870" i="2"/>
  <c r="P870" i="2" s="1"/>
  <c r="F870" i="2"/>
  <c r="G870" i="2" s="1"/>
  <c r="D234" i="3"/>
  <c r="F234" i="3" s="1"/>
  <c r="H234" i="3" s="1"/>
  <c r="F868" i="2"/>
  <c r="G868" i="2" s="1"/>
  <c r="O868" i="2"/>
  <c r="P868" i="2" s="1"/>
  <c r="O869" i="2"/>
  <c r="P869" i="2" s="1"/>
  <c r="F869" i="2"/>
  <c r="G869" i="2" s="1"/>
  <c r="B797" i="4"/>
  <c r="E797" i="4" s="1"/>
  <c r="F797" i="4" s="1"/>
  <c r="A799" i="4"/>
  <c r="B799" i="4" s="1"/>
  <c r="E799" i="4" s="1"/>
  <c r="F799" i="4" s="1"/>
  <c r="A798" i="4"/>
  <c r="B798" i="4" s="1"/>
  <c r="E798" i="4" s="1"/>
  <c r="F798" i="4" s="1"/>
  <c r="A800" i="4"/>
  <c r="B800" i="4" s="1"/>
  <c r="E800" i="4" s="1"/>
  <c r="F800" i="4" s="1"/>
  <c r="A801" i="4"/>
  <c r="F235" i="1" l="1"/>
  <c r="G234" i="1"/>
  <c r="I234" i="1" s="1"/>
  <c r="J234" i="1" s="1"/>
  <c r="H233" i="1"/>
  <c r="G797" i="4"/>
  <c r="T860" i="2"/>
  <c r="L860" i="2"/>
  <c r="K860" i="2"/>
  <c r="R864" i="2"/>
  <c r="U864" i="2" s="1"/>
  <c r="Q868" i="2"/>
  <c r="I864" i="2"/>
  <c r="H868" i="2"/>
  <c r="O872" i="2"/>
  <c r="P872" i="2" s="1"/>
  <c r="F872" i="2"/>
  <c r="G872" i="2" s="1"/>
  <c r="F874" i="2"/>
  <c r="G874" i="2" s="1"/>
  <c r="O874" i="2"/>
  <c r="P874" i="2" s="1"/>
  <c r="B877" i="2"/>
  <c r="B878" i="2"/>
  <c r="B879" i="2"/>
  <c r="B876" i="2"/>
  <c r="F873" i="2"/>
  <c r="G873" i="2" s="1"/>
  <c r="O873" i="2"/>
  <c r="P873" i="2" s="1"/>
  <c r="D236" i="1"/>
  <c r="D235" i="3"/>
  <c r="F235" i="3" s="1"/>
  <c r="H235" i="3" s="1"/>
  <c r="O875" i="2"/>
  <c r="P875" i="2" s="1"/>
  <c r="F875" i="2"/>
  <c r="G875" i="2" s="1"/>
  <c r="A803" i="4"/>
  <c r="B803" i="4" s="1"/>
  <c r="E803" i="4" s="1"/>
  <c r="F803" i="4" s="1"/>
  <c r="A805" i="4"/>
  <c r="A804" i="4"/>
  <c r="B804" i="4" s="1"/>
  <c r="E804" i="4" s="1"/>
  <c r="F804" i="4" s="1"/>
  <c r="B801" i="4"/>
  <c r="E801" i="4" s="1"/>
  <c r="F801" i="4" s="1"/>
  <c r="A802" i="4"/>
  <c r="B802" i="4" s="1"/>
  <c r="E802" i="4" s="1"/>
  <c r="F802" i="4" s="1"/>
  <c r="F236" i="1" l="1"/>
  <c r="G235" i="1"/>
  <c r="I235" i="1" s="1"/>
  <c r="J235" i="1" s="1"/>
  <c r="H234" i="1"/>
  <c r="G800" i="4"/>
  <c r="T864" i="2"/>
  <c r="L864" i="2"/>
  <c r="K864" i="2"/>
  <c r="R868" i="2"/>
  <c r="U868" i="2" s="1"/>
  <c r="Q872" i="2"/>
  <c r="I868" i="2"/>
  <c r="H872" i="2"/>
  <c r="B882" i="2"/>
  <c r="B883" i="2"/>
  <c r="B880" i="2"/>
  <c r="B881" i="2"/>
  <c r="O876" i="2"/>
  <c r="P876" i="2" s="1"/>
  <c r="F876" i="2"/>
  <c r="G876" i="2" s="1"/>
  <c r="O879" i="2"/>
  <c r="P879" i="2" s="1"/>
  <c r="F879" i="2"/>
  <c r="G879" i="2" s="1"/>
  <c r="O878" i="2"/>
  <c r="P878" i="2" s="1"/>
  <c r="F878" i="2"/>
  <c r="G878" i="2" s="1"/>
  <c r="O877" i="2"/>
  <c r="P877" i="2" s="1"/>
  <c r="F877" i="2"/>
  <c r="G877" i="2" s="1"/>
  <c r="D237" i="1"/>
  <c r="D236" i="3"/>
  <c r="F236" i="3" s="1"/>
  <c r="H236" i="3" s="1"/>
  <c r="A809" i="4"/>
  <c r="B809" i="4" s="1"/>
  <c r="E809" i="4" s="1"/>
  <c r="F809" i="4" s="1"/>
  <c r="B805" i="4"/>
  <c r="E805" i="4" s="1"/>
  <c r="F805" i="4" s="1"/>
  <c r="G803" i="4" s="1"/>
  <c r="A806" i="4"/>
  <c r="A807" i="4"/>
  <c r="B807" i="4" s="1"/>
  <c r="E807" i="4" s="1"/>
  <c r="F807" i="4" s="1"/>
  <c r="A808" i="4"/>
  <c r="B808" i="4" s="1"/>
  <c r="E808" i="4" s="1"/>
  <c r="F808" i="4" s="1"/>
  <c r="H235" i="1" l="1"/>
  <c r="F237" i="1"/>
  <c r="G236" i="1"/>
  <c r="I236" i="1" s="1"/>
  <c r="J236" i="1" s="1"/>
  <c r="T868" i="2"/>
  <c r="L868" i="2"/>
  <c r="K868" i="2"/>
  <c r="R872" i="2"/>
  <c r="U872" i="2" s="1"/>
  <c r="Q876" i="2"/>
  <c r="I872" i="2"/>
  <c r="H876" i="2"/>
  <c r="B884" i="2"/>
  <c r="B885" i="2"/>
  <c r="B886" i="2"/>
  <c r="B887" i="2"/>
  <c r="D238" i="1"/>
  <c r="O881" i="2"/>
  <c r="P881" i="2" s="1"/>
  <c r="F881" i="2"/>
  <c r="G881" i="2" s="1"/>
  <c r="F880" i="2"/>
  <c r="G880" i="2" s="1"/>
  <c r="O880" i="2"/>
  <c r="P880" i="2" s="1"/>
  <c r="F883" i="2"/>
  <c r="G883" i="2" s="1"/>
  <c r="O883" i="2"/>
  <c r="P883" i="2" s="1"/>
  <c r="D237" i="3"/>
  <c r="F237" i="3" s="1"/>
  <c r="H237" i="3" s="1"/>
  <c r="O882" i="2"/>
  <c r="P882" i="2" s="1"/>
  <c r="F882" i="2"/>
  <c r="G882" i="2" s="1"/>
  <c r="A810" i="4"/>
  <c r="B806" i="4"/>
  <c r="E806" i="4" s="1"/>
  <c r="F238" i="1" l="1"/>
  <c r="G237" i="1"/>
  <c r="I237" i="1" s="1"/>
  <c r="J237" i="1" s="1"/>
  <c r="H236" i="1"/>
  <c r="F806" i="4"/>
  <c r="G806" i="4" s="1"/>
  <c r="T872" i="2"/>
  <c r="L872" i="2"/>
  <c r="K872" i="2"/>
  <c r="R876" i="2"/>
  <c r="U876" i="2" s="1"/>
  <c r="Q880" i="2"/>
  <c r="I876" i="2"/>
  <c r="H880" i="2"/>
  <c r="O887" i="2"/>
  <c r="P887" i="2" s="1"/>
  <c r="F887" i="2"/>
  <c r="G887" i="2" s="1"/>
  <c r="D239" i="1"/>
  <c r="O886" i="2"/>
  <c r="P886" i="2" s="1"/>
  <c r="F886" i="2"/>
  <c r="G886" i="2" s="1"/>
  <c r="F885" i="2"/>
  <c r="G885" i="2" s="1"/>
  <c r="O885" i="2"/>
  <c r="P885" i="2" s="1"/>
  <c r="O884" i="2"/>
  <c r="P884" i="2" s="1"/>
  <c r="F884" i="2"/>
  <c r="G884" i="2" s="1"/>
  <c r="D238" i="3"/>
  <c r="F238" i="3" s="1"/>
  <c r="H238" i="3" s="1"/>
  <c r="B890" i="2"/>
  <c r="B891" i="2"/>
  <c r="B888" i="2"/>
  <c r="B889" i="2"/>
  <c r="A812" i="4"/>
  <c r="B812" i="4" s="1"/>
  <c r="E812" i="4" s="1"/>
  <c r="F812" i="4" s="1"/>
  <c r="A811" i="4"/>
  <c r="B811" i="4" s="1"/>
  <c r="E811" i="4" s="1"/>
  <c r="F811" i="4" s="1"/>
  <c r="A813" i="4"/>
  <c r="B813" i="4" s="1"/>
  <c r="E813" i="4" s="1"/>
  <c r="F813" i="4" s="1"/>
  <c r="A814" i="4"/>
  <c r="B810" i="4"/>
  <c r="E810" i="4" s="1"/>
  <c r="F810" i="4" s="1"/>
  <c r="G238" i="1" l="1"/>
  <c r="I238" i="1" s="1"/>
  <c r="J238" i="1" s="1"/>
  <c r="F239" i="1"/>
  <c r="H237" i="1"/>
  <c r="G809" i="4"/>
  <c r="T876" i="2"/>
  <c r="L876" i="2"/>
  <c r="K876" i="2"/>
  <c r="R880" i="2"/>
  <c r="U880" i="2" s="1"/>
  <c r="Q884" i="2"/>
  <c r="I880" i="2"/>
  <c r="H884" i="2"/>
  <c r="F890" i="2"/>
  <c r="G890" i="2" s="1"/>
  <c r="O890" i="2"/>
  <c r="P890" i="2" s="1"/>
  <c r="D239" i="3"/>
  <c r="F239" i="3" s="1"/>
  <c r="H239" i="3" s="1"/>
  <c r="F891" i="2"/>
  <c r="G891" i="2" s="1"/>
  <c r="O891" i="2"/>
  <c r="P891" i="2" s="1"/>
  <c r="O889" i="2"/>
  <c r="P889" i="2" s="1"/>
  <c r="F889" i="2"/>
  <c r="G889" i="2" s="1"/>
  <c r="O888" i="2"/>
  <c r="P888" i="2" s="1"/>
  <c r="F888" i="2"/>
  <c r="G888" i="2" s="1"/>
  <c r="D240" i="1"/>
  <c r="B892" i="2"/>
  <c r="B893" i="2"/>
  <c r="B894" i="2"/>
  <c r="B895" i="2"/>
  <c r="A817" i="4"/>
  <c r="B817" i="4" s="1"/>
  <c r="E817" i="4" s="1"/>
  <c r="F817" i="4" s="1"/>
  <c r="A815" i="4"/>
  <c r="B815" i="4" s="1"/>
  <c r="E815" i="4" s="1"/>
  <c r="F815" i="4" s="1"/>
  <c r="B814" i="4"/>
  <c r="E814" i="4" s="1"/>
  <c r="F814" i="4" s="1"/>
  <c r="G812" i="4" s="1"/>
  <c r="A818" i="4"/>
  <c r="A816" i="4"/>
  <c r="B816" i="4" s="1"/>
  <c r="E816" i="4" s="1"/>
  <c r="F816" i="4" s="1"/>
  <c r="G239" i="1" l="1"/>
  <c r="I239" i="1" s="1"/>
  <c r="J239" i="1" s="1"/>
  <c r="F240" i="1"/>
  <c r="H238" i="1"/>
  <c r="G815" i="4"/>
  <c r="T880" i="2"/>
  <c r="L880" i="2"/>
  <c r="K880" i="2"/>
  <c r="R884" i="2"/>
  <c r="U884" i="2" s="1"/>
  <c r="Q888" i="2"/>
  <c r="I884" i="2"/>
  <c r="H888" i="2"/>
  <c r="B897" i="2"/>
  <c r="B896" i="2"/>
  <c r="B898" i="2"/>
  <c r="B899" i="2"/>
  <c r="O894" i="2"/>
  <c r="P894" i="2" s="1"/>
  <c r="F894" i="2"/>
  <c r="G894" i="2" s="1"/>
  <c r="F893" i="2"/>
  <c r="G893" i="2" s="1"/>
  <c r="O893" i="2"/>
  <c r="P893" i="2" s="1"/>
  <c r="F892" i="2"/>
  <c r="G892" i="2" s="1"/>
  <c r="O892" i="2"/>
  <c r="P892" i="2" s="1"/>
  <c r="D240" i="3"/>
  <c r="F240" i="3" s="1"/>
  <c r="H240" i="3" s="1"/>
  <c r="O895" i="2"/>
  <c r="P895" i="2" s="1"/>
  <c r="F895" i="2"/>
  <c r="G895" i="2" s="1"/>
  <c r="D241" i="1"/>
  <c r="A821" i="4"/>
  <c r="B821" i="4" s="1"/>
  <c r="E821" i="4" s="1"/>
  <c r="F821" i="4" s="1"/>
  <c r="A820" i="4"/>
  <c r="B820" i="4" s="1"/>
  <c r="E820" i="4" s="1"/>
  <c r="F820" i="4" s="1"/>
  <c r="A822" i="4"/>
  <c r="A819" i="4"/>
  <c r="B819" i="4" s="1"/>
  <c r="E819" i="4" s="1"/>
  <c r="F819" i="4" s="1"/>
  <c r="B818" i="4"/>
  <c r="E818" i="4" s="1"/>
  <c r="F818" i="4" s="1"/>
  <c r="F241" i="1" l="1"/>
  <c r="G240" i="1"/>
  <c r="I240" i="1" s="1"/>
  <c r="J240" i="1" s="1"/>
  <c r="H239" i="1"/>
  <c r="G818" i="4"/>
  <c r="T884" i="2"/>
  <c r="L884" i="2"/>
  <c r="K884" i="2"/>
  <c r="R888" i="2"/>
  <c r="U888" i="2" s="1"/>
  <c r="Q892" i="2"/>
  <c r="I888" i="2"/>
  <c r="H892" i="2"/>
  <c r="F899" i="2"/>
  <c r="G899" i="2" s="1"/>
  <c r="O899" i="2"/>
  <c r="P899" i="2" s="1"/>
  <c r="O898" i="2"/>
  <c r="P898" i="2" s="1"/>
  <c r="F898" i="2"/>
  <c r="G898" i="2" s="1"/>
  <c r="D242" i="1"/>
  <c r="D241" i="3"/>
  <c r="F241" i="3" s="1"/>
  <c r="H241" i="3" s="1"/>
  <c r="F896" i="2"/>
  <c r="G896" i="2" s="1"/>
  <c r="O896" i="2"/>
  <c r="P896" i="2" s="1"/>
  <c r="B901" i="2"/>
  <c r="B903" i="2"/>
  <c r="B900" i="2"/>
  <c r="B902" i="2"/>
  <c r="O897" i="2"/>
  <c r="P897" i="2" s="1"/>
  <c r="F897" i="2"/>
  <c r="G897" i="2" s="1"/>
  <c r="A824" i="4"/>
  <c r="B824" i="4" s="1"/>
  <c r="E824" i="4" s="1"/>
  <c r="F824" i="4" s="1"/>
  <c r="A826" i="4"/>
  <c r="B822" i="4"/>
  <c r="E822" i="4" s="1"/>
  <c r="F822" i="4" s="1"/>
  <c r="A825" i="4"/>
  <c r="B825" i="4" s="1"/>
  <c r="E825" i="4" s="1"/>
  <c r="F825" i="4" s="1"/>
  <c r="A823" i="4"/>
  <c r="B823" i="4" s="1"/>
  <c r="E823" i="4" s="1"/>
  <c r="F823" i="4" s="1"/>
  <c r="F242" i="1" l="1"/>
  <c r="G241" i="1"/>
  <c r="I241" i="1" s="1"/>
  <c r="J241" i="1" s="1"/>
  <c r="H240" i="1"/>
  <c r="G821" i="4"/>
  <c r="T888" i="2"/>
  <c r="L888" i="2"/>
  <c r="K888" i="2"/>
  <c r="R892" i="2"/>
  <c r="U892" i="2" s="1"/>
  <c r="Q896" i="2"/>
  <c r="I892" i="2"/>
  <c r="H896" i="2"/>
  <c r="O903" i="2"/>
  <c r="P903" i="2" s="1"/>
  <c r="F903" i="2"/>
  <c r="G903" i="2" s="1"/>
  <c r="D242" i="3"/>
  <c r="F242" i="3" s="1"/>
  <c r="H242" i="3" s="1"/>
  <c r="O900" i="2"/>
  <c r="P900" i="2" s="1"/>
  <c r="F900" i="2"/>
  <c r="G900" i="2" s="1"/>
  <c r="D243" i="1"/>
  <c r="O901" i="2"/>
  <c r="P901" i="2" s="1"/>
  <c r="F901" i="2"/>
  <c r="G901" i="2" s="1"/>
  <c r="B904" i="2"/>
  <c r="B905" i="2"/>
  <c r="B906" i="2"/>
  <c r="B907" i="2"/>
  <c r="F902" i="2"/>
  <c r="G902" i="2" s="1"/>
  <c r="O902" i="2"/>
  <c r="P902" i="2" s="1"/>
  <c r="B826" i="4"/>
  <c r="E826" i="4" s="1"/>
  <c r="F826" i="4" s="1"/>
  <c r="G824" i="4" s="1"/>
  <c r="A829" i="4"/>
  <c r="B829" i="4" s="1"/>
  <c r="E829" i="4" s="1"/>
  <c r="F829" i="4" s="1"/>
  <c r="A827" i="4"/>
  <c r="A828" i="4"/>
  <c r="B828" i="4" s="1"/>
  <c r="E828" i="4" s="1"/>
  <c r="F828" i="4" s="1"/>
  <c r="A830" i="4"/>
  <c r="B830" i="4" s="1"/>
  <c r="E830" i="4" s="1"/>
  <c r="F830" i="4" s="1"/>
  <c r="F243" i="1" l="1"/>
  <c r="H241" i="1"/>
  <c r="G242" i="1"/>
  <c r="I242" i="1" s="1"/>
  <c r="J242" i="1" s="1"/>
  <c r="T892" i="2"/>
  <c r="L892" i="2"/>
  <c r="K892" i="2"/>
  <c r="R896" i="2"/>
  <c r="U896" i="2" s="1"/>
  <c r="Q900" i="2"/>
  <c r="I896" i="2"/>
  <c r="H900" i="2"/>
  <c r="O906" i="2"/>
  <c r="P906" i="2" s="1"/>
  <c r="F906" i="2"/>
  <c r="G906" i="2" s="1"/>
  <c r="O907" i="2"/>
  <c r="P907" i="2" s="1"/>
  <c r="F907" i="2"/>
  <c r="G907" i="2" s="1"/>
  <c r="F905" i="2"/>
  <c r="G905" i="2" s="1"/>
  <c r="O905" i="2"/>
  <c r="P905" i="2" s="1"/>
  <c r="F904" i="2"/>
  <c r="G904" i="2" s="1"/>
  <c r="O904" i="2"/>
  <c r="P904" i="2" s="1"/>
  <c r="D244" i="1"/>
  <c r="D243" i="3"/>
  <c r="F243" i="3" s="1"/>
  <c r="H243" i="3" s="1"/>
  <c r="B909" i="2"/>
  <c r="B910" i="2"/>
  <c r="B908" i="2"/>
  <c r="B911" i="2"/>
  <c r="A831" i="4"/>
  <c r="B827" i="4"/>
  <c r="E827" i="4" s="1"/>
  <c r="F244" i="1" l="1"/>
  <c r="H242" i="1"/>
  <c r="G243" i="1"/>
  <c r="I243" i="1" s="1"/>
  <c r="J243" i="1" s="1"/>
  <c r="F827" i="4"/>
  <c r="G827" i="4" s="1"/>
  <c r="T896" i="2"/>
  <c r="L896" i="2"/>
  <c r="K896" i="2"/>
  <c r="R900" i="2"/>
  <c r="U900" i="2" s="1"/>
  <c r="Q904" i="2"/>
  <c r="I900" i="2"/>
  <c r="H904" i="2"/>
  <c r="O908" i="2"/>
  <c r="P908" i="2" s="1"/>
  <c r="F908" i="2"/>
  <c r="G908" i="2" s="1"/>
  <c r="D245" i="1"/>
  <c r="F910" i="2"/>
  <c r="G910" i="2" s="1"/>
  <c r="O910" i="2"/>
  <c r="P910" i="2" s="1"/>
  <c r="O909" i="2"/>
  <c r="P909" i="2" s="1"/>
  <c r="F909" i="2"/>
  <c r="G909" i="2" s="1"/>
  <c r="B913" i="2"/>
  <c r="B912" i="2"/>
  <c r="B914" i="2"/>
  <c r="B915" i="2"/>
  <c r="D244" i="3"/>
  <c r="F244" i="3" s="1"/>
  <c r="H244" i="3" s="1"/>
  <c r="O911" i="2"/>
  <c r="P911" i="2" s="1"/>
  <c r="F911" i="2"/>
  <c r="G911" i="2" s="1"/>
  <c r="B831" i="4"/>
  <c r="E831" i="4" s="1"/>
  <c r="A833" i="4"/>
  <c r="B833" i="4" s="1"/>
  <c r="E833" i="4" s="1"/>
  <c r="F833" i="4" s="1"/>
  <c r="A835" i="4"/>
  <c r="A834" i="4"/>
  <c r="B834" i="4" s="1"/>
  <c r="E834" i="4" s="1"/>
  <c r="F834" i="4" s="1"/>
  <c r="A832" i="4"/>
  <c r="B832" i="4" s="1"/>
  <c r="E832" i="4" s="1"/>
  <c r="F832" i="4" s="1"/>
  <c r="F245" i="1" l="1"/>
  <c r="H243" i="1"/>
  <c r="G244" i="1"/>
  <c r="I244" i="1" s="1"/>
  <c r="J244" i="1" s="1"/>
  <c r="F831" i="4"/>
  <c r="G830" i="4" s="1"/>
  <c r="T900" i="2"/>
  <c r="L900" i="2"/>
  <c r="K900" i="2"/>
  <c r="R904" i="2"/>
  <c r="U904" i="2" s="1"/>
  <c r="Q908" i="2"/>
  <c r="I904" i="2"/>
  <c r="H908" i="2"/>
  <c r="D245" i="3"/>
  <c r="F245" i="3" s="1"/>
  <c r="H245" i="3" s="1"/>
  <c r="O915" i="2"/>
  <c r="P915" i="2" s="1"/>
  <c r="F915" i="2"/>
  <c r="G915" i="2" s="1"/>
  <c r="B918" i="2"/>
  <c r="B919" i="2"/>
  <c r="B916" i="2"/>
  <c r="B917" i="2"/>
  <c r="O914" i="2"/>
  <c r="P914" i="2" s="1"/>
  <c r="F914" i="2"/>
  <c r="G914" i="2" s="1"/>
  <c r="D246" i="1"/>
  <c r="F912" i="2"/>
  <c r="G912" i="2" s="1"/>
  <c r="O912" i="2"/>
  <c r="P912" i="2" s="1"/>
  <c r="F913" i="2"/>
  <c r="G913" i="2" s="1"/>
  <c r="O913" i="2"/>
  <c r="P913" i="2" s="1"/>
  <c r="A836" i="4"/>
  <c r="B836" i="4" s="1"/>
  <c r="E836" i="4" s="1"/>
  <c r="F836" i="4" s="1"/>
  <c r="B835" i="4"/>
  <c r="E835" i="4" s="1"/>
  <c r="A837" i="4"/>
  <c r="B837" i="4" s="1"/>
  <c r="E837" i="4" s="1"/>
  <c r="F837" i="4" s="1"/>
  <c r="A838" i="4"/>
  <c r="B838" i="4" s="1"/>
  <c r="E838" i="4" s="1"/>
  <c r="F838" i="4" s="1"/>
  <c r="A839" i="4"/>
  <c r="F246" i="1" l="1"/>
  <c r="H244" i="1"/>
  <c r="G245" i="1"/>
  <c r="I245" i="1" s="1"/>
  <c r="J245" i="1" s="1"/>
  <c r="G836" i="4"/>
  <c r="F835" i="4"/>
  <c r="G833" i="4" s="1"/>
  <c r="T904" i="2"/>
  <c r="L904" i="2"/>
  <c r="K904" i="2"/>
  <c r="R908" i="2"/>
  <c r="U908" i="2" s="1"/>
  <c r="Q912" i="2"/>
  <c r="I908" i="2"/>
  <c r="H912" i="2"/>
  <c r="D247" i="1"/>
  <c r="F917" i="2"/>
  <c r="G917" i="2" s="1"/>
  <c r="O917" i="2"/>
  <c r="P917" i="2" s="1"/>
  <c r="O916" i="2"/>
  <c r="P916" i="2" s="1"/>
  <c r="F916" i="2"/>
  <c r="G916" i="2" s="1"/>
  <c r="D246" i="3"/>
  <c r="F246" i="3" s="1"/>
  <c r="H246" i="3" s="1"/>
  <c r="F919" i="2"/>
  <c r="G919" i="2" s="1"/>
  <c r="O919" i="2"/>
  <c r="P919" i="2" s="1"/>
  <c r="O918" i="2"/>
  <c r="P918" i="2" s="1"/>
  <c r="F918" i="2"/>
  <c r="G918" i="2" s="1"/>
  <c r="B921" i="2"/>
  <c r="B920" i="2"/>
  <c r="B922" i="2"/>
  <c r="B923" i="2"/>
  <c r="A840" i="4"/>
  <c r="B840" i="4" s="1"/>
  <c r="E840" i="4" s="1"/>
  <c r="F840" i="4" s="1"/>
  <c r="A841" i="4"/>
  <c r="B841" i="4" s="1"/>
  <c r="E841" i="4" s="1"/>
  <c r="F841" i="4" s="1"/>
  <c r="A843" i="4"/>
  <c r="B839" i="4"/>
  <c r="E839" i="4" s="1"/>
  <c r="A842" i="4"/>
  <c r="B842" i="4" s="1"/>
  <c r="E842" i="4" s="1"/>
  <c r="F842" i="4" s="1"/>
  <c r="H245" i="1" l="1"/>
  <c r="F247" i="1"/>
  <c r="G246" i="1"/>
  <c r="I246" i="1" s="1"/>
  <c r="J246" i="1" s="1"/>
  <c r="F839" i="4"/>
  <c r="G839" i="4" s="1"/>
  <c r="T908" i="2"/>
  <c r="L908" i="2"/>
  <c r="K908" i="2"/>
  <c r="R912" i="2"/>
  <c r="U912" i="2" s="1"/>
  <c r="Q916" i="2"/>
  <c r="I912" i="2"/>
  <c r="H916" i="2"/>
  <c r="O921" i="2"/>
  <c r="P921" i="2" s="1"/>
  <c r="F921" i="2"/>
  <c r="G921" i="2" s="1"/>
  <c r="O920" i="2"/>
  <c r="P920" i="2" s="1"/>
  <c r="F920" i="2"/>
  <c r="G920" i="2" s="1"/>
  <c r="B925" i="2"/>
  <c r="B927" i="2"/>
  <c r="B924" i="2"/>
  <c r="B926" i="2"/>
  <c r="D247" i="3"/>
  <c r="F247" i="3" s="1"/>
  <c r="H247" i="3" s="1"/>
  <c r="O923" i="2"/>
  <c r="P923" i="2" s="1"/>
  <c r="F923" i="2"/>
  <c r="G923" i="2" s="1"/>
  <c r="O922" i="2"/>
  <c r="P922" i="2" s="1"/>
  <c r="F922" i="2"/>
  <c r="G922" i="2" s="1"/>
  <c r="D248" i="1"/>
  <c r="A844" i="4"/>
  <c r="B844" i="4" s="1"/>
  <c r="E844" i="4" s="1"/>
  <c r="F844" i="4" s="1"/>
  <c r="A845" i="4"/>
  <c r="B845" i="4" s="1"/>
  <c r="E845" i="4" s="1"/>
  <c r="F845" i="4" s="1"/>
  <c r="A846" i="4"/>
  <c r="B846" i="4" s="1"/>
  <c r="E846" i="4" s="1"/>
  <c r="F846" i="4" s="1"/>
  <c r="B843" i="4"/>
  <c r="E843" i="4" s="1"/>
  <c r="A847" i="4"/>
  <c r="H246" i="1" l="1"/>
  <c r="F248" i="1"/>
  <c r="G247" i="1"/>
  <c r="I247" i="1" s="1"/>
  <c r="J247" i="1" s="1"/>
  <c r="F843" i="4"/>
  <c r="G842" i="4" s="1"/>
  <c r="T912" i="2"/>
  <c r="L912" i="2"/>
  <c r="K912" i="2"/>
  <c r="R916" i="2"/>
  <c r="U916" i="2" s="1"/>
  <c r="Q920" i="2"/>
  <c r="I916" i="2"/>
  <c r="H920" i="2"/>
  <c r="O927" i="2"/>
  <c r="P927" i="2" s="1"/>
  <c r="F927" i="2"/>
  <c r="G927" i="2" s="1"/>
  <c r="F925" i="2"/>
  <c r="G925" i="2" s="1"/>
  <c r="O925" i="2"/>
  <c r="P925" i="2" s="1"/>
  <c r="B928" i="2"/>
  <c r="B929" i="2"/>
  <c r="B930" i="2"/>
  <c r="B931" i="2"/>
  <c r="D248" i="3"/>
  <c r="F248" i="3" s="1"/>
  <c r="H248" i="3" s="1"/>
  <c r="F926" i="2"/>
  <c r="G926" i="2" s="1"/>
  <c r="O926" i="2"/>
  <c r="P926" i="2" s="1"/>
  <c r="D249" i="1"/>
  <c r="O924" i="2"/>
  <c r="P924" i="2" s="1"/>
  <c r="F924" i="2"/>
  <c r="G924" i="2" s="1"/>
  <c r="A850" i="4"/>
  <c r="B850" i="4" s="1"/>
  <c r="E850" i="4" s="1"/>
  <c r="F850" i="4" s="1"/>
  <c r="A849" i="4"/>
  <c r="B849" i="4" s="1"/>
  <c r="E849" i="4" s="1"/>
  <c r="F849" i="4" s="1"/>
  <c r="A851" i="4"/>
  <c r="B851" i="4" s="1"/>
  <c r="E851" i="4" s="1"/>
  <c r="F851" i="4" s="1"/>
  <c r="A848" i="4"/>
  <c r="B847" i="4"/>
  <c r="E847" i="4" s="1"/>
  <c r="H247" i="1" l="1"/>
  <c r="G248" i="1"/>
  <c r="I248" i="1" s="1"/>
  <c r="J248" i="1" s="1"/>
  <c r="F249" i="1"/>
  <c r="G249" i="1" s="1"/>
  <c r="I249" i="1" s="1"/>
  <c r="J249" i="1" s="1"/>
  <c r="F847" i="4"/>
  <c r="G845" i="4" s="1"/>
  <c r="T916" i="2"/>
  <c r="L916" i="2"/>
  <c r="K916" i="2"/>
  <c r="R920" i="2"/>
  <c r="U920" i="2" s="1"/>
  <c r="Q924" i="2"/>
  <c r="I920" i="2"/>
  <c r="H924" i="2"/>
  <c r="F928" i="2"/>
  <c r="G928" i="2" s="1"/>
  <c r="O928" i="2"/>
  <c r="P928" i="2" s="1"/>
  <c r="D249" i="3"/>
  <c r="F249" i="3" s="1"/>
  <c r="H249" i="3" s="1"/>
  <c r="B933" i="2"/>
  <c r="B934" i="2"/>
  <c r="B932" i="2"/>
  <c r="B935" i="2"/>
  <c r="O931" i="2"/>
  <c r="P931" i="2" s="1"/>
  <c r="F931" i="2"/>
  <c r="G931" i="2" s="1"/>
  <c r="O930" i="2"/>
  <c r="P930" i="2" s="1"/>
  <c r="F930" i="2"/>
  <c r="G930" i="2" s="1"/>
  <c r="D250" i="1"/>
  <c r="O929" i="2"/>
  <c r="P929" i="2" s="1"/>
  <c r="F929" i="2"/>
  <c r="G929" i="2" s="1"/>
  <c r="B848" i="4"/>
  <c r="E848" i="4" s="1"/>
  <c r="A852" i="4"/>
  <c r="H248" i="1" l="1"/>
  <c r="H249" i="1"/>
  <c r="F250" i="1"/>
  <c r="F848" i="4"/>
  <c r="G848" i="4" s="1"/>
  <c r="T920" i="2"/>
  <c r="L920" i="2"/>
  <c r="K920" i="2"/>
  <c r="R924" i="2"/>
  <c r="U924" i="2" s="1"/>
  <c r="Q928" i="2"/>
  <c r="I924" i="2"/>
  <c r="H928" i="2"/>
  <c r="F932" i="2"/>
  <c r="G932" i="2" s="1"/>
  <c r="O932" i="2"/>
  <c r="P932" i="2" s="1"/>
  <c r="D250" i="3"/>
  <c r="F250" i="3" s="1"/>
  <c r="H250" i="3" s="1"/>
  <c r="F934" i="2"/>
  <c r="G934" i="2" s="1"/>
  <c r="O934" i="2"/>
  <c r="P934" i="2" s="1"/>
  <c r="F933" i="2"/>
  <c r="G933" i="2" s="1"/>
  <c r="O933" i="2"/>
  <c r="P933" i="2" s="1"/>
  <c r="F935" i="2"/>
  <c r="G935" i="2" s="1"/>
  <c r="O935" i="2"/>
  <c r="P935" i="2" s="1"/>
  <c r="D251" i="1"/>
  <c r="B936" i="2"/>
  <c r="B937" i="2"/>
  <c r="B938" i="2"/>
  <c r="B939" i="2"/>
  <c r="A855" i="4"/>
  <c r="B855" i="4" s="1"/>
  <c r="E855" i="4" s="1"/>
  <c r="F855" i="4" s="1"/>
  <c r="A856" i="4"/>
  <c r="B852" i="4"/>
  <c r="E852" i="4" s="1"/>
  <c r="F852" i="4" s="1"/>
  <c r="A854" i="4"/>
  <c r="B854" i="4" s="1"/>
  <c r="E854" i="4" s="1"/>
  <c r="F854" i="4" s="1"/>
  <c r="A853" i="4"/>
  <c r="B853" i="4" s="1"/>
  <c r="E853" i="4" s="1"/>
  <c r="F853" i="4" s="1"/>
  <c r="G250" i="1" l="1"/>
  <c r="I250" i="1" s="1"/>
  <c r="J250" i="1" s="1"/>
  <c r="G251" i="1"/>
  <c r="I251" i="1" s="1"/>
  <c r="J251" i="1" s="1"/>
  <c r="F251" i="1"/>
  <c r="G851" i="4"/>
  <c r="T924" i="2"/>
  <c r="L924" i="2"/>
  <c r="K924" i="2"/>
  <c r="R928" i="2"/>
  <c r="U928" i="2" s="1"/>
  <c r="Q932" i="2"/>
  <c r="I928" i="2"/>
  <c r="H932" i="2"/>
  <c r="F938" i="2"/>
  <c r="G938" i="2" s="1"/>
  <c r="O938" i="2"/>
  <c r="P938" i="2" s="1"/>
  <c r="F936" i="2"/>
  <c r="G936" i="2" s="1"/>
  <c r="O936" i="2"/>
  <c r="P936" i="2" s="1"/>
  <c r="D251" i="3"/>
  <c r="F251" i="3" s="1"/>
  <c r="H251" i="3" s="1"/>
  <c r="F937" i="2"/>
  <c r="G937" i="2" s="1"/>
  <c r="O937" i="2"/>
  <c r="P937" i="2" s="1"/>
  <c r="D252" i="1"/>
  <c r="O939" i="2"/>
  <c r="P939" i="2" s="1"/>
  <c r="F939" i="2"/>
  <c r="G939" i="2" s="1"/>
  <c r="B940" i="2"/>
  <c r="B941" i="2"/>
  <c r="B942" i="2"/>
  <c r="B943" i="2"/>
  <c r="A859" i="4"/>
  <c r="B859" i="4" s="1"/>
  <c r="E859" i="4" s="1"/>
  <c r="F859" i="4" s="1"/>
  <c r="A857" i="4"/>
  <c r="B857" i="4" s="1"/>
  <c r="E857" i="4" s="1"/>
  <c r="F857" i="4" s="1"/>
  <c r="B856" i="4"/>
  <c r="E856" i="4" s="1"/>
  <c r="F856" i="4" s="1"/>
  <c r="G854" i="4" s="1"/>
  <c r="A860" i="4"/>
  <c r="A858" i="4"/>
  <c r="B858" i="4" s="1"/>
  <c r="E858" i="4" s="1"/>
  <c r="F858" i="4" s="1"/>
  <c r="F252" i="1" l="1"/>
  <c r="H251" i="1"/>
  <c r="H250" i="1"/>
  <c r="G857" i="4"/>
  <c r="T928" i="2"/>
  <c r="L928" i="2"/>
  <c r="K928" i="2"/>
  <c r="R932" i="2"/>
  <c r="U932" i="2" s="1"/>
  <c r="Q936" i="2"/>
  <c r="I932" i="2"/>
  <c r="H936" i="2"/>
  <c r="O943" i="2"/>
  <c r="P943" i="2" s="1"/>
  <c r="F943" i="2"/>
  <c r="G943" i="2" s="1"/>
  <c r="B944" i="2"/>
  <c r="B945" i="2"/>
  <c r="B946" i="2"/>
  <c r="B947" i="2"/>
  <c r="O941" i="2"/>
  <c r="P941" i="2" s="1"/>
  <c r="F941" i="2"/>
  <c r="G941" i="2" s="1"/>
  <c r="D252" i="3"/>
  <c r="F252" i="3" s="1"/>
  <c r="H252" i="3" s="1"/>
  <c r="F940" i="2"/>
  <c r="G940" i="2" s="1"/>
  <c r="O940" i="2"/>
  <c r="P940" i="2" s="1"/>
  <c r="D253" i="1"/>
  <c r="F942" i="2"/>
  <c r="G942" i="2" s="1"/>
  <c r="O942" i="2"/>
  <c r="P942" i="2" s="1"/>
  <c r="B860" i="4"/>
  <c r="E860" i="4" s="1"/>
  <c r="F860" i="4" s="1"/>
  <c r="A861" i="4"/>
  <c r="B861" i="4" s="1"/>
  <c r="E861" i="4" s="1"/>
  <c r="F861" i="4" s="1"/>
  <c r="A862" i="4"/>
  <c r="B862" i="4" s="1"/>
  <c r="E862" i="4" s="1"/>
  <c r="F862" i="4" s="1"/>
  <c r="A863" i="4"/>
  <c r="B863" i="4" s="1"/>
  <c r="E863" i="4" s="1"/>
  <c r="F863" i="4" s="1"/>
  <c r="A864" i="4"/>
  <c r="F253" i="1" l="1"/>
  <c r="G252" i="1"/>
  <c r="I252" i="1" s="1"/>
  <c r="J252" i="1" s="1"/>
  <c r="G860" i="4"/>
  <c r="T932" i="2"/>
  <c r="L932" i="2"/>
  <c r="K932" i="2"/>
  <c r="R936" i="2"/>
  <c r="U936" i="2" s="1"/>
  <c r="Q940" i="2"/>
  <c r="I936" i="2"/>
  <c r="H940" i="2"/>
  <c r="F944" i="2"/>
  <c r="G944" i="2" s="1"/>
  <c r="O944" i="2"/>
  <c r="P944" i="2" s="1"/>
  <c r="D253" i="3"/>
  <c r="F253" i="3" s="1"/>
  <c r="H253" i="3" s="1"/>
  <c r="O947" i="2"/>
  <c r="P947" i="2" s="1"/>
  <c r="F947" i="2"/>
  <c r="G947" i="2" s="1"/>
  <c r="O946" i="2"/>
  <c r="P946" i="2" s="1"/>
  <c r="F946" i="2"/>
  <c r="G946" i="2" s="1"/>
  <c r="D254" i="1"/>
  <c r="O945" i="2"/>
  <c r="P945" i="2" s="1"/>
  <c r="F945" i="2"/>
  <c r="G945" i="2" s="1"/>
  <c r="B948" i="2"/>
  <c r="B949" i="2"/>
  <c r="B950" i="2"/>
  <c r="B951" i="2"/>
  <c r="A867" i="4"/>
  <c r="B867" i="4" s="1"/>
  <c r="E867" i="4" s="1"/>
  <c r="F867" i="4" s="1"/>
  <c r="A868" i="4"/>
  <c r="A866" i="4"/>
  <c r="B866" i="4" s="1"/>
  <c r="E866" i="4" s="1"/>
  <c r="F866" i="4" s="1"/>
  <c r="A865" i="4"/>
  <c r="B865" i="4" s="1"/>
  <c r="E865" i="4" s="1"/>
  <c r="F865" i="4" s="1"/>
  <c r="B864" i="4"/>
  <c r="E864" i="4" s="1"/>
  <c r="F864" i="4" s="1"/>
  <c r="F254" i="1" l="1"/>
  <c r="H252" i="1"/>
  <c r="G253" i="1"/>
  <c r="I253" i="1" s="1"/>
  <c r="J253" i="1" s="1"/>
  <c r="G863" i="4"/>
  <c r="T936" i="2"/>
  <c r="L936" i="2"/>
  <c r="K936" i="2"/>
  <c r="R940" i="2"/>
  <c r="U940" i="2" s="1"/>
  <c r="Q944" i="2"/>
  <c r="I940" i="2"/>
  <c r="H944" i="2"/>
  <c r="D255" i="1"/>
  <c r="O950" i="2"/>
  <c r="P950" i="2" s="1"/>
  <c r="F950" i="2"/>
  <c r="G950" i="2" s="1"/>
  <c r="O949" i="2"/>
  <c r="P949" i="2" s="1"/>
  <c r="F949" i="2"/>
  <c r="G949" i="2" s="1"/>
  <c r="B953" i="2"/>
  <c r="B954" i="2"/>
  <c r="B955" i="2"/>
  <c r="B952" i="2"/>
  <c r="O951" i="2"/>
  <c r="P951" i="2" s="1"/>
  <c r="F951" i="2"/>
  <c r="G951" i="2" s="1"/>
  <c r="O948" i="2"/>
  <c r="P948" i="2" s="1"/>
  <c r="F948" i="2"/>
  <c r="G948" i="2" s="1"/>
  <c r="D254" i="3"/>
  <c r="F254" i="3" s="1"/>
  <c r="H254" i="3" s="1"/>
  <c r="A870" i="4"/>
  <c r="B870" i="4" s="1"/>
  <c r="E870" i="4" s="1"/>
  <c r="F870" i="4" s="1"/>
  <c r="B868" i="4"/>
  <c r="E868" i="4" s="1"/>
  <c r="F868" i="4" s="1"/>
  <c r="G866" i="4" s="1"/>
  <c r="A871" i="4"/>
  <c r="B871" i="4" s="1"/>
  <c r="E871" i="4" s="1"/>
  <c r="F871" i="4" s="1"/>
  <c r="A872" i="4"/>
  <c r="B872" i="4" s="1"/>
  <c r="E872" i="4" s="1"/>
  <c r="F872" i="4" s="1"/>
  <c r="A869" i="4"/>
  <c r="H253" i="1" l="1"/>
  <c r="F255" i="1"/>
  <c r="G254" i="1"/>
  <c r="I254" i="1" s="1"/>
  <c r="J254" i="1" s="1"/>
  <c r="T940" i="2"/>
  <c r="L940" i="2"/>
  <c r="K940" i="2"/>
  <c r="R944" i="2"/>
  <c r="U944" i="2" s="1"/>
  <c r="Q948" i="2"/>
  <c r="I944" i="2"/>
  <c r="H948" i="2"/>
  <c r="O953" i="2"/>
  <c r="P953" i="2" s="1"/>
  <c r="F953" i="2"/>
  <c r="G953" i="2" s="1"/>
  <c r="D255" i="3"/>
  <c r="F255" i="3" s="1"/>
  <c r="H255" i="3" s="1"/>
  <c r="B956" i="2"/>
  <c r="B957" i="2"/>
  <c r="B958" i="2"/>
  <c r="B959" i="2"/>
  <c r="O952" i="2"/>
  <c r="P952" i="2" s="1"/>
  <c r="F952" i="2"/>
  <c r="G952" i="2" s="1"/>
  <c r="F955" i="2"/>
  <c r="G955" i="2" s="1"/>
  <c r="O955" i="2"/>
  <c r="P955" i="2" s="1"/>
  <c r="O954" i="2"/>
  <c r="P954" i="2" s="1"/>
  <c r="F954" i="2"/>
  <c r="G954" i="2" s="1"/>
  <c r="D256" i="1"/>
  <c r="B869" i="4"/>
  <c r="E869" i="4" s="1"/>
  <c r="A873" i="4"/>
  <c r="H254" i="1" l="1"/>
  <c r="F256" i="1"/>
  <c r="G255" i="1"/>
  <c r="I255" i="1" s="1"/>
  <c r="J255" i="1" s="1"/>
  <c r="F869" i="4"/>
  <c r="G869" i="4" s="1"/>
  <c r="T944" i="2"/>
  <c r="L944" i="2"/>
  <c r="K944" i="2"/>
  <c r="R948" i="2"/>
  <c r="U948" i="2" s="1"/>
  <c r="Q952" i="2"/>
  <c r="I948" i="2"/>
  <c r="H952" i="2"/>
  <c r="O956" i="2"/>
  <c r="P956" i="2" s="1"/>
  <c r="F956" i="2"/>
  <c r="G956" i="2" s="1"/>
  <c r="D257" i="1"/>
  <c r="B961" i="2"/>
  <c r="B960" i="2"/>
  <c r="B962" i="2"/>
  <c r="B963" i="2"/>
  <c r="F959" i="2"/>
  <c r="G959" i="2" s="1"/>
  <c r="O959" i="2"/>
  <c r="P959" i="2" s="1"/>
  <c r="D256" i="3"/>
  <c r="F256" i="3" s="1"/>
  <c r="H256" i="3" s="1"/>
  <c r="O958" i="2"/>
  <c r="P958" i="2" s="1"/>
  <c r="F958" i="2"/>
  <c r="G958" i="2" s="1"/>
  <c r="F957" i="2"/>
  <c r="G957" i="2" s="1"/>
  <c r="O957" i="2"/>
  <c r="P957" i="2" s="1"/>
  <c r="B873" i="4"/>
  <c r="E873" i="4" s="1"/>
  <c r="F873" i="4" s="1"/>
  <c r="A876" i="4"/>
  <c r="B876" i="4" s="1"/>
  <c r="E876" i="4" s="1"/>
  <c r="F876" i="4" s="1"/>
  <c r="A877" i="4"/>
  <c r="A875" i="4"/>
  <c r="B875" i="4" s="1"/>
  <c r="E875" i="4" s="1"/>
  <c r="F875" i="4" s="1"/>
  <c r="A874" i="4"/>
  <c r="B874" i="4" s="1"/>
  <c r="E874" i="4" s="1"/>
  <c r="F874" i="4" s="1"/>
  <c r="F257" i="1" l="1"/>
  <c r="G256" i="1"/>
  <c r="I256" i="1" s="1"/>
  <c r="J256" i="1" s="1"/>
  <c r="G872" i="4"/>
  <c r="H255" i="1"/>
  <c r="T948" i="2"/>
  <c r="L948" i="2"/>
  <c r="K948" i="2"/>
  <c r="R952" i="2"/>
  <c r="U952" i="2" s="1"/>
  <c r="Q956" i="2"/>
  <c r="I952" i="2"/>
  <c r="H956" i="2"/>
  <c r="O963" i="2"/>
  <c r="P963" i="2" s="1"/>
  <c r="F963" i="2"/>
  <c r="G963" i="2" s="1"/>
  <c r="O962" i="2"/>
  <c r="P962" i="2" s="1"/>
  <c r="F962" i="2"/>
  <c r="G962" i="2" s="1"/>
  <c r="O960" i="2"/>
  <c r="P960" i="2" s="1"/>
  <c r="F960" i="2"/>
  <c r="G960" i="2" s="1"/>
  <c r="O961" i="2"/>
  <c r="P961" i="2" s="1"/>
  <c r="F961" i="2"/>
  <c r="G961" i="2" s="1"/>
  <c r="D257" i="3"/>
  <c r="F257" i="3" s="1"/>
  <c r="H257" i="3" s="1"/>
  <c r="B964" i="2"/>
  <c r="B965" i="2"/>
  <c r="B966" i="2"/>
  <c r="B967" i="2"/>
  <c r="D258" i="1"/>
  <c r="A880" i="4"/>
  <c r="B880" i="4" s="1"/>
  <c r="E880" i="4" s="1"/>
  <c r="F880" i="4" s="1"/>
  <c r="B877" i="4"/>
  <c r="E877" i="4" s="1"/>
  <c r="F877" i="4" s="1"/>
  <c r="G875" i="4" s="1"/>
  <c r="A879" i="4"/>
  <c r="B879" i="4" s="1"/>
  <c r="E879" i="4" s="1"/>
  <c r="F879" i="4" s="1"/>
  <c r="A881" i="4"/>
  <c r="A878" i="4"/>
  <c r="B878" i="4" s="1"/>
  <c r="E878" i="4" s="1"/>
  <c r="F878" i="4" s="1"/>
  <c r="F258" i="1" l="1"/>
  <c r="G257" i="1"/>
  <c r="I257" i="1" s="1"/>
  <c r="J257" i="1" s="1"/>
  <c r="H256" i="1"/>
  <c r="G878" i="4"/>
  <c r="T952" i="2"/>
  <c r="L952" i="2"/>
  <c r="K952" i="2"/>
  <c r="R956" i="2"/>
  <c r="U956" i="2" s="1"/>
  <c r="Q960" i="2"/>
  <c r="I956" i="2"/>
  <c r="H960" i="2"/>
  <c r="O965" i="2"/>
  <c r="P965" i="2" s="1"/>
  <c r="F965" i="2"/>
  <c r="G965" i="2" s="1"/>
  <c r="F964" i="2"/>
  <c r="G964" i="2" s="1"/>
  <c r="O964" i="2"/>
  <c r="P964" i="2" s="1"/>
  <c r="D259" i="1"/>
  <c r="F967" i="2"/>
  <c r="G967" i="2" s="1"/>
  <c r="O967" i="2"/>
  <c r="P967" i="2" s="1"/>
  <c r="B968" i="2"/>
  <c r="B969" i="2"/>
  <c r="B970" i="2"/>
  <c r="B971" i="2"/>
  <c r="O966" i="2"/>
  <c r="P966" i="2" s="1"/>
  <c r="F966" i="2"/>
  <c r="G966" i="2" s="1"/>
  <c r="D258" i="3"/>
  <c r="F258" i="3" s="1"/>
  <c r="H258" i="3" s="1"/>
  <c r="B881" i="4"/>
  <c r="E881" i="4" s="1"/>
  <c r="F881" i="4" s="1"/>
  <c r="A885" i="4"/>
  <c r="A882" i="4"/>
  <c r="B882" i="4" s="1"/>
  <c r="E882" i="4" s="1"/>
  <c r="F882" i="4" s="1"/>
  <c r="A884" i="4"/>
  <c r="B884" i="4" s="1"/>
  <c r="E884" i="4" s="1"/>
  <c r="F884" i="4" s="1"/>
  <c r="A883" i="4"/>
  <c r="B883" i="4" s="1"/>
  <c r="E883" i="4" s="1"/>
  <c r="F883" i="4" s="1"/>
  <c r="H257" i="1" l="1"/>
  <c r="F259" i="1"/>
  <c r="G258" i="1"/>
  <c r="I258" i="1" s="1"/>
  <c r="J258" i="1" s="1"/>
  <c r="G881" i="4"/>
  <c r="T956" i="2"/>
  <c r="L956" i="2"/>
  <c r="K956" i="2"/>
  <c r="R960" i="2"/>
  <c r="U960" i="2" s="1"/>
  <c r="Q964" i="2"/>
  <c r="I960" i="2"/>
  <c r="H964" i="2"/>
  <c r="O971" i="2"/>
  <c r="P971" i="2" s="1"/>
  <c r="F971" i="2"/>
  <c r="G971" i="2" s="1"/>
  <c r="B973" i="2"/>
  <c r="B974" i="2"/>
  <c r="B975" i="2"/>
  <c r="B972" i="2"/>
  <c r="O968" i="2"/>
  <c r="P968" i="2" s="1"/>
  <c r="F968" i="2"/>
  <c r="G968" i="2" s="1"/>
  <c r="F969" i="2"/>
  <c r="G969" i="2" s="1"/>
  <c r="O969" i="2"/>
  <c r="P969" i="2" s="1"/>
  <c r="D259" i="3"/>
  <c r="F259" i="3" s="1"/>
  <c r="H259" i="3" s="1"/>
  <c r="D260" i="1"/>
  <c r="F970" i="2"/>
  <c r="G970" i="2" s="1"/>
  <c r="O970" i="2"/>
  <c r="P970" i="2" s="1"/>
  <c r="A886" i="4"/>
  <c r="B886" i="4" s="1"/>
  <c r="E886" i="4" s="1"/>
  <c r="F886" i="4" s="1"/>
  <c r="A889" i="4"/>
  <c r="A887" i="4"/>
  <c r="B887" i="4" s="1"/>
  <c r="E887" i="4" s="1"/>
  <c r="F887" i="4" s="1"/>
  <c r="B885" i="4"/>
  <c r="E885" i="4" s="1"/>
  <c r="F885" i="4" s="1"/>
  <c r="A888" i="4"/>
  <c r="B888" i="4" s="1"/>
  <c r="E888" i="4" s="1"/>
  <c r="F888" i="4" s="1"/>
  <c r="H258" i="1" l="1"/>
  <c r="G259" i="1"/>
  <c r="I259" i="1" s="1"/>
  <c r="J259" i="1" s="1"/>
  <c r="F260" i="1"/>
  <c r="G884" i="4"/>
  <c r="T960" i="2"/>
  <c r="L960" i="2"/>
  <c r="K960" i="2"/>
  <c r="R964" i="2"/>
  <c r="U964" i="2" s="1"/>
  <c r="Q968" i="2"/>
  <c r="I964" i="2"/>
  <c r="H968" i="2"/>
  <c r="O974" i="2"/>
  <c r="P974" i="2" s="1"/>
  <c r="F974" i="2"/>
  <c r="G974" i="2" s="1"/>
  <c r="O973" i="2"/>
  <c r="P973" i="2" s="1"/>
  <c r="F973" i="2"/>
  <c r="G973" i="2" s="1"/>
  <c r="D261" i="1"/>
  <c r="B976" i="2"/>
  <c r="B977" i="2"/>
  <c r="B978" i="2"/>
  <c r="B979" i="2"/>
  <c r="F972" i="2"/>
  <c r="G972" i="2" s="1"/>
  <c r="O972" i="2"/>
  <c r="P972" i="2" s="1"/>
  <c r="D260" i="3"/>
  <c r="F260" i="3" s="1"/>
  <c r="H260" i="3" s="1"/>
  <c r="F975" i="2"/>
  <c r="G975" i="2" s="1"/>
  <c r="O975" i="2"/>
  <c r="P975" i="2" s="1"/>
  <c r="A891" i="4"/>
  <c r="B891" i="4" s="1"/>
  <c r="E891" i="4" s="1"/>
  <c r="F891" i="4" s="1"/>
  <c r="A892" i="4"/>
  <c r="B892" i="4" s="1"/>
  <c r="E892" i="4" s="1"/>
  <c r="F892" i="4" s="1"/>
  <c r="A890" i="4"/>
  <c r="A893" i="4"/>
  <c r="B893" i="4" s="1"/>
  <c r="E893" i="4" s="1"/>
  <c r="F893" i="4" s="1"/>
  <c r="B889" i="4"/>
  <c r="E889" i="4" s="1"/>
  <c r="F889" i="4" s="1"/>
  <c r="G887" i="4" s="1"/>
  <c r="G260" i="1" l="1"/>
  <c r="I260" i="1" s="1"/>
  <c r="J260" i="1" s="1"/>
  <c r="F261" i="1"/>
  <c r="H259" i="1"/>
  <c r="T964" i="2"/>
  <c r="L964" i="2"/>
  <c r="K964" i="2"/>
  <c r="R968" i="2"/>
  <c r="U968" i="2" s="1"/>
  <c r="Q972" i="2"/>
  <c r="I968" i="2"/>
  <c r="H972" i="2"/>
  <c r="D262" i="1"/>
  <c r="O979" i="2"/>
  <c r="P979" i="2" s="1"/>
  <c r="F979" i="2"/>
  <c r="G979" i="2" s="1"/>
  <c r="F978" i="2"/>
  <c r="G978" i="2" s="1"/>
  <c r="O978" i="2"/>
  <c r="P978" i="2" s="1"/>
  <c r="O977" i="2"/>
  <c r="P977" i="2" s="1"/>
  <c r="F977" i="2"/>
  <c r="G977" i="2" s="1"/>
  <c r="F976" i="2"/>
  <c r="G976" i="2" s="1"/>
  <c r="O976" i="2"/>
  <c r="P976" i="2" s="1"/>
  <c r="D261" i="3"/>
  <c r="F261" i="3" s="1"/>
  <c r="H261" i="3" s="1"/>
  <c r="B981" i="2"/>
  <c r="B982" i="2"/>
  <c r="B980" i="2"/>
  <c r="B983" i="2"/>
  <c r="A894" i="4"/>
  <c r="B890" i="4"/>
  <c r="E890" i="4" s="1"/>
  <c r="G261" i="1" l="1"/>
  <c r="I261" i="1" s="1"/>
  <c r="J261" i="1" s="1"/>
  <c r="F262" i="1"/>
  <c r="H260" i="1"/>
  <c r="F890" i="4"/>
  <c r="G890" i="4" s="1"/>
  <c r="T968" i="2"/>
  <c r="L968" i="2"/>
  <c r="K968" i="2"/>
  <c r="R972" i="2"/>
  <c r="U972" i="2" s="1"/>
  <c r="Q976" i="2"/>
  <c r="I972" i="2"/>
  <c r="H976" i="2"/>
  <c r="D263" i="1"/>
  <c r="O980" i="2"/>
  <c r="P980" i="2" s="1"/>
  <c r="F980" i="2"/>
  <c r="G980" i="2" s="1"/>
  <c r="O982" i="2"/>
  <c r="P982" i="2" s="1"/>
  <c r="F982" i="2"/>
  <c r="G982" i="2" s="1"/>
  <c r="B984" i="2"/>
  <c r="B985" i="2"/>
  <c r="B986" i="2"/>
  <c r="B987" i="2"/>
  <c r="F981" i="2"/>
  <c r="G981" i="2" s="1"/>
  <c r="O981" i="2"/>
  <c r="P981" i="2" s="1"/>
  <c r="F983" i="2"/>
  <c r="G983" i="2" s="1"/>
  <c r="O983" i="2"/>
  <c r="P983" i="2" s="1"/>
  <c r="D262" i="3"/>
  <c r="F262" i="3" s="1"/>
  <c r="H262" i="3" s="1"/>
  <c r="A897" i="4"/>
  <c r="B897" i="4" s="1"/>
  <c r="E897" i="4" s="1"/>
  <c r="F897" i="4" s="1"/>
  <c r="B894" i="4"/>
  <c r="E894" i="4" s="1"/>
  <c r="F894" i="4" s="1"/>
  <c r="A898" i="4"/>
  <c r="A895" i="4"/>
  <c r="B895" i="4" s="1"/>
  <c r="E895" i="4" s="1"/>
  <c r="F895" i="4" s="1"/>
  <c r="A896" i="4"/>
  <c r="B896" i="4" s="1"/>
  <c r="E896" i="4" s="1"/>
  <c r="F896" i="4" s="1"/>
  <c r="G893" i="4" l="1"/>
  <c r="G262" i="1"/>
  <c r="I262" i="1" s="1"/>
  <c r="J262" i="1" s="1"/>
  <c r="F263" i="1"/>
  <c r="H261" i="1"/>
  <c r="T972" i="2"/>
  <c r="L972" i="2"/>
  <c r="K972" i="2"/>
  <c r="R976" i="2"/>
  <c r="U976" i="2" s="1"/>
  <c r="Q980" i="2"/>
  <c r="I976" i="2"/>
  <c r="H980" i="2"/>
  <c r="B988" i="2"/>
  <c r="B989" i="2"/>
  <c r="B991" i="2"/>
  <c r="B990" i="2"/>
  <c r="O987" i="2"/>
  <c r="P987" i="2" s="1"/>
  <c r="F987" i="2"/>
  <c r="G987" i="2" s="1"/>
  <c r="O986" i="2"/>
  <c r="P986" i="2" s="1"/>
  <c r="F986" i="2"/>
  <c r="G986" i="2" s="1"/>
  <c r="D264" i="1"/>
  <c r="O985" i="2"/>
  <c r="P985" i="2" s="1"/>
  <c r="F985" i="2"/>
  <c r="G985" i="2" s="1"/>
  <c r="D263" i="3"/>
  <c r="F263" i="3" s="1"/>
  <c r="H263" i="3" s="1"/>
  <c r="F984" i="2"/>
  <c r="G984" i="2" s="1"/>
  <c r="O984" i="2"/>
  <c r="P984" i="2" s="1"/>
  <c r="A901" i="4"/>
  <c r="B901" i="4" s="1"/>
  <c r="E901" i="4" s="1"/>
  <c r="F901" i="4" s="1"/>
  <c r="A900" i="4"/>
  <c r="B900" i="4" s="1"/>
  <c r="E900" i="4" s="1"/>
  <c r="F900" i="4" s="1"/>
  <c r="A902" i="4"/>
  <c r="B898" i="4"/>
  <c r="E898" i="4" s="1"/>
  <c r="F898" i="4" s="1"/>
  <c r="G896" i="4" s="1"/>
  <c r="A899" i="4"/>
  <c r="B899" i="4" s="1"/>
  <c r="E899" i="4" s="1"/>
  <c r="F899" i="4" s="1"/>
  <c r="G263" i="1" l="1"/>
  <c r="I263" i="1" s="1"/>
  <c r="J263" i="1" s="1"/>
  <c r="H262" i="1"/>
  <c r="F264" i="1"/>
  <c r="G899" i="4"/>
  <c r="T976" i="2"/>
  <c r="L976" i="2"/>
  <c r="K976" i="2"/>
  <c r="R980" i="2"/>
  <c r="U980" i="2" s="1"/>
  <c r="Q984" i="2"/>
  <c r="I980" i="2"/>
  <c r="H984" i="2"/>
  <c r="B993" i="2"/>
  <c r="B994" i="2"/>
  <c r="B992" i="2"/>
  <c r="B995" i="2"/>
  <c r="D265" i="1"/>
  <c r="F990" i="2"/>
  <c r="G990" i="2" s="1"/>
  <c r="O990" i="2"/>
  <c r="P990" i="2" s="1"/>
  <c r="O991" i="2"/>
  <c r="P991" i="2" s="1"/>
  <c r="F991" i="2"/>
  <c r="G991" i="2" s="1"/>
  <c r="D264" i="3"/>
  <c r="F264" i="3" s="1"/>
  <c r="H264" i="3" s="1"/>
  <c r="F989" i="2"/>
  <c r="G989" i="2" s="1"/>
  <c r="O989" i="2"/>
  <c r="P989" i="2" s="1"/>
  <c r="O988" i="2"/>
  <c r="P988" i="2" s="1"/>
  <c r="F988" i="2"/>
  <c r="G988" i="2" s="1"/>
  <c r="A905" i="4"/>
  <c r="B905" i="4" s="1"/>
  <c r="E905" i="4" s="1"/>
  <c r="F905" i="4" s="1"/>
  <c r="B902" i="4"/>
  <c r="E902" i="4" s="1"/>
  <c r="F902" i="4" s="1"/>
  <c r="A906" i="4"/>
  <c r="A903" i="4"/>
  <c r="B903" i="4" s="1"/>
  <c r="E903" i="4" s="1"/>
  <c r="F903" i="4" s="1"/>
  <c r="A904" i="4"/>
  <c r="B904" i="4" s="1"/>
  <c r="E904" i="4" s="1"/>
  <c r="F904" i="4" s="1"/>
  <c r="F265" i="1" l="1"/>
  <c r="G264" i="1"/>
  <c r="I264" i="1" s="1"/>
  <c r="J264" i="1" s="1"/>
  <c r="G902" i="4"/>
  <c r="H263" i="1"/>
  <c r="T980" i="2"/>
  <c r="L980" i="2"/>
  <c r="K980" i="2"/>
  <c r="R984" i="2"/>
  <c r="U984" i="2" s="1"/>
  <c r="Q988" i="2"/>
  <c r="I984" i="2"/>
  <c r="H988" i="2"/>
  <c r="O993" i="2"/>
  <c r="P993" i="2" s="1"/>
  <c r="F993" i="2"/>
  <c r="G993" i="2" s="1"/>
  <c r="D265" i="3"/>
  <c r="F265" i="3" s="1"/>
  <c r="H265" i="3" s="1"/>
  <c r="B996" i="2"/>
  <c r="B997" i="2"/>
  <c r="B999" i="2"/>
  <c r="B998" i="2"/>
  <c r="D266" i="1"/>
  <c r="O995" i="2"/>
  <c r="P995" i="2" s="1"/>
  <c r="F995" i="2"/>
  <c r="G995" i="2" s="1"/>
  <c r="F992" i="2"/>
  <c r="G992" i="2" s="1"/>
  <c r="O992" i="2"/>
  <c r="P992" i="2" s="1"/>
  <c r="F994" i="2"/>
  <c r="G994" i="2" s="1"/>
  <c r="O994" i="2"/>
  <c r="P994" i="2" s="1"/>
  <c r="B906" i="4"/>
  <c r="E906" i="4" s="1"/>
  <c r="F906" i="4" s="1"/>
  <c r="A909" i="4"/>
  <c r="B909" i="4" s="1"/>
  <c r="E909" i="4" s="1"/>
  <c r="F909" i="4" s="1"/>
  <c r="A910" i="4"/>
  <c r="A907" i="4"/>
  <c r="B907" i="4" s="1"/>
  <c r="E907" i="4" s="1"/>
  <c r="F907" i="4" s="1"/>
  <c r="A908" i="4"/>
  <c r="B908" i="4" s="1"/>
  <c r="E908" i="4" s="1"/>
  <c r="F908" i="4" s="1"/>
  <c r="F266" i="1" l="1"/>
  <c r="H264" i="1"/>
  <c r="G905" i="4"/>
  <c r="G265" i="1"/>
  <c r="I265" i="1" s="1"/>
  <c r="J265" i="1" s="1"/>
  <c r="T984" i="2"/>
  <c r="L984" i="2"/>
  <c r="K984" i="2"/>
  <c r="R988" i="2"/>
  <c r="U988" i="2" s="1"/>
  <c r="Q992" i="2"/>
  <c r="I988" i="2"/>
  <c r="H992" i="2"/>
  <c r="D267" i="1"/>
  <c r="F998" i="2"/>
  <c r="G998" i="2" s="1"/>
  <c r="O998" i="2"/>
  <c r="P998" i="2" s="1"/>
  <c r="O999" i="2"/>
  <c r="P999" i="2" s="1"/>
  <c r="F999" i="2"/>
  <c r="G999" i="2" s="1"/>
  <c r="O997" i="2"/>
  <c r="P997" i="2" s="1"/>
  <c r="F997" i="2"/>
  <c r="G997" i="2" s="1"/>
  <c r="F996" i="2"/>
  <c r="G996" i="2" s="1"/>
  <c r="O996" i="2"/>
  <c r="P996" i="2" s="1"/>
  <c r="D266" i="3"/>
  <c r="F266" i="3" s="1"/>
  <c r="H266" i="3" s="1"/>
  <c r="B1000" i="2"/>
  <c r="B1001" i="2"/>
  <c r="B1003" i="2"/>
  <c r="B1002" i="2"/>
  <c r="A911" i="4"/>
  <c r="A913" i="4"/>
  <c r="B913" i="4" s="1"/>
  <c r="E913" i="4" s="1"/>
  <c r="F913" i="4" s="1"/>
  <c r="A914" i="4"/>
  <c r="B914" i="4" s="1"/>
  <c r="E914" i="4" s="1"/>
  <c r="F914" i="4" s="1"/>
  <c r="B910" i="4"/>
  <c r="E910" i="4" s="1"/>
  <c r="F910" i="4" s="1"/>
  <c r="G908" i="4" s="1"/>
  <c r="A912" i="4"/>
  <c r="B912" i="4" s="1"/>
  <c r="E912" i="4" s="1"/>
  <c r="F912" i="4" s="1"/>
  <c r="H265" i="1" l="1"/>
  <c r="F267" i="1"/>
  <c r="G266" i="1"/>
  <c r="I266" i="1" s="1"/>
  <c r="J266" i="1" s="1"/>
  <c r="T988" i="2"/>
  <c r="L988" i="2"/>
  <c r="K988" i="2"/>
  <c r="R992" i="2"/>
  <c r="U992" i="2" s="1"/>
  <c r="Q996" i="2"/>
  <c r="I992" i="2"/>
  <c r="H996" i="2"/>
  <c r="F1002" i="2"/>
  <c r="G1002" i="2" s="1"/>
  <c r="O1002" i="2"/>
  <c r="P1002" i="2" s="1"/>
  <c r="O1003" i="2"/>
  <c r="P1003" i="2" s="1"/>
  <c r="F1003" i="2"/>
  <c r="G1003" i="2" s="1"/>
  <c r="B1005" i="2"/>
  <c r="B1006" i="2"/>
  <c r="B1007" i="2"/>
  <c r="B1004" i="2"/>
  <c r="O1001" i="2"/>
  <c r="P1001" i="2" s="1"/>
  <c r="F1001" i="2"/>
  <c r="G1001" i="2" s="1"/>
  <c r="D267" i="3"/>
  <c r="F267" i="3" s="1"/>
  <c r="H267" i="3" s="1"/>
  <c r="O1000" i="2"/>
  <c r="P1000" i="2" s="1"/>
  <c r="F1000" i="2"/>
  <c r="G1000" i="2" s="1"/>
  <c r="D268" i="1"/>
  <c r="B911" i="4"/>
  <c r="E911" i="4" s="1"/>
  <c r="A915" i="4"/>
  <c r="H266" i="1" l="1"/>
  <c r="F268" i="1"/>
  <c r="G267" i="1"/>
  <c r="I267" i="1" s="1"/>
  <c r="J267" i="1" s="1"/>
  <c r="F911" i="4"/>
  <c r="G911" i="4" s="1"/>
  <c r="T992" i="2"/>
  <c r="L992" i="2"/>
  <c r="K992" i="2"/>
  <c r="R996" i="2"/>
  <c r="U996" i="2" s="1"/>
  <c r="Q1000" i="2"/>
  <c r="I996" i="2"/>
  <c r="H1000" i="2"/>
  <c r="B1009" i="2"/>
  <c r="B1011" i="2"/>
  <c r="B1008" i="2"/>
  <c r="B1010" i="2"/>
  <c r="O1007" i="2"/>
  <c r="P1007" i="2" s="1"/>
  <c r="F1007" i="2"/>
  <c r="G1007" i="2" s="1"/>
  <c r="O1006" i="2"/>
  <c r="P1006" i="2" s="1"/>
  <c r="F1006" i="2"/>
  <c r="G1006" i="2" s="1"/>
  <c r="D268" i="3"/>
  <c r="F268" i="3" s="1"/>
  <c r="H268" i="3" s="1"/>
  <c r="D269" i="1"/>
  <c r="F1005" i="2"/>
  <c r="G1005" i="2" s="1"/>
  <c r="O1005" i="2"/>
  <c r="P1005" i="2" s="1"/>
  <c r="F1004" i="2"/>
  <c r="G1004" i="2" s="1"/>
  <c r="O1004" i="2"/>
  <c r="P1004" i="2" s="1"/>
  <c r="A918" i="4"/>
  <c r="B918" i="4" s="1"/>
  <c r="E918" i="4" s="1"/>
  <c r="F918" i="4" s="1"/>
  <c r="A917" i="4"/>
  <c r="B917" i="4" s="1"/>
  <c r="E917" i="4" s="1"/>
  <c r="F917" i="4" s="1"/>
  <c r="A919" i="4"/>
  <c r="B915" i="4"/>
  <c r="E915" i="4" s="1"/>
  <c r="A916" i="4"/>
  <c r="B916" i="4" s="1"/>
  <c r="E916" i="4" s="1"/>
  <c r="F916" i="4" s="1"/>
  <c r="F269" i="1" l="1"/>
  <c r="G268" i="1"/>
  <c r="I268" i="1" s="1"/>
  <c r="J268" i="1" s="1"/>
  <c r="H267" i="1"/>
  <c r="F915" i="4"/>
  <c r="G914" i="4" s="1"/>
  <c r="T996" i="2"/>
  <c r="L996" i="2"/>
  <c r="K996" i="2"/>
  <c r="R1000" i="2"/>
  <c r="U1000" i="2" s="1"/>
  <c r="Q1004" i="2"/>
  <c r="I1000" i="2"/>
  <c r="H1004" i="2"/>
  <c r="B1013" i="2"/>
  <c r="B1014" i="2"/>
  <c r="B1015" i="2"/>
  <c r="B1012" i="2"/>
  <c r="D270" i="1"/>
  <c r="O1010" i="2"/>
  <c r="P1010" i="2" s="1"/>
  <c r="F1010" i="2"/>
  <c r="G1010" i="2" s="1"/>
  <c r="O1008" i="2"/>
  <c r="P1008" i="2" s="1"/>
  <c r="F1008" i="2"/>
  <c r="G1008" i="2" s="1"/>
  <c r="D269" i="3"/>
  <c r="F269" i="3" s="1"/>
  <c r="H269" i="3" s="1"/>
  <c r="H270" i="3" s="1"/>
  <c r="F1011" i="2"/>
  <c r="G1011" i="2" s="1"/>
  <c r="O1011" i="2"/>
  <c r="P1011" i="2" s="1"/>
  <c r="O1009" i="2"/>
  <c r="P1009" i="2" s="1"/>
  <c r="F1009" i="2"/>
  <c r="G1009" i="2" s="1"/>
  <c r="A921" i="4"/>
  <c r="B921" i="4" s="1"/>
  <c r="E921" i="4" s="1"/>
  <c r="F921" i="4" s="1"/>
  <c r="A922" i="4"/>
  <c r="B922" i="4" s="1"/>
  <c r="E922" i="4" s="1"/>
  <c r="F922" i="4" s="1"/>
  <c r="A920" i="4"/>
  <c r="B920" i="4" s="1"/>
  <c r="E920" i="4" s="1"/>
  <c r="F920" i="4" s="1"/>
  <c r="A923" i="4"/>
  <c r="B919" i="4"/>
  <c r="E919" i="4" s="1"/>
  <c r="H268" i="1" l="1"/>
  <c r="F270" i="1"/>
  <c r="G269" i="1"/>
  <c r="I269" i="1" s="1"/>
  <c r="J269" i="1" s="1"/>
  <c r="G920" i="4"/>
  <c r="F919" i="4"/>
  <c r="G917" i="4" s="1"/>
  <c r="T1000" i="2"/>
  <c r="L1000" i="2"/>
  <c r="K1000" i="2"/>
  <c r="R1004" i="2"/>
  <c r="U1004" i="2" s="1"/>
  <c r="Q1008" i="2"/>
  <c r="I1004" i="2"/>
  <c r="H1008" i="2"/>
  <c r="G5" i="3"/>
  <c r="O1012" i="2"/>
  <c r="P1012" i="2" s="1"/>
  <c r="F1012" i="2"/>
  <c r="G1012" i="2" s="1"/>
  <c r="O1015" i="2"/>
  <c r="P1015" i="2" s="1"/>
  <c r="F1015" i="2"/>
  <c r="G1015" i="2" s="1"/>
  <c r="B1016" i="2"/>
  <c r="B1017" i="2"/>
  <c r="B1019" i="2"/>
  <c r="B1018" i="2"/>
  <c r="O1014" i="2"/>
  <c r="P1014" i="2" s="1"/>
  <c r="F1014" i="2"/>
  <c r="G1014" i="2" s="1"/>
  <c r="F1013" i="2"/>
  <c r="G1013" i="2" s="1"/>
  <c r="O1013" i="2"/>
  <c r="P1013" i="2" s="1"/>
  <c r="A924" i="4"/>
  <c r="B924" i="4" s="1"/>
  <c r="E924" i="4" s="1"/>
  <c r="F924" i="4" s="1"/>
  <c r="A927" i="4"/>
  <c r="A925" i="4"/>
  <c r="B925" i="4" s="1"/>
  <c r="E925" i="4" s="1"/>
  <c r="F925" i="4" s="1"/>
  <c r="B923" i="4"/>
  <c r="E923" i="4" s="1"/>
  <c r="A926" i="4"/>
  <c r="B926" i="4" s="1"/>
  <c r="E926" i="4" s="1"/>
  <c r="F926" i="4" s="1"/>
  <c r="G270" i="1" l="1"/>
  <c r="I270" i="1" s="1"/>
  <c r="J270" i="1" s="1"/>
  <c r="H269" i="1"/>
  <c r="F923" i="4"/>
  <c r="G923" i="4" s="1"/>
  <c r="T1004" i="2"/>
  <c r="L1004" i="2"/>
  <c r="K1004" i="2"/>
  <c r="R1008" i="2"/>
  <c r="U1008" i="2" s="1"/>
  <c r="Q1012" i="2"/>
  <c r="I1008" i="2"/>
  <c r="H1012" i="2"/>
  <c r="B1021" i="2"/>
  <c r="B1022" i="2"/>
  <c r="B1023" i="2"/>
  <c r="B1020" i="2"/>
  <c r="O1018" i="2"/>
  <c r="P1018" i="2" s="1"/>
  <c r="F1018" i="2"/>
  <c r="G1018" i="2" s="1"/>
  <c r="O1019" i="2"/>
  <c r="P1019" i="2" s="1"/>
  <c r="F1019" i="2"/>
  <c r="G1019" i="2" s="1"/>
  <c r="F1017" i="2"/>
  <c r="G1017" i="2" s="1"/>
  <c r="O1017" i="2"/>
  <c r="P1017" i="2" s="1"/>
  <c r="O1016" i="2"/>
  <c r="P1016" i="2" s="1"/>
  <c r="F1016" i="2"/>
  <c r="G1016" i="2" s="1"/>
  <c r="B927" i="4"/>
  <c r="E927" i="4" s="1"/>
  <c r="A930" i="4"/>
  <c r="B930" i="4" s="1"/>
  <c r="E930" i="4" s="1"/>
  <c r="F930" i="4" s="1"/>
  <c r="A929" i="4"/>
  <c r="B929" i="4" s="1"/>
  <c r="E929" i="4" s="1"/>
  <c r="F929" i="4" s="1"/>
  <c r="A928" i="4"/>
  <c r="B928" i="4" s="1"/>
  <c r="E928" i="4" s="1"/>
  <c r="F928" i="4" s="1"/>
  <c r="A931" i="4"/>
  <c r="H270" i="1" l="1"/>
  <c r="F927" i="4"/>
  <c r="G926" i="4" s="1"/>
  <c r="T1008" i="2"/>
  <c r="L1008" i="2"/>
  <c r="K1008" i="2"/>
  <c r="R1012" i="2"/>
  <c r="U1012" i="2" s="1"/>
  <c r="Q1016" i="2"/>
  <c r="I1012" i="2"/>
  <c r="H1016" i="2"/>
  <c r="O1020" i="2"/>
  <c r="P1020" i="2" s="1"/>
  <c r="F1020" i="2"/>
  <c r="G1020" i="2" s="1"/>
  <c r="O1023" i="2"/>
  <c r="P1023" i="2" s="1"/>
  <c r="F1023" i="2"/>
  <c r="G1023" i="2" s="1"/>
  <c r="F1022" i="2"/>
  <c r="G1022" i="2" s="1"/>
  <c r="O1022" i="2"/>
  <c r="P1022" i="2" s="1"/>
  <c r="F1021" i="2"/>
  <c r="G1021" i="2" s="1"/>
  <c r="O1021" i="2"/>
  <c r="P1021" i="2" s="1"/>
  <c r="B1028" i="2"/>
  <c r="B1029" i="2"/>
  <c r="B1030" i="2"/>
  <c r="B1031" i="2"/>
  <c r="B931" i="4"/>
  <c r="E931" i="4" s="1"/>
  <c r="A932" i="4"/>
  <c r="A933" i="4"/>
  <c r="B933" i="4" s="1"/>
  <c r="E933" i="4" s="1"/>
  <c r="F933" i="4" s="1"/>
  <c r="A934" i="4"/>
  <c r="B934" i="4" s="1"/>
  <c r="E934" i="4" s="1"/>
  <c r="F934" i="4" s="1"/>
  <c r="A935" i="4"/>
  <c r="B935" i="4" s="1"/>
  <c r="E935" i="4" s="1"/>
  <c r="F935" i="4" s="1"/>
  <c r="F931" i="4" l="1"/>
  <c r="G929" i="4" s="1"/>
  <c r="T1012" i="2"/>
  <c r="L1012" i="2"/>
  <c r="K1012" i="2"/>
  <c r="R1016" i="2"/>
  <c r="U1016" i="2" s="1"/>
  <c r="Q1020" i="2"/>
  <c r="I1016" i="2"/>
  <c r="H1020" i="2"/>
  <c r="F1031" i="2"/>
  <c r="G1031" i="2" s="1"/>
  <c r="O1031" i="2"/>
  <c r="P1031" i="2" s="1"/>
  <c r="O1030" i="2"/>
  <c r="P1030" i="2" s="1"/>
  <c r="F1030" i="2"/>
  <c r="G1030" i="2" s="1"/>
  <c r="F1028" i="2"/>
  <c r="G1028" i="2" s="1"/>
  <c r="O1028" i="2"/>
  <c r="P1028" i="2" s="1"/>
  <c r="O1029" i="2"/>
  <c r="P1029" i="2" s="1"/>
  <c r="F1029" i="2"/>
  <c r="G1029" i="2" s="1"/>
  <c r="B1026" i="2"/>
  <c r="B1027" i="2"/>
  <c r="B1024" i="2"/>
  <c r="B1025" i="2"/>
  <c r="A936" i="4"/>
  <c r="B932" i="4"/>
  <c r="E932" i="4" s="1"/>
  <c r="F932" i="4" l="1"/>
  <c r="G932" i="4" s="1"/>
  <c r="T1016" i="2"/>
  <c r="L1016" i="2"/>
  <c r="K1016" i="2"/>
  <c r="R1020" i="2"/>
  <c r="U1020" i="2" s="1"/>
  <c r="Q1028" i="2"/>
  <c r="I1020" i="2"/>
  <c r="H1028" i="2"/>
  <c r="O1025" i="2"/>
  <c r="P1025" i="2" s="1"/>
  <c r="F1025" i="2"/>
  <c r="G1025" i="2" s="1"/>
  <c r="F1024" i="2"/>
  <c r="G1024" i="2" s="1"/>
  <c r="O1024" i="2"/>
  <c r="P1024" i="2" s="1"/>
  <c r="F1027" i="2"/>
  <c r="G1027" i="2" s="1"/>
  <c r="O1027" i="2"/>
  <c r="P1027" i="2" s="1"/>
  <c r="O1026" i="2"/>
  <c r="P1026" i="2" s="1"/>
  <c r="F1026" i="2"/>
  <c r="G1026" i="2" s="1"/>
  <c r="A939" i="4"/>
  <c r="B939" i="4" s="1"/>
  <c r="E939" i="4" s="1"/>
  <c r="F939" i="4" s="1"/>
  <c r="B936" i="4"/>
  <c r="E936" i="4" s="1"/>
  <c r="F936" i="4" s="1"/>
  <c r="A938" i="4"/>
  <c r="B938" i="4" s="1"/>
  <c r="E938" i="4" s="1"/>
  <c r="F938" i="4" s="1"/>
  <c r="A937" i="4"/>
  <c r="B937" i="4" s="1"/>
  <c r="E937" i="4" s="1"/>
  <c r="F937" i="4" s="1"/>
  <c r="A940" i="4"/>
  <c r="G935" i="4" l="1"/>
  <c r="T1020" i="2"/>
  <c r="L1020" i="2"/>
  <c r="K1020" i="2"/>
  <c r="R1028" i="2"/>
  <c r="U1028" i="2" s="1"/>
  <c r="Q1024" i="2"/>
  <c r="I1028" i="2"/>
  <c r="H1024" i="2"/>
  <c r="A942" i="4"/>
  <c r="B942" i="4" s="1"/>
  <c r="E942" i="4" s="1"/>
  <c r="F942" i="4" s="1"/>
  <c r="A944" i="4"/>
  <c r="A943" i="4"/>
  <c r="B943" i="4" s="1"/>
  <c r="E943" i="4" s="1"/>
  <c r="F943" i="4" s="1"/>
  <c r="A941" i="4"/>
  <c r="B941" i="4" s="1"/>
  <c r="E941" i="4" s="1"/>
  <c r="F941" i="4" s="1"/>
  <c r="B940" i="4"/>
  <c r="E940" i="4" s="1"/>
  <c r="F940" i="4" s="1"/>
  <c r="G938" i="4" s="1"/>
  <c r="G941" i="4" l="1"/>
  <c r="T1028" i="2"/>
  <c r="L1028" i="2"/>
  <c r="K1028" i="2"/>
  <c r="R1024" i="2"/>
  <c r="U1024" i="2" s="1"/>
  <c r="I1024" i="2"/>
  <c r="A945" i="4"/>
  <c r="B945" i="4" s="1"/>
  <c r="E945" i="4" s="1"/>
  <c r="F945" i="4" s="1"/>
  <c r="A946" i="4"/>
  <c r="B946" i="4" s="1"/>
  <c r="E946" i="4" s="1"/>
  <c r="F946" i="4" s="1"/>
  <c r="A948" i="4"/>
  <c r="A947" i="4"/>
  <c r="B947" i="4" s="1"/>
  <c r="E947" i="4" s="1"/>
  <c r="F947" i="4" s="1"/>
  <c r="B944" i="4"/>
  <c r="E944" i="4" s="1"/>
  <c r="F944" i="4" s="1"/>
  <c r="G944" i="4" l="1"/>
  <c r="T1024" i="2"/>
  <c r="L1024" i="2"/>
  <c r="K1024" i="2"/>
  <c r="A952" i="4"/>
  <c r="A950" i="4"/>
  <c r="B950" i="4" s="1"/>
  <c r="E950" i="4" s="1"/>
  <c r="F950" i="4" s="1"/>
  <c r="A949" i="4"/>
  <c r="B949" i="4" s="1"/>
  <c r="E949" i="4" s="1"/>
  <c r="F949" i="4" s="1"/>
  <c r="A951" i="4"/>
  <c r="B951" i="4" s="1"/>
  <c r="E951" i="4" s="1"/>
  <c r="F951" i="4" s="1"/>
  <c r="B948" i="4"/>
  <c r="E948" i="4" s="1"/>
  <c r="F948" i="4" s="1"/>
  <c r="G947" i="4" l="1"/>
  <c r="A956" i="4"/>
  <c r="B956" i="4" s="1"/>
  <c r="E956" i="4" s="1"/>
  <c r="F956" i="4" s="1"/>
  <c r="B952" i="4"/>
  <c r="E952" i="4" s="1"/>
  <c r="F952" i="4" s="1"/>
  <c r="G950" i="4" s="1"/>
  <c r="A954" i="4"/>
  <c r="B954" i="4" s="1"/>
  <c r="E954" i="4" s="1"/>
  <c r="F954" i="4" s="1"/>
  <c r="A953" i="4"/>
  <c r="A955" i="4"/>
  <c r="B955" i="4" s="1"/>
  <c r="E955" i="4" s="1"/>
  <c r="F955" i="4" s="1"/>
  <c r="B953" i="4" l="1"/>
  <c r="E953" i="4" s="1"/>
  <c r="A957" i="4"/>
  <c r="F953" i="4" l="1"/>
  <c r="G953" i="4" s="1"/>
  <c r="B957" i="4"/>
  <c r="E957" i="4" s="1"/>
  <c r="F957" i="4" s="1"/>
  <c r="A961" i="4"/>
  <c r="A958" i="4"/>
  <c r="B958" i="4" s="1"/>
  <c r="E958" i="4" s="1"/>
  <c r="F958" i="4" s="1"/>
  <c r="A959" i="4"/>
  <c r="B959" i="4" s="1"/>
  <c r="E959" i="4" s="1"/>
  <c r="F959" i="4" s="1"/>
  <c r="A960" i="4"/>
  <c r="B960" i="4" s="1"/>
  <c r="E960" i="4" s="1"/>
  <c r="F960" i="4" s="1"/>
  <c r="G956" i="4" l="1"/>
  <c r="A964" i="4"/>
  <c r="B964" i="4" s="1"/>
  <c r="E964" i="4" s="1"/>
  <c r="F964" i="4" s="1"/>
  <c r="A963" i="4"/>
  <c r="B963" i="4" s="1"/>
  <c r="E963" i="4" s="1"/>
  <c r="F963" i="4" s="1"/>
  <c r="A962" i="4"/>
  <c r="B962" i="4" s="1"/>
  <c r="E962" i="4" s="1"/>
  <c r="F962" i="4" s="1"/>
  <c r="B961" i="4"/>
  <c r="E961" i="4" s="1"/>
  <c r="F961" i="4" s="1"/>
  <c r="G959" i="4" s="1"/>
  <c r="A965" i="4"/>
  <c r="G962" i="4" l="1"/>
  <c r="A968" i="4"/>
  <c r="B968" i="4" s="1"/>
  <c r="E968" i="4" s="1"/>
  <c r="F968" i="4" s="1"/>
  <c r="A969" i="4"/>
  <c r="B965" i="4"/>
  <c r="E965" i="4" s="1"/>
  <c r="F965" i="4" s="1"/>
  <c r="A966" i="4"/>
  <c r="B966" i="4" s="1"/>
  <c r="E966" i="4" s="1"/>
  <c r="F966" i="4" s="1"/>
  <c r="A967" i="4"/>
  <c r="B967" i="4" s="1"/>
  <c r="E967" i="4" s="1"/>
  <c r="F967" i="4" s="1"/>
  <c r="G965" i="4" l="1"/>
  <c r="B969" i="4"/>
  <c r="E969" i="4" s="1"/>
  <c r="F969" i="4" s="1"/>
  <c r="A970" i="4"/>
  <c r="B970" i="4" s="1"/>
  <c r="E970" i="4" s="1"/>
  <c r="F970" i="4" s="1"/>
  <c r="A972" i="4"/>
  <c r="B972" i="4" s="1"/>
  <c r="E972" i="4" s="1"/>
  <c r="F972" i="4" s="1"/>
  <c r="A973" i="4"/>
  <c r="A971" i="4"/>
  <c r="B971" i="4" s="1"/>
  <c r="E971" i="4" s="1"/>
  <c r="F971" i="4" s="1"/>
  <c r="G968" i="4" l="1"/>
  <c r="B973" i="4"/>
  <c r="E973" i="4" s="1"/>
  <c r="F973" i="4" s="1"/>
  <c r="G971" i="4" s="1"/>
  <c r="A977" i="4"/>
  <c r="B977" i="4" s="1"/>
  <c r="E977" i="4" s="1"/>
  <c r="F977" i="4" s="1"/>
  <c r="A976" i="4"/>
  <c r="B976" i="4" s="1"/>
  <c r="E976" i="4" s="1"/>
  <c r="F976" i="4" s="1"/>
  <c r="A975" i="4"/>
  <c r="B975" i="4" s="1"/>
  <c r="E975" i="4" s="1"/>
  <c r="F975" i="4" s="1"/>
  <c r="A974" i="4"/>
  <c r="A978" i="4" l="1"/>
  <c r="B974" i="4"/>
  <c r="E974" i="4" s="1"/>
  <c r="F974" i="4" l="1"/>
  <c r="G974" i="4" s="1"/>
  <c r="A980" i="4"/>
  <c r="B980" i="4" s="1"/>
  <c r="E980" i="4" s="1"/>
  <c r="F980" i="4" s="1"/>
  <c r="A981" i="4"/>
  <c r="B981" i="4" s="1"/>
  <c r="E981" i="4" s="1"/>
  <c r="F981" i="4" s="1"/>
  <c r="A979" i="4"/>
  <c r="B979" i="4" s="1"/>
  <c r="E979" i="4" s="1"/>
  <c r="F979" i="4" s="1"/>
  <c r="A982" i="4"/>
  <c r="B978" i="4"/>
  <c r="E978" i="4" s="1"/>
  <c r="F978" i="4" s="1"/>
  <c r="G977" i="4" l="1"/>
  <c r="A984" i="4"/>
  <c r="B984" i="4" s="1"/>
  <c r="E984" i="4" s="1"/>
  <c r="F984" i="4" s="1"/>
  <c r="A985" i="4"/>
  <c r="B985" i="4" s="1"/>
  <c r="E985" i="4" s="1"/>
  <c r="F985" i="4" s="1"/>
  <c r="A986" i="4"/>
  <c r="B982" i="4"/>
  <c r="E982" i="4" s="1"/>
  <c r="F982" i="4" s="1"/>
  <c r="G980" i="4" s="1"/>
  <c r="A983" i="4"/>
  <c r="B983" i="4" s="1"/>
  <c r="E983" i="4" s="1"/>
  <c r="F983" i="4" s="1"/>
  <c r="G983" i="4" l="1"/>
  <c r="A990" i="4"/>
  <c r="B986" i="4"/>
  <c r="E986" i="4" s="1"/>
  <c r="F986" i="4" s="1"/>
  <c r="A989" i="4"/>
  <c r="B989" i="4" s="1"/>
  <c r="E989" i="4" s="1"/>
  <c r="F989" i="4" s="1"/>
  <c r="A987" i="4"/>
  <c r="B987" i="4" s="1"/>
  <c r="E987" i="4" s="1"/>
  <c r="F987" i="4" s="1"/>
  <c r="A988" i="4"/>
  <c r="B988" i="4" s="1"/>
  <c r="E988" i="4" s="1"/>
  <c r="F988" i="4" s="1"/>
  <c r="G986" i="4" l="1"/>
  <c r="A994" i="4"/>
  <c r="A991" i="4"/>
  <c r="B991" i="4" s="1"/>
  <c r="E991" i="4" s="1"/>
  <c r="F991" i="4" s="1"/>
  <c r="A992" i="4"/>
  <c r="B992" i="4" s="1"/>
  <c r="E992" i="4" s="1"/>
  <c r="F992" i="4" s="1"/>
  <c r="B990" i="4"/>
  <c r="E990" i="4" s="1"/>
  <c r="F990" i="4" s="1"/>
  <c r="A993" i="4"/>
  <c r="B993" i="4" s="1"/>
  <c r="E993" i="4" s="1"/>
  <c r="F993" i="4" s="1"/>
  <c r="G989" i="4" l="1"/>
  <c r="A996" i="4"/>
  <c r="B996" i="4" s="1"/>
  <c r="E996" i="4" s="1"/>
  <c r="F996" i="4" s="1"/>
  <c r="A998" i="4"/>
  <c r="B998" i="4" s="1"/>
  <c r="E998" i="4" s="1"/>
  <c r="F998" i="4" s="1"/>
  <c r="A997" i="4"/>
  <c r="B997" i="4" s="1"/>
  <c r="E997" i="4" s="1"/>
  <c r="F997" i="4" s="1"/>
  <c r="A995" i="4"/>
  <c r="B994" i="4"/>
  <c r="E994" i="4" s="1"/>
  <c r="F994" i="4" s="1"/>
  <c r="G992" i="4" s="1"/>
  <c r="B995" i="4" l="1"/>
  <c r="E995" i="4" s="1"/>
  <c r="A999" i="4"/>
  <c r="F995" i="4" l="1"/>
  <c r="G995" i="4" s="1"/>
  <c r="A1002" i="4"/>
  <c r="B1002" i="4" s="1"/>
  <c r="E1002" i="4" s="1"/>
  <c r="F1002" i="4" s="1"/>
  <c r="A1003" i="4"/>
  <c r="B999" i="4"/>
  <c r="E999" i="4" s="1"/>
  <c r="A1000" i="4"/>
  <c r="B1000" i="4" s="1"/>
  <c r="E1000" i="4" s="1"/>
  <c r="F1000" i="4" s="1"/>
  <c r="A1001" i="4"/>
  <c r="B1001" i="4" s="1"/>
  <c r="E1001" i="4" s="1"/>
  <c r="F1001" i="4" s="1"/>
  <c r="F999" i="4" l="1"/>
  <c r="G998" i="4" s="1"/>
  <c r="A1005" i="4"/>
  <c r="B1005" i="4" s="1"/>
  <c r="E1005" i="4" s="1"/>
  <c r="F1005" i="4" s="1"/>
  <c r="A1006" i="4"/>
  <c r="B1006" i="4" s="1"/>
  <c r="E1006" i="4" s="1"/>
  <c r="F1006" i="4" s="1"/>
  <c r="A1007" i="4"/>
  <c r="B1003" i="4"/>
  <c r="E1003" i="4" s="1"/>
  <c r="A1004" i="4"/>
  <c r="B1004" i="4" s="1"/>
  <c r="E1004" i="4" s="1"/>
  <c r="F1004" i="4" s="1"/>
  <c r="G1004" i="4" l="1"/>
  <c r="F1003" i="4"/>
  <c r="G1001" i="4" s="1"/>
  <c r="A1009" i="4"/>
  <c r="B1009" i="4" s="1"/>
  <c r="E1009" i="4" s="1"/>
  <c r="F1009" i="4" s="1"/>
  <c r="B1007" i="4"/>
  <c r="E1007" i="4" s="1"/>
  <c r="A1010" i="4"/>
  <c r="B1010" i="4" s="1"/>
  <c r="E1010" i="4" s="1"/>
  <c r="F1010" i="4" s="1"/>
  <c r="A1011" i="4"/>
  <c r="A1008" i="4"/>
  <c r="B1008" i="4" s="1"/>
  <c r="E1008" i="4" s="1"/>
  <c r="F1008" i="4" s="1"/>
  <c r="F1007" i="4" l="1"/>
  <c r="G1007" i="4" s="1"/>
  <c r="A1012" i="4"/>
  <c r="B1012" i="4" s="1"/>
  <c r="E1012" i="4" s="1"/>
  <c r="F1012" i="4" s="1"/>
  <c r="A1013" i="4"/>
  <c r="B1013" i="4" s="1"/>
  <c r="E1013" i="4" s="1"/>
  <c r="F1013" i="4" s="1"/>
  <c r="A1015" i="4"/>
  <c r="A1014" i="4"/>
  <c r="B1014" i="4" s="1"/>
  <c r="E1014" i="4" s="1"/>
  <c r="F1014" i="4" s="1"/>
  <c r="B1011" i="4"/>
  <c r="E1011" i="4" s="1"/>
  <c r="F1011" i="4" l="1"/>
  <c r="G1010" i="4" s="1"/>
  <c r="A1019" i="4"/>
  <c r="B1019" i="4" s="1"/>
  <c r="E1019" i="4" s="1"/>
  <c r="F1019" i="4" s="1"/>
  <c r="A1018" i="4"/>
  <c r="B1018" i="4" s="1"/>
  <c r="E1018" i="4" s="1"/>
  <c r="F1018" i="4" s="1"/>
  <c r="B1015" i="4"/>
  <c r="E1015" i="4" s="1"/>
  <c r="A1016" i="4"/>
  <c r="A1017" i="4"/>
  <c r="B1017" i="4" s="1"/>
  <c r="E1017" i="4" s="1"/>
  <c r="F1017" i="4" s="1"/>
  <c r="F1015" i="4" l="1"/>
  <c r="G1013" i="4" s="1"/>
  <c r="B1016" i="4"/>
  <c r="E1016" i="4" s="1"/>
  <c r="A1020" i="4"/>
  <c r="F1016" i="4" l="1"/>
  <c r="G1016" i="4" s="1"/>
  <c r="B1020" i="4"/>
  <c r="E1020" i="4" s="1"/>
  <c r="F1020" i="4" s="1"/>
  <c r="A1022" i="4"/>
  <c r="B1022" i="4" s="1"/>
  <c r="E1022" i="4" s="1"/>
  <c r="F1022" i="4" s="1"/>
  <c r="A1023" i="4"/>
  <c r="B1023" i="4" s="1"/>
  <c r="E1023" i="4" s="1"/>
  <c r="F1023" i="4" s="1"/>
  <c r="A1021" i="4"/>
  <c r="B1021" i="4" s="1"/>
  <c r="E1021" i="4" s="1"/>
  <c r="F1021" i="4" s="1"/>
  <c r="A1024" i="4"/>
  <c r="G1019" i="4" l="1"/>
  <c r="A1027" i="4"/>
  <c r="B1027" i="4" s="1"/>
  <c r="E1027" i="4" s="1"/>
  <c r="F1027" i="4" s="1"/>
  <c r="A1026" i="4"/>
  <c r="B1026" i="4" s="1"/>
  <c r="E1026" i="4" s="1"/>
  <c r="F1026" i="4" s="1"/>
  <c r="B1024" i="4"/>
  <c r="E1024" i="4" s="1"/>
  <c r="F1024" i="4" s="1"/>
  <c r="G1022" i="4" s="1"/>
  <c r="A1028" i="4"/>
  <c r="A1025" i="4"/>
  <c r="B1025" i="4" s="1"/>
  <c r="E1025" i="4" s="1"/>
  <c r="F1025" i="4" s="1"/>
  <c r="G1025" i="4" l="1"/>
  <c r="A1031" i="4"/>
  <c r="B1031" i="4" s="1"/>
  <c r="E1031" i="4" s="1"/>
  <c r="F1031" i="4" s="1"/>
  <c r="G1031" i="4" s="1"/>
  <c r="A1030" i="4"/>
  <c r="B1030" i="4" s="1"/>
  <c r="E1030" i="4" s="1"/>
  <c r="F1030" i="4" s="1"/>
  <c r="A1029" i="4"/>
  <c r="B1029" i="4" s="1"/>
  <c r="E1029" i="4" s="1"/>
  <c r="F1029" i="4" s="1"/>
  <c r="B1028" i="4"/>
  <c r="E1028" i="4" s="1"/>
  <c r="F1028" i="4" s="1"/>
  <c r="G1028" i="4" l="1"/>
</calcChain>
</file>

<file path=xl/sharedStrings.xml><?xml version="1.0" encoding="utf-8"?>
<sst xmlns="http://schemas.openxmlformats.org/spreadsheetml/2006/main" count="103" uniqueCount="59">
  <si>
    <t>Nyquist freq (Hz)</t>
  </si>
  <si>
    <t>Highest freq (rad/s)</t>
  </si>
  <si>
    <t>Highest freq (Hz)</t>
  </si>
  <si>
    <t>Time</t>
  </si>
  <si>
    <t>Step size</t>
  </si>
  <si>
    <t>Bit Coding</t>
  </si>
  <si>
    <t>Bit Stream</t>
  </si>
  <si>
    <t>Low noise</t>
  </si>
  <si>
    <t>High noise</t>
  </si>
  <si>
    <t>Recovered Signal</t>
  </si>
  <si>
    <t>Error</t>
  </si>
  <si>
    <t>Oversample by</t>
  </si>
  <si>
    <t>Bit Index</t>
  </si>
  <si>
    <t>Noise</t>
  </si>
  <si>
    <t>Message Signal, x(t)</t>
  </si>
  <si>
    <t>Sample, n</t>
  </si>
  <si>
    <t>Sampled Signal, x[n]</t>
  </si>
  <si>
    <t>Quantisation Error</t>
  </si>
  <si>
    <r>
      <t>Quantised Signal, x</t>
    </r>
    <r>
      <rPr>
        <b/>
        <vertAlign val="subscript"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[n]</t>
    </r>
  </si>
  <si>
    <t>Quantisation Level</t>
  </si>
  <si>
    <t>Sampling period (s)</t>
  </si>
  <si>
    <t>Range of quantiser</t>
  </si>
  <si>
    <t>Range of x[n]</t>
  </si>
  <si>
    <t>No. of quantisation bits</t>
  </si>
  <si>
    <t>No. of quantisation levels</t>
  </si>
  <si>
    <t>Signal Power</t>
  </si>
  <si>
    <t>Noise Power</t>
  </si>
  <si>
    <r>
      <t>SNR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(dB)</t>
    </r>
  </si>
  <si>
    <t>ω (rad/s)</t>
  </si>
  <si>
    <t>Period, T (s)</t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</si>
  <si>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</si>
  <si>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</si>
  <si>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t>Inputs</t>
  </si>
  <si>
    <t>Calculated</t>
  </si>
  <si>
    <t>Quantiser</t>
  </si>
  <si>
    <t>Quantisation Noise</t>
  </si>
  <si>
    <t>Noise (Low)</t>
  </si>
  <si>
    <t>Received Signal</t>
  </si>
  <si>
    <t>Random Number</t>
  </si>
  <si>
    <t>Quantiser Step Size</t>
  </si>
  <si>
    <t>Corresponding Level</t>
  </si>
  <si>
    <t>One Bit - All Values Should be the Same</t>
  </si>
  <si>
    <r>
      <t>Bit Coding, x</t>
    </r>
    <r>
      <rPr>
        <b/>
        <vertAlign val="subscript"/>
        <sz val="11"/>
        <color theme="1"/>
        <rFont val="Calibri"/>
        <family val="2"/>
        <scheme val="minor"/>
      </rPr>
      <t>PCM</t>
    </r>
    <r>
      <rPr>
        <b/>
        <sz val="11"/>
        <color theme="1"/>
        <rFont val="Calibri"/>
        <family val="2"/>
        <scheme val="minor"/>
      </rPr>
      <t>[n]</t>
    </r>
  </si>
  <si>
    <t>Recovered Bitstream</t>
  </si>
  <si>
    <t>Message Signal, x(t):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</si>
  <si>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cos2(</t>
    </r>
    <r>
      <rPr>
        <b/>
        <sz val="11"/>
        <color theme="1"/>
        <rFont val="Arial"/>
        <family val="2"/>
      </rPr>
      <t>ω</t>
    </r>
    <r>
      <rPr>
        <b/>
        <sz val="11"/>
        <color theme="1"/>
        <rFont val="Calibri"/>
        <family val="2"/>
        <scheme val="minor"/>
      </rPr>
      <t>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 = 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 + (A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/2)cos(2ωt)+A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</t>
    </r>
  </si>
  <si>
    <t>1/2 step size</t>
  </si>
  <si>
    <t>Max.  quantisation error</t>
  </si>
  <si>
    <t>Quantisation Levels</t>
  </si>
  <si>
    <t>Tx Signal (Bit Stream)</t>
  </si>
  <si>
    <t>Recovered Bit Stream (Three Entries per Bit)</t>
  </si>
  <si>
    <t>X[k]</t>
  </si>
  <si>
    <t>x[n]</t>
  </si>
  <si>
    <t>n</t>
  </si>
  <si>
    <t>Phase</t>
  </si>
  <si>
    <t>Magnitude</t>
  </si>
  <si>
    <t>Low Noise Recovered Signal</t>
  </si>
  <si>
    <t>High Noise Recovered Signal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</si>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</sst>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0" fontId="0" fillId="3" borderId="5" xfId="0" applyFill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Fill="1"/>
    <xf numFmtId="164" fontId="0" fillId="4" borderId="2" xfId="0" applyNumberFormat="1" applyFill="1" applyBorder="1"/>
    <xf numFmtId="0" fontId="0" fillId="0" borderId="4" xfId="0" applyBorder="1" applyAlignment="1">
      <alignment horizontal="left"/>
    </xf>
    <xf numFmtId="164" fontId="0" fillId="4" borderId="4" xfId="0" applyNumberFormat="1" applyFill="1" applyBorder="1"/>
    <xf numFmtId="0" fontId="0" fillId="0" borderId="0" xfId="0"/>
    <xf numFmtId="0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5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left"/>
    </xf>
    <xf numFmtId="2" fontId="1" fillId="0" borderId="1" xfId="0" applyNumberFormat="1" applyFont="1" applyBorder="1" applyAlignment="1">
      <alignment horizontal="center" wrapText="1"/>
    </xf>
    <xf numFmtId="165" fontId="0" fillId="0" borderId="5" xfId="0" applyNumberFormat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Quantisation Error</c:v>
          </c:tx>
          <c:spPr>
            <a:ln w="28575">
              <a:noFill/>
            </a:ln>
          </c:spPr>
          <c:cat>
            <c:numRef>
              <c:f>'Nyquist Rate - Tx'!$E$15:$E$25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'Nyquist Rate - Tx'!$H$15:$H$25</c:f>
              <c:numCache>
                <c:formatCode>0.000</c:formatCode>
                <c:ptCount val="11"/>
                <c:pt idx="0">
                  <c:v>0.125</c:v>
                </c:pt>
                <c:pt idx="1">
                  <c:v>0.625</c:v>
                </c:pt>
                <c:pt idx="2">
                  <c:v>0.125</c:v>
                </c:pt>
                <c:pt idx="3">
                  <c:v>0.625</c:v>
                </c:pt>
                <c:pt idx="4">
                  <c:v>0.125</c:v>
                </c:pt>
                <c:pt idx="5">
                  <c:v>0.625</c:v>
                </c:pt>
                <c:pt idx="6">
                  <c:v>0.125</c:v>
                </c:pt>
                <c:pt idx="7">
                  <c:v>0.625</c:v>
                </c:pt>
                <c:pt idx="8">
                  <c:v>0.125</c:v>
                </c:pt>
                <c:pt idx="9">
                  <c:v>0.625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2-4B2D-B6D0-4C7E1CDA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7472"/>
        <c:axId val="51762688"/>
      </c:lineChart>
      <c:catAx>
        <c:axId val="502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Sample, 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62688"/>
        <c:crosses val="autoZero"/>
        <c:auto val="1"/>
        <c:lblAlgn val="ctr"/>
        <c:lblOffset val="100"/>
        <c:noMultiLvlLbl val="0"/>
      </c:catAx>
      <c:valAx>
        <c:axId val="5176268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0297472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Message Signal, x(t)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Message signal, x(t)</c:v>
          </c:tx>
          <c:marker>
            <c:symbol val="none"/>
          </c:marker>
          <c:cat>
            <c:numRef>
              <c:f>'[1]Nyquist Rate - Tx'!$A$15:$A$115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'[1]Nyquist Rate - Tx'!$B$15:$B$115</c:f>
              <c:numCache>
                <c:formatCode>General</c:formatCode>
                <c:ptCount val="101"/>
                <c:pt idx="0">
                  <c:v>12</c:v>
                </c:pt>
                <c:pt idx="1">
                  <c:v>11.730659262666045</c:v>
                </c:pt>
                <c:pt idx="2">
                  <c:v>10.947198004465044</c:v>
                </c:pt>
                <c:pt idx="3">
                  <c:v>9.7209393098391033</c:v>
                </c:pt>
                <c:pt idx="4">
                  <c:v>8.163118960624633</c:v>
                </c:pt>
                <c:pt idx="5">
                  <c:v>6.4142135623730958</c:v>
                </c:pt>
                <c:pt idx="6">
                  <c:v>4.6304855327102077</c:v>
                </c:pt>
                <c:pt idx="7">
                  <c:v>2.969054738016728</c:v>
                </c:pt>
                <c:pt idx="8">
                  <c:v>1.5729490168751579</c:v>
                </c:pt>
                <c:pt idx="9">
                  <c:v>0.55758634860469414</c:v>
                </c:pt>
                <c:pt idx="10">
                  <c:v>1.2251484549086205E-16</c:v>
                </c:pt>
                <c:pt idx="11">
                  <c:v>-6.8151511556229671E-2</c:v>
                </c:pt>
                <c:pt idx="12">
                  <c:v>0.33688103937536862</c:v>
                </c:pt>
                <c:pt idx="13">
                  <c:v>1.1530927390585402</c:v>
                </c:pt>
                <c:pt idx="14">
                  <c:v>2.279344523540316</c:v>
                </c:pt>
                <c:pt idx="15">
                  <c:v>3.5857864376269042</c:v>
                </c:pt>
                <c:pt idx="16">
                  <c:v>4.9270509831248415</c:v>
                </c:pt>
                <c:pt idx="17">
                  <c:v>6.1569132130856321</c:v>
                </c:pt>
                <c:pt idx="18">
                  <c:v>7.1429719392844291</c:v>
                </c:pt>
                <c:pt idx="19">
                  <c:v>7.7799059002854909</c:v>
                </c:pt>
                <c:pt idx="20">
                  <c:v>8</c:v>
                </c:pt>
                <c:pt idx="21">
                  <c:v>7.7799059002854909</c:v>
                </c:pt>
                <c:pt idx="22">
                  <c:v>7.1429719392844309</c:v>
                </c:pt>
                <c:pt idx="23">
                  <c:v>6.1569132130856312</c:v>
                </c:pt>
                <c:pt idx="24">
                  <c:v>4.9270509831248397</c:v>
                </c:pt>
                <c:pt idx="25">
                  <c:v>3.5857864376269033</c:v>
                </c:pt>
                <c:pt idx="26">
                  <c:v>2.2793445235403178</c:v>
                </c:pt>
                <c:pt idx="27">
                  <c:v>1.1530927390585415</c:v>
                </c:pt>
                <c:pt idx="28">
                  <c:v>0.33688103937536862</c:v>
                </c:pt>
                <c:pt idx="29">
                  <c:v>-6.8151511556229422E-2</c:v>
                </c:pt>
                <c:pt idx="30">
                  <c:v>-3.6754453647258566E-16</c:v>
                </c:pt>
                <c:pt idx="31">
                  <c:v>0.55758634860469292</c:v>
                </c:pt>
                <c:pt idx="32">
                  <c:v>1.5729490168751561</c:v>
                </c:pt>
                <c:pt idx="33">
                  <c:v>2.9690547380167351</c:v>
                </c:pt>
                <c:pt idx="34">
                  <c:v>4.6304855327102166</c:v>
                </c:pt>
                <c:pt idx="35">
                  <c:v>6.4142135623731029</c:v>
                </c:pt>
                <c:pt idx="36">
                  <c:v>8.1631189606246313</c:v>
                </c:pt>
                <c:pt idx="37">
                  <c:v>9.7209393098390997</c:v>
                </c:pt>
                <c:pt idx="38">
                  <c:v>10.947198004465044</c:v>
                </c:pt>
                <c:pt idx="39">
                  <c:v>11.730659262666041</c:v>
                </c:pt>
                <c:pt idx="40">
                  <c:v>12</c:v>
                </c:pt>
                <c:pt idx="41">
                  <c:v>11.730659262666041</c:v>
                </c:pt>
                <c:pt idx="42">
                  <c:v>10.947198004465042</c:v>
                </c:pt>
                <c:pt idx="43">
                  <c:v>9.7209393098391033</c:v>
                </c:pt>
                <c:pt idx="44">
                  <c:v>8.1631189606246348</c:v>
                </c:pt>
                <c:pt idx="45">
                  <c:v>6.4142135623730976</c:v>
                </c:pt>
                <c:pt idx="46">
                  <c:v>4.6304855327102121</c:v>
                </c:pt>
                <c:pt idx="47">
                  <c:v>2.9690547380167307</c:v>
                </c:pt>
                <c:pt idx="48">
                  <c:v>1.572949016875153</c:v>
                </c:pt>
                <c:pt idx="49">
                  <c:v>0.55758634860469092</c:v>
                </c:pt>
                <c:pt idx="50">
                  <c:v>-1.1637826119459371E-15</c:v>
                </c:pt>
                <c:pt idx="51">
                  <c:v>-6.8151511556230948E-2</c:v>
                </c:pt>
                <c:pt idx="52">
                  <c:v>0.33688103937536673</c:v>
                </c:pt>
                <c:pt idx="53">
                  <c:v>1.1530927390585444</c:v>
                </c:pt>
                <c:pt idx="54">
                  <c:v>2.2793445235403147</c:v>
                </c:pt>
                <c:pt idx="55">
                  <c:v>3.5857864376269095</c:v>
                </c:pt>
                <c:pt idx="56">
                  <c:v>4.9270509831248397</c:v>
                </c:pt>
                <c:pt idx="57">
                  <c:v>6.1569132130856339</c:v>
                </c:pt>
                <c:pt idx="58">
                  <c:v>7.1429719392844273</c:v>
                </c:pt>
                <c:pt idx="59">
                  <c:v>7.77990590028549</c:v>
                </c:pt>
                <c:pt idx="60">
                  <c:v>8</c:v>
                </c:pt>
                <c:pt idx="61">
                  <c:v>7.7799059002854909</c:v>
                </c:pt>
                <c:pt idx="62">
                  <c:v>7.1429719392844309</c:v>
                </c:pt>
                <c:pt idx="63">
                  <c:v>6.1569132130856268</c:v>
                </c:pt>
                <c:pt idx="64">
                  <c:v>4.9270509831248468</c:v>
                </c:pt>
                <c:pt idx="65">
                  <c:v>3.5857864376269006</c:v>
                </c:pt>
                <c:pt idx="66">
                  <c:v>2.2793445235403058</c:v>
                </c:pt>
                <c:pt idx="67">
                  <c:v>1.1530927390585379</c:v>
                </c:pt>
                <c:pt idx="68">
                  <c:v>0.33688103937536262</c:v>
                </c:pt>
                <c:pt idx="69">
                  <c:v>-6.8151511556230115E-2</c:v>
                </c:pt>
                <c:pt idx="70">
                  <c:v>2.6951097603644851E-15</c:v>
                </c:pt>
                <c:pt idx="71">
                  <c:v>0.55758634860468714</c:v>
                </c:pt>
                <c:pt idx="72">
                  <c:v>1.5729490168751543</c:v>
                </c:pt>
                <c:pt idx="73">
                  <c:v>2.9690547380167147</c:v>
                </c:pt>
                <c:pt idx="74">
                  <c:v>4.6304855327102041</c:v>
                </c:pt>
                <c:pt idx="75">
                  <c:v>6.4142135623730994</c:v>
                </c:pt>
                <c:pt idx="76">
                  <c:v>8.1631189606246259</c:v>
                </c:pt>
                <c:pt idx="77">
                  <c:v>9.7209393098391033</c:v>
                </c:pt>
                <c:pt idx="78">
                  <c:v>10.947198004465042</c:v>
                </c:pt>
                <c:pt idx="79">
                  <c:v>11.730659262666045</c:v>
                </c:pt>
                <c:pt idx="80">
                  <c:v>12</c:v>
                </c:pt>
                <c:pt idx="81">
                  <c:v>11.730659262666041</c:v>
                </c:pt>
                <c:pt idx="82">
                  <c:v>10.947198004465037</c:v>
                </c:pt>
                <c:pt idx="83">
                  <c:v>9.7209393098390979</c:v>
                </c:pt>
                <c:pt idx="84">
                  <c:v>8.1631189606246188</c:v>
                </c:pt>
                <c:pt idx="85">
                  <c:v>6.4142135623730905</c:v>
                </c:pt>
                <c:pt idx="86">
                  <c:v>4.6304855327102157</c:v>
                </c:pt>
                <c:pt idx="87">
                  <c:v>2.9690547380167422</c:v>
                </c:pt>
                <c:pt idx="88">
                  <c:v>1.5729490168751621</c:v>
                </c:pt>
                <c:pt idx="89">
                  <c:v>0.55758634860470113</c:v>
                </c:pt>
                <c:pt idx="90">
                  <c:v>1.102633609417761E-15</c:v>
                </c:pt>
                <c:pt idx="91">
                  <c:v>-6.8151511556229227E-2</c:v>
                </c:pt>
                <c:pt idx="92">
                  <c:v>0.33688103937536573</c:v>
                </c:pt>
                <c:pt idx="93">
                  <c:v>1.153092739058543</c:v>
                </c:pt>
                <c:pt idx="94">
                  <c:v>2.2793445235403125</c:v>
                </c:pt>
                <c:pt idx="95">
                  <c:v>3.5857864376269077</c:v>
                </c:pt>
                <c:pt idx="96">
                  <c:v>4.9270509831248521</c:v>
                </c:pt>
                <c:pt idx="97">
                  <c:v>6.1569132130856321</c:v>
                </c:pt>
                <c:pt idx="98">
                  <c:v>7.1429719392844371</c:v>
                </c:pt>
                <c:pt idx="99">
                  <c:v>7.7799059002854927</c:v>
                </c:pt>
                <c:pt idx="1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2BB-B125-6BF5BB29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1312"/>
        <c:axId val="44634496"/>
      </c:lineChart>
      <c:catAx>
        <c:axId val="453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344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463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41312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Sampled</a:t>
            </a:r>
            <a:r>
              <a:rPr lang="en-NZ" baseline="0"/>
              <a:t> Signal against Quantised Signal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'Nyquist Rate - Tx'!$F$14</c:f>
              <c:strCache>
                <c:ptCount val="1"/>
                <c:pt idx="0">
                  <c:v>Sampled Signal, x[n]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Tx'!$F$15:$F$25</c:f>
              <c:numCache>
                <c:formatCode>0.00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C-4349-8B91-F95709BD69D1}"/>
            </c:ext>
          </c:extLst>
        </c:ser>
        <c:ser>
          <c:idx val="1"/>
          <c:order val="1"/>
          <c:tx>
            <c:strRef>
              <c:f>'Nyquist Rate - Tx'!$G$14</c:f>
              <c:strCache>
                <c:ptCount val="1"/>
                <c:pt idx="0">
                  <c:v>Quantised Signal, xQ[n]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Tx'!$G$15:$G$25</c:f>
              <c:numCache>
                <c:formatCode>0.000</c:formatCode>
                <c:ptCount val="11"/>
                <c:pt idx="0">
                  <c:v>11.875</c:v>
                </c:pt>
                <c:pt idx="1">
                  <c:v>0.625</c:v>
                </c:pt>
                <c:pt idx="2">
                  <c:v>8.125</c:v>
                </c:pt>
                <c:pt idx="3">
                  <c:v>0.625</c:v>
                </c:pt>
                <c:pt idx="4">
                  <c:v>11.875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  <c:pt idx="10">
                  <c:v>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C-4349-8B91-F95709BD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60672"/>
        <c:axId val="1687061088"/>
      </c:scatterChart>
      <c:valAx>
        <c:axId val="1687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1088"/>
        <c:crosses val="autoZero"/>
        <c:crossBetween val="midCat"/>
      </c:valAx>
      <c:valAx>
        <c:axId val="1687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Low Noise Recovered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Rx!$Y$8:$Y$17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Rx!$Z$8:$Z$17</c:f>
              <c:numCache>
                <c:formatCode>0.00</c:formatCode>
                <c:ptCount val="10"/>
                <c:pt idx="0">
                  <c:v>11.25</c:v>
                </c:pt>
                <c:pt idx="1">
                  <c:v>0</c:v>
                </c:pt>
                <c:pt idx="2">
                  <c:v>7.5</c:v>
                </c:pt>
                <c:pt idx="3">
                  <c:v>0</c:v>
                </c:pt>
                <c:pt idx="4">
                  <c:v>11.25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496-B722-24705B3B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98080"/>
        <c:axId val="779196416"/>
      </c:lineChart>
      <c:catAx>
        <c:axId val="7791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96416"/>
        <c:crosses val="autoZero"/>
        <c:auto val="1"/>
        <c:lblAlgn val="ctr"/>
        <c:lblOffset val="100"/>
        <c:noMultiLvlLbl val="0"/>
      </c:catAx>
      <c:valAx>
        <c:axId val="7791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Recovered</a:t>
                </a:r>
                <a:r>
                  <a:rPr lang="en-NZ" baseline="0"/>
                  <a:t>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High</a:t>
            </a:r>
            <a:r>
              <a:rPr lang="en-NZ" baseline="0"/>
              <a:t> Noise Recovered Signal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Rx!$Y$8:$Y$17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Rx!$AA$8:$AA$17</c:f>
              <c:numCache>
                <c:formatCode>0.00</c:formatCode>
                <c:ptCount val="10"/>
                <c:pt idx="0">
                  <c:v>11.25</c:v>
                </c:pt>
                <c:pt idx="1">
                  <c:v>1.25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7.5</c:v>
                </c:pt>
                <c:pt idx="7">
                  <c:v>0</c:v>
                </c:pt>
                <c:pt idx="8">
                  <c:v>1.25</c:v>
                </c:pt>
                <c:pt idx="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B-4071-864C-61FADC7D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45248"/>
        <c:axId val="1086648992"/>
      </c:lineChart>
      <c:catAx>
        <c:axId val="10866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8992"/>
        <c:crosses val="autoZero"/>
        <c:auto val="1"/>
        <c:lblAlgn val="ctr"/>
        <c:lblOffset val="100"/>
        <c:noMultiLvlLbl val="0"/>
      </c:catAx>
      <c:valAx>
        <c:axId val="1086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Recovered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0</xdr:rowOff>
    </xdr:from>
    <xdr:to>
      <xdr:col>22</xdr:col>
      <xdr:colOff>138113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22</xdr:col>
      <xdr:colOff>128589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704849</xdr:colOff>
      <xdr:row>5</xdr:row>
      <xdr:rowOff>0</xdr:rowOff>
    </xdr:from>
    <xdr:to>
      <xdr:col>22</xdr:col>
      <xdr:colOff>0</xdr:colOff>
      <xdr:row>18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66260</xdr:colOff>
      <xdr:row>19</xdr:row>
      <xdr:rowOff>61291</xdr:rowOff>
    </xdr:from>
    <xdr:to>
      <xdr:col>26</xdr:col>
      <xdr:colOff>969064</xdr:colOff>
      <xdr:row>33</xdr:row>
      <xdr:rowOff>137491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66260</xdr:colOff>
      <xdr:row>34</xdr:row>
      <xdr:rowOff>77857</xdr:rowOff>
    </xdr:from>
    <xdr:to>
      <xdr:col>26</xdr:col>
      <xdr:colOff>969064</xdr:colOff>
      <xdr:row>48</xdr:row>
      <xdr:rowOff>154057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jism\Dropbox\--%20Lecturing%20--\ENEL320\2020\Term%204%20Lab\--%20Term%204%20Lab%20Excel%20Answers%20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quist Rate - Tx"/>
      <sheetName val="Above Nyquist rate - Tx"/>
      <sheetName val="Rx"/>
      <sheetName val="Rx - Higher Frequency Noise"/>
    </sheetNames>
    <sheetDataSet>
      <sheetData sheetId="0">
        <row r="15">
          <cell r="A15">
            <v>0</v>
          </cell>
          <cell r="B15">
            <v>12</v>
          </cell>
        </row>
        <row r="16">
          <cell r="A16">
            <v>1E-3</v>
          </cell>
          <cell r="B16">
            <v>11.730659262666045</v>
          </cell>
        </row>
        <row r="17">
          <cell r="A17">
            <v>2E-3</v>
          </cell>
          <cell r="B17">
            <v>10.947198004465044</v>
          </cell>
        </row>
        <row r="18">
          <cell r="A18">
            <v>3.0000000000000001E-3</v>
          </cell>
          <cell r="B18">
            <v>9.7209393098391033</v>
          </cell>
        </row>
        <row r="19">
          <cell r="A19">
            <v>4.0000000000000001E-3</v>
          </cell>
          <cell r="B19">
            <v>8.163118960624633</v>
          </cell>
        </row>
        <row r="20">
          <cell r="A20">
            <v>5.0000000000000001E-3</v>
          </cell>
          <cell r="B20">
            <v>6.4142135623730958</v>
          </cell>
        </row>
        <row r="21">
          <cell r="A21">
            <v>6.0000000000000001E-3</v>
          </cell>
          <cell r="B21">
            <v>4.6304855327102077</v>
          </cell>
        </row>
        <row r="22">
          <cell r="A22">
            <v>7.0000000000000001E-3</v>
          </cell>
          <cell r="B22">
            <v>2.969054738016728</v>
          </cell>
        </row>
        <row r="23">
          <cell r="A23">
            <v>8.0000000000000002E-3</v>
          </cell>
          <cell r="B23">
            <v>1.5729490168751579</v>
          </cell>
        </row>
        <row r="24">
          <cell r="A24">
            <v>8.9999999999999993E-3</v>
          </cell>
          <cell r="B24">
            <v>0.55758634860469414</v>
          </cell>
        </row>
        <row r="25">
          <cell r="A25">
            <v>0.01</v>
          </cell>
          <cell r="B25">
            <v>1.2251484549086205E-16</v>
          </cell>
        </row>
        <row r="26">
          <cell r="A26">
            <v>1.0999999999999999E-2</v>
          </cell>
          <cell r="B26">
            <v>-6.8151511556229671E-2</v>
          </cell>
        </row>
        <row r="27">
          <cell r="A27">
            <v>1.2E-2</v>
          </cell>
          <cell r="B27">
            <v>0.33688103937536862</v>
          </cell>
        </row>
        <row r="28">
          <cell r="A28">
            <v>1.2999999999999999E-2</v>
          </cell>
          <cell r="B28">
            <v>1.1530927390585402</v>
          </cell>
        </row>
        <row r="29">
          <cell r="A29">
            <v>1.4E-2</v>
          </cell>
          <cell r="B29">
            <v>2.279344523540316</v>
          </cell>
        </row>
        <row r="30">
          <cell r="A30">
            <v>1.4999999999999999E-2</v>
          </cell>
          <cell r="B30">
            <v>3.5857864376269042</v>
          </cell>
        </row>
        <row r="31">
          <cell r="A31">
            <v>1.6E-2</v>
          </cell>
          <cell r="B31">
            <v>4.9270509831248415</v>
          </cell>
        </row>
        <row r="32">
          <cell r="A32">
            <v>1.7000000000000001E-2</v>
          </cell>
          <cell r="B32">
            <v>6.1569132130856321</v>
          </cell>
        </row>
        <row r="33">
          <cell r="A33">
            <v>1.7999999999999999E-2</v>
          </cell>
          <cell r="B33">
            <v>7.1429719392844291</v>
          </cell>
        </row>
        <row r="34">
          <cell r="A34">
            <v>1.9E-2</v>
          </cell>
          <cell r="B34">
            <v>7.7799059002854909</v>
          </cell>
        </row>
        <row r="35">
          <cell r="A35">
            <v>0.02</v>
          </cell>
          <cell r="B35">
            <v>8</v>
          </cell>
        </row>
        <row r="36">
          <cell r="A36">
            <v>2.1000000000000001E-2</v>
          </cell>
          <cell r="B36">
            <v>7.7799059002854909</v>
          </cell>
        </row>
        <row r="37">
          <cell r="A37">
            <v>2.1999999999999999E-2</v>
          </cell>
          <cell r="B37">
            <v>7.1429719392844309</v>
          </cell>
        </row>
        <row r="38">
          <cell r="A38">
            <v>2.3E-2</v>
          </cell>
          <cell r="B38">
            <v>6.1569132130856312</v>
          </cell>
        </row>
        <row r="39">
          <cell r="A39">
            <v>2.4E-2</v>
          </cell>
          <cell r="B39">
            <v>4.9270509831248397</v>
          </cell>
        </row>
        <row r="40">
          <cell r="A40">
            <v>2.5000000000000001E-2</v>
          </cell>
          <cell r="B40">
            <v>3.5857864376269033</v>
          </cell>
        </row>
        <row r="41">
          <cell r="A41">
            <v>2.5999999999999999E-2</v>
          </cell>
          <cell r="B41">
            <v>2.2793445235403178</v>
          </cell>
        </row>
        <row r="42">
          <cell r="A42">
            <v>2.7E-2</v>
          </cell>
          <cell r="B42">
            <v>1.1530927390585415</v>
          </cell>
        </row>
        <row r="43">
          <cell r="A43">
            <v>2.8000000000000001E-2</v>
          </cell>
          <cell r="B43">
            <v>0.33688103937536862</v>
          </cell>
        </row>
        <row r="44">
          <cell r="A44">
            <v>2.9000000000000001E-2</v>
          </cell>
          <cell r="B44">
            <v>-6.8151511556229422E-2</v>
          </cell>
        </row>
        <row r="45">
          <cell r="A45">
            <v>0.03</v>
          </cell>
          <cell r="B45">
            <v>-3.6754453647258566E-16</v>
          </cell>
        </row>
        <row r="46">
          <cell r="A46">
            <v>3.1E-2</v>
          </cell>
          <cell r="B46">
            <v>0.55758634860469292</v>
          </cell>
        </row>
        <row r="47">
          <cell r="A47">
            <v>3.2000000000000001E-2</v>
          </cell>
          <cell r="B47">
            <v>1.5729490168751561</v>
          </cell>
        </row>
        <row r="48">
          <cell r="A48">
            <v>3.3000000000000002E-2</v>
          </cell>
          <cell r="B48">
            <v>2.9690547380167351</v>
          </cell>
        </row>
        <row r="49">
          <cell r="A49">
            <v>3.4000000000000002E-2</v>
          </cell>
          <cell r="B49">
            <v>4.6304855327102166</v>
          </cell>
        </row>
        <row r="50">
          <cell r="A50">
            <v>3.5000000000000003E-2</v>
          </cell>
          <cell r="B50">
            <v>6.4142135623731029</v>
          </cell>
        </row>
        <row r="51">
          <cell r="A51">
            <v>3.5999999999999997E-2</v>
          </cell>
          <cell r="B51">
            <v>8.1631189606246313</v>
          </cell>
        </row>
        <row r="52">
          <cell r="A52">
            <v>3.6999999999999998E-2</v>
          </cell>
          <cell r="B52">
            <v>9.7209393098390997</v>
          </cell>
        </row>
        <row r="53">
          <cell r="A53">
            <v>3.7999999999999999E-2</v>
          </cell>
          <cell r="B53">
            <v>10.947198004465044</v>
          </cell>
        </row>
        <row r="54">
          <cell r="A54">
            <v>3.9E-2</v>
          </cell>
          <cell r="B54">
            <v>11.730659262666041</v>
          </cell>
        </row>
        <row r="55">
          <cell r="A55">
            <v>0.04</v>
          </cell>
          <cell r="B55">
            <v>12</v>
          </cell>
        </row>
        <row r="56">
          <cell r="A56">
            <v>4.1000000000000002E-2</v>
          </cell>
          <cell r="B56">
            <v>11.730659262666041</v>
          </cell>
        </row>
        <row r="57">
          <cell r="A57">
            <v>4.2000000000000003E-2</v>
          </cell>
          <cell r="B57">
            <v>10.947198004465042</v>
          </cell>
        </row>
        <row r="58">
          <cell r="A58">
            <v>4.2999999999999997E-2</v>
          </cell>
          <cell r="B58">
            <v>9.7209393098391033</v>
          </cell>
        </row>
        <row r="59">
          <cell r="A59">
            <v>4.3999999999999997E-2</v>
          </cell>
          <cell r="B59">
            <v>8.1631189606246348</v>
          </cell>
        </row>
        <row r="60">
          <cell r="A60">
            <v>4.4999999999999998E-2</v>
          </cell>
          <cell r="B60">
            <v>6.4142135623730976</v>
          </cell>
        </row>
        <row r="61">
          <cell r="A61">
            <v>4.5999999999999999E-2</v>
          </cell>
          <cell r="B61">
            <v>4.6304855327102121</v>
          </cell>
        </row>
        <row r="62">
          <cell r="A62">
            <v>4.7E-2</v>
          </cell>
          <cell r="B62">
            <v>2.9690547380167307</v>
          </cell>
        </row>
        <row r="63">
          <cell r="A63">
            <v>4.8000000000000001E-2</v>
          </cell>
          <cell r="B63">
            <v>1.572949016875153</v>
          </cell>
        </row>
        <row r="64">
          <cell r="A64">
            <v>4.9000000000000002E-2</v>
          </cell>
          <cell r="B64">
            <v>0.55758634860469092</v>
          </cell>
        </row>
        <row r="65">
          <cell r="A65">
            <v>0.05</v>
          </cell>
          <cell r="B65">
            <v>-1.1637826119459371E-15</v>
          </cell>
        </row>
        <row r="66">
          <cell r="A66">
            <v>5.0999999999999997E-2</v>
          </cell>
          <cell r="B66">
            <v>-6.8151511556230948E-2</v>
          </cell>
        </row>
        <row r="67">
          <cell r="A67">
            <v>5.1999999999999998E-2</v>
          </cell>
          <cell r="B67">
            <v>0.33688103937536673</v>
          </cell>
        </row>
        <row r="68">
          <cell r="A68">
            <v>5.2999999999999999E-2</v>
          </cell>
          <cell r="B68">
            <v>1.1530927390585444</v>
          </cell>
        </row>
        <row r="69">
          <cell r="A69">
            <v>5.3999999999999999E-2</v>
          </cell>
          <cell r="B69">
            <v>2.2793445235403147</v>
          </cell>
        </row>
        <row r="70">
          <cell r="A70">
            <v>5.5E-2</v>
          </cell>
          <cell r="B70">
            <v>3.5857864376269095</v>
          </cell>
        </row>
        <row r="71">
          <cell r="A71">
            <v>5.6000000000000001E-2</v>
          </cell>
          <cell r="B71">
            <v>4.9270509831248397</v>
          </cell>
        </row>
        <row r="72">
          <cell r="A72">
            <v>5.7000000000000002E-2</v>
          </cell>
          <cell r="B72">
            <v>6.1569132130856339</v>
          </cell>
        </row>
        <row r="73">
          <cell r="A73">
            <v>5.8000000000000003E-2</v>
          </cell>
          <cell r="B73">
            <v>7.1429719392844273</v>
          </cell>
        </row>
        <row r="74">
          <cell r="A74">
            <v>5.8999999999999997E-2</v>
          </cell>
          <cell r="B74">
            <v>7.77990590028549</v>
          </cell>
        </row>
        <row r="75">
          <cell r="A75">
            <v>0.06</v>
          </cell>
          <cell r="B75">
            <v>8</v>
          </cell>
        </row>
        <row r="76">
          <cell r="A76">
            <v>6.0999999999999999E-2</v>
          </cell>
          <cell r="B76">
            <v>7.7799059002854909</v>
          </cell>
        </row>
        <row r="77">
          <cell r="A77">
            <v>6.2E-2</v>
          </cell>
          <cell r="B77">
            <v>7.1429719392844309</v>
          </cell>
        </row>
        <row r="78">
          <cell r="A78">
            <v>6.3E-2</v>
          </cell>
          <cell r="B78">
            <v>6.1569132130856268</v>
          </cell>
        </row>
        <row r="79">
          <cell r="A79">
            <v>6.4000000000000001E-2</v>
          </cell>
          <cell r="B79">
            <v>4.9270509831248468</v>
          </cell>
        </row>
        <row r="80">
          <cell r="A80">
            <v>6.5000000000000002E-2</v>
          </cell>
          <cell r="B80">
            <v>3.5857864376269006</v>
          </cell>
        </row>
        <row r="81">
          <cell r="A81">
            <v>6.6000000000000003E-2</v>
          </cell>
          <cell r="B81">
            <v>2.2793445235403058</v>
          </cell>
        </row>
        <row r="82">
          <cell r="A82">
            <v>6.7000000000000004E-2</v>
          </cell>
          <cell r="B82">
            <v>1.1530927390585379</v>
          </cell>
        </row>
        <row r="83">
          <cell r="A83">
            <v>6.8000000000000005E-2</v>
          </cell>
          <cell r="B83">
            <v>0.33688103937536262</v>
          </cell>
        </row>
        <row r="84">
          <cell r="A84">
            <v>6.9000000000000006E-2</v>
          </cell>
          <cell r="B84">
            <v>-6.8151511556230115E-2</v>
          </cell>
        </row>
        <row r="85">
          <cell r="A85">
            <v>7.0000000000000007E-2</v>
          </cell>
          <cell r="B85">
            <v>2.6951097603644851E-15</v>
          </cell>
        </row>
        <row r="86">
          <cell r="A86">
            <v>7.0999999999999994E-2</v>
          </cell>
          <cell r="B86">
            <v>0.55758634860468714</v>
          </cell>
        </row>
        <row r="87">
          <cell r="A87">
            <v>7.1999999999999995E-2</v>
          </cell>
          <cell r="B87">
            <v>1.5729490168751543</v>
          </cell>
        </row>
        <row r="88">
          <cell r="A88">
            <v>7.2999999999999995E-2</v>
          </cell>
          <cell r="B88">
            <v>2.9690547380167147</v>
          </cell>
        </row>
        <row r="89">
          <cell r="A89">
            <v>7.3999999999999996E-2</v>
          </cell>
          <cell r="B89">
            <v>4.6304855327102041</v>
          </cell>
        </row>
        <row r="90">
          <cell r="A90">
            <v>7.4999999999999997E-2</v>
          </cell>
          <cell r="B90">
            <v>6.4142135623730994</v>
          </cell>
        </row>
        <row r="91">
          <cell r="A91">
            <v>7.5999999999999998E-2</v>
          </cell>
          <cell r="B91">
            <v>8.1631189606246259</v>
          </cell>
        </row>
        <row r="92">
          <cell r="A92">
            <v>7.6999999999999999E-2</v>
          </cell>
          <cell r="B92">
            <v>9.7209393098391033</v>
          </cell>
        </row>
        <row r="93">
          <cell r="A93">
            <v>7.8E-2</v>
          </cell>
          <cell r="B93">
            <v>10.947198004465042</v>
          </cell>
        </row>
        <row r="94">
          <cell r="A94">
            <v>7.9000000000000001E-2</v>
          </cell>
          <cell r="B94">
            <v>11.730659262666045</v>
          </cell>
        </row>
        <row r="95">
          <cell r="A95">
            <v>0.08</v>
          </cell>
          <cell r="B95">
            <v>12</v>
          </cell>
        </row>
        <row r="96">
          <cell r="A96">
            <v>8.1000000000000003E-2</v>
          </cell>
          <cell r="B96">
            <v>11.730659262666041</v>
          </cell>
        </row>
        <row r="97">
          <cell r="A97">
            <v>8.2000000000000003E-2</v>
          </cell>
          <cell r="B97">
            <v>10.947198004465037</v>
          </cell>
        </row>
        <row r="98">
          <cell r="A98">
            <v>8.3000000000000004E-2</v>
          </cell>
          <cell r="B98">
            <v>9.7209393098390979</v>
          </cell>
        </row>
        <row r="99">
          <cell r="A99">
            <v>8.4000000000000005E-2</v>
          </cell>
          <cell r="B99">
            <v>8.1631189606246188</v>
          </cell>
        </row>
        <row r="100">
          <cell r="A100">
            <v>8.5000000000000006E-2</v>
          </cell>
          <cell r="B100">
            <v>6.4142135623730905</v>
          </cell>
        </row>
        <row r="101">
          <cell r="A101">
            <v>8.5999999999999993E-2</v>
          </cell>
          <cell r="B101">
            <v>4.6304855327102157</v>
          </cell>
        </row>
        <row r="102">
          <cell r="A102">
            <v>8.6999999999999994E-2</v>
          </cell>
          <cell r="B102">
            <v>2.9690547380167422</v>
          </cell>
        </row>
        <row r="103">
          <cell r="A103">
            <v>8.7999999999999995E-2</v>
          </cell>
          <cell r="B103">
            <v>1.5729490168751621</v>
          </cell>
        </row>
        <row r="104">
          <cell r="A104">
            <v>8.8999999999999996E-2</v>
          </cell>
          <cell r="B104">
            <v>0.55758634860470113</v>
          </cell>
        </row>
        <row r="105">
          <cell r="A105">
            <v>0.09</v>
          </cell>
          <cell r="B105">
            <v>1.102633609417761E-15</v>
          </cell>
        </row>
        <row r="106">
          <cell r="A106">
            <v>9.0999999999999998E-2</v>
          </cell>
          <cell r="B106">
            <v>-6.8151511556229227E-2</v>
          </cell>
        </row>
        <row r="107">
          <cell r="A107">
            <v>9.1999999999999998E-2</v>
          </cell>
          <cell r="B107">
            <v>0.33688103937536573</v>
          </cell>
        </row>
        <row r="108">
          <cell r="A108">
            <v>9.2999999999999999E-2</v>
          </cell>
          <cell r="B108">
            <v>1.153092739058543</v>
          </cell>
        </row>
        <row r="109">
          <cell r="A109">
            <v>9.4E-2</v>
          </cell>
          <cell r="B109">
            <v>2.2793445235403125</v>
          </cell>
        </row>
        <row r="110">
          <cell r="A110">
            <v>9.5000000000000001E-2</v>
          </cell>
          <cell r="B110">
            <v>3.5857864376269077</v>
          </cell>
        </row>
        <row r="111">
          <cell r="A111">
            <v>9.6000000000000002E-2</v>
          </cell>
          <cell r="B111">
            <v>4.9270509831248521</v>
          </cell>
        </row>
        <row r="112">
          <cell r="A112">
            <v>9.7000000000000003E-2</v>
          </cell>
          <cell r="B112">
            <v>6.1569132130856321</v>
          </cell>
        </row>
        <row r="113">
          <cell r="A113">
            <v>9.8000000000000004E-2</v>
          </cell>
          <cell r="B113">
            <v>7.1429719392844371</v>
          </cell>
        </row>
        <row r="114">
          <cell r="A114">
            <v>9.9000000000000005E-2</v>
          </cell>
          <cell r="B114">
            <v>7.7799059002854927</v>
          </cell>
        </row>
        <row r="115">
          <cell r="A115">
            <v>0.1</v>
          </cell>
          <cell r="B115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O41:S45" totalsRowShown="0">
  <autoFilter ref="O41:S45" xr:uid="{00000000-0009-0000-0100-000002000000}"/>
  <tableColumns count="5">
    <tableColumn id="1" xr3:uid="{00000000-0010-0000-0000-000001000000}" name="n"/>
    <tableColumn id="2" xr3:uid="{00000000-0010-0000-0000-000002000000}" name="x[n]"/>
    <tableColumn id="3" xr3:uid="{00000000-0010-0000-0000-000003000000}" name="X[k]" dataDxfId="8"/>
    <tableColumn id="4" xr3:uid="{00000000-0010-0000-0000-000004000000}" name="Magnitude" dataDxfId="7"/>
    <tableColumn id="5" xr3:uid="{00000000-0010-0000-0000-000005000000}" name="Phas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X7:AA18" totalsRowShown="0">
  <autoFilter ref="X7:AA18" xr:uid="{00000000-0009-0000-0100-000001000000}"/>
  <tableColumns count="4">
    <tableColumn id="1" xr3:uid="{00000000-0010-0000-0100-000001000000}" name="Sample, n"/>
    <tableColumn id="2" xr3:uid="{00000000-0010-0000-0100-000002000000}" name="Time (s)"/>
    <tableColumn id="3" xr3:uid="{00000000-0010-0000-0100-000003000000}" name="Low Noise Recovered Signal" dataDxfId="1"/>
    <tableColumn id="4" xr3:uid="{00000000-0010-0000-0100-000004000000}" name="High Noise Recovered Sign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2"/>
  <sheetViews>
    <sheetView tabSelected="1" topLeftCell="Y1" zoomScaleNormal="100" workbookViewId="0">
      <selection activeCell="S45" sqref="O41:S45"/>
    </sheetView>
  </sheetViews>
  <sheetFormatPr defaultRowHeight="15" x14ac:dyDescent="0.25"/>
  <cols>
    <col min="2" max="2" width="11.5703125" customWidth="1"/>
    <col min="5" max="5" width="10.7109375" customWidth="1"/>
    <col min="6" max="6" width="19.85546875" style="1" bestFit="1" customWidth="1"/>
    <col min="7" max="7" width="11.140625" customWidth="1"/>
    <col min="8" max="8" width="13" customWidth="1"/>
    <col min="9" max="9" width="13.140625" customWidth="1"/>
    <col min="10" max="10" width="10" bestFit="1" customWidth="1"/>
    <col min="11" max="11" width="3.5703125" customWidth="1"/>
    <col min="12" max="12" width="10.85546875" customWidth="1"/>
    <col min="13" max="13" width="9" customWidth="1"/>
    <col min="14" max="14" width="10.5703125" customWidth="1"/>
    <col min="15" max="15" width="12.7109375" bestFit="1" customWidth="1"/>
    <col min="17" max="17" width="12.85546875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15" ht="15.75" customHeight="1" x14ac:dyDescent="0.35">
      <c r="A1" s="55" t="s">
        <v>44</v>
      </c>
      <c r="B1" s="55"/>
      <c r="C1" s="55" t="s">
        <v>45</v>
      </c>
      <c r="D1" s="55"/>
      <c r="E1" s="55"/>
      <c r="F1" s="55"/>
      <c r="G1" s="55"/>
      <c r="I1" s="17" t="s">
        <v>32</v>
      </c>
    </row>
    <row r="2" spans="1:15" s="41" customFormat="1" ht="15.75" customHeight="1" x14ac:dyDescent="0.25">
      <c r="A2" s="40"/>
      <c r="B2" s="40"/>
      <c r="C2" s="40"/>
      <c r="D2" s="40"/>
      <c r="E2" s="40"/>
      <c r="F2" s="48"/>
      <c r="G2" s="40"/>
      <c r="I2" s="16" t="s">
        <v>33</v>
      </c>
    </row>
    <row r="3" spans="1:15" ht="18" x14ac:dyDescent="0.35">
      <c r="A3" s="57" t="s">
        <v>31</v>
      </c>
      <c r="B3" s="57"/>
      <c r="C3" s="17">
        <v>10</v>
      </c>
    </row>
    <row r="4" spans="1:15" ht="18" x14ac:dyDescent="0.35">
      <c r="A4" s="57" t="s">
        <v>30</v>
      </c>
      <c r="B4" s="57"/>
      <c r="C4" s="17">
        <v>2</v>
      </c>
    </row>
    <row r="5" spans="1:15" x14ac:dyDescent="0.25">
      <c r="A5" s="57" t="s">
        <v>28</v>
      </c>
      <c r="B5" s="57"/>
      <c r="C5" s="17">
        <f>25*2*PI()</f>
        <v>157.07963267948966</v>
      </c>
      <c r="E5" s="56" t="s">
        <v>34</v>
      </c>
      <c r="F5" s="56"/>
      <c r="G5" s="56"/>
      <c r="I5" s="56" t="s">
        <v>35</v>
      </c>
      <c r="J5" s="56"/>
    </row>
    <row r="6" spans="1:15" x14ac:dyDescent="0.25">
      <c r="A6" s="60" t="s">
        <v>29</v>
      </c>
      <c r="B6" s="60"/>
      <c r="C6" s="16">
        <f>(2*PI())/C5</f>
        <v>0.04</v>
      </c>
      <c r="E6" s="15" t="s">
        <v>22</v>
      </c>
      <c r="F6" s="49"/>
      <c r="G6" s="21">
        <f>C3+C4</f>
        <v>12</v>
      </c>
      <c r="I6" s="15" t="s">
        <v>25</v>
      </c>
      <c r="J6" s="21">
        <f>(C3/2)^2+((C3/2)^2)/2+(C4^2)/2</f>
        <v>39.5</v>
      </c>
    </row>
    <row r="7" spans="1:15" x14ac:dyDescent="0.25">
      <c r="A7" s="60" t="s">
        <v>1</v>
      </c>
      <c r="B7" s="60"/>
      <c r="C7" s="16">
        <f>2*C5</f>
        <v>314.15926535897933</v>
      </c>
      <c r="E7" s="13" t="s">
        <v>21</v>
      </c>
      <c r="F7" s="50"/>
      <c r="G7" s="19">
        <v>20</v>
      </c>
      <c r="I7" s="13" t="s">
        <v>26</v>
      </c>
      <c r="J7" s="18">
        <f>G7^2/(12*G9^2)</f>
        <v>0.13020833333333334</v>
      </c>
    </row>
    <row r="8" spans="1:15" ht="18" x14ac:dyDescent="0.35">
      <c r="A8" s="60" t="s">
        <v>2</v>
      </c>
      <c r="B8" s="60"/>
      <c r="C8" s="16">
        <f>C7/(2*PI())</f>
        <v>50</v>
      </c>
      <c r="E8" s="13" t="s">
        <v>23</v>
      </c>
      <c r="F8" s="50"/>
      <c r="G8" s="19">
        <v>4</v>
      </c>
      <c r="I8" s="14" t="s">
        <v>27</v>
      </c>
      <c r="J8" s="20">
        <f>10*LOG(J6/J7)</f>
        <v>24.819583156579725</v>
      </c>
      <c r="O8" s="47"/>
    </row>
    <row r="9" spans="1:15" x14ac:dyDescent="0.25">
      <c r="A9" s="60" t="s">
        <v>0</v>
      </c>
      <c r="B9" s="60"/>
      <c r="C9" s="16">
        <f>2*C8</f>
        <v>100</v>
      </c>
      <c r="E9" s="13" t="s">
        <v>24</v>
      </c>
      <c r="F9" s="50"/>
      <c r="G9" s="18">
        <f>2^G8</f>
        <v>16</v>
      </c>
      <c r="O9" s="47"/>
    </row>
    <row r="10" spans="1:15" x14ac:dyDescent="0.25">
      <c r="A10" s="60" t="s">
        <v>20</v>
      </c>
      <c r="B10" s="60"/>
      <c r="C10" s="16">
        <f>1/C9</f>
        <v>0.01</v>
      </c>
      <c r="E10" s="61" t="s">
        <v>4</v>
      </c>
      <c r="F10" s="62"/>
      <c r="G10" s="20">
        <f>G7/G9</f>
        <v>1.25</v>
      </c>
      <c r="O10" s="47"/>
    </row>
    <row r="11" spans="1:15" s="41" customFormat="1" x14ac:dyDescent="0.25">
      <c r="A11" s="39"/>
      <c r="B11" s="39"/>
      <c r="C11" s="42"/>
      <c r="E11" s="58" t="s">
        <v>46</v>
      </c>
      <c r="F11" s="59"/>
      <c r="G11" s="43">
        <f>G10/2</f>
        <v>0.625</v>
      </c>
      <c r="O11" s="47"/>
    </row>
    <row r="12" spans="1:15" s="41" customFormat="1" x14ac:dyDescent="0.25">
      <c r="A12" s="39"/>
      <c r="B12" s="39"/>
      <c r="C12" s="42"/>
      <c r="E12" s="44" t="s">
        <v>47</v>
      </c>
      <c r="F12" s="51"/>
      <c r="G12" s="45">
        <f>G11</f>
        <v>0.625</v>
      </c>
      <c r="O12"/>
    </row>
    <row r="13" spans="1:15" ht="30.4" customHeight="1" x14ac:dyDescent="0.25"/>
    <row r="14" spans="1:15" ht="32.25" customHeight="1" x14ac:dyDescent="0.35">
      <c r="A14" s="12" t="s">
        <v>3</v>
      </c>
      <c r="B14" s="12" t="s">
        <v>14</v>
      </c>
      <c r="C14" s="3"/>
      <c r="D14" s="12" t="s">
        <v>3</v>
      </c>
      <c r="E14" s="12" t="s">
        <v>15</v>
      </c>
      <c r="F14" s="52" t="s">
        <v>16</v>
      </c>
      <c r="G14" s="12" t="s">
        <v>18</v>
      </c>
      <c r="H14" s="12" t="s">
        <v>17</v>
      </c>
      <c r="I14" s="12" t="s">
        <v>19</v>
      </c>
      <c r="J14" s="12" t="s">
        <v>42</v>
      </c>
    </row>
    <row r="15" spans="1:15" x14ac:dyDescent="0.25">
      <c r="A15" s="15">
        <v>0</v>
      </c>
      <c r="B15" s="15">
        <f>$C$3*(COS($C$5*A15))^2+$C$4*COS($C$5*A15)</f>
        <v>12</v>
      </c>
      <c r="D15" s="10">
        <v>0</v>
      </c>
      <c r="E15" s="10">
        <v>0</v>
      </c>
      <c r="F15" s="11">
        <f>ROUND($C$3*(COS($C$5*D15))^2+$C$4*COS($C$5*D15), 4)</f>
        <v>12</v>
      </c>
      <c r="G15" s="25">
        <f t="shared" ref="G15:G46" si="0">VLOOKUP(F15+$G$10/2,$L$22:$M$37,1,TRUE)</f>
        <v>11.875</v>
      </c>
      <c r="H15" s="25">
        <f>ABS(F15-G15)</f>
        <v>0.125</v>
      </c>
      <c r="I15" s="11">
        <f>VLOOKUP(G15, $L$22:$M$37, 2)</f>
        <v>9</v>
      </c>
      <c r="J15" s="53" t="str">
        <f>DEC2BIN(I15, 4)</f>
        <v>1001</v>
      </c>
      <c r="L15" s="1"/>
      <c r="M15" s="1"/>
    </row>
    <row r="16" spans="1:15" x14ac:dyDescent="0.25">
      <c r="A16" s="13">
        <v>1E-3</v>
      </c>
      <c r="B16" s="13">
        <f t="shared" ref="B16:B79" si="1">$C$3*(COS($C$5*A16))^2+$C$4*COS($C$5*A16)</f>
        <v>11.730659262666045</v>
      </c>
      <c r="D16" s="4">
        <f>D15+$C$10</f>
        <v>0.01</v>
      </c>
      <c r="E16" s="4">
        <v>1</v>
      </c>
      <c r="F16" s="11">
        <f t="shared" ref="F16:F79" si="2">ROUND($C$3*(COS($C$5*D16))^2+$C$4*COS($C$5*D16), 4)</f>
        <v>0</v>
      </c>
      <c r="G16" s="6">
        <f t="shared" si="0"/>
        <v>0.625</v>
      </c>
      <c r="H16" s="25">
        <f t="shared" ref="H16:H79" si="3">ABS(F16-G16)</f>
        <v>0.625</v>
      </c>
      <c r="I16" s="11">
        <f>VLOOKUP(G16, $L$22:$M$37, 2)</f>
        <v>0</v>
      </c>
      <c r="J16" s="53" t="str">
        <f t="shared" ref="J16:J79" si="4">DEC2BIN(I16, 4)</f>
        <v>0000</v>
      </c>
      <c r="L16" s="1"/>
      <c r="M16" s="1"/>
    </row>
    <row r="17" spans="1:13" x14ac:dyDescent="0.25">
      <c r="A17" s="13">
        <v>2E-3</v>
      </c>
      <c r="B17" s="13">
        <f t="shared" si="1"/>
        <v>10.947198004465044</v>
      </c>
      <c r="D17" s="4">
        <f t="shared" ref="D17:D80" si="5">D16+$C$10</f>
        <v>0.02</v>
      </c>
      <c r="E17" s="4">
        <v>2</v>
      </c>
      <c r="F17" s="11">
        <f t="shared" si="2"/>
        <v>8</v>
      </c>
      <c r="G17" s="6">
        <f t="shared" si="0"/>
        <v>8.125</v>
      </c>
      <c r="H17" s="25">
        <f t="shared" si="3"/>
        <v>0.125</v>
      </c>
      <c r="I17" s="11">
        <f t="shared" ref="I17:I80" si="6">VLOOKUP(G17, $L$22:$M$37, 2)</f>
        <v>6</v>
      </c>
      <c r="J17" s="53" t="str">
        <f t="shared" si="4"/>
        <v>0110</v>
      </c>
      <c r="L17" s="1"/>
      <c r="M17" s="1"/>
    </row>
    <row r="18" spans="1:13" x14ac:dyDescent="0.25">
      <c r="A18" s="13">
        <v>3.0000000000000001E-3</v>
      </c>
      <c r="B18" s="13">
        <f t="shared" si="1"/>
        <v>9.7209393098391033</v>
      </c>
      <c r="D18" s="4">
        <f t="shared" si="5"/>
        <v>0.03</v>
      </c>
      <c r="E18" s="4">
        <v>3</v>
      </c>
      <c r="F18" s="11">
        <f t="shared" si="2"/>
        <v>0</v>
      </c>
      <c r="G18" s="6">
        <f t="shared" si="0"/>
        <v>0.625</v>
      </c>
      <c r="H18" s="25">
        <f t="shared" si="3"/>
        <v>0.625</v>
      </c>
      <c r="I18" s="11">
        <f t="shared" si="6"/>
        <v>0</v>
      </c>
      <c r="J18" s="53" t="str">
        <f t="shared" si="4"/>
        <v>0000</v>
      </c>
      <c r="L18" s="1"/>
      <c r="M18" s="1"/>
    </row>
    <row r="19" spans="1:13" x14ac:dyDescent="0.25">
      <c r="A19" s="13">
        <v>4.0000000000000001E-3</v>
      </c>
      <c r="B19" s="13">
        <f t="shared" si="1"/>
        <v>8.163118960624633</v>
      </c>
      <c r="D19" s="4">
        <f t="shared" si="5"/>
        <v>0.04</v>
      </c>
      <c r="E19" s="4">
        <v>4</v>
      </c>
      <c r="F19" s="11">
        <f t="shared" si="2"/>
        <v>12</v>
      </c>
      <c r="G19" s="6">
        <f t="shared" si="0"/>
        <v>11.875</v>
      </c>
      <c r="H19" s="25">
        <f t="shared" si="3"/>
        <v>0.125</v>
      </c>
      <c r="I19" s="11">
        <f t="shared" si="6"/>
        <v>9</v>
      </c>
      <c r="J19" s="53" t="str">
        <f t="shared" si="4"/>
        <v>1001</v>
      </c>
    </row>
    <row r="20" spans="1:13" x14ac:dyDescent="0.25">
      <c r="A20" s="13">
        <v>5.0000000000000001E-3</v>
      </c>
      <c r="B20" s="13">
        <f t="shared" si="1"/>
        <v>6.4142135623730958</v>
      </c>
      <c r="D20" s="4">
        <f t="shared" si="5"/>
        <v>0.05</v>
      </c>
      <c r="E20" s="4">
        <v>5</v>
      </c>
      <c r="F20" s="11">
        <f t="shared" si="2"/>
        <v>0</v>
      </c>
      <c r="G20" s="6">
        <f t="shared" si="0"/>
        <v>0.625</v>
      </c>
      <c r="H20" s="25">
        <f t="shared" si="3"/>
        <v>0.625</v>
      </c>
      <c r="I20" s="11">
        <f t="shared" si="6"/>
        <v>0</v>
      </c>
      <c r="J20" s="53" t="str">
        <f t="shared" si="4"/>
        <v>0000</v>
      </c>
    </row>
    <row r="21" spans="1:13" x14ac:dyDescent="0.25">
      <c r="A21" s="13">
        <v>6.0000000000000001E-3</v>
      </c>
      <c r="B21" s="13">
        <f t="shared" si="1"/>
        <v>4.6304855327102077</v>
      </c>
      <c r="D21" s="4">
        <f t="shared" si="5"/>
        <v>6.0000000000000005E-2</v>
      </c>
      <c r="E21" s="4">
        <v>6</v>
      </c>
      <c r="F21" s="11">
        <f t="shared" si="2"/>
        <v>8</v>
      </c>
      <c r="G21" s="6">
        <f t="shared" si="0"/>
        <v>8.125</v>
      </c>
      <c r="H21" s="25">
        <f t="shared" si="3"/>
        <v>0.125</v>
      </c>
      <c r="I21" s="11">
        <f t="shared" si="6"/>
        <v>6</v>
      </c>
      <c r="J21" s="53" t="str">
        <f t="shared" si="4"/>
        <v>0110</v>
      </c>
      <c r="L21" s="56" t="s">
        <v>48</v>
      </c>
      <c r="M21" s="56"/>
    </row>
    <row r="22" spans="1:13" x14ac:dyDescent="0.25">
      <c r="A22" s="13">
        <v>7.0000000000000001E-3</v>
      </c>
      <c r="B22" s="13">
        <f t="shared" si="1"/>
        <v>2.969054738016728</v>
      </c>
      <c r="D22" s="4">
        <f t="shared" si="5"/>
        <v>7.0000000000000007E-2</v>
      </c>
      <c r="E22" s="4">
        <v>7</v>
      </c>
      <c r="F22" s="11">
        <f t="shared" si="2"/>
        <v>0</v>
      </c>
      <c r="G22" s="6">
        <f t="shared" si="0"/>
        <v>0.625</v>
      </c>
      <c r="H22" s="25">
        <f t="shared" si="3"/>
        <v>0.625</v>
      </c>
      <c r="I22" s="11">
        <f t="shared" si="6"/>
        <v>0</v>
      </c>
      <c r="J22" s="53" t="str">
        <f t="shared" si="4"/>
        <v>0000</v>
      </c>
      <c r="L22" s="22">
        <f>G10/2</f>
        <v>0.625</v>
      </c>
      <c r="M22" s="22">
        <v>0</v>
      </c>
    </row>
    <row r="23" spans="1:13" x14ac:dyDescent="0.25">
      <c r="A23" s="13">
        <v>8.0000000000000002E-3</v>
      </c>
      <c r="B23" s="13">
        <f t="shared" si="1"/>
        <v>1.5729490168751579</v>
      </c>
      <c r="D23" s="4">
        <f t="shared" si="5"/>
        <v>0.08</v>
      </c>
      <c r="E23" s="4">
        <v>8</v>
      </c>
      <c r="F23" s="11">
        <f t="shared" si="2"/>
        <v>12</v>
      </c>
      <c r="G23" s="6">
        <f t="shared" si="0"/>
        <v>11.875</v>
      </c>
      <c r="H23" s="25">
        <f t="shared" si="3"/>
        <v>0.125</v>
      </c>
      <c r="I23" s="11">
        <f t="shared" si="6"/>
        <v>9</v>
      </c>
      <c r="J23" s="53" t="str">
        <f t="shared" si="4"/>
        <v>1001</v>
      </c>
      <c r="L23" s="4">
        <f>L22+$G$10</f>
        <v>1.875</v>
      </c>
      <c r="M23" s="4">
        <v>1</v>
      </c>
    </row>
    <row r="24" spans="1:13" x14ac:dyDescent="0.25">
      <c r="A24" s="13">
        <v>8.9999999999999993E-3</v>
      </c>
      <c r="B24" s="13">
        <f t="shared" si="1"/>
        <v>0.55758634860469414</v>
      </c>
      <c r="D24" s="4">
        <f t="shared" si="5"/>
        <v>0.09</v>
      </c>
      <c r="E24" s="4">
        <v>9</v>
      </c>
      <c r="F24" s="11">
        <f t="shared" si="2"/>
        <v>0</v>
      </c>
      <c r="G24" s="6">
        <f t="shared" si="0"/>
        <v>0.625</v>
      </c>
      <c r="H24" s="25">
        <f t="shared" si="3"/>
        <v>0.625</v>
      </c>
      <c r="I24" s="11">
        <f t="shared" si="6"/>
        <v>0</v>
      </c>
      <c r="J24" s="53" t="str">
        <f t="shared" si="4"/>
        <v>0000</v>
      </c>
      <c r="L24" s="4">
        <f t="shared" ref="L24:L37" si="7">L23+$G$10</f>
        <v>3.125</v>
      </c>
      <c r="M24" s="4">
        <v>2</v>
      </c>
    </row>
    <row r="25" spans="1:13" x14ac:dyDescent="0.25">
      <c r="A25" s="13">
        <v>0.01</v>
      </c>
      <c r="B25" s="13">
        <f t="shared" si="1"/>
        <v>1.2251484549086205E-16</v>
      </c>
      <c r="D25" s="4">
        <f t="shared" si="5"/>
        <v>9.9999999999999992E-2</v>
      </c>
      <c r="E25" s="4">
        <v>10</v>
      </c>
      <c r="F25" s="11">
        <f t="shared" si="2"/>
        <v>8</v>
      </c>
      <c r="G25" s="6">
        <f t="shared" si="0"/>
        <v>8.125</v>
      </c>
      <c r="H25" s="25">
        <f t="shared" si="3"/>
        <v>0.125</v>
      </c>
      <c r="I25" s="11">
        <f t="shared" si="6"/>
        <v>6</v>
      </c>
      <c r="J25" s="53" t="str">
        <f t="shared" si="4"/>
        <v>0110</v>
      </c>
      <c r="L25" s="4">
        <f t="shared" si="7"/>
        <v>4.375</v>
      </c>
      <c r="M25" s="4">
        <v>3</v>
      </c>
    </row>
    <row r="26" spans="1:13" x14ac:dyDescent="0.25">
      <c r="A26" s="13">
        <v>1.0999999999999999E-2</v>
      </c>
      <c r="B26" s="13">
        <f t="shared" si="1"/>
        <v>-6.8151511556229671E-2</v>
      </c>
      <c r="D26" s="4">
        <f t="shared" si="5"/>
        <v>0.10999999999999999</v>
      </c>
      <c r="E26" s="4">
        <v>11</v>
      </c>
      <c r="F26" s="11">
        <f t="shared" si="2"/>
        <v>0</v>
      </c>
      <c r="G26" s="6">
        <f t="shared" si="0"/>
        <v>0.625</v>
      </c>
      <c r="H26" s="25">
        <f t="shared" si="3"/>
        <v>0.625</v>
      </c>
      <c r="I26" s="11">
        <f t="shared" si="6"/>
        <v>0</v>
      </c>
      <c r="J26" s="53" t="str">
        <f t="shared" si="4"/>
        <v>0000</v>
      </c>
      <c r="L26" s="4">
        <f t="shared" si="7"/>
        <v>5.625</v>
      </c>
      <c r="M26" s="4">
        <v>4</v>
      </c>
    </row>
    <row r="27" spans="1:13" x14ac:dyDescent="0.25">
      <c r="A27" s="13">
        <v>1.2E-2</v>
      </c>
      <c r="B27" s="13">
        <f t="shared" si="1"/>
        <v>0.33688103937536862</v>
      </c>
      <c r="D27" s="4">
        <f t="shared" si="5"/>
        <v>0.11999999999999998</v>
      </c>
      <c r="E27" s="4">
        <v>12</v>
      </c>
      <c r="F27" s="11">
        <f t="shared" si="2"/>
        <v>12</v>
      </c>
      <c r="G27" s="6">
        <f t="shared" si="0"/>
        <v>11.875</v>
      </c>
      <c r="H27" s="25">
        <f t="shared" si="3"/>
        <v>0.125</v>
      </c>
      <c r="I27" s="11">
        <f t="shared" si="6"/>
        <v>9</v>
      </c>
      <c r="J27" s="53" t="str">
        <f t="shared" si="4"/>
        <v>1001</v>
      </c>
      <c r="L27" s="4">
        <f t="shared" si="7"/>
        <v>6.875</v>
      </c>
      <c r="M27" s="4">
        <v>5</v>
      </c>
    </row>
    <row r="28" spans="1:13" x14ac:dyDescent="0.25">
      <c r="A28" s="13">
        <v>1.2999999999999999E-2</v>
      </c>
      <c r="B28" s="13">
        <f t="shared" si="1"/>
        <v>1.1530927390585402</v>
      </c>
      <c r="D28" s="4">
        <f t="shared" si="5"/>
        <v>0.12999999999999998</v>
      </c>
      <c r="E28" s="4">
        <v>13</v>
      </c>
      <c r="F28" s="11">
        <f t="shared" si="2"/>
        <v>0</v>
      </c>
      <c r="G28" s="6">
        <f t="shared" si="0"/>
        <v>0.625</v>
      </c>
      <c r="H28" s="25">
        <f t="shared" si="3"/>
        <v>0.625</v>
      </c>
      <c r="I28" s="11">
        <f t="shared" si="6"/>
        <v>0</v>
      </c>
      <c r="J28" s="53" t="str">
        <f t="shared" si="4"/>
        <v>0000</v>
      </c>
      <c r="L28" s="4">
        <f t="shared" si="7"/>
        <v>8.125</v>
      </c>
      <c r="M28" s="4">
        <v>6</v>
      </c>
    </row>
    <row r="29" spans="1:13" x14ac:dyDescent="0.25">
      <c r="A29" s="13">
        <v>1.4E-2</v>
      </c>
      <c r="B29" s="13">
        <f t="shared" si="1"/>
        <v>2.279344523540316</v>
      </c>
      <c r="D29" s="4">
        <f t="shared" si="5"/>
        <v>0.13999999999999999</v>
      </c>
      <c r="E29" s="4">
        <v>14</v>
      </c>
      <c r="F29" s="11">
        <f t="shared" si="2"/>
        <v>8</v>
      </c>
      <c r="G29" s="6">
        <f t="shared" si="0"/>
        <v>8.125</v>
      </c>
      <c r="H29" s="25">
        <f t="shared" si="3"/>
        <v>0.125</v>
      </c>
      <c r="I29" s="11">
        <f t="shared" si="6"/>
        <v>6</v>
      </c>
      <c r="J29" s="53" t="str">
        <f t="shared" si="4"/>
        <v>0110</v>
      </c>
      <c r="L29" s="4">
        <f t="shared" si="7"/>
        <v>9.375</v>
      </c>
      <c r="M29" s="4">
        <v>7</v>
      </c>
    </row>
    <row r="30" spans="1:13" x14ac:dyDescent="0.25">
      <c r="A30" s="13">
        <v>1.4999999999999999E-2</v>
      </c>
      <c r="B30" s="13">
        <f t="shared" si="1"/>
        <v>3.5857864376269042</v>
      </c>
      <c r="D30" s="4">
        <f t="shared" si="5"/>
        <v>0.15</v>
      </c>
      <c r="E30" s="4">
        <v>15</v>
      </c>
      <c r="F30" s="11">
        <f t="shared" si="2"/>
        <v>0</v>
      </c>
      <c r="G30" s="6">
        <f t="shared" si="0"/>
        <v>0.625</v>
      </c>
      <c r="H30" s="25">
        <f t="shared" si="3"/>
        <v>0.625</v>
      </c>
      <c r="I30" s="11">
        <f t="shared" si="6"/>
        <v>0</v>
      </c>
      <c r="J30" s="53" t="str">
        <f t="shared" si="4"/>
        <v>0000</v>
      </c>
      <c r="L30" s="4">
        <f t="shared" si="7"/>
        <v>10.625</v>
      </c>
      <c r="M30" s="4">
        <v>8</v>
      </c>
    </row>
    <row r="31" spans="1:13" x14ac:dyDescent="0.25">
      <c r="A31" s="13">
        <v>1.6E-2</v>
      </c>
      <c r="B31" s="13">
        <f t="shared" si="1"/>
        <v>4.9270509831248415</v>
      </c>
      <c r="D31" s="4">
        <f t="shared" si="5"/>
        <v>0.16</v>
      </c>
      <c r="E31" s="4">
        <v>16</v>
      </c>
      <c r="F31" s="11">
        <f t="shared" si="2"/>
        <v>12</v>
      </c>
      <c r="G31" s="6">
        <f t="shared" si="0"/>
        <v>11.875</v>
      </c>
      <c r="H31" s="25">
        <f t="shared" si="3"/>
        <v>0.125</v>
      </c>
      <c r="I31" s="11">
        <f t="shared" si="6"/>
        <v>9</v>
      </c>
      <c r="J31" s="53" t="str">
        <f t="shared" si="4"/>
        <v>1001</v>
      </c>
      <c r="L31" s="4">
        <f t="shared" si="7"/>
        <v>11.875</v>
      </c>
      <c r="M31" s="4">
        <v>9</v>
      </c>
    </row>
    <row r="32" spans="1:13" x14ac:dyDescent="0.25">
      <c r="A32" s="13">
        <v>1.7000000000000001E-2</v>
      </c>
      <c r="B32" s="13">
        <f t="shared" si="1"/>
        <v>6.1569132130856321</v>
      </c>
      <c r="D32" s="4">
        <f t="shared" si="5"/>
        <v>0.17</v>
      </c>
      <c r="E32" s="4">
        <v>17</v>
      </c>
      <c r="F32" s="11">
        <f t="shared" si="2"/>
        <v>0</v>
      </c>
      <c r="G32" s="6">
        <f t="shared" si="0"/>
        <v>0.625</v>
      </c>
      <c r="H32" s="25">
        <f t="shared" si="3"/>
        <v>0.625</v>
      </c>
      <c r="I32" s="11">
        <f t="shared" si="6"/>
        <v>0</v>
      </c>
      <c r="J32" s="53" t="str">
        <f t="shared" si="4"/>
        <v>0000</v>
      </c>
      <c r="L32" s="4">
        <f t="shared" si="7"/>
        <v>13.125</v>
      </c>
      <c r="M32" s="4">
        <v>10</v>
      </c>
    </row>
    <row r="33" spans="1:19" x14ac:dyDescent="0.25">
      <c r="A33" s="13">
        <v>1.7999999999999999E-2</v>
      </c>
      <c r="B33" s="13">
        <f t="shared" si="1"/>
        <v>7.1429719392844291</v>
      </c>
      <c r="D33" s="4">
        <f t="shared" si="5"/>
        <v>0.18000000000000002</v>
      </c>
      <c r="E33" s="4">
        <v>18</v>
      </c>
      <c r="F33" s="11">
        <f t="shared" si="2"/>
        <v>8</v>
      </c>
      <c r="G33" s="6">
        <f t="shared" si="0"/>
        <v>8.125</v>
      </c>
      <c r="H33" s="25">
        <f t="shared" si="3"/>
        <v>0.125</v>
      </c>
      <c r="I33" s="11">
        <f t="shared" si="6"/>
        <v>6</v>
      </c>
      <c r="J33" s="53" t="str">
        <f t="shared" si="4"/>
        <v>0110</v>
      </c>
      <c r="L33" s="4">
        <f t="shared" si="7"/>
        <v>14.375</v>
      </c>
      <c r="M33" s="4">
        <v>11</v>
      </c>
    </row>
    <row r="34" spans="1:19" x14ac:dyDescent="0.25">
      <c r="A34" s="13">
        <v>1.9E-2</v>
      </c>
      <c r="B34" s="13">
        <f t="shared" si="1"/>
        <v>7.7799059002854909</v>
      </c>
      <c r="D34" s="4">
        <f t="shared" si="5"/>
        <v>0.19000000000000003</v>
      </c>
      <c r="E34" s="4">
        <v>19</v>
      </c>
      <c r="F34" s="11">
        <f t="shared" si="2"/>
        <v>0</v>
      </c>
      <c r="G34" s="6">
        <f t="shared" si="0"/>
        <v>0.625</v>
      </c>
      <c r="H34" s="25">
        <f t="shared" si="3"/>
        <v>0.625</v>
      </c>
      <c r="I34" s="11">
        <f t="shared" si="6"/>
        <v>0</v>
      </c>
      <c r="J34" s="53" t="str">
        <f t="shared" si="4"/>
        <v>0000</v>
      </c>
      <c r="L34" s="4">
        <f t="shared" si="7"/>
        <v>15.625</v>
      </c>
      <c r="M34" s="4">
        <v>12</v>
      </c>
    </row>
    <row r="35" spans="1:19" x14ac:dyDescent="0.25">
      <c r="A35" s="13">
        <v>0.02</v>
      </c>
      <c r="B35" s="13">
        <f t="shared" si="1"/>
        <v>8</v>
      </c>
      <c r="D35" s="4">
        <f t="shared" si="5"/>
        <v>0.20000000000000004</v>
      </c>
      <c r="E35" s="4">
        <v>20</v>
      </c>
      <c r="F35" s="11">
        <f t="shared" si="2"/>
        <v>12</v>
      </c>
      <c r="G35" s="6">
        <f t="shared" si="0"/>
        <v>11.875</v>
      </c>
      <c r="H35" s="25">
        <f t="shared" si="3"/>
        <v>0.125</v>
      </c>
      <c r="I35" s="11">
        <f t="shared" si="6"/>
        <v>9</v>
      </c>
      <c r="J35" s="53" t="str">
        <f t="shared" si="4"/>
        <v>1001</v>
      </c>
      <c r="L35" s="4">
        <f t="shared" si="7"/>
        <v>16.875</v>
      </c>
      <c r="M35" s="4">
        <v>13</v>
      </c>
    </row>
    <row r="36" spans="1:19" x14ac:dyDescent="0.25">
      <c r="A36" s="13">
        <v>2.1000000000000001E-2</v>
      </c>
      <c r="B36" s="13">
        <f t="shared" si="1"/>
        <v>7.7799059002854909</v>
      </c>
      <c r="D36" s="4">
        <f t="shared" si="5"/>
        <v>0.21000000000000005</v>
      </c>
      <c r="E36" s="4">
        <v>21</v>
      </c>
      <c r="F36" s="11">
        <f t="shared" si="2"/>
        <v>0</v>
      </c>
      <c r="G36" s="6">
        <f t="shared" si="0"/>
        <v>0.625</v>
      </c>
      <c r="H36" s="25">
        <f t="shared" si="3"/>
        <v>0.625</v>
      </c>
      <c r="I36" s="11">
        <f t="shared" si="6"/>
        <v>0</v>
      </c>
      <c r="J36" s="53" t="str">
        <f t="shared" si="4"/>
        <v>0000</v>
      </c>
      <c r="L36" s="4">
        <f t="shared" si="7"/>
        <v>18.125</v>
      </c>
      <c r="M36" s="4">
        <v>14</v>
      </c>
    </row>
    <row r="37" spans="1:19" x14ac:dyDescent="0.25">
      <c r="A37" s="13">
        <v>2.1999999999999999E-2</v>
      </c>
      <c r="B37" s="13">
        <f t="shared" si="1"/>
        <v>7.1429719392844309</v>
      </c>
      <c r="D37" s="4">
        <f t="shared" si="5"/>
        <v>0.22000000000000006</v>
      </c>
      <c r="E37" s="4">
        <v>22</v>
      </c>
      <c r="F37" s="11">
        <f t="shared" si="2"/>
        <v>8</v>
      </c>
      <c r="G37" s="6">
        <f t="shared" si="0"/>
        <v>8.125</v>
      </c>
      <c r="H37" s="25">
        <f t="shared" si="3"/>
        <v>0.125</v>
      </c>
      <c r="I37" s="11">
        <f t="shared" si="6"/>
        <v>6</v>
      </c>
      <c r="J37" s="53" t="str">
        <f t="shared" si="4"/>
        <v>0110</v>
      </c>
      <c r="L37" s="7">
        <f t="shared" si="7"/>
        <v>19.375</v>
      </c>
      <c r="M37" s="7">
        <v>15</v>
      </c>
    </row>
    <row r="38" spans="1:19" x14ac:dyDescent="0.25">
      <c r="A38" s="13">
        <v>2.3E-2</v>
      </c>
      <c r="B38" s="13">
        <f t="shared" si="1"/>
        <v>6.1569132130856312</v>
      </c>
      <c r="D38" s="4">
        <f t="shared" si="5"/>
        <v>0.23000000000000007</v>
      </c>
      <c r="E38" s="4">
        <v>23</v>
      </c>
      <c r="F38" s="11">
        <f t="shared" si="2"/>
        <v>0</v>
      </c>
      <c r="G38" s="6">
        <f t="shared" si="0"/>
        <v>0.625</v>
      </c>
      <c r="H38" s="25">
        <f t="shared" si="3"/>
        <v>0.625</v>
      </c>
      <c r="I38" s="11">
        <f t="shared" si="6"/>
        <v>0</v>
      </c>
      <c r="J38" s="53" t="str">
        <f t="shared" si="4"/>
        <v>0000</v>
      </c>
    </row>
    <row r="39" spans="1:19" x14ac:dyDescent="0.25">
      <c r="A39" s="13">
        <v>2.4E-2</v>
      </c>
      <c r="B39" s="13">
        <f t="shared" si="1"/>
        <v>4.9270509831248397</v>
      </c>
      <c r="D39" s="4">
        <f t="shared" si="5"/>
        <v>0.24000000000000007</v>
      </c>
      <c r="E39" s="4">
        <v>24</v>
      </c>
      <c r="F39" s="11">
        <f t="shared" si="2"/>
        <v>12</v>
      </c>
      <c r="G39" s="6">
        <f t="shared" si="0"/>
        <v>11.875</v>
      </c>
      <c r="H39" s="25">
        <f t="shared" si="3"/>
        <v>0.125</v>
      </c>
      <c r="I39" s="11">
        <f t="shared" si="6"/>
        <v>9</v>
      </c>
      <c r="J39" s="53" t="str">
        <f t="shared" si="4"/>
        <v>1001</v>
      </c>
    </row>
    <row r="40" spans="1:19" x14ac:dyDescent="0.25">
      <c r="A40" s="13">
        <v>2.5000000000000001E-2</v>
      </c>
      <c r="B40" s="13">
        <f t="shared" si="1"/>
        <v>3.5857864376269033</v>
      </c>
      <c r="D40" s="4">
        <f t="shared" si="5"/>
        <v>0.25000000000000006</v>
      </c>
      <c r="E40" s="4">
        <v>25</v>
      </c>
      <c r="F40" s="11">
        <f t="shared" si="2"/>
        <v>0</v>
      </c>
      <c r="G40" s="6">
        <f t="shared" si="0"/>
        <v>0.625</v>
      </c>
      <c r="H40" s="25">
        <f t="shared" si="3"/>
        <v>0.625</v>
      </c>
      <c r="I40" s="11">
        <f t="shared" si="6"/>
        <v>0</v>
      </c>
      <c r="J40" s="53" t="str">
        <f t="shared" si="4"/>
        <v>0000</v>
      </c>
    </row>
    <row r="41" spans="1:19" x14ac:dyDescent="0.25">
      <c r="A41" s="13">
        <v>2.5999999999999999E-2</v>
      </c>
      <c r="B41" s="13">
        <f t="shared" si="1"/>
        <v>2.2793445235403178</v>
      </c>
      <c r="D41" s="4">
        <f t="shared" si="5"/>
        <v>0.26000000000000006</v>
      </c>
      <c r="E41" s="4">
        <v>26</v>
      </c>
      <c r="F41" s="11">
        <f t="shared" si="2"/>
        <v>8</v>
      </c>
      <c r="G41" s="6">
        <f t="shared" si="0"/>
        <v>8.125</v>
      </c>
      <c r="H41" s="25">
        <f t="shared" si="3"/>
        <v>0.125</v>
      </c>
      <c r="I41" s="11">
        <f t="shared" si="6"/>
        <v>6</v>
      </c>
      <c r="J41" s="53" t="str">
        <f t="shared" si="4"/>
        <v>0110</v>
      </c>
      <c r="O41" t="s">
        <v>53</v>
      </c>
      <c r="P41" t="s">
        <v>52</v>
      </c>
      <c r="Q41" t="s">
        <v>51</v>
      </c>
      <c r="R41" t="s">
        <v>55</v>
      </c>
      <c r="S41" t="s">
        <v>54</v>
      </c>
    </row>
    <row r="42" spans="1:19" x14ac:dyDescent="0.25">
      <c r="A42" s="13">
        <v>2.7E-2</v>
      </c>
      <c r="B42" s="13">
        <f t="shared" si="1"/>
        <v>1.1530927390585415</v>
      </c>
      <c r="D42" s="4">
        <f t="shared" si="5"/>
        <v>0.27000000000000007</v>
      </c>
      <c r="E42" s="4">
        <v>27</v>
      </c>
      <c r="F42" s="11">
        <f t="shared" si="2"/>
        <v>0</v>
      </c>
      <c r="G42" s="6">
        <f t="shared" si="0"/>
        <v>0.625</v>
      </c>
      <c r="H42" s="25">
        <f t="shared" si="3"/>
        <v>0.625</v>
      </c>
      <c r="I42" s="11">
        <f t="shared" si="6"/>
        <v>0</v>
      </c>
      <c r="J42" s="53" t="str">
        <f t="shared" si="4"/>
        <v>0000</v>
      </c>
      <c r="O42">
        <v>0</v>
      </c>
      <c r="P42">
        <v>12</v>
      </c>
      <c r="Q42" s="47">
        <v>20</v>
      </c>
      <c r="R42" s="47">
        <v>20</v>
      </c>
      <c r="S42">
        <v>0</v>
      </c>
    </row>
    <row r="43" spans="1:19" x14ac:dyDescent="0.25">
      <c r="A43" s="13">
        <v>2.8000000000000001E-2</v>
      </c>
      <c r="B43" s="13">
        <f t="shared" si="1"/>
        <v>0.33688103937536862</v>
      </c>
      <c r="D43" s="4">
        <f t="shared" si="5"/>
        <v>0.28000000000000008</v>
      </c>
      <c r="E43" s="4">
        <v>28</v>
      </c>
      <c r="F43" s="11">
        <f>ROUND($C$3*(COS($C$5*D43))^2+$C$4*COS($C$5*D43), 4)</f>
        <v>12</v>
      </c>
      <c r="G43" s="6">
        <f t="shared" si="0"/>
        <v>11.875</v>
      </c>
      <c r="H43" s="25">
        <f t="shared" si="3"/>
        <v>0.125</v>
      </c>
      <c r="I43" s="11">
        <f t="shared" si="6"/>
        <v>9</v>
      </c>
      <c r="J43" s="53" t="str">
        <f t="shared" si="4"/>
        <v>1001</v>
      </c>
      <c r="O43">
        <v>1</v>
      </c>
      <c r="P43">
        <v>0</v>
      </c>
      <c r="Q43" s="47">
        <v>4</v>
      </c>
      <c r="R43" s="47">
        <v>4</v>
      </c>
      <c r="S43">
        <v>0</v>
      </c>
    </row>
    <row r="44" spans="1:19" x14ac:dyDescent="0.25">
      <c r="A44" s="13">
        <v>2.9000000000000001E-2</v>
      </c>
      <c r="B44" s="13">
        <f t="shared" si="1"/>
        <v>-6.8151511556229422E-2</v>
      </c>
      <c r="D44" s="4">
        <f t="shared" si="5"/>
        <v>0.29000000000000009</v>
      </c>
      <c r="E44" s="4">
        <v>29</v>
      </c>
      <c r="F44" s="11">
        <f t="shared" si="2"/>
        <v>0</v>
      </c>
      <c r="G44" s="6">
        <f t="shared" si="0"/>
        <v>0.625</v>
      </c>
      <c r="H44" s="25">
        <f t="shared" si="3"/>
        <v>0.625</v>
      </c>
      <c r="I44" s="11">
        <f t="shared" si="6"/>
        <v>0</v>
      </c>
      <c r="J44" s="53" t="str">
        <f t="shared" si="4"/>
        <v>0000</v>
      </c>
      <c r="O44">
        <v>2</v>
      </c>
      <c r="P44">
        <v>8</v>
      </c>
      <c r="Q44" s="47">
        <v>20</v>
      </c>
      <c r="R44" s="47">
        <v>20</v>
      </c>
      <c r="S44">
        <v>0</v>
      </c>
    </row>
    <row r="45" spans="1:19" x14ac:dyDescent="0.25">
      <c r="A45" s="13">
        <v>0.03</v>
      </c>
      <c r="B45" s="13">
        <f t="shared" si="1"/>
        <v>-3.6754453647258566E-16</v>
      </c>
      <c r="D45" s="4">
        <f t="shared" si="5"/>
        <v>0.3000000000000001</v>
      </c>
      <c r="E45" s="4">
        <v>30</v>
      </c>
      <c r="F45" s="11">
        <f t="shared" si="2"/>
        <v>8</v>
      </c>
      <c r="G45" s="6">
        <f t="shared" si="0"/>
        <v>8.125</v>
      </c>
      <c r="H45" s="25">
        <f t="shared" si="3"/>
        <v>0.125</v>
      </c>
      <c r="I45" s="11">
        <f t="shared" si="6"/>
        <v>6</v>
      </c>
      <c r="J45" s="53" t="str">
        <f t="shared" si="4"/>
        <v>0110</v>
      </c>
      <c r="O45">
        <v>3</v>
      </c>
      <c r="P45">
        <v>0</v>
      </c>
      <c r="Q45" s="47">
        <v>4</v>
      </c>
      <c r="R45" s="47">
        <v>4</v>
      </c>
      <c r="S45">
        <v>0</v>
      </c>
    </row>
    <row r="46" spans="1:19" x14ac:dyDescent="0.25">
      <c r="A46" s="13">
        <v>3.1E-2</v>
      </c>
      <c r="B46" s="13">
        <f t="shared" si="1"/>
        <v>0.55758634860469292</v>
      </c>
      <c r="D46" s="4">
        <f t="shared" si="5"/>
        <v>0.31000000000000011</v>
      </c>
      <c r="E46" s="4">
        <v>31</v>
      </c>
      <c r="F46" s="11">
        <f t="shared" si="2"/>
        <v>0</v>
      </c>
      <c r="G46" s="6">
        <f t="shared" si="0"/>
        <v>0.625</v>
      </c>
      <c r="H46" s="25">
        <f t="shared" si="3"/>
        <v>0.625</v>
      </c>
      <c r="I46" s="11">
        <f t="shared" si="6"/>
        <v>0</v>
      </c>
      <c r="J46" s="53" t="str">
        <f t="shared" si="4"/>
        <v>0000</v>
      </c>
    </row>
    <row r="47" spans="1:19" x14ac:dyDescent="0.25">
      <c r="A47" s="13">
        <v>3.2000000000000001E-2</v>
      </c>
      <c r="B47" s="13">
        <f t="shared" si="1"/>
        <v>1.5729490168751561</v>
      </c>
      <c r="D47" s="4">
        <f t="shared" si="5"/>
        <v>0.32000000000000012</v>
      </c>
      <c r="E47" s="4">
        <v>32</v>
      </c>
      <c r="F47" s="11">
        <f t="shared" si="2"/>
        <v>12</v>
      </c>
      <c r="G47" s="6">
        <f t="shared" ref="G47:G78" si="8">VLOOKUP(F47+$G$10/2,$L$22:$M$37,1,TRUE)</f>
        <v>11.875</v>
      </c>
      <c r="H47" s="25">
        <f t="shared" si="3"/>
        <v>0.125</v>
      </c>
      <c r="I47" s="11">
        <f t="shared" si="6"/>
        <v>9</v>
      </c>
      <c r="J47" s="53" t="str">
        <f t="shared" si="4"/>
        <v>1001</v>
      </c>
    </row>
    <row r="48" spans="1:19" x14ac:dyDescent="0.25">
      <c r="A48" s="13">
        <v>3.3000000000000002E-2</v>
      </c>
      <c r="B48" s="13">
        <f t="shared" si="1"/>
        <v>2.9690547380167351</v>
      </c>
      <c r="D48" s="4">
        <f t="shared" si="5"/>
        <v>0.33000000000000013</v>
      </c>
      <c r="E48" s="4">
        <v>33</v>
      </c>
      <c r="F48" s="11">
        <f t="shared" si="2"/>
        <v>0</v>
      </c>
      <c r="G48" s="6">
        <f t="shared" si="8"/>
        <v>0.625</v>
      </c>
      <c r="H48" s="25">
        <f t="shared" si="3"/>
        <v>0.625</v>
      </c>
      <c r="I48" s="11">
        <f t="shared" si="6"/>
        <v>0</v>
      </c>
      <c r="J48" s="53" t="str">
        <f t="shared" si="4"/>
        <v>0000</v>
      </c>
    </row>
    <row r="49" spans="1:10" x14ac:dyDescent="0.25">
      <c r="A49" s="13">
        <v>3.4000000000000002E-2</v>
      </c>
      <c r="B49" s="13">
        <f t="shared" si="1"/>
        <v>4.6304855327102166</v>
      </c>
      <c r="D49" s="4">
        <f t="shared" si="5"/>
        <v>0.34000000000000014</v>
      </c>
      <c r="E49" s="4">
        <v>34</v>
      </c>
      <c r="F49" s="11">
        <f t="shared" si="2"/>
        <v>8</v>
      </c>
      <c r="G49" s="6">
        <f t="shared" si="8"/>
        <v>8.125</v>
      </c>
      <c r="H49" s="25">
        <f t="shared" si="3"/>
        <v>0.125</v>
      </c>
      <c r="I49" s="11">
        <f t="shared" si="6"/>
        <v>6</v>
      </c>
      <c r="J49" s="53" t="str">
        <f t="shared" si="4"/>
        <v>0110</v>
      </c>
    </row>
    <row r="50" spans="1:10" x14ac:dyDescent="0.25">
      <c r="A50" s="13">
        <v>3.5000000000000003E-2</v>
      </c>
      <c r="B50" s="13">
        <f t="shared" si="1"/>
        <v>6.4142135623731029</v>
      </c>
      <c r="D50" s="4">
        <f t="shared" si="5"/>
        <v>0.35000000000000014</v>
      </c>
      <c r="E50" s="4">
        <v>35</v>
      </c>
      <c r="F50" s="11">
        <f t="shared" si="2"/>
        <v>0</v>
      </c>
      <c r="G50" s="6">
        <f t="shared" si="8"/>
        <v>0.625</v>
      </c>
      <c r="H50" s="25">
        <f t="shared" si="3"/>
        <v>0.625</v>
      </c>
      <c r="I50" s="11">
        <f t="shared" si="6"/>
        <v>0</v>
      </c>
      <c r="J50" s="53" t="str">
        <f t="shared" si="4"/>
        <v>0000</v>
      </c>
    </row>
    <row r="51" spans="1:10" x14ac:dyDescent="0.25">
      <c r="A51" s="13">
        <v>3.5999999999999997E-2</v>
      </c>
      <c r="B51" s="13">
        <f t="shared" si="1"/>
        <v>8.1631189606246313</v>
      </c>
      <c r="D51" s="4">
        <f t="shared" si="5"/>
        <v>0.36000000000000015</v>
      </c>
      <c r="E51" s="4">
        <v>36</v>
      </c>
      <c r="F51" s="11">
        <f t="shared" si="2"/>
        <v>12</v>
      </c>
      <c r="G51" s="6">
        <f t="shared" si="8"/>
        <v>11.875</v>
      </c>
      <c r="H51" s="25">
        <f t="shared" si="3"/>
        <v>0.125</v>
      </c>
      <c r="I51" s="11">
        <f t="shared" si="6"/>
        <v>9</v>
      </c>
      <c r="J51" s="53" t="str">
        <f t="shared" si="4"/>
        <v>1001</v>
      </c>
    </row>
    <row r="52" spans="1:10" x14ac:dyDescent="0.25">
      <c r="A52" s="13">
        <v>3.6999999999999998E-2</v>
      </c>
      <c r="B52" s="13">
        <f t="shared" si="1"/>
        <v>9.7209393098390997</v>
      </c>
      <c r="D52" s="4">
        <f t="shared" si="5"/>
        <v>0.37000000000000016</v>
      </c>
      <c r="E52" s="4">
        <v>37</v>
      </c>
      <c r="F52" s="11">
        <f t="shared" si="2"/>
        <v>0</v>
      </c>
      <c r="G52" s="6">
        <f t="shared" si="8"/>
        <v>0.625</v>
      </c>
      <c r="H52" s="25">
        <f t="shared" si="3"/>
        <v>0.625</v>
      </c>
      <c r="I52" s="11">
        <f t="shared" si="6"/>
        <v>0</v>
      </c>
      <c r="J52" s="53" t="str">
        <f t="shared" si="4"/>
        <v>0000</v>
      </c>
    </row>
    <row r="53" spans="1:10" x14ac:dyDescent="0.25">
      <c r="A53" s="13">
        <v>3.7999999999999999E-2</v>
      </c>
      <c r="B53" s="13">
        <f t="shared" si="1"/>
        <v>10.947198004465044</v>
      </c>
      <c r="D53" s="4">
        <f t="shared" si="5"/>
        <v>0.38000000000000017</v>
      </c>
      <c r="E53" s="4">
        <v>38</v>
      </c>
      <c r="F53" s="11">
        <f t="shared" si="2"/>
        <v>8</v>
      </c>
      <c r="G53" s="6">
        <f t="shared" si="8"/>
        <v>8.125</v>
      </c>
      <c r="H53" s="25">
        <f t="shared" si="3"/>
        <v>0.125</v>
      </c>
      <c r="I53" s="11">
        <f t="shared" si="6"/>
        <v>6</v>
      </c>
      <c r="J53" s="53" t="str">
        <f t="shared" si="4"/>
        <v>0110</v>
      </c>
    </row>
    <row r="54" spans="1:10" x14ac:dyDescent="0.25">
      <c r="A54" s="13">
        <v>3.9E-2</v>
      </c>
      <c r="B54" s="13">
        <f t="shared" si="1"/>
        <v>11.730659262666041</v>
      </c>
      <c r="D54" s="4">
        <f t="shared" si="5"/>
        <v>0.39000000000000018</v>
      </c>
      <c r="E54" s="4">
        <v>39</v>
      </c>
      <c r="F54" s="11">
        <f t="shared" si="2"/>
        <v>0</v>
      </c>
      <c r="G54" s="6">
        <f t="shared" si="8"/>
        <v>0.625</v>
      </c>
      <c r="H54" s="25">
        <f t="shared" si="3"/>
        <v>0.625</v>
      </c>
      <c r="I54" s="11">
        <f t="shared" si="6"/>
        <v>0</v>
      </c>
      <c r="J54" s="53" t="str">
        <f t="shared" si="4"/>
        <v>0000</v>
      </c>
    </row>
    <row r="55" spans="1:10" x14ac:dyDescent="0.25">
      <c r="A55" s="13">
        <v>0.04</v>
      </c>
      <c r="B55" s="13">
        <f t="shared" si="1"/>
        <v>12</v>
      </c>
      <c r="D55" s="4">
        <f t="shared" si="5"/>
        <v>0.40000000000000019</v>
      </c>
      <c r="E55" s="4">
        <v>40</v>
      </c>
      <c r="F55" s="11">
        <f t="shared" si="2"/>
        <v>12</v>
      </c>
      <c r="G55" s="6">
        <f t="shared" si="8"/>
        <v>11.875</v>
      </c>
      <c r="H55" s="25">
        <f t="shared" si="3"/>
        <v>0.125</v>
      </c>
      <c r="I55" s="11">
        <f t="shared" si="6"/>
        <v>9</v>
      </c>
      <c r="J55" s="53" t="str">
        <f t="shared" si="4"/>
        <v>1001</v>
      </c>
    </row>
    <row r="56" spans="1:10" x14ac:dyDescent="0.25">
      <c r="A56" s="13">
        <v>4.1000000000000002E-2</v>
      </c>
      <c r="B56" s="13">
        <f t="shared" si="1"/>
        <v>11.730659262666041</v>
      </c>
      <c r="D56" s="4">
        <f t="shared" si="5"/>
        <v>0.4100000000000002</v>
      </c>
      <c r="E56" s="4">
        <v>41</v>
      </c>
      <c r="F56" s="11">
        <f t="shared" si="2"/>
        <v>0</v>
      </c>
      <c r="G56" s="6">
        <f t="shared" si="8"/>
        <v>0.625</v>
      </c>
      <c r="H56" s="25">
        <f t="shared" si="3"/>
        <v>0.625</v>
      </c>
      <c r="I56" s="11">
        <f t="shared" si="6"/>
        <v>0</v>
      </c>
      <c r="J56" s="53" t="str">
        <f t="shared" si="4"/>
        <v>0000</v>
      </c>
    </row>
    <row r="57" spans="1:10" x14ac:dyDescent="0.25">
      <c r="A57" s="13">
        <v>4.2000000000000003E-2</v>
      </c>
      <c r="B57" s="13">
        <f t="shared" si="1"/>
        <v>10.947198004465042</v>
      </c>
      <c r="D57" s="4">
        <f t="shared" si="5"/>
        <v>0.42000000000000021</v>
      </c>
      <c r="E57" s="4">
        <v>42</v>
      </c>
      <c r="F57" s="11">
        <f t="shared" si="2"/>
        <v>8</v>
      </c>
      <c r="G57" s="6">
        <f t="shared" si="8"/>
        <v>8.125</v>
      </c>
      <c r="H57" s="25">
        <f t="shared" si="3"/>
        <v>0.125</v>
      </c>
      <c r="I57" s="11">
        <f t="shared" si="6"/>
        <v>6</v>
      </c>
      <c r="J57" s="53" t="str">
        <f t="shared" si="4"/>
        <v>0110</v>
      </c>
    </row>
    <row r="58" spans="1:10" x14ac:dyDescent="0.25">
      <c r="A58" s="13">
        <v>4.2999999999999997E-2</v>
      </c>
      <c r="B58" s="13">
        <f t="shared" si="1"/>
        <v>9.7209393098391033</v>
      </c>
      <c r="D58" s="4">
        <f t="shared" si="5"/>
        <v>0.43000000000000022</v>
      </c>
      <c r="E58" s="4">
        <v>43</v>
      </c>
      <c r="F58" s="11">
        <f t="shared" si="2"/>
        <v>0</v>
      </c>
      <c r="G58" s="6">
        <f t="shared" si="8"/>
        <v>0.625</v>
      </c>
      <c r="H58" s="25">
        <f t="shared" si="3"/>
        <v>0.625</v>
      </c>
      <c r="I58" s="11">
        <f t="shared" si="6"/>
        <v>0</v>
      </c>
      <c r="J58" s="53" t="str">
        <f t="shared" si="4"/>
        <v>0000</v>
      </c>
    </row>
    <row r="59" spans="1:10" x14ac:dyDescent="0.25">
      <c r="A59" s="13">
        <v>4.3999999999999997E-2</v>
      </c>
      <c r="B59" s="13">
        <f t="shared" si="1"/>
        <v>8.1631189606246348</v>
      </c>
      <c r="D59" s="4">
        <f t="shared" si="5"/>
        <v>0.44000000000000022</v>
      </c>
      <c r="E59" s="4">
        <v>44</v>
      </c>
      <c r="F59" s="11">
        <f t="shared" si="2"/>
        <v>12</v>
      </c>
      <c r="G59" s="6">
        <f t="shared" si="8"/>
        <v>11.875</v>
      </c>
      <c r="H59" s="25">
        <f t="shared" si="3"/>
        <v>0.125</v>
      </c>
      <c r="I59" s="11">
        <f t="shared" si="6"/>
        <v>9</v>
      </c>
      <c r="J59" s="53" t="str">
        <f t="shared" si="4"/>
        <v>1001</v>
      </c>
    </row>
    <row r="60" spans="1:10" x14ac:dyDescent="0.25">
      <c r="A60" s="13">
        <v>4.4999999999999998E-2</v>
      </c>
      <c r="B60" s="13">
        <f t="shared" si="1"/>
        <v>6.4142135623730976</v>
      </c>
      <c r="D60" s="4">
        <f t="shared" si="5"/>
        <v>0.45000000000000023</v>
      </c>
      <c r="E60" s="4">
        <v>45</v>
      </c>
      <c r="F60" s="11">
        <f t="shared" si="2"/>
        <v>0</v>
      </c>
      <c r="G60" s="6">
        <f t="shared" si="8"/>
        <v>0.625</v>
      </c>
      <c r="H60" s="25">
        <f t="shared" si="3"/>
        <v>0.625</v>
      </c>
      <c r="I60" s="11">
        <f t="shared" si="6"/>
        <v>0</v>
      </c>
      <c r="J60" s="53" t="str">
        <f t="shared" si="4"/>
        <v>0000</v>
      </c>
    </row>
    <row r="61" spans="1:10" x14ac:dyDescent="0.25">
      <c r="A61" s="13">
        <v>4.5999999999999999E-2</v>
      </c>
      <c r="B61" s="13">
        <f t="shared" si="1"/>
        <v>4.6304855327102121</v>
      </c>
      <c r="D61" s="4">
        <f t="shared" si="5"/>
        <v>0.46000000000000024</v>
      </c>
      <c r="E61" s="4">
        <v>46</v>
      </c>
      <c r="F61" s="11">
        <f t="shared" si="2"/>
        <v>8</v>
      </c>
      <c r="G61" s="6">
        <f t="shared" si="8"/>
        <v>8.125</v>
      </c>
      <c r="H61" s="25">
        <f t="shared" si="3"/>
        <v>0.125</v>
      </c>
      <c r="I61" s="11">
        <f t="shared" si="6"/>
        <v>6</v>
      </c>
      <c r="J61" s="53" t="str">
        <f t="shared" si="4"/>
        <v>0110</v>
      </c>
    </row>
    <row r="62" spans="1:10" x14ac:dyDescent="0.25">
      <c r="A62" s="13">
        <v>4.7E-2</v>
      </c>
      <c r="B62" s="13">
        <f t="shared" si="1"/>
        <v>2.9690547380167307</v>
      </c>
      <c r="D62" s="4">
        <f t="shared" si="5"/>
        <v>0.47000000000000025</v>
      </c>
      <c r="E62" s="4">
        <v>47</v>
      </c>
      <c r="F62" s="11">
        <f t="shared" si="2"/>
        <v>0</v>
      </c>
      <c r="G62" s="6">
        <f t="shared" si="8"/>
        <v>0.625</v>
      </c>
      <c r="H62" s="25">
        <f t="shared" si="3"/>
        <v>0.625</v>
      </c>
      <c r="I62" s="11">
        <f t="shared" si="6"/>
        <v>0</v>
      </c>
      <c r="J62" s="53" t="str">
        <f t="shared" si="4"/>
        <v>0000</v>
      </c>
    </row>
    <row r="63" spans="1:10" x14ac:dyDescent="0.25">
      <c r="A63" s="13">
        <v>4.8000000000000001E-2</v>
      </c>
      <c r="B63" s="13">
        <f t="shared" si="1"/>
        <v>1.572949016875153</v>
      </c>
      <c r="D63" s="4">
        <f t="shared" si="5"/>
        <v>0.48000000000000026</v>
      </c>
      <c r="E63" s="4">
        <v>48</v>
      </c>
      <c r="F63" s="11">
        <f t="shared" si="2"/>
        <v>12</v>
      </c>
      <c r="G63" s="6">
        <f t="shared" si="8"/>
        <v>11.875</v>
      </c>
      <c r="H63" s="25">
        <f t="shared" si="3"/>
        <v>0.125</v>
      </c>
      <c r="I63" s="11">
        <f t="shared" si="6"/>
        <v>9</v>
      </c>
      <c r="J63" s="53" t="str">
        <f t="shared" si="4"/>
        <v>1001</v>
      </c>
    </row>
    <row r="64" spans="1:10" x14ac:dyDescent="0.25">
      <c r="A64" s="13">
        <v>4.9000000000000002E-2</v>
      </c>
      <c r="B64" s="13">
        <f t="shared" si="1"/>
        <v>0.55758634860469092</v>
      </c>
      <c r="D64" s="4">
        <f t="shared" si="5"/>
        <v>0.49000000000000027</v>
      </c>
      <c r="E64" s="4">
        <v>49</v>
      </c>
      <c r="F64" s="11">
        <f t="shared" si="2"/>
        <v>0</v>
      </c>
      <c r="G64" s="6">
        <f t="shared" si="8"/>
        <v>0.625</v>
      </c>
      <c r="H64" s="25">
        <f t="shared" si="3"/>
        <v>0.625</v>
      </c>
      <c r="I64" s="11">
        <f t="shared" si="6"/>
        <v>0</v>
      </c>
      <c r="J64" s="53" t="str">
        <f t="shared" si="4"/>
        <v>0000</v>
      </c>
    </row>
    <row r="65" spans="1:10" x14ac:dyDescent="0.25">
      <c r="A65" s="13">
        <v>0.05</v>
      </c>
      <c r="B65" s="13">
        <f t="shared" si="1"/>
        <v>-1.1637826119459371E-15</v>
      </c>
      <c r="D65" s="4">
        <f t="shared" si="5"/>
        <v>0.50000000000000022</v>
      </c>
      <c r="E65" s="4">
        <v>50</v>
      </c>
      <c r="F65" s="11">
        <f t="shared" si="2"/>
        <v>8</v>
      </c>
      <c r="G65" s="6">
        <f t="shared" si="8"/>
        <v>8.125</v>
      </c>
      <c r="H65" s="25">
        <f t="shared" si="3"/>
        <v>0.125</v>
      </c>
      <c r="I65" s="11">
        <f t="shared" si="6"/>
        <v>6</v>
      </c>
      <c r="J65" s="53" t="str">
        <f t="shared" si="4"/>
        <v>0110</v>
      </c>
    </row>
    <row r="66" spans="1:10" x14ac:dyDescent="0.25">
      <c r="A66" s="13">
        <v>5.0999999999999997E-2</v>
      </c>
      <c r="B66" s="13">
        <f t="shared" si="1"/>
        <v>-6.8151511556230948E-2</v>
      </c>
      <c r="D66" s="4">
        <f t="shared" si="5"/>
        <v>0.51000000000000023</v>
      </c>
      <c r="E66" s="4">
        <v>51</v>
      </c>
      <c r="F66" s="11">
        <f t="shared" si="2"/>
        <v>0</v>
      </c>
      <c r="G66" s="6">
        <f t="shared" si="8"/>
        <v>0.625</v>
      </c>
      <c r="H66" s="25">
        <f t="shared" si="3"/>
        <v>0.625</v>
      </c>
      <c r="I66" s="11">
        <f t="shared" si="6"/>
        <v>0</v>
      </c>
      <c r="J66" s="53" t="str">
        <f t="shared" si="4"/>
        <v>0000</v>
      </c>
    </row>
    <row r="67" spans="1:10" x14ac:dyDescent="0.25">
      <c r="A67" s="13">
        <v>5.1999999999999998E-2</v>
      </c>
      <c r="B67" s="13">
        <f t="shared" si="1"/>
        <v>0.33688103937536673</v>
      </c>
      <c r="D67" s="4">
        <f t="shared" si="5"/>
        <v>0.52000000000000024</v>
      </c>
      <c r="E67" s="4">
        <v>52</v>
      </c>
      <c r="F67" s="11">
        <f t="shared" si="2"/>
        <v>12</v>
      </c>
      <c r="G67" s="6">
        <f t="shared" si="8"/>
        <v>11.875</v>
      </c>
      <c r="H67" s="25">
        <f t="shared" si="3"/>
        <v>0.125</v>
      </c>
      <c r="I67" s="11">
        <f t="shared" si="6"/>
        <v>9</v>
      </c>
      <c r="J67" s="53" t="str">
        <f t="shared" si="4"/>
        <v>1001</v>
      </c>
    </row>
    <row r="68" spans="1:10" x14ac:dyDescent="0.25">
      <c r="A68" s="13">
        <v>5.2999999999999999E-2</v>
      </c>
      <c r="B68" s="13">
        <f t="shared" si="1"/>
        <v>1.1530927390585444</v>
      </c>
      <c r="D68" s="4">
        <f t="shared" si="5"/>
        <v>0.53000000000000025</v>
      </c>
      <c r="E68" s="4">
        <v>53</v>
      </c>
      <c r="F68" s="11">
        <f t="shared" si="2"/>
        <v>0</v>
      </c>
      <c r="G68" s="6">
        <f t="shared" si="8"/>
        <v>0.625</v>
      </c>
      <c r="H68" s="25">
        <f t="shared" si="3"/>
        <v>0.625</v>
      </c>
      <c r="I68" s="11">
        <f t="shared" si="6"/>
        <v>0</v>
      </c>
      <c r="J68" s="53" t="str">
        <f t="shared" si="4"/>
        <v>0000</v>
      </c>
    </row>
    <row r="69" spans="1:10" x14ac:dyDescent="0.25">
      <c r="A69" s="13">
        <v>5.3999999999999999E-2</v>
      </c>
      <c r="B69" s="13">
        <f t="shared" si="1"/>
        <v>2.2793445235403147</v>
      </c>
      <c r="D69" s="4">
        <f t="shared" si="5"/>
        <v>0.54000000000000026</v>
      </c>
      <c r="E69" s="4">
        <v>54</v>
      </c>
      <c r="F69" s="11">
        <f t="shared" si="2"/>
        <v>8</v>
      </c>
      <c r="G69" s="6">
        <f t="shared" si="8"/>
        <v>8.125</v>
      </c>
      <c r="H69" s="25">
        <f t="shared" si="3"/>
        <v>0.125</v>
      </c>
      <c r="I69" s="11">
        <f t="shared" si="6"/>
        <v>6</v>
      </c>
      <c r="J69" s="53" t="str">
        <f t="shared" si="4"/>
        <v>0110</v>
      </c>
    </row>
    <row r="70" spans="1:10" x14ac:dyDescent="0.25">
      <c r="A70" s="13">
        <v>5.5E-2</v>
      </c>
      <c r="B70" s="13">
        <f t="shared" si="1"/>
        <v>3.5857864376269095</v>
      </c>
      <c r="D70" s="4">
        <f t="shared" si="5"/>
        <v>0.55000000000000027</v>
      </c>
      <c r="E70" s="4">
        <v>55</v>
      </c>
      <c r="F70" s="11">
        <f t="shared" si="2"/>
        <v>0</v>
      </c>
      <c r="G70" s="6">
        <f t="shared" si="8"/>
        <v>0.625</v>
      </c>
      <c r="H70" s="25">
        <f t="shared" si="3"/>
        <v>0.625</v>
      </c>
      <c r="I70" s="11">
        <f t="shared" si="6"/>
        <v>0</v>
      </c>
      <c r="J70" s="53" t="str">
        <f t="shared" si="4"/>
        <v>0000</v>
      </c>
    </row>
    <row r="71" spans="1:10" x14ac:dyDescent="0.25">
      <c r="A71" s="13">
        <v>5.6000000000000001E-2</v>
      </c>
      <c r="B71" s="13">
        <f t="shared" si="1"/>
        <v>4.9270509831248397</v>
      </c>
      <c r="D71" s="4">
        <f t="shared" si="5"/>
        <v>0.56000000000000028</v>
      </c>
      <c r="E71" s="4">
        <v>56</v>
      </c>
      <c r="F71" s="11">
        <f t="shared" si="2"/>
        <v>12</v>
      </c>
      <c r="G71" s="6">
        <f t="shared" si="8"/>
        <v>11.875</v>
      </c>
      <c r="H71" s="25">
        <f t="shared" si="3"/>
        <v>0.125</v>
      </c>
      <c r="I71" s="11">
        <f t="shared" si="6"/>
        <v>9</v>
      </c>
      <c r="J71" s="53" t="str">
        <f t="shared" si="4"/>
        <v>1001</v>
      </c>
    </row>
    <row r="72" spans="1:10" x14ac:dyDescent="0.25">
      <c r="A72" s="13">
        <v>5.7000000000000002E-2</v>
      </c>
      <c r="B72" s="13">
        <f t="shared" si="1"/>
        <v>6.1569132130856339</v>
      </c>
      <c r="D72" s="4">
        <f t="shared" si="5"/>
        <v>0.57000000000000028</v>
      </c>
      <c r="E72" s="4">
        <v>57</v>
      </c>
      <c r="F72" s="11">
        <f t="shared" si="2"/>
        <v>0</v>
      </c>
      <c r="G72" s="6">
        <f t="shared" si="8"/>
        <v>0.625</v>
      </c>
      <c r="H72" s="25">
        <f t="shared" si="3"/>
        <v>0.625</v>
      </c>
      <c r="I72" s="11">
        <f t="shared" si="6"/>
        <v>0</v>
      </c>
      <c r="J72" s="53" t="str">
        <f t="shared" si="4"/>
        <v>0000</v>
      </c>
    </row>
    <row r="73" spans="1:10" x14ac:dyDescent="0.25">
      <c r="A73" s="13">
        <v>5.8000000000000003E-2</v>
      </c>
      <c r="B73" s="13">
        <f t="shared" si="1"/>
        <v>7.1429719392844273</v>
      </c>
      <c r="D73" s="4">
        <f t="shared" si="5"/>
        <v>0.58000000000000029</v>
      </c>
      <c r="E73" s="4">
        <v>58</v>
      </c>
      <c r="F73" s="11">
        <f t="shared" si="2"/>
        <v>8</v>
      </c>
      <c r="G73" s="6">
        <f t="shared" si="8"/>
        <v>8.125</v>
      </c>
      <c r="H73" s="25">
        <f t="shared" si="3"/>
        <v>0.125</v>
      </c>
      <c r="I73" s="11">
        <f t="shared" si="6"/>
        <v>6</v>
      </c>
      <c r="J73" s="53" t="str">
        <f t="shared" si="4"/>
        <v>0110</v>
      </c>
    </row>
    <row r="74" spans="1:10" x14ac:dyDescent="0.25">
      <c r="A74" s="13">
        <v>5.8999999999999997E-2</v>
      </c>
      <c r="B74" s="13">
        <f t="shared" si="1"/>
        <v>7.77990590028549</v>
      </c>
      <c r="D74" s="4">
        <f t="shared" si="5"/>
        <v>0.5900000000000003</v>
      </c>
      <c r="E74" s="4">
        <v>59</v>
      </c>
      <c r="F74" s="11">
        <f t="shared" si="2"/>
        <v>0</v>
      </c>
      <c r="G74" s="6">
        <f t="shared" si="8"/>
        <v>0.625</v>
      </c>
      <c r="H74" s="25">
        <f t="shared" si="3"/>
        <v>0.625</v>
      </c>
      <c r="I74" s="11">
        <f t="shared" si="6"/>
        <v>0</v>
      </c>
      <c r="J74" s="53" t="str">
        <f t="shared" si="4"/>
        <v>0000</v>
      </c>
    </row>
    <row r="75" spans="1:10" x14ac:dyDescent="0.25">
      <c r="A75" s="13">
        <v>0.06</v>
      </c>
      <c r="B75" s="13">
        <f t="shared" si="1"/>
        <v>8</v>
      </c>
      <c r="D75" s="4">
        <f t="shared" si="5"/>
        <v>0.60000000000000031</v>
      </c>
      <c r="E75" s="4">
        <v>60</v>
      </c>
      <c r="F75" s="11">
        <f t="shared" si="2"/>
        <v>12</v>
      </c>
      <c r="G75" s="6">
        <f t="shared" si="8"/>
        <v>11.875</v>
      </c>
      <c r="H75" s="25">
        <f t="shared" si="3"/>
        <v>0.125</v>
      </c>
      <c r="I75" s="11">
        <f t="shared" si="6"/>
        <v>9</v>
      </c>
      <c r="J75" s="53" t="str">
        <f t="shared" si="4"/>
        <v>1001</v>
      </c>
    </row>
    <row r="76" spans="1:10" x14ac:dyDescent="0.25">
      <c r="A76" s="13">
        <v>6.0999999999999999E-2</v>
      </c>
      <c r="B76" s="13">
        <f t="shared" si="1"/>
        <v>7.7799059002854909</v>
      </c>
      <c r="D76" s="4">
        <f t="shared" si="5"/>
        <v>0.61000000000000032</v>
      </c>
      <c r="E76" s="4">
        <v>61</v>
      </c>
      <c r="F76" s="11">
        <f t="shared" si="2"/>
        <v>0</v>
      </c>
      <c r="G76" s="6">
        <f t="shared" si="8"/>
        <v>0.625</v>
      </c>
      <c r="H76" s="25">
        <f t="shared" si="3"/>
        <v>0.625</v>
      </c>
      <c r="I76" s="11">
        <f t="shared" si="6"/>
        <v>0</v>
      </c>
      <c r="J76" s="53" t="str">
        <f t="shared" si="4"/>
        <v>0000</v>
      </c>
    </row>
    <row r="77" spans="1:10" x14ac:dyDescent="0.25">
      <c r="A77" s="13">
        <v>6.2E-2</v>
      </c>
      <c r="B77" s="13">
        <f t="shared" si="1"/>
        <v>7.1429719392844309</v>
      </c>
      <c r="D77" s="4">
        <f t="shared" si="5"/>
        <v>0.62000000000000033</v>
      </c>
      <c r="E77" s="4">
        <v>62</v>
      </c>
      <c r="F77" s="11">
        <f t="shared" si="2"/>
        <v>8</v>
      </c>
      <c r="G77" s="6">
        <f t="shared" si="8"/>
        <v>8.125</v>
      </c>
      <c r="H77" s="25">
        <f t="shared" si="3"/>
        <v>0.125</v>
      </c>
      <c r="I77" s="11">
        <f t="shared" si="6"/>
        <v>6</v>
      </c>
      <c r="J77" s="53" t="str">
        <f t="shared" si="4"/>
        <v>0110</v>
      </c>
    </row>
    <row r="78" spans="1:10" x14ac:dyDescent="0.25">
      <c r="A78" s="13">
        <v>6.3E-2</v>
      </c>
      <c r="B78" s="13">
        <f t="shared" si="1"/>
        <v>6.1569132130856268</v>
      </c>
      <c r="D78" s="4">
        <f t="shared" si="5"/>
        <v>0.63000000000000034</v>
      </c>
      <c r="E78" s="4">
        <v>63</v>
      </c>
      <c r="F78" s="11">
        <f t="shared" si="2"/>
        <v>0</v>
      </c>
      <c r="G78" s="6">
        <f t="shared" si="8"/>
        <v>0.625</v>
      </c>
      <c r="H78" s="25">
        <f t="shared" si="3"/>
        <v>0.625</v>
      </c>
      <c r="I78" s="11">
        <f t="shared" si="6"/>
        <v>0</v>
      </c>
      <c r="J78" s="53" t="str">
        <f t="shared" si="4"/>
        <v>0000</v>
      </c>
    </row>
    <row r="79" spans="1:10" x14ac:dyDescent="0.25">
      <c r="A79" s="13">
        <v>6.4000000000000001E-2</v>
      </c>
      <c r="B79" s="13">
        <f t="shared" si="1"/>
        <v>4.9270509831248468</v>
      </c>
      <c r="D79" s="4">
        <f t="shared" si="5"/>
        <v>0.64000000000000035</v>
      </c>
      <c r="E79" s="4">
        <v>64</v>
      </c>
      <c r="F79" s="11">
        <f t="shared" si="2"/>
        <v>12</v>
      </c>
      <c r="G79" s="6">
        <f t="shared" ref="G79:G142" si="9">VLOOKUP(F79+$G$10/2,$L$22:$M$37,1,TRUE)</f>
        <v>11.875</v>
      </c>
      <c r="H79" s="25">
        <f t="shared" si="3"/>
        <v>0.125</v>
      </c>
      <c r="I79" s="11">
        <f t="shared" si="6"/>
        <v>9</v>
      </c>
      <c r="J79" s="53" t="str">
        <f t="shared" si="4"/>
        <v>1001</v>
      </c>
    </row>
    <row r="80" spans="1:10" x14ac:dyDescent="0.25">
      <c r="A80" s="13">
        <v>6.5000000000000002E-2</v>
      </c>
      <c r="B80" s="13">
        <f t="shared" ref="B80:B143" si="10">$C$3*(COS($C$5*A80))^2+$C$4*COS($C$5*A80)</f>
        <v>3.5857864376269006</v>
      </c>
      <c r="D80" s="4">
        <f t="shared" si="5"/>
        <v>0.65000000000000036</v>
      </c>
      <c r="E80" s="4">
        <v>65</v>
      </c>
      <c r="F80" s="11">
        <f t="shared" ref="F80:F143" si="11">ROUND($C$3*(COS($C$5*D80))^2+$C$4*COS($C$5*D80), 4)</f>
        <v>0</v>
      </c>
      <c r="G80" s="6">
        <f t="shared" si="9"/>
        <v>0.625</v>
      </c>
      <c r="H80" s="25">
        <f t="shared" ref="H80:H143" si="12">ABS(F80-G80)</f>
        <v>0.625</v>
      </c>
      <c r="I80" s="11">
        <f t="shared" si="6"/>
        <v>0</v>
      </c>
      <c r="J80" s="53" t="str">
        <f t="shared" ref="J80:J143" si="13">DEC2BIN(I80, 4)</f>
        <v>0000</v>
      </c>
    </row>
    <row r="81" spans="1:10" x14ac:dyDescent="0.25">
      <c r="A81" s="13">
        <v>6.6000000000000003E-2</v>
      </c>
      <c r="B81" s="13">
        <f t="shared" si="10"/>
        <v>2.2793445235403058</v>
      </c>
      <c r="D81" s="4">
        <f t="shared" ref="D81:D144" si="14">D80+$C$10</f>
        <v>0.66000000000000036</v>
      </c>
      <c r="E81" s="4">
        <v>66</v>
      </c>
      <c r="F81" s="11">
        <f t="shared" si="11"/>
        <v>8</v>
      </c>
      <c r="G81" s="6">
        <f t="shared" si="9"/>
        <v>8.125</v>
      </c>
      <c r="H81" s="25">
        <f t="shared" si="12"/>
        <v>0.125</v>
      </c>
      <c r="I81" s="11">
        <f t="shared" ref="I81:I144" si="15">VLOOKUP(G81, $L$22:$M$37, 2)</f>
        <v>6</v>
      </c>
      <c r="J81" s="53" t="str">
        <f t="shared" si="13"/>
        <v>0110</v>
      </c>
    </row>
    <row r="82" spans="1:10" x14ac:dyDescent="0.25">
      <c r="A82" s="13">
        <v>6.7000000000000004E-2</v>
      </c>
      <c r="B82" s="13">
        <f t="shared" si="10"/>
        <v>1.1530927390585379</v>
      </c>
      <c r="D82" s="4">
        <f t="shared" si="14"/>
        <v>0.67000000000000037</v>
      </c>
      <c r="E82" s="4">
        <v>67</v>
      </c>
      <c r="F82" s="11">
        <f t="shared" si="11"/>
        <v>0</v>
      </c>
      <c r="G82" s="6">
        <f t="shared" si="9"/>
        <v>0.625</v>
      </c>
      <c r="H82" s="25">
        <f t="shared" si="12"/>
        <v>0.625</v>
      </c>
      <c r="I82" s="11">
        <f t="shared" si="15"/>
        <v>0</v>
      </c>
      <c r="J82" s="53" t="str">
        <f t="shared" si="13"/>
        <v>0000</v>
      </c>
    </row>
    <row r="83" spans="1:10" x14ac:dyDescent="0.25">
      <c r="A83" s="13">
        <v>6.8000000000000005E-2</v>
      </c>
      <c r="B83" s="13">
        <f t="shared" si="10"/>
        <v>0.33688103937536262</v>
      </c>
      <c r="D83" s="4">
        <f t="shared" si="14"/>
        <v>0.68000000000000038</v>
      </c>
      <c r="E83" s="4">
        <v>68</v>
      </c>
      <c r="F83" s="11">
        <f t="shared" si="11"/>
        <v>12</v>
      </c>
      <c r="G83" s="6">
        <f t="shared" si="9"/>
        <v>11.875</v>
      </c>
      <c r="H83" s="25">
        <f t="shared" si="12"/>
        <v>0.125</v>
      </c>
      <c r="I83" s="11">
        <f t="shared" si="15"/>
        <v>9</v>
      </c>
      <c r="J83" s="53" t="str">
        <f t="shared" si="13"/>
        <v>1001</v>
      </c>
    </row>
    <row r="84" spans="1:10" x14ac:dyDescent="0.25">
      <c r="A84" s="13">
        <v>6.9000000000000006E-2</v>
      </c>
      <c r="B84" s="13">
        <f t="shared" si="10"/>
        <v>-6.8151511556230115E-2</v>
      </c>
      <c r="D84" s="4">
        <f t="shared" si="14"/>
        <v>0.69000000000000039</v>
      </c>
      <c r="E84" s="4">
        <v>69</v>
      </c>
      <c r="F84" s="11">
        <f t="shared" si="11"/>
        <v>0</v>
      </c>
      <c r="G84" s="6">
        <f t="shared" si="9"/>
        <v>0.625</v>
      </c>
      <c r="H84" s="25">
        <f t="shared" si="12"/>
        <v>0.625</v>
      </c>
      <c r="I84" s="11">
        <f t="shared" si="15"/>
        <v>0</v>
      </c>
      <c r="J84" s="53" t="str">
        <f t="shared" si="13"/>
        <v>0000</v>
      </c>
    </row>
    <row r="85" spans="1:10" x14ac:dyDescent="0.25">
      <c r="A85" s="13">
        <v>7.0000000000000007E-2</v>
      </c>
      <c r="B85" s="13">
        <f t="shared" si="10"/>
        <v>2.6951097603644851E-15</v>
      </c>
      <c r="D85" s="4">
        <f t="shared" si="14"/>
        <v>0.7000000000000004</v>
      </c>
      <c r="E85" s="4">
        <v>70</v>
      </c>
      <c r="F85" s="11">
        <f t="shared" si="11"/>
        <v>8</v>
      </c>
      <c r="G85" s="6">
        <f t="shared" si="9"/>
        <v>8.125</v>
      </c>
      <c r="H85" s="25">
        <f t="shared" si="12"/>
        <v>0.125</v>
      </c>
      <c r="I85" s="11">
        <f t="shared" si="15"/>
        <v>6</v>
      </c>
      <c r="J85" s="53" t="str">
        <f t="shared" si="13"/>
        <v>0110</v>
      </c>
    </row>
    <row r="86" spans="1:10" x14ac:dyDescent="0.25">
      <c r="A86" s="13">
        <v>7.0999999999999994E-2</v>
      </c>
      <c r="B86" s="13">
        <f t="shared" si="10"/>
        <v>0.55758634860468714</v>
      </c>
      <c r="D86" s="4">
        <f t="shared" si="14"/>
        <v>0.71000000000000041</v>
      </c>
      <c r="E86" s="4">
        <v>71</v>
      </c>
      <c r="F86" s="11">
        <f t="shared" si="11"/>
        <v>0</v>
      </c>
      <c r="G86" s="6">
        <f t="shared" si="9"/>
        <v>0.625</v>
      </c>
      <c r="H86" s="25">
        <f t="shared" si="12"/>
        <v>0.625</v>
      </c>
      <c r="I86" s="11">
        <f t="shared" si="15"/>
        <v>0</v>
      </c>
      <c r="J86" s="53" t="str">
        <f t="shared" si="13"/>
        <v>0000</v>
      </c>
    </row>
    <row r="87" spans="1:10" x14ac:dyDescent="0.25">
      <c r="A87" s="13">
        <v>7.1999999999999995E-2</v>
      </c>
      <c r="B87" s="13">
        <f t="shared" si="10"/>
        <v>1.5729490168751543</v>
      </c>
      <c r="D87" s="4">
        <f t="shared" si="14"/>
        <v>0.72000000000000042</v>
      </c>
      <c r="E87" s="4">
        <v>72</v>
      </c>
      <c r="F87" s="11">
        <f t="shared" si="11"/>
        <v>12</v>
      </c>
      <c r="G87" s="6">
        <f t="shared" si="9"/>
        <v>11.875</v>
      </c>
      <c r="H87" s="25">
        <f t="shared" si="12"/>
        <v>0.125</v>
      </c>
      <c r="I87" s="11">
        <f t="shared" si="15"/>
        <v>9</v>
      </c>
      <c r="J87" s="53" t="str">
        <f t="shared" si="13"/>
        <v>1001</v>
      </c>
    </row>
    <row r="88" spans="1:10" x14ac:dyDescent="0.25">
      <c r="A88" s="13">
        <v>7.2999999999999995E-2</v>
      </c>
      <c r="B88" s="13">
        <f t="shared" si="10"/>
        <v>2.9690547380167147</v>
      </c>
      <c r="D88" s="4">
        <f t="shared" si="14"/>
        <v>0.73000000000000043</v>
      </c>
      <c r="E88" s="4">
        <v>73</v>
      </c>
      <c r="F88" s="11">
        <f t="shared" si="11"/>
        <v>0</v>
      </c>
      <c r="G88" s="6">
        <f t="shared" si="9"/>
        <v>0.625</v>
      </c>
      <c r="H88" s="25">
        <f t="shared" si="12"/>
        <v>0.625</v>
      </c>
      <c r="I88" s="11">
        <f t="shared" si="15"/>
        <v>0</v>
      </c>
      <c r="J88" s="53" t="str">
        <f t="shared" si="13"/>
        <v>0000</v>
      </c>
    </row>
    <row r="89" spans="1:10" x14ac:dyDescent="0.25">
      <c r="A89" s="13">
        <v>7.3999999999999996E-2</v>
      </c>
      <c r="B89" s="13">
        <f t="shared" si="10"/>
        <v>4.6304855327102041</v>
      </c>
      <c r="D89" s="4">
        <f t="shared" si="14"/>
        <v>0.74000000000000044</v>
      </c>
      <c r="E89" s="4">
        <v>74</v>
      </c>
      <c r="F89" s="11">
        <f t="shared" si="11"/>
        <v>8</v>
      </c>
      <c r="G89" s="6">
        <f t="shared" si="9"/>
        <v>8.125</v>
      </c>
      <c r="H89" s="25">
        <f t="shared" si="12"/>
        <v>0.125</v>
      </c>
      <c r="I89" s="11">
        <f t="shared" si="15"/>
        <v>6</v>
      </c>
      <c r="J89" s="53" t="str">
        <f t="shared" si="13"/>
        <v>0110</v>
      </c>
    </row>
    <row r="90" spans="1:10" x14ac:dyDescent="0.25">
      <c r="A90" s="13">
        <v>7.4999999999999997E-2</v>
      </c>
      <c r="B90" s="13">
        <f t="shared" si="10"/>
        <v>6.4142135623730994</v>
      </c>
      <c r="D90" s="4">
        <f t="shared" si="14"/>
        <v>0.75000000000000044</v>
      </c>
      <c r="E90" s="4">
        <v>75</v>
      </c>
      <c r="F90" s="11">
        <f t="shared" si="11"/>
        <v>0</v>
      </c>
      <c r="G90" s="6">
        <f t="shared" si="9"/>
        <v>0.625</v>
      </c>
      <c r="H90" s="25">
        <f t="shared" si="12"/>
        <v>0.625</v>
      </c>
      <c r="I90" s="11">
        <f t="shared" si="15"/>
        <v>0</v>
      </c>
      <c r="J90" s="53" t="str">
        <f t="shared" si="13"/>
        <v>0000</v>
      </c>
    </row>
    <row r="91" spans="1:10" x14ac:dyDescent="0.25">
      <c r="A91" s="13">
        <v>7.5999999999999998E-2</v>
      </c>
      <c r="B91" s="13">
        <f t="shared" si="10"/>
        <v>8.1631189606246259</v>
      </c>
      <c r="D91" s="4">
        <f t="shared" si="14"/>
        <v>0.76000000000000045</v>
      </c>
      <c r="E91" s="4">
        <v>76</v>
      </c>
      <c r="F91" s="11">
        <f t="shared" si="11"/>
        <v>12</v>
      </c>
      <c r="G91" s="6">
        <f t="shared" si="9"/>
        <v>11.875</v>
      </c>
      <c r="H91" s="25">
        <f t="shared" si="12"/>
        <v>0.125</v>
      </c>
      <c r="I91" s="11">
        <f t="shared" si="15"/>
        <v>9</v>
      </c>
      <c r="J91" s="53" t="str">
        <f t="shared" si="13"/>
        <v>1001</v>
      </c>
    </row>
    <row r="92" spans="1:10" x14ac:dyDescent="0.25">
      <c r="A92" s="13">
        <v>7.6999999999999999E-2</v>
      </c>
      <c r="B92" s="13">
        <f t="shared" si="10"/>
        <v>9.7209393098391033</v>
      </c>
      <c r="D92" s="4">
        <f t="shared" si="14"/>
        <v>0.77000000000000046</v>
      </c>
      <c r="E92" s="4">
        <v>77</v>
      </c>
      <c r="F92" s="11">
        <f t="shared" si="11"/>
        <v>0</v>
      </c>
      <c r="G92" s="6">
        <f t="shared" si="9"/>
        <v>0.625</v>
      </c>
      <c r="H92" s="25">
        <f t="shared" si="12"/>
        <v>0.625</v>
      </c>
      <c r="I92" s="11">
        <f t="shared" si="15"/>
        <v>0</v>
      </c>
      <c r="J92" s="53" t="str">
        <f t="shared" si="13"/>
        <v>0000</v>
      </c>
    </row>
    <row r="93" spans="1:10" x14ac:dyDescent="0.25">
      <c r="A93" s="13">
        <v>7.8E-2</v>
      </c>
      <c r="B93" s="13">
        <f t="shared" si="10"/>
        <v>10.947198004465042</v>
      </c>
      <c r="D93" s="4">
        <f t="shared" si="14"/>
        <v>0.78000000000000047</v>
      </c>
      <c r="E93" s="4">
        <v>78</v>
      </c>
      <c r="F93" s="11">
        <f t="shared" si="11"/>
        <v>8</v>
      </c>
      <c r="G93" s="6">
        <f t="shared" si="9"/>
        <v>8.125</v>
      </c>
      <c r="H93" s="25">
        <f t="shared" si="12"/>
        <v>0.125</v>
      </c>
      <c r="I93" s="11">
        <f t="shared" si="15"/>
        <v>6</v>
      </c>
      <c r="J93" s="53" t="str">
        <f t="shared" si="13"/>
        <v>0110</v>
      </c>
    </row>
    <row r="94" spans="1:10" x14ac:dyDescent="0.25">
      <c r="A94" s="13">
        <v>7.9000000000000001E-2</v>
      </c>
      <c r="B94" s="13">
        <f t="shared" si="10"/>
        <v>11.730659262666045</v>
      </c>
      <c r="D94" s="4">
        <f t="shared" si="14"/>
        <v>0.79000000000000048</v>
      </c>
      <c r="E94" s="4">
        <v>79</v>
      </c>
      <c r="F94" s="11">
        <f t="shared" si="11"/>
        <v>0</v>
      </c>
      <c r="G94" s="6">
        <f t="shared" si="9"/>
        <v>0.625</v>
      </c>
      <c r="H94" s="25">
        <f t="shared" si="12"/>
        <v>0.625</v>
      </c>
      <c r="I94" s="11">
        <f t="shared" si="15"/>
        <v>0</v>
      </c>
      <c r="J94" s="53" t="str">
        <f t="shared" si="13"/>
        <v>0000</v>
      </c>
    </row>
    <row r="95" spans="1:10" x14ac:dyDescent="0.25">
      <c r="A95" s="13">
        <v>0.08</v>
      </c>
      <c r="B95" s="13">
        <f t="shared" si="10"/>
        <v>12</v>
      </c>
      <c r="D95" s="4">
        <f t="shared" si="14"/>
        <v>0.80000000000000049</v>
      </c>
      <c r="E95" s="4">
        <v>80</v>
      </c>
      <c r="F95" s="11">
        <f t="shared" si="11"/>
        <v>12</v>
      </c>
      <c r="G95" s="6">
        <f t="shared" si="9"/>
        <v>11.875</v>
      </c>
      <c r="H95" s="25">
        <f t="shared" si="12"/>
        <v>0.125</v>
      </c>
      <c r="I95" s="11">
        <f t="shared" si="15"/>
        <v>9</v>
      </c>
      <c r="J95" s="53" t="str">
        <f t="shared" si="13"/>
        <v>1001</v>
      </c>
    </row>
    <row r="96" spans="1:10" x14ac:dyDescent="0.25">
      <c r="A96" s="13">
        <v>8.1000000000000003E-2</v>
      </c>
      <c r="B96" s="13">
        <f t="shared" si="10"/>
        <v>11.730659262666041</v>
      </c>
      <c r="D96" s="4">
        <f t="shared" si="14"/>
        <v>0.8100000000000005</v>
      </c>
      <c r="E96" s="4">
        <v>81</v>
      </c>
      <c r="F96" s="11">
        <f t="shared" si="11"/>
        <v>0</v>
      </c>
      <c r="G96" s="6">
        <f t="shared" si="9"/>
        <v>0.625</v>
      </c>
      <c r="H96" s="25">
        <f t="shared" si="12"/>
        <v>0.625</v>
      </c>
      <c r="I96" s="11">
        <f t="shared" si="15"/>
        <v>0</v>
      </c>
      <c r="J96" s="53" t="str">
        <f t="shared" si="13"/>
        <v>0000</v>
      </c>
    </row>
    <row r="97" spans="1:10" x14ac:dyDescent="0.25">
      <c r="A97" s="13">
        <v>8.2000000000000003E-2</v>
      </c>
      <c r="B97" s="13">
        <f t="shared" si="10"/>
        <v>10.947198004465037</v>
      </c>
      <c r="D97" s="4">
        <f t="shared" si="14"/>
        <v>0.82000000000000051</v>
      </c>
      <c r="E97" s="4">
        <v>82</v>
      </c>
      <c r="F97" s="11">
        <f t="shared" si="11"/>
        <v>8</v>
      </c>
      <c r="G97" s="6">
        <f t="shared" si="9"/>
        <v>8.125</v>
      </c>
      <c r="H97" s="25">
        <f t="shared" si="12"/>
        <v>0.125</v>
      </c>
      <c r="I97" s="11">
        <f t="shared" si="15"/>
        <v>6</v>
      </c>
      <c r="J97" s="53" t="str">
        <f t="shared" si="13"/>
        <v>0110</v>
      </c>
    </row>
    <row r="98" spans="1:10" x14ac:dyDescent="0.25">
      <c r="A98" s="13">
        <v>8.3000000000000004E-2</v>
      </c>
      <c r="B98" s="13">
        <f t="shared" si="10"/>
        <v>9.7209393098390979</v>
      </c>
      <c r="D98" s="4">
        <f t="shared" si="14"/>
        <v>0.83000000000000052</v>
      </c>
      <c r="E98" s="4">
        <v>83</v>
      </c>
      <c r="F98" s="11">
        <f t="shared" si="11"/>
        <v>0</v>
      </c>
      <c r="G98" s="6">
        <f t="shared" si="9"/>
        <v>0.625</v>
      </c>
      <c r="H98" s="25">
        <f t="shared" si="12"/>
        <v>0.625</v>
      </c>
      <c r="I98" s="11">
        <f t="shared" si="15"/>
        <v>0</v>
      </c>
      <c r="J98" s="53" t="str">
        <f t="shared" si="13"/>
        <v>0000</v>
      </c>
    </row>
    <row r="99" spans="1:10" x14ac:dyDescent="0.25">
      <c r="A99" s="13">
        <v>8.4000000000000005E-2</v>
      </c>
      <c r="B99" s="13">
        <f t="shared" si="10"/>
        <v>8.1631189606246188</v>
      </c>
      <c r="D99" s="4">
        <f t="shared" si="14"/>
        <v>0.84000000000000052</v>
      </c>
      <c r="E99" s="4">
        <v>84</v>
      </c>
      <c r="F99" s="11">
        <f t="shared" si="11"/>
        <v>12</v>
      </c>
      <c r="G99" s="6">
        <f t="shared" si="9"/>
        <v>11.875</v>
      </c>
      <c r="H99" s="25">
        <f t="shared" si="12"/>
        <v>0.125</v>
      </c>
      <c r="I99" s="11">
        <f t="shared" si="15"/>
        <v>9</v>
      </c>
      <c r="J99" s="53" t="str">
        <f t="shared" si="13"/>
        <v>1001</v>
      </c>
    </row>
    <row r="100" spans="1:10" x14ac:dyDescent="0.25">
      <c r="A100" s="13">
        <v>8.5000000000000006E-2</v>
      </c>
      <c r="B100" s="13">
        <f t="shared" si="10"/>
        <v>6.4142135623730905</v>
      </c>
      <c r="D100" s="4">
        <f t="shared" si="14"/>
        <v>0.85000000000000053</v>
      </c>
      <c r="E100" s="4">
        <v>85</v>
      </c>
      <c r="F100" s="11">
        <f t="shared" si="11"/>
        <v>0</v>
      </c>
      <c r="G100" s="6">
        <f t="shared" si="9"/>
        <v>0.625</v>
      </c>
      <c r="H100" s="25">
        <f t="shared" si="12"/>
        <v>0.625</v>
      </c>
      <c r="I100" s="11">
        <f t="shared" si="15"/>
        <v>0</v>
      </c>
      <c r="J100" s="53" t="str">
        <f t="shared" si="13"/>
        <v>0000</v>
      </c>
    </row>
    <row r="101" spans="1:10" x14ac:dyDescent="0.25">
      <c r="A101" s="13">
        <v>8.5999999999999993E-2</v>
      </c>
      <c r="B101" s="13">
        <f t="shared" si="10"/>
        <v>4.6304855327102157</v>
      </c>
      <c r="D101" s="4">
        <f t="shared" si="14"/>
        <v>0.86000000000000054</v>
      </c>
      <c r="E101" s="4">
        <v>86</v>
      </c>
      <c r="F101" s="11">
        <f t="shared" si="11"/>
        <v>8</v>
      </c>
      <c r="G101" s="6">
        <f t="shared" si="9"/>
        <v>8.125</v>
      </c>
      <c r="H101" s="25">
        <f t="shared" si="12"/>
        <v>0.125</v>
      </c>
      <c r="I101" s="11">
        <f t="shared" si="15"/>
        <v>6</v>
      </c>
      <c r="J101" s="53" t="str">
        <f t="shared" si="13"/>
        <v>0110</v>
      </c>
    </row>
    <row r="102" spans="1:10" x14ac:dyDescent="0.25">
      <c r="A102" s="13">
        <v>8.6999999999999994E-2</v>
      </c>
      <c r="B102" s="13">
        <f t="shared" si="10"/>
        <v>2.9690547380167422</v>
      </c>
      <c r="D102" s="4">
        <f t="shared" si="14"/>
        <v>0.87000000000000055</v>
      </c>
      <c r="E102" s="4">
        <v>87</v>
      </c>
      <c r="F102" s="11">
        <f t="shared" si="11"/>
        <v>0</v>
      </c>
      <c r="G102" s="6">
        <f t="shared" si="9"/>
        <v>0.625</v>
      </c>
      <c r="H102" s="25">
        <f t="shared" si="12"/>
        <v>0.625</v>
      </c>
      <c r="I102" s="11">
        <f t="shared" si="15"/>
        <v>0</v>
      </c>
      <c r="J102" s="53" t="str">
        <f t="shared" si="13"/>
        <v>0000</v>
      </c>
    </row>
    <row r="103" spans="1:10" x14ac:dyDescent="0.25">
      <c r="A103" s="13">
        <v>8.7999999999999995E-2</v>
      </c>
      <c r="B103" s="13">
        <f t="shared" si="10"/>
        <v>1.5729490168751621</v>
      </c>
      <c r="D103" s="4">
        <f t="shared" si="14"/>
        <v>0.88000000000000056</v>
      </c>
      <c r="E103" s="4">
        <v>88</v>
      </c>
      <c r="F103" s="11">
        <f t="shared" si="11"/>
        <v>12</v>
      </c>
      <c r="G103" s="6">
        <f t="shared" si="9"/>
        <v>11.875</v>
      </c>
      <c r="H103" s="25">
        <f t="shared" si="12"/>
        <v>0.125</v>
      </c>
      <c r="I103" s="11">
        <f t="shared" si="15"/>
        <v>9</v>
      </c>
      <c r="J103" s="53" t="str">
        <f t="shared" si="13"/>
        <v>1001</v>
      </c>
    </row>
    <row r="104" spans="1:10" x14ac:dyDescent="0.25">
      <c r="A104" s="13">
        <v>8.8999999999999996E-2</v>
      </c>
      <c r="B104" s="13">
        <f t="shared" si="10"/>
        <v>0.55758634860470113</v>
      </c>
      <c r="D104" s="4">
        <f t="shared" si="14"/>
        <v>0.89000000000000057</v>
      </c>
      <c r="E104" s="4">
        <v>89</v>
      </c>
      <c r="F104" s="11">
        <f t="shared" si="11"/>
        <v>0</v>
      </c>
      <c r="G104" s="6">
        <f t="shared" si="9"/>
        <v>0.625</v>
      </c>
      <c r="H104" s="25">
        <f t="shared" si="12"/>
        <v>0.625</v>
      </c>
      <c r="I104" s="11">
        <f t="shared" si="15"/>
        <v>0</v>
      </c>
      <c r="J104" s="53" t="str">
        <f t="shared" si="13"/>
        <v>0000</v>
      </c>
    </row>
    <row r="105" spans="1:10" x14ac:dyDescent="0.25">
      <c r="A105" s="13">
        <v>0.09</v>
      </c>
      <c r="B105" s="13">
        <f t="shared" si="10"/>
        <v>1.102633609417761E-15</v>
      </c>
      <c r="D105" s="4">
        <f t="shared" si="14"/>
        <v>0.90000000000000058</v>
      </c>
      <c r="E105" s="4">
        <v>90</v>
      </c>
      <c r="F105" s="11">
        <f t="shared" si="11"/>
        <v>8</v>
      </c>
      <c r="G105" s="6">
        <f t="shared" si="9"/>
        <v>8.125</v>
      </c>
      <c r="H105" s="25">
        <f t="shared" si="12"/>
        <v>0.125</v>
      </c>
      <c r="I105" s="11">
        <f t="shared" si="15"/>
        <v>6</v>
      </c>
      <c r="J105" s="53" t="str">
        <f t="shared" si="13"/>
        <v>0110</v>
      </c>
    </row>
    <row r="106" spans="1:10" x14ac:dyDescent="0.25">
      <c r="A106" s="13">
        <v>9.0999999999999998E-2</v>
      </c>
      <c r="B106" s="13">
        <f t="shared" si="10"/>
        <v>-6.8151511556229227E-2</v>
      </c>
      <c r="D106" s="4">
        <f t="shared" si="14"/>
        <v>0.91000000000000059</v>
      </c>
      <c r="E106" s="4">
        <v>91</v>
      </c>
      <c r="F106" s="11">
        <f t="shared" si="11"/>
        <v>0</v>
      </c>
      <c r="G106" s="6">
        <f t="shared" si="9"/>
        <v>0.625</v>
      </c>
      <c r="H106" s="25">
        <f t="shared" si="12"/>
        <v>0.625</v>
      </c>
      <c r="I106" s="11">
        <f t="shared" si="15"/>
        <v>0</v>
      </c>
      <c r="J106" s="53" t="str">
        <f t="shared" si="13"/>
        <v>0000</v>
      </c>
    </row>
    <row r="107" spans="1:10" x14ac:dyDescent="0.25">
      <c r="A107" s="13">
        <v>9.1999999999999998E-2</v>
      </c>
      <c r="B107" s="13">
        <f t="shared" si="10"/>
        <v>0.33688103937536573</v>
      </c>
      <c r="D107" s="4">
        <f t="shared" si="14"/>
        <v>0.9200000000000006</v>
      </c>
      <c r="E107" s="4">
        <v>92</v>
      </c>
      <c r="F107" s="11">
        <f t="shared" si="11"/>
        <v>12</v>
      </c>
      <c r="G107" s="6">
        <f t="shared" si="9"/>
        <v>11.875</v>
      </c>
      <c r="H107" s="25">
        <f t="shared" si="12"/>
        <v>0.125</v>
      </c>
      <c r="I107" s="11">
        <f t="shared" si="15"/>
        <v>9</v>
      </c>
      <c r="J107" s="53" t="str">
        <f t="shared" si="13"/>
        <v>1001</v>
      </c>
    </row>
    <row r="108" spans="1:10" x14ac:dyDescent="0.25">
      <c r="A108" s="13">
        <v>9.2999999999999999E-2</v>
      </c>
      <c r="B108" s="13">
        <f t="shared" si="10"/>
        <v>1.153092739058543</v>
      </c>
      <c r="D108" s="4">
        <f t="shared" si="14"/>
        <v>0.9300000000000006</v>
      </c>
      <c r="E108" s="4">
        <v>93</v>
      </c>
      <c r="F108" s="11">
        <f t="shared" si="11"/>
        <v>0</v>
      </c>
      <c r="G108" s="6">
        <f t="shared" si="9"/>
        <v>0.625</v>
      </c>
      <c r="H108" s="25">
        <f t="shared" si="12"/>
        <v>0.625</v>
      </c>
      <c r="I108" s="11">
        <f t="shared" si="15"/>
        <v>0</v>
      </c>
      <c r="J108" s="53" t="str">
        <f t="shared" si="13"/>
        <v>0000</v>
      </c>
    </row>
    <row r="109" spans="1:10" x14ac:dyDescent="0.25">
      <c r="A109" s="13">
        <v>9.4E-2</v>
      </c>
      <c r="B109" s="13">
        <f t="shared" si="10"/>
        <v>2.2793445235403125</v>
      </c>
      <c r="D109" s="4">
        <f t="shared" si="14"/>
        <v>0.94000000000000061</v>
      </c>
      <c r="E109" s="4">
        <v>94</v>
      </c>
      <c r="F109" s="11">
        <f t="shared" si="11"/>
        <v>8</v>
      </c>
      <c r="G109" s="6">
        <f t="shared" si="9"/>
        <v>8.125</v>
      </c>
      <c r="H109" s="25">
        <f t="shared" si="12"/>
        <v>0.125</v>
      </c>
      <c r="I109" s="11">
        <f t="shared" si="15"/>
        <v>6</v>
      </c>
      <c r="J109" s="53" t="str">
        <f t="shared" si="13"/>
        <v>0110</v>
      </c>
    </row>
    <row r="110" spans="1:10" x14ac:dyDescent="0.25">
      <c r="A110" s="13">
        <v>9.5000000000000001E-2</v>
      </c>
      <c r="B110" s="13">
        <f t="shared" si="10"/>
        <v>3.5857864376269077</v>
      </c>
      <c r="D110" s="4">
        <f t="shared" si="14"/>
        <v>0.95000000000000062</v>
      </c>
      <c r="E110" s="4">
        <v>95</v>
      </c>
      <c r="F110" s="11">
        <f t="shared" si="11"/>
        <v>0</v>
      </c>
      <c r="G110" s="6">
        <f t="shared" si="9"/>
        <v>0.625</v>
      </c>
      <c r="H110" s="25">
        <f t="shared" si="12"/>
        <v>0.625</v>
      </c>
      <c r="I110" s="11">
        <f t="shared" si="15"/>
        <v>0</v>
      </c>
      <c r="J110" s="53" t="str">
        <f t="shared" si="13"/>
        <v>0000</v>
      </c>
    </row>
    <row r="111" spans="1:10" x14ac:dyDescent="0.25">
      <c r="A111" s="13">
        <v>9.6000000000000002E-2</v>
      </c>
      <c r="B111" s="13">
        <f t="shared" si="10"/>
        <v>4.9270509831248521</v>
      </c>
      <c r="D111" s="4">
        <f t="shared" si="14"/>
        <v>0.96000000000000063</v>
      </c>
      <c r="E111" s="4">
        <v>96</v>
      </c>
      <c r="F111" s="11">
        <f t="shared" si="11"/>
        <v>12</v>
      </c>
      <c r="G111" s="6">
        <f t="shared" si="9"/>
        <v>11.875</v>
      </c>
      <c r="H111" s="25">
        <f t="shared" si="12"/>
        <v>0.125</v>
      </c>
      <c r="I111" s="11">
        <f t="shared" si="15"/>
        <v>9</v>
      </c>
      <c r="J111" s="53" t="str">
        <f t="shared" si="13"/>
        <v>1001</v>
      </c>
    </row>
    <row r="112" spans="1:10" x14ac:dyDescent="0.25">
      <c r="A112" s="13">
        <v>9.7000000000000003E-2</v>
      </c>
      <c r="B112" s="13">
        <f t="shared" si="10"/>
        <v>6.1569132130856321</v>
      </c>
      <c r="D112" s="4">
        <f t="shared" si="14"/>
        <v>0.97000000000000064</v>
      </c>
      <c r="E112" s="4">
        <v>97</v>
      </c>
      <c r="F112" s="11">
        <f t="shared" si="11"/>
        <v>0</v>
      </c>
      <c r="G112" s="6">
        <f t="shared" si="9"/>
        <v>0.625</v>
      </c>
      <c r="H112" s="25">
        <f t="shared" si="12"/>
        <v>0.625</v>
      </c>
      <c r="I112" s="11">
        <f t="shared" si="15"/>
        <v>0</v>
      </c>
      <c r="J112" s="53" t="str">
        <f t="shared" si="13"/>
        <v>0000</v>
      </c>
    </row>
    <row r="113" spans="1:10" x14ac:dyDescent="0.25">
      <c r="A113" s="13">
        <v>9.8000000000000004E-2</v>
      </c>
      <c r="B113" s="13">
        <f t="shared" si="10"/>
        <v>7.1429719392844371</v>
      </c>
      <c r="D113" s="4">
        <f t="shared" si="14"/>
        <v>0.98000000000000065</v>
      </c>
      <c r="E113" s="4">
        <v>98</v>
      </c>
      <c r="F113" s="11">
        <f t="shared" si="11"/>
        <v>8</v>
      </c>
      <c r="G113" s="6">
        <f t="shared" si="9"/>
        <v>8.125</v>
      </c>
      <c r="H113" s="25">
        <f t="shared" si="12"/>
        <v>0.125</v>
      </c>
      <c r="I113" s="11">
        <f t="shared" si="15"/>
        <v>6</v>
      </c>
      <c r="J113" s="53" t="str">
        <f t="shared" si="13"/>
        <v>0110</v>
      </c>
    </row>
    <row r="114" spans="1:10" x14ac:dyDescent="0.25">
      <c r="A114" s="13">
        <v>9.9000000000000005E-2</v>
      </c>
      <c r="B114" s="13">
        <f t="shared" si="10"/>
        <v>7.7799059002854927</v>
      </c>
      <c r="D114" s="4">
        <f t="shared" si="14"/>
        <v>0.99000000000000066</v>
      </c>
      <c r="E114" s="4">
        <v>99</v>
      </c>
      <c r="F114" s="11">
        <f t="shared" si="11"/>
        <v>0</v>
      </c>
      <c r="G114" s="6">
        <f t="shared" si="9"/>
        <v>0.625</v>
      </c>
      <c r="H114" s="25">
        <f t="shared" si="12"/>
        <v>0.625</v>
      </c>
      <c r="I114" s="11">
        <f t="shared" si="15"/>
        <v>0</v>
      </c>
      <c r="J114" s="53" t="str">
        <f t="shared" si="13"/>
        <v>0000</v>
      </c>
    </row>
    <row r="115" spans="1:10" x14ac:dyDescent="0.25">
      <c r="A115" s="13">
        <v>0.1</v>
      </c>
      <c r="B115" s="13">
        <f t="shared" si="10"/>
        <v>8</v>
      </c>
      <c r="D115" s="4">
        <f t="shared" si="14"/>
        <v>1.0000000000000007</v>
      </c>
      <c r="E115" s="4">
        <v>100</v>
      </c>
      <c r="F115" s="11">
        <f t="shared" si="11"/>
        <v>12</v>
      </c>
      <c r="G115" s="6">
        <f t="shared" si="9"/>
        <v>11.875</v>
      </c>
      <c r="H115" s="25">
        <f t="shared" si="12"/>
        <v>0.125</v>
      </c>
      <c r="I115" s="11">
        <f t="shared" si="15"/>
        <v>9</v>
      </c>
      <c r="J115" s="53" t="str">
        <f t="shared" si="13"/>
        <v>1001</v>
      </c>
    </row>
    <row r="116" spans="1:10" x14ac:dyDescent="0.25">
      <c r="A116" s="13">
        <v>0.10100000000000001</v>
      </c>
      <c r="B116" s="13">
        <f t="shared" si="10"/>
        <v>7.7799059002854909</v>
      </c>
      <c r="D116" s="4">
        <f t="shared" si="14"/>
        <v>1.0100000000000007</v>
      </c>
      <c r="E116" s="4">
        <v>101</v>
      </c>
      <c r="F116" s="11">
        <f t="shared" si="11"/>
        <v>0</v>
      </c>
      <c r="G116" s="6">
        <f t="shared" si="9"/>
        <v>0.625</v>
      </c>
      <c r="H116" s="25">
        <f t="shared" si="12"/>
        <v>0.625</v>
      </c>
      <c r="I116" s="11">
        <f t="shared" si="15"/>
        <v>0</v>
      </c>
      <c r="J116" s="53" t="str">
        <f t="shared" si="13"/>
        <v>0000</v>
      </c>
    </row>
    <row r="117" spans="1:10" x14ac:dyDescent="0.25">
      <c r="A117" s="13">
        <v>0.10199999999999999</v>
      </c>
      <c r="B117" s="13">
        <f t="shared" si="10"/>
        <v>7.1429719392844415</v>
      </c>
      <c r="D117" s="4">
        <f t="shared" si="14"/>
        <v>1.0200000000000007</v>
      </c>
      <c r="E117" s="4">
        <v>102</v>
      </c>
      <c r="F117" s="11">
        <f t="shared" si="11"/>
        <v>8</v>
      </c>
      <c r="G117" s="6">
        <f t="shared" si="9"/>
        <v>8.125</v>
      </c>
      <c r="H117" s="25">
        <f t="shared" si="12"/>
        <v>0.125</v>
      </c>
      <c r="I117" s="11">
        <f t="shared" si="15"/>
        <v>6</v>
      </c>
      <c r="J117" s="53" t="str">
        <f t="shared" si="13"/>
        <v>0110</v>
      </c>
    </row>
    <row r="118" spans="1:10" x14ac:dyDescent="0.25">
      <c r="A118" s="13">
        <v>0.10299999999999999</v>
      </c>
      <c r="B118" s="13">
        <f t="shared" si="10"/>
        <v>6.1569132130856401</v>
      </c>
      <c r="D118" s="4">
        <f t="shared" si="14"/>
        <v>1.0300000000000007</v>
      </c>
      <c r="E118" s="4">
        <v>103</v>
      </c>
      <c r="F118" s="11">
        <f t="shared" si="11"/>
        <v>0</v>
      </c>
      <c r="G118" s="6">
        <f t="shared" si="9"/>
        <v>0.625</v>
      </c>
      <c r="H118" s="25">
        <f t="shared" si="12"/>
        <v>0.625</v>
      </c>
      <c r="I118" s="11">
        <f t="shared" si="15"/>
        <v>0</v>
      </c>
      <c r="J118" s="53" t="str">
        <f t="shared" si="13"/>
        <v>0000</v>
      </c>
    </row>
    <row r="119" spans="1:10" x14ac:dyDescent="0.25">
      <c r="A119" s="13">
        <v>0.104</v>
      </c>
      <c r="B119" s="13">
        <f t="shared" si="10"/>
        <v>4.9270509831248468</v>
      </c>
      <c r="D119" s="4">
        <f t="shared" si="14"/>
        <v>1.0400000000000007</v>
      </c>
      <c r="E119" s="4">
        <v>104</v>
      </c>
      <c r="F119" s="11">
        <f t="shared" si="11"/>
        <v>12</v>
      </c>
      <c r="G119" s="6">
        <f t="shared" si="9"/>
        <v>11.875</v>
      </c>
      <c r="H119" s="25">
        <f t="shared" si="12"/>
        <v>0.125</v>
      </c>
      <c r="I119" s="11">
        <f t="shared" si="15"/>
        <v>9</v>
      </c>
      <c r="J119" s="53" t="str">
        <f t="shared" si="13"/>
        <v>1001</v>
      </c>
    </row>
    <row r="120" spans="1:10" x14ac:dyDescent="0.25">
      <c r="A120" s="13">
        <v>0.105</v>
      </c>
      <c r="B120" s="13">
        <f t="shared" si="10"/>
        <v>3.5857864376269033</v>
      </c>
      <c r="D120" s="4">
        <f t="shared" si="14"/>
        <v>1.0500000000000007</v>
      </c>
      <c r="E120" s="4">
        <v>105</v>
      </c>
      <c r="F120" s="11">
        <f t="shared" si="11"/>
        <v>0</v>
      </c>
      <c r="G120" s="6">
        <f t="shared" si="9"/>
        <v>0.625</v>
      </c>
      <c r="H120" s="25">
        <f t="shared" si="12"/>
        <v>0.625</v>
      </c>
      <c r="I120" s="11">
        <f t="shared" si="15"/>
        <v>0</v>
      </c>
      <c r="J120" s="53" t="str">
        <f t="shared" si="13"/>
        <v>0000</v>
      </c>
    </row>
    <row r="121" spans="1:10" x14ac:dyDescent="0.25">
      <c r="A121" s="13">
        <v>0.106</v>
      </c>
      <c r="B121" s="13">
        <f t="shared" si="10"/>
        <v>2.2793445235403085</v>
      </c>
      <c r="D121" s="4">
        <f t="shared" si="14"/>
        <v>1.0600000000000007</v>
      </c>
      <c r="E121" s="4">
        <v>106</v>
      </c>
      <c r="F121" s="11">
        <f t="shared" si="11"/>
        <v>8</v>
      </c>
      <c r="G121" s="6">
        <f t="shared" si="9"/>
        <v>8.125</v>
      </c>
      <c r="H121" s="25">
        <f t="shared" si="12"/>
        <v>0.125</v>
      </c>
      <c r="I121" s="11">
        <f t="shared" si="15"/>
        <v>6</v>
      </c>
      <c r="J121" s="53" t="str">
        <f t="shared" si="13"/>
        <v>0110</v>
      </c>
    </row>
    <row r="122" spans="1:10" x14ac:dyDescent="0.25">
      <c r="A122" s="13">
        <v>0.107</v>
      </c>
      <c r="B122" s="13">
        <f t="shared" si="10"/>
        <v>1.1530927390585506</v>
      </c>
      <c r="D122" s="4">
        <f t="shared" si="14"/>
        <v>1.0700000000000007</v>
      </c>
      <c r="E122" s="4">
        <v>107</v>
      </c>
      <c r="F122" s="11">
        <f t="shared" si="11"/>
        <v>0</v>
      </c>
      <c r="G122" s="6">
        <f t="shared" si="9"/>
        <v>0.625</v>
      </c>
      <c r="H122" s="25">
        <f t="shared" si="12"/>
        <v>0.625</v>
      </c>
      <c r="I122" s="11">
        <f t="shared" si="15"/>
        <v>0</v>
      </c>
      <c r="J122" s="53" t="str">
        <f t="shared" si="13"/>
        <v>0000</v>
      </c>
    </row>
    <row r="123" spans="1:10" x14ac:dyDescent="0.25">
      <c r="A123" s="13">
        <v>0.108</v>
      </c>
      <c r="B123" s="13">
        <f t="shared" si="10"/>
        <v>0.33688103937537062</v>
      </c>
      <c r="D123" s="4">
        <f t="shared" si="14"/>
        <v>1.0800000000000007</v>
      </c>
      <c r="E123" s="4">
        <v>108</v>
      </c>
      <c r="F123" s="11">
        <f t="shared" si="11"/>
        <v>12</v>
      </c>
      <c r="G123" s="6">
        <f t="shared" si="9"/>
        <v>11.875</v>
      </c>
      <c r="H123" s="25">
        <f t="shared" si="12"/>
        <v>0.125</v>
      </c>
      <c r="I123" s="11">
        <f t="shared" si="15"/>
        <v>9</v>
      </c>
      <c r="J123" s="53" t="str">
        <f t="shared" si="13"/>
        <v>1001</v>
      </c>
    </row>
    <row r="124" spans="1:10" x14ac:dyDescent="0.25">
      <c r="A124" s="13">
        <v>0.109</v>
      </c>
      <c r="B124" s="13">
        <f t="shared" si="10"/>
        <v>-6.8151511556229838E-2</v>
      </c>
      <c r="D124" s="4">
        <f t="shared" si="14"/>
        <v>1.0900000000000007</v>
      </c>
      <c r="E124" s="4">
        <v>109</v>
      </c>
      <c r="F124" s="11">
        <f t="shared" si="11"/>
        <v>0</v>
      </c>
      <c r="G124" s="6">
        <f t="shared" si="9"/>
        <v>0.625</v>
      </c>
      <c r="H124" s="25">
        <f t="shared" si="12"/>
        <v>0.625</v>
      </c>
      <c r="I124" s="11">
        <f t="shared" si="15"/>
        <v>0</v>
      </c>
      <c r="J124" s="53" t="str">
        <f t="shared" si="13"/>
        <v>0000</v>
      </c>
    </row>
    <row r="125" spans="1:10" x14ac:dyDescent="0.25">
      <c r="A125" s="13">
        <v>0.11</v>
      </c>
      <c r="B125" s="13">
        <f t="shared" si="10"/>
        <v>2.2050503784010311E-15</v>
      </c>
      <c r="D125" s="4">
        <f t="shared" si="14"/>
        <v>1.1000000000000008</v>
      </c>
      <c r="E125" s="4">
        <v>110</v>
      </c>
      <c r="F125" s="11">
        <f t="shared" si="11"/>
        <v>8</v>
      </c>
      <c r="G125" s="6">
        <f t="shared" si="9"/>
        <v>8.125</v>
      </c>
      <c r="H125" s="25">
        <f t="shared" si="12"/>
        <v>0.125</v>
      </c>
      <c r="I125" s="11">
        <f t="shared" si="15"/>
        <v>6</v>
      </c>
      <c r="J125" s="53" t="str">
        <f t="shared" si="13"/>
        <v>0110</v>
      </c>
    </row>
    <row r="126" spans="1:10" x14ac:dyDescent="0.25">
      <c r="A126" s="13">
        <v>0.111</v>
      </c>
      <c r="B126" s="13">
        <f t="shared" si="10"/>
        <v>0.55758634860470402</v>
      </c>
      <c r="D126" s="4">
        <f t="shared" si="14"/>
        <v>1.1100000000000008</v>
      </c>
      <c r="E126" s="4">
        <v>111</v>
      </c>
      <c r="F126" s="11">
        <f t="shared" si="11"/>
        <v>0</v>
      </c>
      <c r="G126" s="6">
        <f t="shared" si="9"/>
        <v>0.625</v>
      </c>
      <c r="H126" s="25">
        <f t="shared" si="12"/>
        <v>0.625</v>
      </c>
      <c r="I126" s="11">
        <f t="shared" si="15"/>
        <v>0</v>
      </c>
      <c r="J126" s="53" t="str">
        <f t="shared" si="13"/>
        <v>0000</v>
      </c>
    </row>
    <row r="127" spans="1:10" x14ac:dyDescent="0.25">
      <c r="A127" s="13">
        <v>0.112</v>
      </c>
      <c r="B127" s="13">
        <f t="shared" si="10"/>
        <v>1.5729490168751525</v>
      </c>
      <c r="D127" s="4">
        <f t="shared" si="14"/>
        <v>1.1200000000000008</v>
      </c>
      <c r="E127" s="4">
        <v>112</v>
      </c>
      <c r="F127" s="11">
        <f t="shared" si="11"/>
        <v>12</v>
      </c>
      <c r="G127" s="6">
        <f t="shared" si="9"/>
        <v>11.875</v>
      </c>
      <c r="H127" s="25">
        <f t="shared" si="12"/>
        <v>0.125</v>
      </c>
      <c r="I127" s="11">
        <f t="shared" si="15"/>
        <v>9</v>
      </c>
      <c r="J127" s="53" t="str">
        <f t="shared" si="13"/>
        <v>1001</v>
      </c>
    </row>
    <row r="128" spans="1:10" x14ac:dyDescent="0.25">
      <c r="A128" s="13">
        <v>0.113</v>
      </c>
      <c r="B128" s="13">
        <f t="shared" si="10"/>
        <v>2.9690547380167298</v>
      </c>
      <c r="D128" s="4">
        <f t="shared" si="14"/>
        <v>1.1300000000000008</v>
      </c>
      <c r="E128" s="4">
        <v>113</v>
      </c>
      <c r="F128" s="11">
        <f t="shared" si="11"/>
        <v>0</v>
      </c>
      <c r="G128" s="6">
        <f t="shared" si="9"/>
        <v>0.625</v>
      </c>
      <c r="H128" s="25">
        <f t="shared" si="12"/>
        <v>0.625</v>
      </c>
      <c r="I128" s="11">
        <f t="shared" si="15"/>
        <v>0</v>
      </c>
      <c r="J128" s="53" t="str">
        <f t="shared" si="13"/>
        <v>0000</v>
      </c>
    </row>
    <row r="129" spans="1:10" x14ac:dyDescent="0.25">
      <c r="A129" s="13">
        <v>0.114</v>
      </c>
      <c r="B129" s="13">
        <f t="shared" si="10"/>
        <v>4.630485532710221</v>
      </c>
      <c r="D129" s="4">
        <f t="shared" si="14"/>
        <v>1.1400000000000008</v>
      </c>
      <c r="E129" s="4">
        <v>114</v>
      </c>
      <c r="F129" s="11">
        <f t="shared" si="11"/>
        <v>8</v>
      </c>
      <c r="G129" s="6">
        <f t="shared" si="9"/>
        <v>8.125</v>
      </c>
      <c r="H129" s="25">
        <f t="shared" si="12"/>
        <v>0.125</v>
      </c>
      <c r="I129" s="11">
        <f t="shared" si="15"/>
        <v>6</v>
      </c>
      <c r="J129" s="53" t="str">
        <f t="shared" si="13"/>
        <v>0110</v>
      </c>
    </row>
    <row r="130" spans="1:10" x14ac:dyDescent="0.25">
      <c r="A130" s="13">
        <v>0.115</v>
      </c>
      <c r="B130" s="13">
        <f t="shared" si="10"/>
        <v>6.4142135623731171</v>
      </c>
      <c r="D130" s="4">
        <f t="shared" si="14"/>
        <v>1.1500000000000008</v>
      </c>
      <c r="E130" s="4">
        <v>115</v>
      </c>
      <c r="F130" s="11">
        <f t="shared" si="11"/>
        <v>0</v>
      </c>
      <c r="G130" s="6">
        <f t="shared" si="9"/>
        <v>0.625</v>
      </c>
      <c r="H130" s="25">
        <f t="shared" si="12"/>
        <v>0.625</v>
      </c>
      <c r="I130" s="11">
        <f t="shared" si="15"/>
        <v>0</v>
      </c>
      <c r="J130" s="53" t="str">
        <f t="shared" si="13"/>
        <v>0000</v>
      </c>
    </row>
    <row r="131" spans="1:10" x14ac:dyDescent="0.25">
      <c r="A131" s="13">
        <v>0.11600000000000001</v>
      </c>
      <c r="B131" s="13">
        <f t="shared" si="10"/>
        <v>8.1631189606246259</v>
      </c>
      <c r="D131" s="4">
        <f t="shared" si="14"/>
        <v>1.1600000000000008</v>
      </c>
      <c r="E131" s="4">
        <v>116</v>
      </c>
      <c r="F131" s="11">
        <f t="shared" si="11"/>
        <v>12</v>
      </c>
      <c r="G131" s="6">
        <f t="shared" si="9"/>
        <v>11.875</v>
      </c>
      <c r="H131" s="25">
        <f t="shared" si="12"/>
        <v>0.125</v>
      </c>
      <c r="I131" s="11">
        <f t="shared" si="15"/>
        <v>9</v>
      </c>
      <c r="J131" s="53" t="str">
        <f t="shared" si="13"/>
        <v>1001</v>
      </c>
    </row>
    <row r="132" spans="1:10" x14ac:dyDescent="0.25">
      <c r="A132" s="13">
        <v>0.11700000000000001</v>
      </c>
      <c r="B132" s="13">
        <f t="shared" si="10"/>
        <v>9.7209393098391033</v>
      </c>
      <c r="D132" s="4">
        <f t="shared" si="14"/>
        <v>1.1700000000000008</v>
      </c>
      <c r="E132" s="4">
        <v>117</v>
      </c>
      <c r="F132" s="11">
        <f t="shared" si="11"/>
        <v>0</v>
      </c>
      <c r="G132" s="6">
        <f t="shared" si="9"/>
        <v>0.625</v>
      </c>
      <c r="H132" s="25">
        <f t="shared" si="12"/>
        <v>0.625</v>
      </c>
      <c r="I132" s="11">
        <f t="shared" si="15"/>
        <v>0</v>
      </c>
      <c r="J132" s="53" t="str">
        <f t="shared" si="13"/>
        <v>0000</v>
      </c>
    </row>
    <row r="133" spans="1:10" x14ac:dyDescent="0.25">
      <c r="A133" s="13">
        <v>0.11799999999999999</v>
      </c>
      <c r="B133" s="13">
        <f t="shared" si="10"/>
        <v>10.947198004465028</v>
      </c>
      <c r="D133" s="4">
        <f t="shared" si="14"/>
        <v>1.1800000000000008</v>
      </c>
      <c r="E133" s="4">
        <v>118</v>
      </c>
      <c r="F133" s="11">
        <f t="shared" si="11"/>
        <v>8</v>
      </c>
      <c r="G133" s="6">
        <f t="shared" si="9"/>
        <v>8.125</v>
      </c>
      <c r="H133" s="25">
        <f t="shared" si="12"/>
        <v>0.125</v>
      </c>
      <c r="I133" s="11">
        <f t="shared" si="15"/>
        <v>6</v>
      </c>
      <c r="J133" s="53" t="str">
        <f t="shared" si="13"/>
        <v>0110</v>
      </c>
    </row>
    <row r="134" spans="1:10" x14ac:dyDescent="0.25">
      <c r="A134" s="13">
        <v>0.11899999999999999</v>
      </c>
      <c r="B134" s="13">
        <f t="shared" si="10"/>
        <v>11.730659262666038</v>
      </c>
      <c r="D134" s="4">
        <f t="shared" si="14"/>
        <v>1.1900000000000008</v>
      </c>
      <c r="E134" s="4">
        <v>119</v>
      </c>
      <c r="F134" s="11">
        <f t="shared" si="11"/>
        <v>0</v>
      </c>
      <c r="G134" s="6">
        <f t="shared" si="9"/>
        <v>0.625</v>
      </c>
      <c r="H134" s="25">
        <f t="shared" si="12"/>
        <v>0.625</v>
      </c>
      <c r="I134" s="11">
        <f t="shared" si="15"/>
        <v>0</v>
      </c>
      <c r="J134" s="53" t="str">
        <f t="shared" si="13"/>
        <v>0000</v>
      </c>
    </row>
    <row r="135" spans="1:10" x14ac:dyDescent="0.25">
      <c r="A135" s="13">
        <v>0.12</v>
      </c>
      <c r="B135" s="13">
        <f t="shared" si="10"/>
        <v>12</v>
      </c>
      <c r="D135" s="4">
        <f t="shared" si="14"/>
        <v>1.2000000000000008</v>
      </c>
      <c r="E135" s="4">
        <v>120</v>
      </c>
      <c r="F135" s="11">
        <f t="shared" si="11"/>
        <v>12</v>
      </c>
      <c r="G135" s="6">
        <f t="shared" si="9"/>
        <v>11.875</v>
      </c>
      <c r="H135" s="25">
        <f t="shared" si="12"/>
        <v>0.125</v>
      </c>
      <c r="I135" s="11">
        <f t="shared" si="15"/>
        <v>9</v>
      </c>
      <c r="J135" s="53" t="str">
        <f t="shared" si="13"/>
        <v>1001</v>
      </c>
    </row>
    <row r="136" spans="1:10" x14ac:dyDescent="0.25">
      <c r="A136" s="13">
        <v>0.121</v>
      </c>
      <c r="B136" s="13">
        <f t="shared" si="10"/>
        <v>11.730659262666041</v>
      </c>
      <c r="D136" s="4">
        <f t="shared" si="14"/>
        <v>1.2100000000000009</v>
      </c>
      <c r="E136" s="4">
        <v>121</v>
      </c>
      <c r="F136" s="11">
        <f t="shared" si="11"/>
        <v>0</v>
      </c>
      <c r="G136" s="6">
        <f t="shared" si="9"/>
        <v>0.625</v>
      </c>
      <c r="H136" s="25">
        <f t="shared" si="12"/>
        <v>0.625</v>
      </c>
      <c r="I136" s="11">
        <f t="shared" si="15"/>
        <v>0</v>
      </c>
      <c r="J136" s="53" t="str">
        <f t="shared" si="13"/>
        <v>0000</v>
      </c>
    </row>
    <row r="137" spans="1:10" x14ac:dyDescent="0.25">
      <c r="A137" s="13">
        <v>0.122</v>
      </c>
      <c r="B137" s="13">
        <f t="shared" si="10"/>
        <v>10.947198004465038</v>
      </c>
      <c r="D137" s="4">
        <f t="shared" si="14"/>
        <v>1.2200000000000009</v>
      </c>
      <c r="E137" s="4">
        <v>122</v>
      </c>
      <c r="F137" s="11">
        <f t="shared" si="11"/>
        <v>8</v>
      </c>
      <c r="G137" s="6">
        <f t="shared" si="9"/>
        <v>8.125</v>
      </c>
      <c r="H137" s="25">
        <f t="shared" si="12"/>
        <v>0.125</v>
      </c>
      <c r="I137" s="11">
        <f t="shared" si="15"/>
        <v>6</v>
      </c>
      <c r="J137" s="53" t="str">
        <f t="shared" si="13"/>
        <v>0110</v>
      </c>
    </row>
    <row r="138" spans="1:10" x14ac:dyDescent="0.25">
      <c r="A138" s="13">
        <v>0.123</v>
      </c>
      <c r="B138" s="13">
        <f t="shared" si="10"/>
        <v>9.7209393098391139</v>
      </c>
      <c r="D138" s="4">
        <f t="shared" si="14"/>
        <v>1.2300000000000009</v>
      </c>
      <c r="E138" s="4">
        <v>123</v>
      </c>
      <c r="F138" s="11">
        <f t="shared" si="11"/>
        <v>0</v>
      </c>
      <c r="G138" s="6">
        <f t="shared" si="9"/>
        <v>0.625</v>
      </c>
      <c r="H138" s="25">
        <f t="shared" si="12"/>
        <v>0.625</v>
      </c>
      <c r="I138" s="11">
        <f t="shared" si="15"/>
        <v>0</v>
      </c>
      <c r="J138" s="53" t="str">
        <f t="shared" si="13"/>
        <v>0000</v>
      </c>
    </row>
    <row r="139" spans="1:10" x14ac:dyDescent="0.25">
      <c r="A139" s="13">
        <v>0.124</v>
      </c>
      <c r="B139" s="13">
        <f t="shared" si="10"/>
        <v>8.1631189606246402</v>
      </c>
      <c r="D139" s="4">
        <f t="shared" si="14"/>
        <v>1.2400000000000009</v>
      </c>
      <c r="E139" s="4">
        <v>124</v>
      </c>
      <c r="F139" s="11">
        <f t="shared" si="11"/>
        <v>12</v>
      </c>
      <c r="G139" s="6">
        <f t="shared" si="9"/>
        <v>11.875</v>
      </c>
      <c r="H139" s="25">
        <f t="shared" si="12"/>
        <v>0.125</v>
      </c>
      <c r="I139" s="11">
        <f t="shared" si="15"/>
        <v>9</v>
      </c>
      <c r="J139" s="53" t="str">
        <f t="shared" si="13"/>
        <v>1001</v>
      </c>
    </row>
    <row r="140" spans="1:10" x14ac:dyDescent="0.25">
      <c r="A140" s="13">
        <v>0.125</v>
      </c>
      <c r="B140" s="13">
        <f t="shared" si="10"/>
        <v>6.414213562373094</v>
      </c>
      <c r="D140" s="4">
        <f t="shared" si="14"/>
        <v>1.2500000000000009</v>
      </c>
      <c r="E140" s="4">
        <v>125</v>
      </c>
      <c r="F140" s="11">
        <f t="shared" si="11"/>
        <v>0</v>
      </c>
      <c r="G140" s="6">
        <f t="shared" si="9"/>
        <v>0.625</v>
      </c>
      <c r="H140" s="25">
        <f t="shared" si="12"/>
        <v>0.625</v>
      </c>
      <c r="I140" s="11">
        <f t="shared" si="15"/>
        <v>0</v>
      </c>
      <c r="J140" s="53" t="str">
        <f t="shared" si="13"/>
        <v>0000</v>
      </c>
    </row>
    <row r="141" spans="1:10" x14ac:dyDescent="0.25">
      <c r="A141" s="13">
        <v>0.126</v>
      </c>
      <c r="B141" s="13">
        <f t="shared" si="10"/>
        <v>4.6304855327101988</v>
      </c>
      <c r="D141" s="4">
        <f t="shared" si="14"/>
        <v>1.2600000000000009</v>
      </c>
      <c r="E141" s="4">
        <v>126</v>
      </c>
      <c r="F141" s="11">
        <f t="shared" si="11"/>
        <v>8</v>
      </c>
      <c r="G141" s="6">
        <f t="shared" si="9"/>
        <v>8.125</v>
      </c>
      <c r="H141" s="25">
        <f t="shared" si="12"/>
        <v>0.125</v>
      </c>
      <c r="I141" s="11">
        <f t="shared" si="15"/>
        <v>6</v>
      </c>
      <c r="J141" s="53" t="str">
        <f t="shared" si="13"/>
        <v>0110</v>
      </c>
    </row>
    <row r="142" spans="1:10" x14ac:dyDescent="0.25">
      <c r="A142" s="13">
        <v>0.127</v>
      </c>
      <c r="B142" s="13">
        <f t="shared" si="10"/>
        <v>2.9690547380167089</v>
      </c>
      <c r="D142" s="4">
        <f t="shared" si="14"/>
        <v>1.2700000000000009</v>
      </c>
      <c r="E142" s="4">
        <v>127</v>
      </c>
      <c r="F142" s="11">
        <f t="shared" si="11"/>
        <v>0</v>
      </c>
      <c r="G142" s="6">
        <f t="shared" si="9"/>
        <v>0.625</v>
      </c>
      <c r="H142" s="25">
        <f t="shared" si="12"/>
        <v>0.625</v>
      </c>
      <c r="I142" s="11">
        <f t="shared" si="15"/>
        <v>0</v>
      </c>
      <c r="J142" s="53" t="str">
        <f t="shared" si="13"/>
        <v>0000</v>
      </c>
    </row>
    <row r="143" spans="1:10" x14ac:dyDescent="0.25">
      <c r="A143" s="13">
        <v>0.128</v>
      </c>
      <c r="B143" s="13">
        <f t="shared" si="10"/>
        <v>1.5729490168751639</v>
      </c>
      <c r="D143" s="4">
        <f t="shared" si="14"/>
        <v>1.2800000000000009</v>
      </c>
      <c r="E143" s="4">
        <v>128</v>
      </c>
      <c r="F143" s="11">
        <f t="shared" si="11"/>
        <v>12</v>
      </c>
      <c r="G143" s="6">
        <f t="shared" ref="G143:G206" si="16">VLOOKUP(F143+$G$10/2,$L$22:$M$37,1,TRUE)</f>
        <v>11.875</v>
      </c>
      <c r="H143" s="25">
        <f t="shared" si="12"/>
        <v>0.125</v>
      </c>
      <c r="I143" s="11">
        <f t="shared" si="15"/>
        <v>9</v>
      </c>
      <c r="J143" s="53" t="str">
        <f t="shared" si="13"/>
        <v>1001</v>
      </c>
    </row>
    <row r="144" spans="1:10" x14ac:dyDescent="0.25">
      <c r="A144" s="13">
        <v>0.129</v>
      </c>
      <c r="B144" s="13">
        <f t="shared" ref="B144:B207" si="17">$C$3*(COS($C$5*A144))^2+$C$4*COS($C$5*A144)</f>
        <v>0.55758634860469347</v>
      </c>
      <c r="D144" s="4">
        <f t="shared" si="14"/>
        <v>1.2900000000000009</v>
      </c>
      <c r="E144" s="4">
        <v>129</v>
      </c>
      <c r="F144" s="11">
        <f t="shared" ref="F144:F207" si="18">ROUND($C$3*(COS($C$5*D144))^2+$C$4*COS($C$5*D144), 4)</f>
        <v>0</v>
      </c>
      <c r="G144" s="6">
        <f t="shared" si="16"/>
        <v>0.625</v>
      </c>
      <c r="H144" s="25">
        <f t="shared" ref="H144:H207" si="19">ABS(F144-G144)</f>
        <v>0.625</v>
      </c>
      <c r="I144" s="11">
        <f t="shared" si="15"/>
        <v>0</v>
      </c>
      <c r="J144" s="53" t="str">
        <f t="shared" ref="J144:J207" si="20">DEC2BIN(I144, 4)</f>
        <v>0000</v>
      </c>
    </row>
    <row r="145" spans="1:10" x14ac:dyDescent="0.25">
      <c r="A145" s="13">
        <v>0.13</v>
      </c>
      <c r="B145" s="13">
        <f t="shared" si="17"/>
        <v>-1.9600206874192854E-15</v>
      </c>
      <c r="D145" s="4">
        <f t="shared" ref="D145:D208" si="21">D144+$C$10</f>
        <v>1.3000000000000009</v>
      </c>
      <c r="E145" s="4">
        <v>130</v>
      </c>
      <c r="F145" s="11">
        <f t="shared" si="18"/>
        <v>8</v>
      </c>
      <c r="G145" s="6">
        <f t="shared" si="16"/>
        <v>8.125</v>
      </c>
      <c r="H145" s="25">
        <f t="shared" si="19"/>
        <v>0.125</v>
      </c>
      <c r="I145" s="11">
        <f t="shared" ref="I145:I208" si="22">VLOOKUP(G145, $L$22:$M$37, 2)</f>
        <v>6</v>
      </c>
      <c r="J145" s="53" t="str">
        <f t="shared" si="20"/>
        <v>0110</v>
      </c>
    </row>
    <row r="146" spans="1:10" x14ac:dyDescent="0.25">
      <c r="A146" s="13">
        <v>0.13100000000000001</v>
      </c>
      <c r="B146" s="13">
        <f t="shared" si="17"/>
        <v>-6.8151511556227534E-2</v>
      </c>
      <c r="D146" s="4">
        <f t="shared" si="21"/>
        <v>1.3100000000000009</v>
      </c>
      <c r="E146" s="4">
        <v>131</v>
      </c>
      <c r="F146" s="11">
        <f t="shared" si="18"/>
        <v>0</v>
      </c>
      <c r="G146" s="6">
        <f t="shared" si="16"/>
        <v>0.625</v>
      </c>
      <c r="H146" s="25">
        <f t="shared" si="19"/>
        <v>0.625</v>
      </c>
      <c r="I146" s="11">
        <f t="shared" si="22"/>
        <v>0</v>
      </c>
      <c r="J146" s="53" t="str">
        <f t="shared" si="20"/>
        <v>0000</v>
      </c>
    </row>
    <row r="147" spans="1:10" x14ac:dyDescent="0.25">
      <c r="A147" s="13">
        <v>0.13200000000000001</v>
      </c>
      <c r="B147" s="13">
        <f t="shared" si="17"/>
        <v>0.33688103937537905</v>
      </c>
      <c r="D147" s="4">
        <f t="shared" si="21"/>
        <v>1.320000000000001</v>
      </c>
      <c r="E147" s="4">
        <v>132</v>
      </c>
      <c r="F147" s="11">
        <f t="shared" si="18"/>
        <v>12</v>
      </c>
      <c r="G147" s="6">
        <f t="shared" si="16"/>
        <v>11.875</v>
      </c>
      <c r="H147" s="25">
        <f t="shared" si="19"/>
        <v>0.125</v>
      </c>
      <c r="I147" s="11">
        <f t="shared" si="22"/>
        <v>9</v>
      </c>
      <c r="J147" s="53" t="str">
        <f t="shared" si="20"/>
        <v>1001</v>
      </c>
    </row>
    <row r="148" spans="1:10" x14ac:dyDescent="0.25">
      <c r="A148" s="13">
        <v>0.13300000000000001</v>
      </c>
      <c r="B148" s="13">
        <f t="shared" si="17"/>
        <v>1.1530927390585413</v>
      </c>
      <c r="D148" s="4">
        <f t="shared" si="21"/>
        <v>1.330000000000001</v>
      </c>
      <c r="E148" s="4">
        <v>133</v>
      </c>
      <c r="F148" s="11">
        <f t="shared" si="18"/>
        <v>0</v>
      </c>
      <c r="G148" s="6">
        <f t="shared" si="16"/>
        <v>0.625</v>
      </c>
      <c r="H148" s="25">
        <f t="shared" si="19"/>
        <v>0.625</v>
      </c>
      <c r="I148" s="11">
        <f t="shared" si="22"/>
        <v>0</v>
      </c>
      <c r="J148" s="53" t="str">
        <f t="shared" si="20"/>
        <v>0000</v>
      </c>
    </row>
    <row r="149" spans="1:10" x14ac:dyDescent="0.25">
      <c r="A149" s="13">
        <v>0.13400000000000001</v>
      </c>
      <c r="B149" s="13">
        <f t="shared" si="17"/>
        <v>2.279344523540324</v>
      </c>
      <c r="D149" s="4">
        <f t="shared" si="21"/>
        <v>1.340000000000001</v>
      </c>
      <c r="E149" s="4">
        <v>134</v>
      </c>
      <c r="F149" s="11">
        <f t="shared" si="18"/>
        <v>8</v>
      </c>
      <c r="G149" s="6">
        <f t="shared" si="16"/>
        <v>8.125</v>
      </c>
      <c r="H149" s="25">
        <f t="shared" si="19"/>
        <v>0.125</v>
      </c>
      <c r="I149" s="11">
        <f t="shared" si="22"/>
        <v>6</v>
      </c>
      <c r="J149" s="53" t="str">
        <f t="shared" si="20"/>
        <v>0110</v>
      </c>
    </row>
    <row r="150" spans="1:10" x14ac:dyDescent="0.25">
      <c r="A150" s="13">
        <v>0.13500000000000001</v>
      </c>
      <c r="B150" s="13">
        <f t="shared" si="17"/>
        <v>3.5857864376269202</v>
      </c>
      <c r="D150" s="4">
        <f t="shared" si="21"/>
        <v>1.350000000000001</v>
      </c>
      <c r="E150" s="4">
        <v>135</v>
      </c>
      <c r="F150" s="11">
        <f t="shared" si="18"/>
        <v>0</v>
      </c>
      <c r="G150" s="6">
        <f t="shared" si="16"/>
        <v>0.625</v>
      </c>
      <c r="H150" s="25">
        <f t="shared" si="19"/>
        <v>0.625</v>
      </c>
      <c r="I150" s="11">
        <f t="shared" si="22"/>
        <v>0</v>
      </c>
      <c r="J150" s="53" t="str">
        <f t="shared" si="20"/>
        <v>0000</v>
      </c>
    </row>
    <row r="151" spans="1:10" x14ac:dyDescent="0.25">
      <c r="A151" s="13">
        <v>0.13600000000000001</v>
      </c>
      <c r="B151" s="13">
        <f t="shared" si="17"/>
        <v>4.9270509831248646</v>
      </c>
      <c r="D151" s="4">
        <f t="shared" si="21"/>
        <v>1.360000000000001</v>
      </c>
      <c r="E151" s="4">
        <v>136</v>
      </c>
      <c r="F151" s="11">
        <f t="shared" si="18"/>
        <v>12</v>
      </c>
      <c r="G151" s="6">
        <f t="shared" si="16"/>
        <v>11.875</v>
      </c>
      <c r="H151" s="25">
        <f t="shared" si="19"/>
        <v>0.125</v>
      </c>
      <c r="I151" s="11">
        <f t="shared" si="22"/>
        <v>9</v>
      </c>
      <c r="J151" s="53" t="str">
        <f t="shared" si="20"/>
        <v>1001</v>
      </c>
    </row>
    <row r="152" spans="1:10" x14ac:dyDescent="0.25">
      <c r="A152" s="13">
        <v>0.13700000000000001</v>
      </c>
      <c r="B152" s="13">
        <f t="shared" si="17"/>
        <v>6.1569132130856312</v>
      </c>
      <c r="D152" s="4">
        <f t="shared" si="21"/>
        <v>1.370000000000001</v>
      </c>
      <c r="E152" s="4">
        <v>137</v>
      </c>
      <c r="F152" s="11">
        <f t="shared" si="18"/>
        <v>0</v>
      </c>
      <c r="G152" s="6">
        <f t="shared" si="16"/>
        <v>0.625</v>
      </c>
      <c r="H152" s="25">
        <f t="shared" si="19"/>
        <v>0.625</v>
      </c>
      <c r="I152" s="11">
        <f t="shared" si="22"/>
        <v>0</v>
      </c>
      <c r="J152" s="53" t="str">
        <f t="shared" si="20"/>
        <v>0000</v>
      </c>
    </row>
    <row r="153" spans="1:10" x14ac:dyDescent="0.25">
      <c r="A153" s="13">
        <v>0.13800000000000001</v>
      </c>
      <c r="B153" s="13">
        <f t="shared" si="17"/>
        <v>7.1429719392844362</v>
      </c>
      <c r="D153" s="4">
        <f t="shared" si="21"/>
        <v>1.380000000000001</v>
      </c>
      <c r="E153" s="4">
        <v>138</v>
      </c>
      <c r="F153" s="11">
        <f t="shared" si="18"/>
        <v>8</v>
      </c>
      <c r="G153" s="6">
        <f t="shared" si="16"/>
        <v>8.125</v>
      </c>
      <c r="H153" s="25">
        <f t="shared" si="19"/>
        <v>0.125</v>
      </c>
      <c r="I153" s="11">
        <f t="shared" si="22"/>
        <v>6</v>
      </c>
      <c r="J153" s="53" t="str">
        <f t="shared" si="20"/>
        <v>0110</v>
      </c>
    </row>
    <row r="154" spans="1:10" x14ac:dyDescent="0.25">
      <c r="A154" s="13">
        <v>0.13900000000000001</v>
      </c>
      <c r="B154" s="13">
        <f t="shared" si="17"/>
        <v>7.7799059002854953</v>
      </c>
      <c r="D154" s="4">
        <f t="shared" si="21"/>
        <v>1.390000000000001</v>
      </c>
      <c r="E154" s="4">
        <v>139</v>
      </c>
      <c r="F154" s="11">
        <f t="shared" si="18"/>
        <v>0</v>
      </c>
      <c r="G154" s="6">
        <f t="shared" si="16"/>
        <v>0.625</v>
      </c>
      <c r="H154" s="25">
        <f t="shared" si="19"/>
        <v>0.625</v>
      </c>
      <c r="I154" s="11">
        <f t="shared" si="22"/>
        <v>0</v>
      </c>
      <c r="J154" s="53" t="str">
        <f t="shared" si="20"/>
        <v>0000</v>
      </c>
    </row>
    <row r="155" spans="1:10" x14ac:dyDescent="0.25">
      <c r="A155" s="13">
        <v>0.14000000000000001</v>
      </c>
      <c r="B155" s="13">
        <f t="shared" si="17"/>
        <v>8</v>
      </c>
      <c r="D155" s="4">
        <f t="shared" si="21"/>
        <v>1.400000000000001</v>
      </c>
      <c r="E155" s="4">
        <v>140</v>
      </c>
      <c r="F155" s="11">
        <f t="shared" si="18"/>
        <v>12</v>
      </c>
      <c r="G155" s="6">
        <f t="shared" si="16"/>
        <v>11.875</v>
      </c>
      <c r="H155" s="25">
        <f t="shared" si="19"/>
        <v>0.125</v>
      </c>
      <c r="I155" s="11">
        <f t="shared" si="22"/>
        <v>9</v>
      </c>
      <c r="J155" s="53" t="str">
        <f t="shared" si="20"/>
        <v>1001</v>
      </c>
    </row>
    <row r="156" spans="1:10" x14ac:dyDescent="0.25">
      <c r="A156" s="13">
        <v>0.14099999999999999</v>
      </c>
      <c r="B156" s="13">
        <f t="shared" si="17"/>
        <v>7.7799059002855024</v>
      </c>
      <c r="D156" s="4">
        <f t="shared" si="21"/>
        <v>1.410000000000001</v>
      </c>
      <c r="E156" s="4">
        <v>141</v>
      </c>
      <c r="F156" s="11">
        <f t="shared" si="18"/>
        <v>0</v>
      </c>
      <c r="G156" s="6">
        <f t="shared" si="16"/>
        <v>0.625</v>
      </c>
      <c r="H156" s="25">
        <f t="shared" si="19"/>
        <v>0.625</v>
      </c>
      <c r="I156" s="11">
        <f t="shared" si="22"/>
        <v>0</v>
      </c>
      <c r="J156" s="53" t="str">
        <f t="shared" si="20"/>
        <v>0000</v>
      </c>
    </row>
    <row r="157" spans="1:10" x14ac:dyDescent="0.25">
      <c r="A157" s="13">
        <v>0.14199999999999999</v>
      </c>
      <c r="B157" s="13">
        <f t="shared" si="17"/>
        <v>7.1429719392844433</v>
      </c>
      <c r="D157" s="4">
        <f t="shared" si="21"/>
        <v>1.420000000000001</v>
      </c>
      <c r="E157" s="4">
        <v>142</v>
      </c>
      <c r="F157" s="11">
        <f t="shared" si="18"/>
        <v>8</v>
      </c>
      <c r="G157" s="6">
        <f t="shared" si="16"/>
        <v>8.125</v>
      </c>
      <c r="H157" s="25">
        <f t="shared" si="19"/>
        <v>0.125</v>
      </c>
      <c r="I157" s="11">
        <f t="shared" si="22"/>
        <v>6</v>
      </c>
      <c r="J157" s="53" t="str">
        <f t="shared" si="20"/>
        <v>0110</v>
      </c>
    </row>
    <row r="158" spans="1:10" x14ac:dyDescent="0.25">
      <c r="A158" s="13">
        <v>0.14299999999999999</v>
      </c>
      <c r="B158" s="13">
        <f t="shared" si="17"/>
        <v>6.1569132130856428</v>
      </c>
      <c r="D158" s="4">
        <f t="shared" si="21"/>
        <v>1.430000000000001</v>
      </c>
      <c r="E158" s="4">
        <v>143</v>
      </c>
      <c r="F158" s="11">
        <f t="shared" si="18"/>
        <v>0</v>
      </c>
      <c r="G158" s="6">
        <f t="shared" si="16"/>
        <v>0.625</v>
      </c>
      <c r="H158" s="25">
        <f t="shared" si="19"/>
        <v>0.625</v>
      </c>
      <c r="I158" s="11">
        <f t="shared" si="22"/>
        <v>0</v>
      </c>
      <c r="J158" s="53" t="str">
        <f t="shared" si="20"/>
        <v>0000</v>
      </c>
    </row>
    <row r="159" spans="1:10" x14ac:dyDescent="0.25">
      <c r="A159" s="13">
        <v>0.14399999999999999</v>
      </c>
      <c r="B159" s="13">
        <f t="shared" si="17"/>
        <v>4.9270509831248495</v>
      </c>
      <c r="D159" s="4">
        <f t="shared" si="21"/>
        <v>1.4400000000000011</v>
      </c>
      <c r="E159" s="4">
        <v>144</v>
      </c>
      <c r="F159" s="11">
        <f t="shared" si="18"/>
        <v>12</v>
      </c>
      <c r="G159" s="6">
        <f t="shared" si="16"/>
        <v>11.875</v>
      </c>
      <c r="H159" s="25">
        <f t="shared" si="19"/>
        <v>0.125</v>
      </c>
      <c r="I159" s="11">
        <f t="shared" si="22"/>
        <v>9</v>
      </c>
      <c r="J159" s="53" t="str">
        <f t="shared" si="20"/>
        <v>1001</v>
      </c>
    </row>
    <row r="160" spans="1:10" x14ac:dyDescent="0.25">
      <c r="A160" s="13">
        <v>0.14499999999999999</v>
      </c>
      <c r="B160" s="13">
        <f t="shared" si="17"/>
        <v>3.585786437626906</v>
      </c>
      <c r="D160" s="4">
        <f t="shared" si="21"/>
        <v>1.4500000000000011</v>
      </c>
      <c r="E160" s="4">
        <v>145</v>
      </c>
      <c r="F160" s="11">
        <f t="shared" si="18"/>
        <v>0</v>
      </c>
      <c r="G160" s="6">
        <f t="shared" si="16"/>
        <v>0.625</v>
      </c>
      <c r="H160" s="25">
        <f t="shared" si="19"/>
        <v>0.625</v>
      </c>
      <c r="I160" s="11">
        <f t="shared" si="22"/>
        <v>0</v>
      </c>
      <c r="J160" s="53" t="str">
        <f t="shared" si="20"/>
        <v>0000</v>
      </c>
    </row>
    <row r="161" spans="1:10" x14ac:dyDescent="0.25">
      <c r="A161" s="13">
        <v>0.14599999999999999</v>
      </c>
      <c r="B161" s="13">
        <f t="shared" si="17"/>
        <v>2.2793445235403373</v>
      </c>
      <c r="D161" s="4">
        <f t="shared" si="21"/>
        <v>1.4600000000000011</v>
      </c>
      <c r="E161" s="4">
        <v>146</v>
      </c>
      <c r="F161" s="11">
        <f t="shared" si="18"/>
        <v>8</v>
      </c>
      <c r="G161" s="6">
        <f t="shared" si="16"/>
        <v>8.125</v>
      </c>
      <c r="H161" s="25">
        <f t="shared" si="19"/>
        <v>0.125</v>
      </c>
      <c r="I161" s="11">
        <f t="shared" si="22"/>
        <v>6</v>
      </c>
      <c r="J161" s="53" t="str">
        <f t="shared" si="20"/>
        <v>0110</v>
      </c>
    </row>
    <row r="162" spans="1:10" x14ac:dyDescent="0.25">
      <c r="A162" s="13">
        <v>0.14699999999999999</v>
      </c>
      <c r="B162" s="13">
        <f t="shared" si="17"/>
        <v>1.1530927390585517</v>
      </c>
      <c r="D162" s="4">
        <f t="shared" si="21"/>
        <v>1.4700000000000011</v>
      </c>
      <c r="E162" s="4">
        <v>147</v>
      </c>
      <c r="F162" s="11">
        <f t="shared" si="18"/>
        <v>0</v>
      </c>
      <c r="G162" s="6">
        <f t="shared" si="16"/>
        <v>0.625</v>
      </c>
      <c r="H162" s="25">
        <f t="shared" si="19"/>
        <v>0.625</v>
      </c>
      <c r="I162" s="11">
        <f t="shared" si="22"/>
        <v>0</v>
      </c>
      <c r="J162" s="53" t="str">
        <f t="shared" si="20"/>
        <v>0000</v>
      </c>
    </row>
    <row r="163" spans="1:10" x14ac:dyDescent="0.25">
      <c r="A163" s="13">
        <v>0.14799999999999999</v>
      </c>
      <c r="B163" s="13">
        <f t="shared" si="17"/>
        <v>0.33688103937537162</v>
      </c>
      <c r="D163" s="4">
        <f t="shared" si="21"/>
        <v>1.4800000000000011</v>
      </c>
      <c r="E163" s="4">
        <v>148</v>
      </c>
      <c r="F163" s="11">
        <f t="shared" si="18"/>
        <v>12</v>
      </c>
      <c r="G163" s="6">
        <f t="shared" si="16"/>
        <v>11.875</v>
      </c>
      <c r="H163" s="25">
        <f t="shared" si="19"/>
        <v>0.125</v>
      </c>
      <c r="I163" s="11">
        <f t="shared" si="22"/>
        <v>9</v>
      </c>
      <c r="J163" s="53" t="str">
        <f t="shared" si="20"/>
        <v>1001</v>
      </c>
    </row>
    <row r="164" spans="1:10" x14ac:dyDescent="0.25">
      <c r="A164" s="13">
        <v>0.14899999999999999</v>
      </c>
      <c r="B164" s="13">
        <f t="shared" si="17"/>
        <v>-6.815151155622956E-2</v>
      </c>
      <c r="D164" s="4">
        <f t="shared" si="21"/>
        <v>1.4900000000000011</v>
      </c>
      <c r="E164" s="4">
        <v>149</v>
      </c>
      <c r="F164" s="11">
        <f t="shared" si="18"/>
        <v>0</v>
      </c>
      <c r="G164" s="6">
        <f t="shared" si="16"/>
        <v>0.625</v>
      </c>
      <c r="H164" s="25">
        <f t="shared" si="19"/>
        <v>0.625</v>
      </c>
      <c r="I164" s="11">
        <f t="shared" si="22"/>
        <v>0</v>
      </c>
      <c r="J164" s="53" t="str">
        <f t="shared" si="20"/>
        <v>0000</v>
      </c>
    </row>
    <row r="165" spans="1:10" x14ac:dyDescent="0.25">
      <c r="A165" s="13">
        <v>0.15</v>
      </c>
      <c r="B165" s="13">
        <f t="shared" si="17"/>
        <v>1.7149909964375782E-15</v>
      </c>
      <c r="D165" s="4">
        <f t="shared" si="21"/>
        <v>1.5000000000000011</v>
      </c>
      <c r="E165" s="4">
        <v>150</v>
      </c>
      <c r="F165" s="11">
        <f t="shared" si="18"/>
        <v>8</v>
      </c>
      <c r="G165" s="6">
        <f t="shared" si="16"/>
        <v>8.125</v>
      </c>
      <c r="H165" s="25">
        <f t="shared" si="19"/>
        <v>0.125</v>
      </c>
      <c r="I165" s="11">
        <f t="shared" si="22"/>
        <v>6</v>
      </c>
      <c r="J165" s="53" t="str">
        <f t="shared" si="20"/>
        <v>0110</v>
      </c>
    </row>
    <row r="166" spans="1:10" x14ac:dyDescent="0.25">
      <c r="A166" s="13">
        <v>0.151</v>
      </c>
      <c r="B166" s="13">
        <f t="shared" si="17"/>
        <v>0.55758634860468459</v>
      </c>
      <c r="D166" s="4">
        <f t="shared" si="21"/>
        <v>1.5100000000000011</v>
      </c>
      <c r="E166" s="4">
        <v>151</v>
      </c>
      <c r="F166" s="11">
        <f t="shared" si="18"/>
        <v>0</v>
      </c>
      <c r="G166" s="6">
        <f t="shared" si="16"/>
        <v>0.625</v>
      </c>
      <c r="H166" s="25">
        <f t="shared" si="19"/>
        <v>0.625</v>
      </c>
      <c r="I166" s="11">
        <f t="shared" si="22"/>
        <v>0</v>
      </c>
      <c r="J166" s="53" t="str">
        <f t="shared" si="20"/>
        <v>0000</v>
      </c>
    </row>
    <row r="167" spans="1:10" x14ac:dyDescent="0.25">
      <c r="A167" s="13">
        <v>0.152</v>
      </c>
      <c r="B167" s="13">
        <f t="shared" si="17"/>
        <v>1.5729490168751508</v>
      </c>
      <c r="D167" s="4">
        <f t="shared" si="21"/>
        <v>1.5200000000000011</v>
      </c>
      <c r="E167" s="4">
        <v>152</v>
      </c>
      <c r="F167" s="11">
        <f t="shared" si="18"/>
        <v>12</v>
      </c>
      <c r="G167" s="6">
        <f t="shared" si="16"/>
        <v>11.875</v>
      </c>
      <c r="H167" s="25">
        <f t="shared" si="19"/>
        <v>0.125</v>
      </c>
      <c r="I167" s="11">
        <f t="shared" si="22"/>
        <v>9</v>
      </c>
      <c r="J167" s="53" t="str">
        <f t="shared" si="20"/>
        <v>1001</v>
      </c>
    </row>
    <row r="168" spans="1:10" x14ac:dyDescent="0.25">
      <c r="A168" s="13">
        <v>0.153</v>
      </c>
      <c r="B168" s="13">
        <f t="shared" si="17"/>
        <v>2.9690547380167276</v>
      </c>
      <c r="D168" s="4">
        <f t="shared" si="21"/>
        <v>1.5300000000000011</v>
      </c>
      <c r="E168" s="4">
        <v>153</v>
      </c>
      <c r="F168" s="11">
        <f t="shared" si="18"/>
        <v>0</v>
      </c>
      <c r="G168" s="6">
        <f t="shared" si="16"/>
        <v>0.625</v>
      </c>
      <c r="H168" s="25">
        <f t="shared" si="19"/>
        <v>0.625</v>
      </c>
      <c r="I168" s="11">
        <f t="shared" si="22"/>
        <v>0</v>
      </c>
      <c r="J168" s="53" t="str">
        <f t="shared" si="20"/>
        <v>0000</v>
      </c>
    </row>
    <row r="169" spans="1:10" x14ac:dyDescent="0.25">
      <c r="A169" s="13">
        <v>0.154</v>
      </c>
      <c r="B169" s="13">
        <f t="shared" si="17"/>
        <v>4.6304855327102192</v>
      </c>
      <c r="D169" s="4">
        <f t="shared" si="21"/>
        <v>1.5400000000000011</v>
      </c>
      <c r="E169" s="4">
        <v>154</v>
      </c>
      <c r="F169" s="11">
        <f t="shared" si="18"/>
        <v>8</v>
      </c>
      <c r="G169" s="6">
        <f t="shared" si="16"/>
        <v>8.125</v>
      </c>
      <c r="H169" s="25">
        <f t="shared" si="19"/>
        <v>0.125</v>
      </c>
      <c r="I169" s="11">
        <f t="shared" si="22"/>
        <v>6</v>
      </c>
      <c r="J169" s="53" t="str">
        <f t="shared" si="20"/>
        <v>0110</v>
      </c>
    </row>
    <row r="170" spans="1:10" x14ac:dyDescent="0.25">
      <c r="A170" s="13">
        <v>0.155</v>
      </c>
      <c r="B170" s="13">
        <f t="shared" si="17"/>
        <v>6.4142135623731145</v>
      </c>
      <c r="D170" s="4">
        <f t="shared" si="21"/>
        <v>1.5500000000000012</v>
      </c>
      <c r="E170" s="4">
        <v>155</v>
      </c>
      <c r="F170" s="11">
        <f t="shared" si="18"/>
        <v>0</v>
      </c>
      <c r="G170" s="6">
        <f t="shared" si="16"/>
        <v>0.625</v>
      </c>
      <c r="H170" s="25">
        <f t="shared" si="19"/>
        <v>0.625</v>
      </c>
      <c r="I170" s="11">
        <f t="shared" si="22"/>
        <v>0</v>
      </c>
      <c r="J170" s="53" t="str">
        <f t="shared" si="20"/>
        <v>0000</v>
      </c>
    </row>
    <row r="171" spans="1:10" x14ac:dyDescent="0.25">
      <c r="A171" s="13">
        <v>0.156</v>
      </c>
      <c r="B171" s="13">
        <f t="shared" si="17"/>
        <v>8.1631189606246224</v>
      </c>
      <c r="D171" s="4">
        <f t="shared" si="21"/>
        <v>1.5600000000000012</v>
      </c>
      <c r="E171" s="4">
        <v>156</v>
      </c>
      <c r="F171" s="11">
        <f t="shared" si="18"/>
        <v>12</v>
      </c>
      <c r="G171" s="6">
        <f t="shared" si="16"/>
        <v>11.875</v>
      </c>
      <c r="H171" s="25">
        <f t="shared" si="19"/>
        <v>0.125</v>
      </c>
      <c r="I171" s="11">
        <f t="shared" si="22"/>
        <v>9</v>
      </c>
      <c r="J171" s="53" t="str">
        <f t="shared" si="20"/>
        <v>1001</v>
      </c>
    </row>
    <row r="172" spans="1:10" x14ac:dyDescent="0.25">
      <c r="A172" s="13">
        <v>0.157</v>
      </c>
      <c r="B172" s="13">
        <f t="shared" si="17"/>
        <v>9.7209393098390997</v>
      </c>
      <c r="D172" s="4">
        <f t="shared" si="21"/>
        <v>1.5700000000000012</v>
      </c>
      <c r="E172" s="4">
        <v>157</v>
      </c>
      <c r="F172" s="11">
        <f t="shared" si="18"/>
        <v>0</v>
      </c>
      <c r="G172" s="6">
        <f t="shared" si="16"/>
        <v>0.625</v>
      </c>
      <c r="H172" s="25">
        <f t="shared" si="19"/>
        <v>0.625</v>
      </c>
      <c r="I172" s="11">
        <f t="shared" si="22"/>
        <v>0</v>
      </c>
      <c r="J172" s="53" t="str">
        <f t="shared" si="20"/>
        <v>0000</v>
      </c>
    </row>
    <row r="173" spans="1:10" x14ac:dyDescent="0.25">
      <c r="A173" s="13">
        <v>0.158</v>
      </c>
      <c r="B173" s="13">
        <f t="shared" si="17"/>
        <v>10.947198004465051</v>
      </c>
      <c r="D173" s="4">
        <f t="shared" si="21"/>
        <v>1.5800000000000012</v>
      </c>
      <c r="E173" s="4">
        <v>158</v>
      </c>
      <c r="F173" s="11">
        <f t="shared" si="18"/>
        <v>8</v>
      </c>
      <c r="G173" s="6">
        <f t="shared" si="16"/>
        <v>8.125</v>
      </c>
      <c r="H173" s="25">
        <f t="shared" si="19"/>
        <v>0.125</v>
      </c>
      <c r="I173" s="11">
        <f t="shared" si="22"/>
        <v>6</v>
      </c>
      <c r="J173" s="53" t="str">
        <f t="shared" si="20"/>
        <v>0110</v>
      </c>
    </row>
    <row r="174" spans="1:10" x14ac:dyDescent="0.25">
      <c r="A174" s="13">
        <v>0.159</v>
      </c>
      <c r="B174" s="13">
        <f t="shared" si="17"/>
        <v>11.730659262666048</v>
      </c>
      <c r="D174" s="4">
        <f t="shared" si="21"/>
        <v>1.5900000000000012</v>
      </c>
      <c r="E174" s="4">
        <v>159</v>
      </c>
      <c r="F174" s="11">
        <f t="shared" si="18"/>
        <v>0</v>
      </c>
      <c r="G174" s="6">
        <f t="shared" si="16"/>
        <v>0.625</v>
      </c>
      <c r="H174" s="25">
        <f t="shared" si="19"/>
        <v>0.625</v>
      </c>
      <c r="I174" s="11">
        <f t="shared" si="22"/>
        <v>0</v>
      </c>
      <c r="J174" s="53" t="str">
        <f t="shared" si="20"/>
        <v>0000</v>
      </c>
    </row>
    <row r="175" spans="1:10" x14ac:dyDescent="0.25">
      <c r="A175" s="13">
        <v>0.16</v>
      </c>
      <c r="B175" s="13">
        <f t="shared" si="17"/>
        <v>12</v>
      </c>
      <c r="D175" s="4">
        <f t="shared" si="21"/>
        <v>1.6000000000000012</v>
      </c>
      <c r="E175" s="4">
        <v>160</v>
      </c>
      <c r="F175" s="11">
        <f t="shared" si="18"/>
        <v>12</v>
      </c>
      <c r="G175" s="6">
        <f t="shared" si="16"/>
        <v>11.875</v>
      </c>
      <c r="H175" s="25">
        <f t="shared" si="19"/>
        <v>0.125</v>
      </c>
      <c r="I175" s="11">
        <f t="shared" si="22"/>
        <v>9</v>
      </c>
      <c r="J175" s="53" t="str">
        <f t="shared" si="20"/>
        <v>1001</v>
      </c>
    </row>
    <row r="176" spans="1:10" x14ac:dyDescent="0.25">
      <c r="A176" s="13">
        <v>0.161</v>
      </c>
      <c r="B176" s="13">
        <f t="shared" si="17"/>
        <v>11.730659262666045</v>
      </c>
      <c r="D176" s="4">
        <f t="shared" si="21"/>
        <v>1.6100000000000012</v>
      </c>
      <c r="E176" s="4">
        <v>161</v>
      </c>
      <c r="F176" s="11">
        <f t="shared" si="18"/>
        <v>0</v>
      </c>
      <c r="G176" s="6">
        <f t="shared" si="16"/>
        <v>0.625</v>
      </c>
      <c r="H176" s="25">
        <f t="shared" si="19"/>
        <v>0.625</v>
      </c>
      <c r="I176" s="11">
        <f t="shared" si="22"/>
        <v>0</v>
      </c>
      <c r="J176" s="53" t="str">
        <f t="shared" si="20"/>
        <v>0000</v>
      </c>
    </row>
    <row r="177" spans="1:10" x14ac:dyDescent="0.25">
      <c r="A177" s="13">
        <v>0.16200000000000001</v>
      </c>
      <c r="B177" s="13">
        <f t="shared" si="17"/>
        <v>10.947198004465038</v>
      </c>
      <c r="D177" s="4">
        <f t="shared" si="21"/>
        <v>1.6200000000000012</v>
      </c>
      <c r="E177" s="4">
        <v>162</v>
      </c>
      <c r="F177" s="11">
        <f t="shared" si="18"/>
        <v>8</v>
      </c>
      <c r="G177" s="6">
        <f t="shared" si="16"/>
        <v>8.125</v>
      </c>
      <c r="H177" s="25">
        <f t="shared" si="19"/>
        <v>0.125</v>
      </c>
      <c r="I177" s="11">
        <f t="shared" si="22"/>
        <v>6</v>
      </c>
      <c r="J177" s="53" t="str">
        <f t="shared" si="20"/>
        <v>0110</v>
      </c>
    </row>
    <row r="178" spans="1:10" x14ac:dyDescent="0.25">
      <c r="A178" s="13">
        <v>0.16300000000000001</v>
      </c>
      <c r="B178" s="13">
        <f t="shared" si="17"/>
        <v>9.7209393098390873</v>
      </c>
      <c r="D178" s="4">
        <f t="shared" si="21"/>
        <v>1.6300000000000012</v>
      </c>
      <c r="E178" s="4">
        <v>163</v>
      </c>
      <c r="F178" s="11">
        <f t="shared" si="18"/>
        <v>0</v>
      </c>
      <c r="G178" s="6">
        <f t="shared" si="16"/>
        <v>0.625</v>
      </c>
      <c r="H178" s="25">
        <f t="shared" si="19"/>
        <v>0.625</v>
      </c>
      <c r="I178" s="11">
        <f t="shared" si="22"/>
        <v>0</v>
      </c>
      <c r="J178" s="53" t="str">
        <f t="shared" si="20"/>
        <v>0000</v>
      </c>
    </row>
    <row r="179" spans="1:10" x14ac:dyDescent="0.25">
      <c r="A179" s="13">
        <v>0.16400000000000001</v>
      </c>
      <c r="B179" s="13">
        <f t="shared" si="17"/>
        <v>8.1631189606246046</v>
      </c>
      <c r="D179" s="4">
        <f t="shared" si="21"/>
        <v>1.6400000000000012</v>
      </c>
      <c r="E179" s="4">
        <v>164</v>
      </c>
      <c r="F179" s="11">
        <f t="shared" si="18"/>
        <v>12</v>
      </c>
      <c r="G179" s="6">
        <f t="shared" si="16"/>
        <v>11.875</v>
      </c>
      <c r="H179" s="25">
        <f t="shared" si="19"/>
        <v>0.125</v>
      </c>
      <c r="I179" s="11">
        <f t="shared" si="22"/>
        <v>9</v>
      </c>
      <c r="J179" s="53" t="str">
        <f t="shared" si="20"/>
        <v>1001</v>
      </c>
    </row>
    <row r="180" spans="1:10" x14ac:dyDescent="0.25">
      <c r="A180" s="13">
        <v>0.16500000000000001</v>
      </c>
      <c r="B180" s="13">
        <f t="shared" si="17"/>
        <v>6.4142135623730958</v>
      </c>
      <c r="D180" s="4">
        <f t="shared" si="21"/>
        <v>1.6500000000000012</v>
      </c>
      <c r="E180" s="4">
        <v>165</v>
      </c>
      <c r="F180" s="11">
        <f t="shared" si="18"/>
        <v>0</v>
      </c>
      <c r="G180" s="6">
        <f t="shared" si="16"/>
        <v>0.625</v>
      </c>
      <c r="H180" s="25">
        <f t="shared" si="19"/>
        <v>0.625</v>
      </c>
      <c r="I180" s="11">
        <f t="shared" si="22"/>
        <v>0</v>
      </c>
      <c r="J180" s="53" t="str">
        <f t="shared" si="20"/>
        <v>0000</v>
      </c>
    </row>
    <row r="181" spans="1:10" x14ac:dyDescent="0.25">
      <c r="A181" s="13">
        <v>0.16600000000000001</v>
      </c>
      <c r="B181" s="13">
        <f t="shared" si="17"/>
        <v>4.6304855327101997</v>
      </c>
      <c r="D181" s="4">
        <f t="shared" si="21"/>
        <v>1.6600000000000013</v>
      </c>
      <c r="E181" s="4">
        <v>166</v>
      </c>
      <c r="F181" s="11">
        <f t="shared" si="18"/>
        <v>8</v>
      </c>
      <c r="G181" s="6">
        <f t="shared" si="16"/>
        <v>8.125</v>
      </c>
      <c r="H181" s="25">
        <f t="shared" si="19"/>
        <v>0.125</v>
      </c>
      <c r="I181" s="11">
        <f t="shared" si="22"/>
        <v>6</v>
      </c>
      <c r="J181" s="53" t="str">
        <f t="shared" si="20"/>
        <v>0110</v>
      </c>
    </row>
    <row r="182" spans="1:10" x14ac:dyDescent="0.25">
      <c r="A182" s="13">
        <v>0.16700000000000001</v>
      </c>
      <c r="B182" s="13">
        <f t="shared" si="17"/>
        <v>2.9690547380167116</v>
      </c>
      <c r="D182" s="4">
        <f t="shared" si="21"/>
        <v>1.6700000000000013</v>
      </c>
      <c r="E182" s="4">
        <v>167</v>
      </c>
      <c r="F182" s="11">
        <f t="shared" si="18"/>
        <v>0</v>
      </c>
      <c r="G182" s="6">
        <f t="shared" si="16"/>
        <v>0.625</v>
      </c>
      <c r="H182" s="25">
        <f t="shared" si="19"/>
        <v>0.625</v>
      </c>
      <c r="I182" s="11">
        <f t="shared" si="22"/>
        <v>0</v>
      </c>
      <c r="J182" s="53" t="str">
        <f t="shared" si="20"/>
        <v>0000</v>
      </c>
    </row>
    <row r="183" spans="1:10" x14ac:dyDescent="0.25">
      <c r="A183" s="13">
        <v>0.16800000000000001</v>
      </c>
      <c r="B183" s="13">
        <f t="shared" si="17"/>
        <v>1.5729490168751379</v>
      </c>
      <c r="D183" s="4">
        <f t="shared" si="21"/>
        <v>1.6800000000000013</v>
      </c>
      <c r="E183" s="4">
        <v>168</v>
      </c>
      <c r="F183" s="11">
        <f t="shared" si="18"/>
        <v>12</v>
      </c>
      <c r="G183" s="6">
        <f t="shared" si="16"/>
        <v>11.875</v>
      </c>
      <c r="H183" s="25">
        <f t="shared" si="19"/>
        <v>0.125</v>
      </c>
      <c r="I183" s="11">
        <f t="shared" si="22"/>
        <v>9</v>
      </c>
      <c r="J183" s="53" t="str">
        <f t="shared" si="20"/>
        <v>1001</v>
      </c>
    </row>
    <row r="184" spans="1:10" x14ac:dyDescent="0.25">
      <c r="A184" s="13">
        <v>0.16900000000000001</v>
      </c>
      <c r="B184" s="13">
        <f t="shared" si="17"/>
        <v>0.5575863486046766</v>
      </c>
      <c r="D184" s="4">
        <f t="shared" si="21"/>
        <v>1.6900000000000013</v>
      </c>
      <c r="E184" s="4">
        <v>169</v>
      </c>
      <c r="F184" s="11">
        <f t="shared" si="18"/>
        <v>0</v>
      </c>
      <c r="G184" s="6">
        <f t="shared" si="16"/>
        <v>0.625</v>
      </c>
      <c r="H184" s="25">
        <f t="shared" si="19"/>
        <v>0.625</v>
      </c>
      <c r="I184" s="11">
        <f t="shared" si="22"/>
        <v>0</v>
      </c>
      <c r="J184" s="53" t="str">
        <f t="shared" si="20"/>
        <v>0000</v>
      </c>
    </row>
    <row r="185" spans="1:10" x14ac:dyDescent="0.25">
      <c r="A185" s="13">
        <v>0.17</v>
      </c>
      <c r="B185" s="13">
        <f t="shared" si="17"/>
        <v>-1.4699613054558416E-15</v>
      </c>
      <c r="D185" s="4">
        <f t="shared" si="21"/>
        <v>1.7000000000000013</v>
      </c>
      <c r="E185" s="4">
        <v>170</v>
      </c>
      <c r="F185" s="11">
        <f t="shared" si="18"/>
        <v>8</v>
      </c>
      <c r="G185" s="6">
        <f t="shared" si="16"/>
        <v>8.125</v>
      </c>
      <c r="H185" s="25">
        <f t="shared" si="19"/>
        <v>0.125</v>
      </c>
      <c r="I185" s="11">
        <f t="shared" si="22"/>
        <v>6</v>
      </c>
      <c r="J185" s="53" t="str">
        <f t="shared" si="20"/>
        <v>0110</v>
      </c>
    </row>
    <row r="186" spans="1:10" x14ac:dyDescent="0.25">
      <c r="A186" s="13">
        <v>0.17100000000000001</v>
      </c>
      <c r="B186" s="13">
        <f t="shared" si="17"/>
        <v>-6.8151511556227784E-2</v>
      </c>
      <c r="D186" s="4">
        <f t="shared" si="21"/>
        <v>1.7100000000000013</v>
      </c>
      <c r="E186" s="4">
        <v>171</v>
      </c>
      <c r="F186" s="11">
        <f t="shared" si="18"/>
        <v>0</v>
      </c>
      <c r="G186" s="6">
        <f t="shared" si="16"/>
        <v>0.625</v>
      </c>
      <c r="H186" s="25">
        <f t="shared" si="19"/>
        <v>0.625</v>
      </c>
      <c r="I186" s="11">
        <f t="shared" si="22"/>
        <v>0</v>
      </c>
      <c r="J186" s="53" t="str">
        <f t="shared" si="20"/>
        <v>0000</v>
      </c>
    </row>
    <row r="187" spans="1:10" x14ac:dyDescent="0.25">
      <c r="A187" s="13">
        <v>0.17199999999999999</v>
      </c>
      <c r="B187" s="13">
        <f t="shared" si="17"/>
        <v>0.33688103937536373</v>
      </c>
      <c r="D187" s="4">
        <f t="shared" si="21"/>
        <v>1.7200000000000013</v>
      </c>
      <c r="E187" s="4">
        <v>172</v>
      </c>
      <c r="F187" s="11">
        <f t="shared" si="18"/>
        <v>12</v>
      </c>
      <c r="G187" s="6">
        <f t="shared" si="16"/>
        <v>11.875</v>
      </c>
      <c r="H187" s="25">
        <f t="shared" si="19"/>
        <v>0.125</v>
      </c>
      <c r="I187" s="11">
        <f t="shared" si="22"/>
        <v>9</v>
      </c>
      <c r="J187" s="53" t="str">
        <f t="shared" si="20"/>
        <v>1001</v>
      </c>
    </row>
    <row r="188" spans="1:10" x14ac:dyDescent="0.25">
      <c r="A188" s="13">
        <v>0.17299999999999999</v>
      </c>
      <c r="B188" s="13">
        <f t="shared" si="17"/>
        <v>1.1530927390585395</v>
      </c>
      <c r="D188" s="4">
        <f t="shared" si="21"/>
        <v>1.7300000000000013</v>
      </c>
      <c r="E188" s="4">
        <v>173</v>
      </c>
      <c r="F188" s="11">
        <f t="shared" si="18"/>
        <v>0</v>
      </c>
      <c r="G188" s="6">
        <f t="shared" si="16"/>
        <v>0.625</v>
      </c>
      <c r="H188" s="25">
        <f t="shared" si="19"/>
        <v>0.625</v>
      </c>
      <c r="I188" s="11">
        <f t="shared" si="22"/>
        <v>0</v>
      </c>
      <c r="J188" s="53" t="str">
        <f t="shared" si="20"/>
        <v>0000</v>
      </c>
    </row>
    <row r="189" spans="1:10" x14ac:dyDescent="0.25">
      <c r="A189" s="13">
        <v>0.17399999999999999</v>
      </c>
      <c r="B189" s="13">
        <f t="shared" si="17"/>
        <v>2.2793445235402938</v>
      </c>
      <c r="D189" s="4">
        <f t="shared" si="21"/>
        <v>1.7400000000000013</v>
      </c>
      <c r="E189" s="4">
        <v>174</v>
      </c>
      <c r="F189" s="11">
        <f t="shared" si="18"/>
        <v>8</v>
      </c>
      <c r="G189" s="6">
        <f t="shared" si="16"/>
        <v>8.125</v>
      </c>
      <c r="H189" s="25">
        <f t="shared" si="19"/>
        <v>0.125</v>
      </c>
      <c r="I189" s="11">
        <f t="shared" si="22"/>
        <v>6</v>
      </c>
      <c r="J189" s="53" t="str">
        <f t="shared" si="20"/>
        <v>0110</v>
      </c>
    </row>
    <row r="190" spans="1:10" x14ac:dyDescent="0.25">
      <c r="A190" s="13">
        <v>0.17499999999999999</v>
      </c>
      <c r="B190" s="13">
        <f t="shared" si="17"/>
        <v>3.5857864376268882</v>
      </c>
      <c r="D190" s="4">
        <f t="shared" si="21"/>
        <v>1.7500000000000013</v>
      </c>
      <c r="E190" s="4">
        <v>175</v>
      </c>
      <c r="F190" s="11">
        <f t="shared" si="18"/>
        <v>0</v>
      </c>
      <c r="G190" s="6">
        <f t="shared" si="16"/>
        <v>0.625</v>
      </c>
      <c r="H190" s="25">
        <f t="shared" si="19"/>
        <v>0.625</v>
      </c>
      <c r="I190" s="11">
        <f t="shared" si="22"/>
        <v>0</v>
      </c>
      <c r="J190" s="53" t="str">
        <f t="shared" si="20"/>
        <v>0000</v>
      </c>
    </row>
    <row r="191" spans="1:10" x14ac:dyDescent="0.25">
      <c r="A191" s="13">
        <v>0.17599999999999999</v>
      </c>
      <c r="B191" s="13">
        <f t="shared" si="17"/>
        <v>4.9270509831248344</v>
      </c>
      <c r="D191" s="4">
        <f t="shared" si="21"/>
        <v>1.7600000000000013</v>
      </c>
      <c r="E191" s="4">
        <v>176</v>
      </c>
      <c r="F191" s="11">
        <f t="shared" si="18"/>
        <v>12</v>
      </c>
      <c r="G191" s="6">
        <f t="shared" si="16"/>
        <v>11.875</v>
      </c>
      <c r="H191" s="25">
        <f t="shared" si="19"/>
        <v>0.125</v>
      </c>
      <c r="I191" s="11">
        <f t="shared" si="22"/>
        <v>9</v>
      </c>
      <c r="J191" s="53" t="str">
        <f t="shared" si="20"/>
        <v>1001</v>
      </c>
    </row>
    <row r="192" spans="1:10" x14ac:dyDescent="0.25">
      <c r="A192" s="13">
        <v>0.17699999999999999</v>
      </c>
      <c r="B192" s="13">
        <f t="shared" si="17"/>
        <v>6.1569132130856294</v>
      </c>
      <c r="D192" s="4">
        <f t="shared" si="21"/>
        <v>1.7700000000000014</v>
      </c>
      <c r="E192" s="4">
        <v>177</v>
      </c>
      <c r="F192" s="11">
        <f t="shared" si="18"/>
        <v>0</v>
      </c>
      <c r="G192" s="6">
        <f t="shared" si="16"/>
        <v>0.625</v>
      </c>
      <c r="H192" s="25">
        <f t="shared" si="19"/>
        <v>0.625</v>
      </c>
      <c r="I192" s="11">
        <f t="shared" si="22"/>
        <v>0</v>
      </c>
      <c r="J192" s="53" t="str">
        <f t="shared" si="20"/>
        <v>0000</v>
      </c>
    </row>
    <row r="193" spans="1:10" x14ac:dyDescent="0.25">
      <c r="A193" s="13">
        <v>0.17799999999999999</v>
      </c>
      <c r="B193" s="13">
        <f t="shared" si="17"/>
        <v>7.1429719392844131</v>
      </c>
      <c r="D193" s="4">
        <f t="shared" si="21"/>
        <v>1.7800000000000014</v>
      </c>
      <c r="E193" s="4">
        <v>178</v>
      </c>
      <c r="F193" s="11">
        <f t="shared" si="18"/>
        <v>8</v>
      </c>
      <c r="G193" s="6">
        <f t="shared" si="16"/>
        <v>8.125</v>
      </c>
      <c r="H193" s="25">
        <f t="shared" si="19"/>
        <v>0.125</v>
      </c>
      <c r="I193" s="11">
        <f t="shared" si="22"/>
        <v>6</v>
      </c>
      <c r="J193" s="53" t="str">
        <f t="shared" si="20"/>
        <v>0110</v>
      </c>
    </row>
    <row r="194" spans="1:10" x14ac:dyDescent="0.25">
      <c r="A194" s="13">
        <v>0.17899999999999999</v>
      </c>
      <c r="B194" s="13">
        <f t="shared" si="17"/>
        <v>7.7799059002854882</v>
      </c>
      <c r="D194" s="4">
        <f t="shared" si="21"/>
        <v>1.7900000000000014</v>
      </c>
      <c r="E194" s="4">
        <v>179</v>
      </c>
      <c r="F194" s="11">
        <f t="shared" si="18"/>
        <v>0</v>
      </c>
      <c r="G194" s="6">
        <f t="shared" si="16"/>
        <v>0.625</v>
      </c>
      <c r="H194" s="25">
        <f t="shared" si="19"/>
        <v>0.625</v>
      </c>
      <c r="I194" s="11">
        <f t="shared" si="22"/>
        <v>0</v>
      </c>
      <c r="J194" s="53" t="str">
        <f t="shared" si="20"/>
        <v>0000</v>
      </c>
    </row>
    <row r="195" spans="1:10" x14ac:dyDescent="0.25">
      <c r="A195" s="13">
        <v>0.18</v>
      </c>
      <c r="B195" s="13">
        <f t="shared" si="17"/>
        <v>8</v>
      </c>
      <c r="D195" s="4">
        <f t="shared" si="21"/>
        <v>1.8000000000000014</v>
      </c>
      <c r="E195" s="4">
        <v>180</v>
      </c>
      <c r="F195" s="11">
        <f t="shared" si="18"/>
        <v>12</v>
      </c>
      <c r="G195" s="6">
        <f t="shared" si="16"/>
        <v>11.875</v>
      </c>
      <c r="H195" s="25">
        <f t="shared" si="19"/>
        <v>0.125</v>
      </c>
      <c r="I195" s="11">
        <f t="shared" si="22"/>
        <v>9</v>
      </c>
      <c r="J195" s="53" t="str">
        <f t="shared" si="20"/>
        <v>1001</v>
      </c>
    </row>
    <row r="196" spans="1:10" x14ac:dyDescent="0.25">
      <c r="A196" s="13">
        <v>0.18099999999999999</v>
      </c>
      <c r="B196" s="13">
        <f t="shared" si="17"/>
        <v>7.7799059002854927</v>
      </c>
      <c r="D196" s="4">
        <f t="shared" si="21"/>
        <v>1.8100000000000014</v>
      </c>
      <c r="E196" s="4">
        <v>181</v>
      </c>
      <c r="F196" s="11">
        <f t="shared" si="18"/>
        <v>0</v>
      </c>
      <c r="G196" s="6">
        <f t="shared" si="16"/>
        <v>0.625</v>
      </c>
      <c r="H196" s="25">
        <f t="shared" si="19"/>
        <v>0.625</v>
      </c>
      <c r="I196" s="11">
        <f t="shared" si="22"/>
        <v>0</v>
      </c>
      <c r="J196" s="53" t="str">
        <f t="shared" si="20"/>
        <v>0000</v>
      </c>
    </row>
    <row r="197" spans="1:10" x14ac:dyDescent="0.25">
      <c r="A197" s="13">
        <v>0.182</v>
      </c>
      <c r="B197" s="13">
        <f t="shared" si="17"/>
        <v>7.1429719392844273</v>
      </c>
      <c r="D197" s="4">
        <f t="shared" si="21"/>
        <v>1.8200000000000014</v>
      </c>
      <c r="E197" s="4">
        <v>182</v>
      </c>
      <c r="F197" s="11">
        <f t="shared" si="18"/>
        <v>8</v>
      </c>
      <c r="G197" s="6">
        <f t="shared" si="16"/>
        <v>8.125</v>
      </c>
      <c r="H197" s="25">
        <f t="shared" si="19"/>
        <v>0.125</v>
      </c>
      <c r="I197" s="11">
        <f t="shared" si="22"/>
        <v>6</v>
      </c>
      <c r="J197" s="53" t="str">
        <f t="shared" si="20"/>
        <v>0110</v>
      </c>
    </row>
    <row r="198" spans="1:10" x14ac:dyDescent="0.25">
      <c r="A198" s="13">
        <v>0.183</v>
      </c>
      <c r="B198" s="13">
        <f t="shared" si="17"/>
        <v>6.1569132130856454</v>
      </c>
      <c r="D198" s="4">
        <f t="shared" si="21"/>
        <v>1.8300000000000014</v>
      </c>
      <c r="E198" s="4">
        <v>183</v>
      </c>
      <c r="F198" s="11">
        <f t="shared" si="18"/>
        <v>0</v>
      </c>
      <c r="G198" s="6">
        <f t="shared" si="16"/>
        <v>0.625</v>
      </c>
      <c r="H198" s="25">
        <f t="shared" si="19"/>
        <v>0.625</v>
      </c>
      <c r="I198" s="11">
        <f t="shared" si="22"/>
        <v>0</v>
      </c>
      <c r="J198" s="53" t="str">
        <f t="shared" si="20"/>
        <v>0000</v>
      </c>
    </row>
    <row r="199" spans="1:10" x14ac:dyDescent="0.25">
      <c r="A199" s="13">
        <v>0.184</v>
      </c>
      <c r="B199" s="13">
        <f t="shared" si="17"/>
        <v>4.9270509831248521</v>
      </c>
      <c r="D199" s="4">
        <f t="shared" si="21"/>
        <v>1.8400000000000014</v>
      </c>
      <c r="E199" s="4">
        <v>184</v>
      </c>
      <c r="F199" s="11">
        <f t="shared" si="18"/>
        <v>12</v>
      </c>
      <c r="G199" s="6">
        <f t="shared" si="16"/>
        <v>11.875</v>
      </c>
      <c r="H199" s="25">
        <f t="shared" si="19"/>
        <v>0.125</v>
      </c>
      <c r="I199" s="11">
        <f t="shared" si="22"/>
        <v>9</v>
      </c>
      <c r="J199" s="53" t="str">
        <f t="shared" si="20"/>
        <v>1001</v>
      </c>
    </row>
    <row r="200" spans="1:10" x14ac:dyDescent="0.25">
      <c r="A200" s="13">
        <v>0.185</v>
      </c>
      <c r="B200" s="13">
        <f t="shared" si="17"/>
        <v>3.5857864376269064</v>
      </c>
      <c r="D200" s="4">
        <f t="shared" si="21"/>
        <v>1.8500000000000014</v>
      </c>
      <c r="E200" s="4">
        <v>185</v>
      </c>
      <c r="F200" s="11">
        <f t="shared" si="18"/>
        <v>0</v>
      </c>
      <c r="G200" s="6">
        <f t="shared" si="16"/>
        <v>0.625</v>
      </c>
      <c r="H200" s="25">
        <f t="shared" si="19"/>
        <v>0.625</v>
      </c>
      <c r="I200" s="11">
        <f t="shared" si="22"/>
        <v>0</v>
      </c>
      <c r="J200" s="53" t="str">
        <f t="shared" si="20"/>
        <v>0000</v>
      </c>
    </row>
    <row r="201" spans="1:10" x14ac:dyDescent="0.25">
      <c r="A201" s="13">
        <v>0.186</v>
      </c>
      <c r="B201" s="13">
        <f t="shared" si="17"/>
        <v>2.2793445235403116</v>
      </c>
      <c r="D201" s="4">
        <f t="shared" si="21"/>
        <v>1.8600000000000014</v>
      </c>
      <c r="E201" s="4">
        <v>186</v>
      </c>
      <c r="F201" s="11">
        <f t="shared" si="18"/>
        <v>8</v>
      </c>
      <c r="G201" s="6">
        <f t="shared" si="16"/>
        <v>8.125</v>
      </c>
      <c r="H201" s="25">
        <f t="shared" si="19"/>
        <v>0.125</v>
      </c>
      <c r="I201" s="11">
        <f t="shared" si="22"/>
        <v>6</v>
      </c>
      <c r="J201" s="53" t="str">
        <f t="shared" si="20"/>
        <v>0110</v>
      </c>
    </row>
    <row r="202" spans="1:10" x14ac:dyDescent="0.25">
      <c r="A202" s="13">
        <v>0.187</v>
      </c>
      <c r="B202" s="13">
        <f t="shared" si="17"/>
        <v>1.1530927390585308</v>
      </c>
      <c r="D202" s="4">
        <f t="shared" si="21"/>
        <v>1.8700000000000014</v>
      </c>
      <c r="E202" s="4">
        <v>187</v>
      </c>
      <c r="F202" s="11">
        <f t="shared" si="18"/>
        <v>0</v>
      </c>
      <c r="G202" s="6">
        <f t="shared" si="16"/>
        <v>0.625</v>
      </c>
      <c r="H202" s="25">
        <f t="shared" si="19"/>
        <v>0.625</v>
      </c>
      <c r="I202" s="11">
        <f t="shared" si="22"/>
        <v>0</v>
      </c>
      <c r="J202" s="53" t="str">
        <f t="shared" si="20"/>
        <v>0000</v>
      </c>
    </row>
    <row r="203" spans="1:10" x14ac:dyDescent="0.25">
      <c r="A203" s="13">
        <v>0.188</v>
      </c>
      <c r="B203" s="13">
        <f t="shared" si="17"/>
        <v>0.3368810393753725</v>
      </c>
      <c r="D203" s="4">
        <f t="shared" si="21"/>
        <v>1.8800000000000014</v>
      </c>
      <c r="E203" s="4">
        <v>188</v>
      </c>
      <c r="F203" s="11">
        <f t="shared" si="18"/>
        <v>12</v>
      </c>
      <c r="G203" s="6">
        <f t="shared" si="16"/>
        <v>11.875</v>
      </c>
      <c r="H203" s="25">
        <f t="shared" si="19"/>
        <v>0.125</v>
      </c>
      <c r="I203" s="11">
        <f t="shared" si="22"/>
        <v>9</v>
      </c>
      <c r="J203" s="53" t="str">
        <f t="shared" si="20"/>
        <v>1001</v>
      </c>
    </row>
    <row r="204" spans="1:10" x14ac:dyDescent="0.25">
      <c r="A204" s="13">
        <v>0.189</v>
      </c>
      <c r="B204" s="13">
        <f t="shared" si="17"/>
        <v>-6.8151511556229283E-2</v>
      </c>
      <c r="D204" s="4">
        <f t="shared" si="21"/>
        <v>1.8900000000000015</v>
      </c>
      <c r="E204" s="4">
        <v>189</v>
      </c>
      <c r="F204" s="11">
        <f t="shared" si="18"/>
        <v>0</v>
      </c>
      <c r="G204" s="6">
        <f t="shared" si="16"/>
        <v>0.625</v>
      </c>
      <c r="H204" s="25">
        <f t="shared" si="19"/>
        <v>0.625</v>
      </c>
      <c r="I204" s="11">
        <f t="shared" si="22"/>
        <v>0</v>
      </c>
      <c r="J204" s="53" t="str">
        <f t="shared" si="20"/>
        <v>0000</v>
      </c>
    </row>
    <row r="205" spans="1:10" x14ac:dyDescent="0.25">
      <c r="A205" s="13">
        <v>0.19</v>
      </c>
      <c r="B205" s="13">
        <f t="shared" si="17"/>
        <v>1.2249316144741267E-15</v>
      </c>
      <c r="D205" s="4">
        <f t="shared" si="21"/>
        <v>1.9000000000000015</v>
      </c>
      <c r="E205" s="4">
        <v>190</v>
      </c>
      <c r="F205" s="11">
        <f t="shared" si="18"/>
        <v>8</v>
      </c>
      <c r="G205" s="6">
        <f t="shared" si="16"/>
        <v>8.125</v>
      </c>
      <c r="H205" s="25">
        <f t="shared" si="19"/>
        <v>0.125</v>
      </c>
      <c r="I205" s="11">
        <f t="shared" si="22"/>
        <v>6</v>
      </c>
      <c r="J205" s="53" t="str">
        <f t="shared" si="20"/>
        <v>0110</v>
      </c>
    </row>
    <row r="206" spans="1:10" x14ac:dyDescent="0.25">
      <c r="A206" s="13">
        <v>0.191</v>
      </c>
      <c r="B206" s="13">
        <f t="shared" si="17"/>
        <v>0.55758634860470146</v>
      </c>
      <c r="D206" s="4">
        <f t="shared" si="21"/>
        <v>1.9100000000000015</v>
      </c>
      <c r="E206" s="4">
        <v>191</v>
      </c>
      <c r="F206" s="11">
        <f t="shared" si="18"/>
        <v>0</v>
      </c>
      <c r="G206" s="6">
        <f t="shared" si="16"/>
        <v>0.625</v>
      </c>
      <c r="H206" s="25">
        <f t="shared" si="19"/>
        <v>0.625</v>
      </c>
      <c r="I206" s="11">
        <f t="shared" si="22"/>
        <v>0</v>
      </c>
      <c r="J206" s="53" t="str">
        <f t="shared" si="20"/>
        <v>0000</v>
      </c>
    </row>
    <row r="207" spans="1:10" x14ac:dyDescent="0.25">
      <c r="A207" s="13">
        <v>0.192</v>
      </c>
      <c r="B207" s="13">
        <f t="shared" si="17"/>
        <v>1.5729490168751761</v>
      </c>
      <c r="D207" s="4">
        <f t="shared" si="21"/>
        <v>1.9200000000000015</v>
      </c>
      <c r="E207" s="4">
        <v>192</v>
      </c>
      <c r="F207" s="11">
        <f t="shared" si="18"/>
        <v>12</v>
      </c>
      <c r="G207" s="6">
        <f t="shared" ref="G207:G270" si="23">VLOOKUP(F207+$G$10/2,$L$22:$M$37,1,TRUE)</f>
        <v>11.875</v>
      </c>
      <c r="H207" s="25">
        <f t="shared" si="19"/>
        <v>0.125</v>
      </c>
      <c r="I207" s="11">
        <f t="shared" si="22"/>
        <v>9</v>
      </c>
      <c r="J207" s="53" t="str">
        <f t="shared" si="20"/>
        <v>1001</v>
      </c>
    </row>
    <row r="208" spans="1:10" x14ac:dyDescent="0.25">
      <c r="A208" s="13">
        <v>0.193</v>
      </c>
      <c r="B208" s="13">
        <f t="shared" ref="B208:B271" si="24">$C$3*(COS($C$5*A208))^2+$C$4*COS($C$5*A208)</f>
        <v>2.9690547380167249</v>
      </c>
      <c r="D208" s="4">
        <f t="shared" si="21"/>
        <v>1.9300000000000015</v>
      </c>
      <c r="E208" s="4">
        <v>193</v>
      </c>
      <c r="F208" s="11">
        <f t="shared" ref="F208:F270" si="25">ROUND($C$3*(COS($C$5*D208))^2+$C$4*COS($C$5*D208), 4)</f>
        <v>0</v>
      </c>
      <c r="G208" s="6">
        <f t="shared" si="23"/>
        <v>0.625</v>
      </c>
      <c r="H208" s="25">
        <f t="shared" ref="H208:H270" si="26">ABS(F208-G208)</f>
        <v>0.625</v>
      </c>
      <c r="I208" s="11">
        <f t="shared" si="22"/>
        <v>0</v>
      </c>
      <c r="J208" s="53" t="str">
        <f t="shared" ref="J208:J270" si="27">DEC2BIN(I208, 4)</f>
        <v>0000</v>
      </c>
    </row>
    <row r="209" spans="1:10" x14ac:dyDescent="0.25">
      <c r="A209" s="13">
        <v>0.19400000000000001</v>
      </c>
      <c r="B209" s="13">
        <f t="shared" si="24"/>
        <v>4.6304855327102157</v>
      </c>
      <c r="D209" s="4">
        <f t="shared" ref="D209:D270" si="28">D208+$C$10</f>
        <v>1.9400000000000015</v>
      </c>
      <c r="E209" s="4">
        <v>194</v>
      </c>
      <c r="F209" s="11">
        <f t="shared" si="25"/>
        <v>8</v>
      </c>
      <c r="G209" s="6">
        <f t="shared" si="23"/>
        <v>8.125</v>
      </c>
      <c r="H209" s="25">
        <f t="shared" si="26"/>
        <v>0.125</v>
      </c>
      <c r="I209" s="11">
        <f t="shared" ref="I209:I270" si="29">VLOOKUP(G209, $L$22:$M$37, 2)</f>
        <v>6</v>
      </c>
      <c r="J209" s="53" t="str">
        <f t="shared" si="27"/>
        <v>0110</v>
      </c>
    </row>
    <row r="210" spans="1:10" x14ac:dyDescent="0.25">
      <c r="A210" s="13">
        <v>0.19500000000000001</v>
      </c>
      <c r="B210" s="13">
        <f t="shared" si="24"/>
        <v>6.4142135623731118</v>
      </c>
      <c r="D210" s="4">
        <f t="shared" si="28"/>
        <v>1.9500000000000015</v>
      </c>
      <c r="E210" s="4">
        <v>195</v>
      </c>
      <c r="F210" s="11">
        <f t="shared" si="25"/>
        <v>0</v>
      </c>
      <c r="G210" s="6">
        <f t="shared" si="23"/>
        <v>0.625</v>
      </c>
      <c r="H210" s="25">
        <f t="shared" si="26"/>
        <v>0.625</v>
      </c>
      <c r="I210" s="11">
        <f t="shared" si="29"/>
        <v>0</v>
      </c>
      <c r="J210" s="53" t="str">
        <f t="shared" si="27"/>
        <v>0000</v>
      </c>
    </row>
    <row r="211" spans="1:10" x14ac:dyDescent="0.25">
      <c r="A211" s="13">
        <v>0.19600000000000001</v>
      </c>
      <c r="B211" s="13">
        <f t="shared" si="24"/>
        <v>8.1631189606246579</v>
      </c>
      <c r="D211" s="4">
        <f t="shared" si="28"/>
        <v>1.9600000000000015</v>
      </c>
      <c r="E211" s="4">
        <v>196</v>
      </c>
      <c r="F211" s="11">
        <f t="shared" si="25"/>
        <v>12</v>
      </c>
      <c r="G211" s="6">
        <f t="shared" si="23"/>
        <v>11.875</v>
      </c>
      <c r="H211" s="25">
        <f t="shared" si="26"/>
        <v>0.125</v>
      </c>
      <c r="I211" s="11">
        <f t="shared" si="29"/>
        <v>9</v>
      </c>
      <c r="J211" s="53" t="str">
        <f t="shared" si="27"/>
        <v>1001</v>
      </c>
    </row>
    <row r="212" spans="1:10" x14ac:dyDescent="0.25">
      <c r="A212" s="13">
        <v>0.19700000000000001</v>
      </c>
      <c r="B212" s="13">
        <f t="shared" si="24"/>
        <v>9.7209393098391317</v>
      </c>
      <c r="D212" s="4">
        <f t="shared" si="28"/>
        <v>1.9700000000000015</v>
      </c>
      <c r="E212" s="4">
        <v>197</v>
      </c>
      <c r="F212" s="11">
        <f t="shared" si="25"/>
        <v>0</v>
      </c>
      <c r="G212" s="6">
        <f t="shared" si="23"/>
        <v>0.625</v>
      </c>
      <c r="H212" s="25">
        <f t="shared" si="26"/>
        <v>0.625</v>
      </c>
      <c r="I212" s="11">
        <f t="shared" si="29"/>
        <v>0</v>
      </c>
      <c r="J212" s="53" t="str">
        <f t="shared" si="27"/>
        <v>0000</v>
      </c>
    </row>
    <row r="213" spans="1:10" x14ac:dyDescent="0.25">
      <c r="A213" s="13">
        <v>0.19800000000000001</v>
      </c>
      <c r="B213" s="13">
        <f t="shared" si="24"/>
        <v>10.947198004465047</v>
      </c>
      <c r="D213" s="4">
        <f t="shared" si="28"/>
        <v>1.9800000000000015</v>
      </c>
      <c r="E213" s="4">
        <v>198</v>
      </c>
      <c r="F213" s="11">
        <f t="shared" si="25"/>
        <v>8</v>
      </c>
      <c r="G213" s="6">
        <f t="shared" si="23"/>
        <v>8.125</v>
      </c>
      <c r="H213" s="25">
        <f t="shared" si="26"/>
        <v>0.125</v>
      </c>
      <c r="I213" s="11">
        <f t="shared" si="29"/>
        <v>6</v>
      </c>
      <c r="J213" s="53" t="str">
        <f t="shared" si="27"/>
        <v>0110</v>
      </c>
    </row>
    <row r="214" spans="1:10" x14ac:dyDescent="0.25">
      <c r="A214" s="13">
        <v>0.19900000000000001</v>
      </c>
      <c r="B214" s="13">
        <f t="shared" si="24"/>
        <v>11.730659262666048</v>
      </c>
      <c r="D214" s="4">
        <f t="shared" si="28"/>
        <v>1.9900000000000015</v>
      </c>
      <c r="E214" s="4">
        <v>199</v>
      </c>
      <c r="F214" s="11">
        <f t="shared" si="25"/>
        <v>0</v>
      </c>
      <c r="G214" s="6">
        <f t="shared" si="23"/>
        <v>0.625</v>
      </c>
      <c r="H214" s="25">
        <f t="shared" si="26"/>
        <v>0.625</v>
      </c>
      <c r="I214" s="11">
        <f t="shared" si="29"/>
        <v>0</v>
      </c>
      <c r="J214" s="53" t="str">
        <f t="shared" si="27"/>
        <v>0000</v>
      </c>
    </row>
    <row r="215" spans="1:10" x14ac:dyDescent="0.25">
      <c r="A215" s="13">
        <v>0.2</v>
      </c>
      <c r="B215" s="13">
        <f t="shared" si="24"/>
        <v>12</v>
      </c>
      <c r="D215" s="4">
        <f t="shared" si="28"/>
        <v>2.0000000000000013</v>
      </c>
      <c r="E215" s="4">
        <v>200</v>
      </c>
      <c r="F215" s="11">
        <f t="shared" si="25"/>
        <v>12</v>
      </c>
      <c r="G215" s="6">
        <f t="shared" si="23"/>
        <v>11.875</v>
      </c>
      <c r="H215" s="25">
        <f t="shared" si="26"/>
        <v>0.125</v>
      </c>
      <c r="I215" s="11">
        <f t="shared" si="29"/>
        <v>9</v>
      </c>
      <c r="J215" s="53" t="str">
        <f t="shared" si="27"/>
        <v>1001</v>
      </c>
    </row>
    <row r="216" spans="1:10" x14ac:dyDescent="0.25">
      <c r="A216" s="13">
        <v>0.20100000000000001</v>
      </c>
      <c r="B216" s="13">
        <f t="shared" si="24"/>
        <v>11.730659262666032</v>
      </c>
      <c r="D216" s="4">
        <f t="shared" si="28"/>
        <v>2.0100000000000011</v>
      </c>
      <c r="E216" s="4">
        <v>201</v>
      </c>
      <c r="F216" s="11">
        <f t="shared" si="25"/>
        <v>0</v>
      </c>
      <c r="G216" s="6">
        <f t="shared" si="23"/>
        <v>0.625</v>
      </c>
      <c r="H216" s="25">
        <f t="shared" si="26"/>
        <v>0.625</v>
      </c>
      <c r="I216" s="11">
        <f t="shared" si="29"/>
        <v>0</v>
      </c>
      <c r="J216" s="53" t="str">
        <f t="shared" si="27"/>
        <v>0000</v>
      </c>
    </row>
    <row r="217" spans="1:10" x14ac:dyDescent="0.25">
      <c r="A217" s="13">
        <v>0.20200000000000001</v>
      </c>
      <c r="B217" s="13">
        <f t="shared" si="24"/>
        <v>10.947198004465042</v>
      </c>
      <c r="D217" s="4">
        <f t="shared" si="28"/>
        <v>2.0200000000000009</v>
      </c>
      <c r="E217" s="4">
        <v>202</v>
      </c>
      <c r="F217" s="11">
        <f t="shared" si="25"/>
        <v>8</v>
      </c>
      <c r="G217" s="6">
        <f t="shared" si="23"/>
        <v>8.125</v>
      </c>
      <c r="H217" s="25">
        <f t="shared" si="26"/>
        <v>0.125</v>
      </c>
      <c r="I217" s="11">
        <f t="shared" si="29"/>
        <v>6</v>
      </c>
      <c r="J217" s="53" t="str">
        <f t="shared" si="27"/>
        <v>0110</v>
      </c>
    </row>
    <row r="218" spans="1:10" x14ac:dyDescent="0.25">
      <c r="A218" s="13">
        <v>0.20300000000000001</v>
      </c>
      <c r="B218" s="13">
        <f t="shared" si="24"/>
        <v>9.720939309839089</v>
      </c>
      <c r="D218" s="4">
        <f t="shared" si="28"/>
        <v>2.0300000000000007</v>
      </c>
      <c r="E218" s="4">
        <v>203</v>
      </c>
      <c r="F218" s="11">
        <f t="shared" si="25"/>
        <v>0</v>
      </c>
      <c r="G218" s="6">
        <f t="shared" si="23"/>
        <v>0.625</v>
      </c>
      <c r="H218" s="25">
        <f t="shared" si="26"/>
        <v>0.625</v>
      </c>
      <c r="I218" s="11">
        <f t="shared" si="29"/>
        <v>0</v>
      </c>
      <c r="J218" s="53" t="str">
        <f t="shared" si="27"/>
        <v>0000</v>
      </c>
    </row>
    <row r="219" spans="1:10" x14ac:dyDescent="0.25">
      <c r="A219" s="13">
        <v>0.20399999999999999</v>
      </c>
      <c r="B219" s="13">
        <f t="shared" si="24"/>
        <v>8.1631189606246828</v>
      </c>
      <c r="D219" s="4">
        <f t="shared" si="28"/>
        <v>2.0400000000000005</v>
      </c>
      <c r="E219" s="4">
        <v>204</v>
      </c>
      <c r="F219" s="11">
        <f t="shared" si="25"/>
        <v>12</v>
      </c>
      <c r="G219" s="6">
        <f t="shared" si="23"/>
        <v>11.875</v>
      </c>
      <c r="H219" s="25">
        <f t="shared" si="26"/>
        <v>0.125</v>
      </c>
      <c r="I219" s="11">
        <f t="shared" si="29"/>
        <v>9</v>
      </c>
      <c r="J219" s="53" t="str">
        <f t="shared" si="27"/>
        <v>1001</v>
      </c>
    </row>
    <row r="220" spans="1:10" x14ac:dyDescent="0.25">
      <c r="A220" s="13">
        <v>0.20499999999999999</v>
      </c>
      <c r="B220" s="13">
        <f t="shared" si="24"/>
        <v>6.4142135623731402</v>
      </c>
      <c r="D220" s="4">
        <f t="shared" si="28"/>
        <v>2.0500000000000003</v>
      </c>
      <c r="E220" s="4">
        <v>205</v>
      </c>
      <c r="F220" s="11">
        <f t="shared" si="25"/>
        <v>0</v>
      </c>
      <c r="G220" s="6">
        <f t="shared" si="23"/>
        <v>0.625</v>
      </c>
      <c r="H220" s="25">
        <f t="shared" si="26"/>
        <v>0.625</v>
      </c>
      <c r="I220" s="11">
        <f t="shared" si="29"/>
        <v>0</v>
      </c>
      <c r="J220" s="53" t="str">
        <f t="shared" si="27"/>
        <v>0000</v>
      </c>
    </row>
    <row r="221" spans="1:10" x14ac:dyDescent="0.25">
      <c r="A221" s="13">
        <v>0.20599999999999999</v>
      </c>
      <c r="B221" s="13">
        <f t="shared" si="24"/>
        <v>4.6304855327102423</v>
      </c>
      <c r="D221" s="4">
        <f t="shared" si="28"/>
        <v>2.06</v>
      </c>
      <c r="E221" s="4">
        <v>206</v>
      </c>
      <c r="F221" s="11">
        <f t="shared" si="25"/>
        <v>8</v>
      </c>
      <c r="G221" s="6">
        <f t="shared" si="23"/>
        <v>8.125</v>
      </c>
      <c r="H221" s="25">
        <f t="shared" si="26"/>
        <v>0.125</v>
      </c>
      <c r="I221" s="11">
        <f t="shared" si="29"/>
        <v>6</v>
      </c>
      <c r="J221" s="53" t="str">
        <f t="shared" si="27"/>
        <v>0110</v>
      </c>
    </row>
    <row r="222" spans="1:10" x14ac:dyDescent="0.25">
      <c r="A222" s="13">
        <v>0.20699999999999999</v>
      </c>
      <c r="B222" s="13">
        <f t="shared" si="24"/>
        <v>2.9690547380167489</v>
      </c>
      <c r="D222" s="4">
        <f t="shared" si="28"/>
        <v>2.0699999999999998</v>
      </c>
      <c r="E222" s="4">
        <v>207</v>
      </c>
      <c r="F222" s="11">
        <f t="shared" si="25"/>
        <v>0</v>
      </c>
      <c r="G222" s="6">
        <f t="shared" si="23"/>
        <v>0.625</v>
      </c>
      <c r="H222" s="25">
        <f t="shared" si="26"/>
        <v>0.625</v>
      </c>
      <c r="I222" s="11">
        <f t="shared" si="29"/>
        <v>0</v>
      </c>
      <c r="J222" s="53" t="str">
        <f t="shared" si="27"/>
        <v>0000</v>
      </c>
    </row>
    <row r="223" spans="1:10" x14ac:dyDescent="0.25">
      <c r="A223" s="13">
        <v>0.20799999999999999</v>
      </c>
      <c r="B223" s="13">
        <f t="shared" si="24"/>
        <v>1.5729490168751674</v>
      </c>
      <c r="D223" s="4">
        <f t="shared" si="28"/>
        <v>2.0799999999999996</v>
      </c>
      <c r="E223" s="4">
        <v>208</v>
      </c>
      <c r="F223" s="11">
        <f t="shared" si="25"/>
        <v>12</v>
      </c>
      <c r="G223" s="6">
        <f t="shared" si="23"/>
        <v>11.875</v>
      </c>
      <c r="H223" s="25">
        <f t="shared" si="26"/>
        <v>0.125</v>
      </c>
      <c r="I223" s="11">
        <f t="shared" si="29"/>
        <v>9</v>
      </c>
      <c r="J223" s="53" t="str">
        <f t="shared" si="27"/>
        <v>1001</v>
      </c>
    </row>
    <row r="224" spans="1:10" x14ac:dyDescent="0.25">
      <c r="A224" s="13">
        <v>0.20899999999999999</v>
      </c>
      <c r="B224" s="13">
        <f t="shared" si="24"/>
        <v>0.55758634860469591</v>
      </c>
      <c r="D224" s="4">
        <f t="shared" si="28"/>
        <v>2.0899999999999994</v>
      </c>
      <c r="E224" s="4">
        <v>209</v>
      </c>
      <c r="F224" s="11">
        <f t="shared" si="25"/>
        <v>0</v>
      </c>
      <c r="G224" s="6">
        <f t="shared" si="23"/>
        <v>0.625</v>
      </c>
      <c r="H224" s="25">
        <f t="shared" si="26"/>
        <v>0.625</v>
      </c>
      <c r="I224" s="11">
        <f t="shared" si="29"/>
        <v>0</v>
      </c>
      <c r="J224" s="53" t="str">
        <f t="shared" si="27"/>
        <v>0000</v>
      </c>
    </row>
    <row r="225" spans="1:10" x14ac:dyDescent="0.25">
      <c r="A225" s="13">
        <v>0.21</v>
      </c>
      <c r="B225" s="13">
        <f t="shared" si="24"/>
        <v>-9.7990192349239654E-16</v>
      </c>
      <c r="D225" s="4">
        <f t="shared" si="28"/>
        <v>2.0999999999999992</v>
      </c>
      <c r="E225" s="4">
        <v>210</v>
      </c>
      <c r="F225" s="11">
        <f t="shared" si="25"/>
        <v>8</v>
      </c>
      <c r="G225" s="6">
        <f t="shared" si="23"/>
        <v>8.125</v>
      </c>
      <c r="H225" s="25">
        <f t="shared" si="26"/>
        <v>0.125</v>
      </c>
      <c r="I225" s="11">
        <f t="shared" si="29"/>
        <v>6</v>
      </c>
      <c r="J225" s="53" t="str">
        <f t="shared" si="27"/>
        <v>0110</v>
      </c>
    </row>
    <row r="226" spans="1:10" x14ac:dyDescent="0.25">
      <c r="A226" s="13">
        <v>0.21099999999999999</v>
      </c>
      <c r="B226" s="13">
        <f t="shared" si="24"/>
        <v>-6.8151511556228062E-2</v>
      </c>
      <c r="D226" s="4">
        <f t="shared" si="28"/>
        <v>2.109999999999999</v>
      </c>
      <c r="E226" s="4">
        <v>211</v>
      </c>
      <c r="F226" s="11">
        <f t="shared" si="25"/>
        <v>0</v>
      </c>
      <c r="G226" s="6">
        <f t="shared" si="23"/>
        <v>0.625</v>
      </c>
      <c r="H226" s="25">
        <f t="shared" si="26"/>
        <v>0.625</v>
      </c>
      <c r="I226" s="11">
        <f t="shared" si="29"/>
        <v>0</v>
      </c>
      <c r="J226" s="53" t="str">
        <f t="shared" si="27"/>
        <v>0000</v>
      </c>
    </row>
    <row r="227" spans="1:10" x14ac:dyDescent="0.25">
      <c r="A227" s="13">
        <v>0.21199999999999999</v>
      </c>
      <c r="B227" s="13">
        <f t="shared" si="24"/>
        <v>0.33688103937537694</v>
      </c>
      <c r="D227" s="4">
        <f t="shared" si="28"/>
        <v>2.1199999999999988</v>
      </c>
      <c r="E227" s="4">
        <v>212</v>
      </c>
      <c r="F227" s="11">
        <f t="shared" si="25"/>
        <v>12</v>
      </c>
      <c r="G227" s="6">
        <f t="shared" si="23"/>
        <v>11.875</v>
      </c>
      <c r="H227" s="25">
        <f t="shared" si="26"/>
        <v>0.125</v>
      </c>
      <c r="I227" s="11">
        <f t="shared" si="29"/>
        <v>9</v>
      </c>
      <c r="J227" s="53" t="str">
        <f t="shared" si="27"/>
        <v>1001</v>
      </c>
    </row>
    <row r="228" spans="1:10" x14ac:dyDescent="0.25">
      <c r="A228" s="13">
        <v>0.21299999999999999</v>
      </c>
      <c r="B228" s="13">
        <f t="shared" si="24"/>
        <v>1.1530927390585157</v>
      </c>
      <c r="D228" s="4">
        <f t="shared" si="28"/>
        <v>2.1299999999999986</v>
      </c>
      <c r="E228" s="4">
        <v>213</v>
      </c>
      <c r="F228" s="11">
        <f t="shared" si="25"/>
        <v>0</v>
      </c>
      <c r="G228" s="6">
        <f t="shared" si="23"/>
        <v>0.625</v>
      </c>
      <c r="H228" s="25">
        <f t="shared" si="26"/>
        <v>0.625</v>
      </c>
      <c r="I228" s="11">
        <f t="shared" si="29"/>
        <v>0</v>
      </c>
      <c r="J228" s="53" t="str">
        <f t="shared" si="27"/>
        <v>0000</v>
      </c>
    </row>
    <row r="229" spans="1:10" x14ac:dyDescent="0.25">
      <c r="A229" s="13">
        <v>0.214</v>
      </c>
      <c r="B229" s="13">
        <f t="shared" si="24"/>
        <v>2.2793445235402912</v>
      </c>
      <c r="D229" s="4">
        <f t="shared" si="28"/>
        <v>2.1399999999999983</v>
      </c>
      <c r="E229" s="4">
        <v>214</v>
      </c>
      <c r="F229" s="11">
        <f t="shared" si="25"/>
        <v>8</v>
      </c>
      <c r="G229" s="6">
        <f t="shared" si="23"/>
        <v>8.125</v>
      </c>
      <c r="H229" s="25">
        <f t="shared" si="26"/>
        <v>0.125</v>
      </c>
      <c r="I229" s="11">
        <f t="shared" si="29"/>
        <v>6</v>
      </c>
      <c r="J229" s="53" t="str">
        <f t="shared" si="27"/>
        <v>0110</v>
      </c>
    </row>
    <row r="230" spans="1:10" x14ac:dyDescent="0.25">
      <c r="A230" s="13">
        <v>0.215</v>
      </c>
      <c r="B230" s="13">
        <f t="shared" si="24"/>
        <v>3.5857864376268864</v>
      </c>
      <c r="D230" s="4">
        <f t="shared" si="28"/>
        <v>2.1499999999999981</v>
      </c>
      <c r="E230" s="4">
        <v>215</v>
      </c>
      <c r="F230" s="11">
        <f t="shared" si="25"/>
        <v>0</v>
      </c>
      <c r="G230" s="6">
        <f t="shared" si="23"/>
        <v>0.625</v>
      </c>
      <c r="H230" s="25">
        <f t="shared" si="26"/>
        <v>0.625</v>
      </c>
      <c r="I230" s="11">
        <f t="shared" si="29"/>
        <v>0</v>
      </c>
      <c r="J230" s="53" t="str">
        <f t="shared" si="27"/>
        <v>0000</v>
      </c>
    </row>
    <row r="231" spans="1:10" x14ac:dyDescent="0.25">
      <c r="A231" s="13">
        <v>0.216</v>
      </c>
      <c r="B231" s="13">
        <f t="shared" si="24"/>
        <v>4.9270509831248317</v>
      </c>
      <c r="D231" s="4">
        <f t="shared" si="28"/>
        <v>2.1599999999999979</v>
      </c>
      <c r="E231" s="4">
        <v>216</v>
      </c>
      <c r="F231" s="11">
        <f t="shared" si="25"/>
        <v>12</v>
      </c>
      <c r="G231" s="6">
        <f t="shared" si="23"/>
        <v>11.875</v>
      </c>
      <c r="H231" s="25">
        <f t="shared" si="26"/>
        <v>0.125</v>
      </c>
      <c r="I231" s="11">
        <f t="shared" si="29"/>
        <v>9</v>
      </c>
      <c r="J231" s="53" t="str">
        <f t="shared" si="27"/>
        <v>1001</v>
      </c>
    </row>
    <row r="232" spans="1:10" x14ac:dyDescent="0.25">
      <c r="A232" s="13">
        <v>0.217</v>
      </c>
      <c r="B232" s="13">
        <f t="shared" si="24"/>
        <v>6.1569132130856268</v>
      </c>
      <c r="D232" s="4">
        <f t="shared" si="28"/>
        <v>2.1699999999999977</v>
      </c>
      <c r="E232" s="4">
        <v>217</v>
      </c>
      <c r="F232" s="11">
        <f t="shared" si="25"/>
        <v>0</v>
      </c>
      <c r="G232" s="6">
        <f t="shared" si="23"/>
        <v>0.625</v>
      </c>
      <c r="H232" s="25">
        <f t="shared" si="26"/>
        <v>0.625</v>
      </c>
      <c r="I232" s="11">
        <f t="shared" si="29"/>
        <v>0</v>
      </c>
      <c r="J232" s="53" t="str">
        <f t="shared" si="27"/>
        <v>0000</v>
      </c>
    </row>
    <row r="233" spans="1:10" x14ac:dyDescent="0.25">
      <c r="A233" s="13">
        <v>0.218</v>
      </c>
      <c r="B233" s="13">
        <f t="shared" si="24"/>
        <v>7.1429719392844326</v>
      </c>
      <c r="D233" s="4">
        <f t="shared" si="28"/>
        <v>2.1799999999999975</v>
      </c>
      <c r="E233" s="4">
        <v>218</v>
      </c>
      <c r="F233" s="11">
        <f t="shared" si="25"/>
        <v>8</v>
      </c>
      <c r="G233" s="6">
        <f t="shared" si="23"/>
        <v>8.125</v>
      </c>
      <c r="H233" s="25">
        <f t="shared" si="26"/>
        <v>0.125</v>
      </c>
      <c r="I233" s="11">
        <f t="shared" si="29"/>
        <v>6</v>
      </c>
      <c r="J233" s="53" t="str">
        <f t="shared" si="27"/>
        <v>0110</v>
      </c>
    </row>
    <row r="234" spans="1:10" x14ac:dyDescent="0.25">
      <c r="A234" s="13">
        <v>0.219</v>
      </c>
      <c r="B234" s="13">
        <f t="shared" si="24"/>
        <v>7.7799059002854944</v>
      </c>
      <c r="D234" s="4">
        <f t="shared" si="28"/>
        <v>2.1899999999999973</v>
      </c>
      <c r="E234" s="4">
        <v>219</v>
      </c>
      <c r="F234" s="11">
        <f t="shared" si="25"/>
        <v>0</v>
      </c>
      <c r="G234" s="6">
        <f t="shared" si="23"/>
        <v>0.625</v>
      </c>
      <c r="H234" s="25">
        <f t="shared" si="26"/>
        <v>0.625</v>
      </c>
      <c r="I234" s="11">
        <f t="shared" si="29"/>
        <v>0</v>
      </c>
      <c r="J234" s="53" t="str">
        <f t="shared" si="27"/>
        <v>0000</v>
      </c>
    </row>
    <row r="235" spans="1:10" x14ac:dyDescent="0.25">
      <c r="A235" s="13">
        <v>0.22</v>
      </c>
      <c r="B235" s="13">
        <f t="shared" si="24"/>
        <v>8</v>
      </c>
      <c r="D235" s="4">
        <f t="shared" si="28"/>
        <v>2.1999999999999971</v>
      </c>
      <c r="E235" s="4">
        <v>220</v>
      </c>
      <c r="F235" s="11">
        <f t="shared" si="25"/>
        <v>12</v>
      </c>
      <c r="G235" s="6">
        <f t="shared" si="23"/>
        <v>11.875</v>
      </c>
      <c r="H235" s="25">
        <f t="shared" si="26"/>
        <v>0.125</v>
      </c>
      <c r="I235" s="11">
        <f t="shared" si="29"/>
        <v>9</v>
      </c>
      <c r="J235" s="53" t="str">
        <f t="shared" si="27"/>
        <v>1001</v>
      </c>
    </row>
    <row r="236" spans="1:10" x14ac:dyDescent="0.25">
      <c r="A236" s="13">
        <v>0.221</v>
      </c>
      <c r="B236" s="13">
        <f t="shared" si="24"/>
        <v>7.7799059002854829</v>
      </c>
      <c r="D236" s="4">
        <f t="shared" si="28"/>
        <v>2.2099999999999969</v>
      </c>
      <c r="E236" s="4">
        <v>221</v>
      </c>
      <c r="F236" s="11">
        <f t="shared" si="25"/>
        <v>0</v>
      </c>
      <c r="G236" s="6">
        <f t="shared" si="23"/>
        <v>0.625</v>
      </c>
      <c r="H236" s="25">
        <f t="shared" si="26"/>
        <v>0.625</v>
      </c>
      <c r="I236" s="11">
        <f t="shared" si="29"/>
        <v>0</v>
      </c>
      <c r="J236" s="53" t="str">
        <f t="shared" si="27"/>
        <v>0000</v>
      </c>
    </row>
    <row r="237" spans="1:10" x14ac:dyDescent="0.25">
      <c r="A237" s="13">
        <v>0.222</v>
      </c>
      <c r="B237" s="13">
        <f t="shared" si="24"/>
        <v>7.1429719392844087</v>
      </c>
      <c r="D237" s="4">
        <f t="shared" si="28"/>
        <v>2.2199999999999966</v>
      </c>
      <c r="E237" s="4">
        <v>222</v>
      </c>
      <c r="F237" s="11">
        <f t="shared" si="25"/>
        <v>8</v>
      </c>
      <c r="G237" s="6">
        <f t="shared" si="23"/>
        <v>8.125</v>
      </c>
      <c r="H237" s="25">
        <f t="shared" si="26"/>
        <v>0.125</v>
      </c>
      <c r="I237" s="11">
        <f t="shared" si="29"/>
        <v>6</v>
      </c>
      <c r="J237" s="53" t="str">
        <f t="shared" si="27"/>
        <v>0110</v>
      </c>
    </row>
    <row r="238" spans="1:10" x14ac:dyDescent="0.25">
      <c r="A238" s="13">
        <v>0.223</v>
      </c>
      <c r="B238" s="13">
        <f t="shared" si="24"/>
        <v>6.1569132130856463</v>
      </c>
      <c r="D238" s="4">
        <f t="shared" si="28"/>
        <v>2.2299999999999964</v>
      </c>
      <c r="E238" s="4">
        <v>223</v>
      </c>
      <c r="F238" s="11">
        <f t="shared" si="25"/>
        <v>0</v>
      </c>
      <c r="G238" s="6">
        <f t="shared" si="23"/>
        <v>0.625</v>
      </c>
      <c r="H238" s="25">
        <f t="shared" si="26"/>
        <v>0.625</v>
      </c>
      <c r="I238" s="11">
        <f t="shared" si="29"/>
        <v>0</v>
      </c>
      <c r="J238" s="53" t="str">
        <f t="shared" si="27"/>
        <v>0000</v>
      </c>
    </row>
    <row r="239" spans="1:10" x14ac:dyDescent="0.25">
      <c r="A239" s="13">
        <v>0.224</v>
      </c>
      <c r="B239" s="13">
        <f t="shared" si="24"/>
        <v>4.9270509831248539</v>
      </c>
      <c r="D239" s="4">
        <f t="shared" si="28"/>
        <v>2.2399999999999962</v>
      </c>
      <c r="E239" s="4">
        <v>224</v>
      </c>
      <c r="F239" s="11">
        <f t="shared" si="25"/>
        <v>12</v>
      </c>
      <c r="G239" s="6">
        <f t="shared" si="23"/>
        <v>11.875</v>
      </c>
      <c r="H239" s="25">
        <f t="shared" si="26"/>
        <v>0.125</v>
      </c>
      <c r="I239" s="11">
        <f t="shared" si="29"/>
        <v>9</v>
      </c>
      <c r="J239" s="53" t="str">
        <f t="shared" si="27"/>
        <v>1001</v>
      </c>
    </row>
    <row r="240" spans="1:10" x14ac:dyDescent="0.25">
      <c r="A240" s="13">
        <v>0.22500000000000001</v>
      </c>
      <c r="B240" s="13">
        <f t="shared" si="24"/>
        <v>3.5857864376269095</v>
      </c>
      <c r="D240" s="4">
        <f t="shared" si="28"/>
        <v>2.249999999999996</v>
      </c>
      <c r="E240" s="4">
        <v>225</v>
      </c>
      <c r="F240" s="11">
        <f t="shared" si="25"/>
        <v>0</v>
      </c>
      <c r="G240" s="6">
        <f t="shared" si="23"/>
        <v>0.625</v>
      </c>
      <c r="H240" s="25">
        <f t="shared" si="26"/>
        <v>0.625</v>
      </c>
      <c r="I240" s="11">
        <f t="shared" si="29"/>
        <v>0</v>
      </c>
      <c r="J240" s="53" t="str">
        <f t="shared" si="27"/>
        <v>0000</v>
      </c>
    </row>
    <row r="241" spans="1:10" x14ac:dyDescent="0.25">
      <c r="A241" s="13">
        <v>0.22600000000000001</v>
      </c>
      <c r="B241" s="13">
        <f t="shared" si="24"/>
        <v>2.2793445235403134</v>
      </c>
      <c r="D241" s="4">
        <f t="shared" si="28"/>
        <v>2.2599999999999958</v>
      </c>
      <c r="E241" s="4">
        <v>226</v>
      </c>
      <c r="F241" s="11">
        <f t="shared" si="25"/>
        <v>8</v>
      </c>
      <c r="G241" s="6">
        <f t="shared" si="23"/>
        <v>8.125</v>
      </c>
      <c r="H241" s="25">
        <f t="shared" si="26"/>
        <v>0.125</v>
      </c>
      <c r="I241" s="11">
        <f t="shared" si="29"/>
        <v>6</v>
      </c>
      <c r="J241" s="53" t="str">
        <f t="shared" si="27"/>
        <v>0110</v>
      </c>
    </row>
    <row r="242" spans="1:10" x14ac:dyDescent="0.25">
      <c r="A242" s="13">
        <v>0.22700000000000001</v>
      </c>
      <c r="B242" s="13">
        <f t="shared" si="24"/>
        <v>1.1530927390585326</v>
      </c>
      <c r="D242" s="4">
        <f t="shared" si="28"/>
        <v>2.2699999999999956</v>
      </c>
      <c r="E242" s="4">
        <v>227</v>
      </c>
      <c r="F242" s="11">
        <f t="shared" si="25"/>
        <v>0</v>
      </c>
      <c r="G242" s="6">
        <f t="shared" si="23"/>
        <v>0.625</v>
      </c>
      <c r="H242" s="25">
        <f t="shared" si="26"/>
        <v>0.625</v>
      </c>
      <c r="I242" s="11">
        <f t="shared" si="29"/>
        <v>0</v>
      </c>
      <c r="J242" s="53" t="str">
        <f t="shared" si="27"/>
        <v>0000</v>
      </c>
    </row>
    <row r="243" spans="1:10" x14ac:dyDescent="0.25">
      <c r="A243" s="13">
        <v>0.22800000000000001</v>
      </c>
      <c r="B243" s="13">
        <f t="shared" si="24"/>
        <v>0.33688103937535963</v>
      </c>
      <c r="D243" s="4">
        <f t="shared" si="28"/>
        <v>2.2799999999999954</v>
      </c>
      <c r="E243" s="4">
        <v>228</v>
      </c>
      <c r="F243" s="11">
        <f t="shared" si="25"/>
        <v>12</v>
      </c>
      <c r="G243" s="6">
        <f t="shared" si="23"/>
        <v>11.875</v>
      </c>
      <c r="H243" s="25">
        <f t="shared" si="26"/>
        <v>0.125</v>
      </c>
      <c r="I243" s="11">
        <f t="shared" si="29"/>
        <v>9</v>
      </c>
      <c r="J243" s="53" t="str">
        <f t="shared" si="27"/>
        <v>1001</v>
      </c>
    </row>
    <row r="244" spans="1:10" x14ac:dyDescent="0.25">
      <c r="A244" s="13">
        <v>0.22900000000000001</v>
      </c>
      <c r="B244" s="13">
        <f t="shared" si="24"/>
        <v>-6.8151511556232974E-2</v>
      </c>
      <c r="D244" s="4">
        <f t="shared" si="28"/>
        <v>2.2899999999999952</v>
      </c>
      <c r="E244" s="4">
        <v>229</v>
      </c>
      <c r="F244" s="11">
        <f t="shared" si="25"/>
        <v>0</v>
      </c>
      <c r="G244" s="6">
        <f t="shared" si="23"/>
        <v>0.625</v>
      </c>
      <c r="H244" s="25">
        <f t="shared" si="26"/>
        <v>0.625</v>
      </c>
      <c r="I244" s="11">
        <f t="shared" si="29"/>
        <v>0</v>
      </c>
      <c r="J244" s="53" t="str">
        <f t="shared" si="27"/>
        <v>0000</v>
      </c>
    </row>
    <row r="245" spans="1:10" x14ac:dyDescent="0.25">
      <c r="A245" s="13">
        <v>0.23</v>
      </c>
      <c r="B245" s="13">
        <f t="shared" si="24"/>
        <v>7.8402995901118298E-15</v>
      </c>
      <c r="D245" s="4">
        <f t="shared" si="28"/>
        <v>2.2999999999999949</v>
      </c>
      <c r="E245" s="4">
        <v>230</v>
      </c>
      <c r="F245" s="11">
        <f t="shared" si="25"/>
        <v>8</v>
      </c>
      <c r="G245" s="6">
        <f t="shared" si="23"/>
        <v>8.125</v>
      </c>
      <c r="H245" s="25">
        <f t="shared" si="26"/>
        <v>0.125</v>
      </c>
      <c r="I245" s="11">
        <f t="shared" si="29"/>
        <v>6</v>
      </c>
      <c r="J245" s="53" t="str">
        <f t="shared" si="27"/>
        <v>0110</v>
      </c>
    </row>
    <row r="246" spans="1:10" x14ac:dyDescent="0.25">
      <c r="A246" s="13">
        <v>0.23100000000000001</v>
      </c>
      <c r="B246" s="13">
        <f t="shared" si="24"/>
        <v>0.55758634860471823</v>
      </c>
      <c r="D246" s="4">
        <f t="shared" si="28"/>
        <v>2.3099999999999947</v>
      </c>
      <c r="E246" s="4">
        <v>231</v>
      </c>
      <c r="F246" s="11">
        <f t="shared" si="25"/>
        <v>0</v>
      </c>
      <c r="G246" s="6">
        <f t="shared" si="23"/>
        <v>0.625</v>
      </c>
      <c r="H246" s="25">
        <f t="shared" si="26"/>
        <v>0.625</v>
      </c>
      <c r="I246" s="11">
        <f t="shared" si="29"/>
        <v>0</v>
      </c>
      <c r="J246" s="53" t="str">
        <f t="shared" si="27"/>
        <v>0000</v>
      </c>
    </row>
    <row r="247" spans="1:10" x14ac:dyDescent="0.25">
      <c r="A247" s="13">
        <v>0.23200000000000001</v>
      </c>
      <c r="B247" s="13">
        <f t="shared" si="24"/>
        <v>1.5729490168751465</v>
      </c>
      <c r="D247" s="4">
        <f t="shared" si="28"/>
        <v>2.3199999999999945</v>
      </c>
      <c r="E247" s="4">
        <v>232</v>
      </c>
      <c r="F247" s="11">
        <f t="shared" si="25"/>
        <v>12</v>
      </c>
      <c r="G247" s="6">
        <f t="shared" si="23"/>
        <v>11.875</v>
      </c>
      <c r="H247" s="25">
        <f t="shared" si="26"/>
        <v>0.125</v>
      </c>
      <c r="I247" s="11">
        <f t="shared" si="29"/>
        <v>9</v>
      </c>
      <c r="J247" s="53" t="str">
        <f t="shared" si="27"/>
        <v>1001</v>
      </c>
    </row>
    <row r="248" spans="1:10" x14ac:dyDescent="0.25">
      <c r="A248" s="13">
        <v>0.23300000000000001</v>
      </c>
      <c r="B248" s="13">
        <f t="shared" si="24"/>
        <v>2.9690547380167223</v>
      </c>
      <c r="D248" s="4">
        <f t="shared" si="28"/>
        <v>2.3299999999999943</v>
      </c>
      <c r="E248" s="4">
        <v>233</v>
      </c>
      <c r="F248" s="11">
        <f t="shared" si="25"/>
        <v>0</v>
      </c>
      <c r="G248" s="6">
        <f t="shared" si="23"/>
        <v>0.625</v>
      </c>
      <c r="H248" s="25">
        <f t="shared" si="26"/>
        <v>0.625</v>
      </c>
      <c r="I248" s="11">
        <f t="shared" si="29"/>
        <v>0</v>
      </c>
      <c r="J248" s="53" t="str">
        <f t="shared" si="27"/>
        <v>0000</v>
      </c>
    </row>
    <row r="249" spans="1:10" x14ac:dyDescent="0.25">
      <c r="A249" s="13">
        <v>0.23400000000000001</v>
      </c>
      <c r="B249" s="13">
        <f t="shared" si="24"/>
        <v>4.6304855327102121</v>
      </c>
      <c r="D249" s="4">
        <f t="shared" si="28"/>
        <v>2.3399999999999941</v>
      </c>
      <c r="E249" s="4">
        <v>234</v>
      </c>
      <c r="F249" s="11">
        <f t="shared" si="25"/>
        <v>8</v>
      </c>
      <c r="G249" s="6">
        <f t="shared" si="23"/>
        <v>8.125</v>
      </c>
      <c r="H249" s="25">
        <f t="shared" si="26"/>
        <v>0.125</v>
      </c>
      <c r="I249" s="11">
        <f t="shared" si="29"/>
        <v>6</v>
      </c>
      <c r="J249" s="53" t="str">
        <f t="shared" si="27"/>
        <v>0110</v>
      </c>
    </row>
    <row r="250" spans="1:10" x14ac:dyDescent="0.25">
      <c r="A250" s="13">
        <v>0.23499999999999999</v>
      </c>
      <c r="B250" s="13">
        <f t="shared" si="24"/>
        <v>6.4142135623731091</v>
      </c>
      <c r="D250" s="4">
        <f t="shared" si="28"/>
        <v>2.3499999999999939</v>
      </c>
      <c r="E250" s="4">
        <v>235</v>
      </c>
      <c r="F250" s="11">
        <f t="shared" si="25"/>
        <v>0</v>
      </c>
      <c r="G250" s="6">
        <f t="shared" si="23"/>
        <v>0.625</v>
      </c>
      <c r="H250" s="25">
        <f t="shared" si="26"/>
        <v>0.625</v>
      </c>
      <c r="I250" s="11">
        <f t="shared" si="29"/>
        <v>0</v>
      </c>
      <c r="J250" s="53" t="str">
        <f t="shared" si="27"/>
        <v>0000</v>
      </c>
    </row>
    <row r="251" spans="1:10" x14ac:dyDescent="0.25">
      <c r="A251" s="13">
        <v>0.23599999999999999</v>
      </c>
      <c r="B251" s="13">
        <f t="shared" si="24"/>
        <v>8.163118960624578</v>
      </c>
      <c r="D251" s="4">
        <f t="shared" si="28"/>
        <v>2.3599999999999937</v>
      </c>
      <c r="E251" s="4">
        <v>236</v>
      </c>
      <c r="F251" s="11">
        <f t="shared" si="25"/>
        <v>12</v>
      </c>
      <c r="G251" s="6">
        <f t="shared" si="23"/>
        <v>11.875</v>
      </c>
      <c r="H251" s="25">
        <f t="shared" si="26"/>
        <v>0.125</v>
      </c>
      <c r="I251" s="11">
        <f t="shared" si="29"/>
        <v>9</v>
      </c>
      <c r="J251" s="53" t="str">
        <f t="shared" si="27"/>
        <v>1001</v>
      </c>
    </row>
    <row r="252" spans="1:10" x14ac:dyDescent="0.25">
      <c r="A252" s="13">
        <v>0.23699999999999999</v>
      </c>
      <c r="B252" s="13">
        <f t="shared" si="24"/>
        <v>9.7209393098390642</v>
      </c>
      <c r="D252" s="4">
        <f t="shared" si="28"/>
        <v>2.3699999999999934</v>
      </c>
      <c r="E252" s="4">
        <v>237</v>
      </c>
      <c r="F252" s="11">
        <f t="shared" si="25"/>
        <v>0</v>
      </c>
      <c r="G252" s="6">
        <f t="shared" si="23"/>
        <v>0.625</v>
      </c>
      <c r="H252" s="25">
        <f t="shared" si="26"/>
        <v>0.625</v>
      </c>
      <c r="I252" s="11">
        <f t="shared" si="29"/>
        <v>0</v>
      </c>
      <c r="J252" s="53" t="str">
        <f t="shared" si="27"/>
        <v>0000</v>
      </c>
    </row>
    <row r="253" spans="1:10" x14ac:dyDescent="0.25">
      <c r="A253" s="13">
        <v>0.23799999999999999</v>
      </c>
      <c r="B253" s="13">
        <f t="shared" si="24"/>
        <v>10.947198004465022</v>
      </c>
      <c r="D253" s="4">
        <f t="shared" si="28"/>
        <v>2.3799999999999932</v>
      </c>
      <c r="E253" s="4">
        <v>238</v>
      </c>
      <c r="F253" s="11">
        <f t="shared" si="25"/>
        <v>8</v>
      </c>
      <c r="G253" s="6">
        <f t="shared" si="23"/>
        <v>8.125</v>
      </c>
      <c r="H253" s="25">
        <f t="shared" si="26"/>
        <v>0.125</v>
      </c>
      <c r="I253" s="11">
        <f t="shared" si="29"/>
        <v>6</v>
      </c>
      <c r="J253" s="53" t="str">
        <f t="shared" si="27"/>
        <v>0110</v>
      </c>
    </row>
    <row r="254" spans="1:10" x14ac:dyDescent="0.25">
      <c r="A254" s="13">
        <v>0.23899999999999999</v>
      </c>
      <c r="B254" s="13">
        <f t="shared" si="24"/>
        <v>11.730659262666036</v>
      </c>
      <c r="D254" s="4">
        <f t="shared" si="28"/>
        <v>2.389999999999993</v>
      </c>
      <c r="E254" s="4">
        <v>239</v>
      </c>
      <c r="F254" s="11">
        <f t="shared" si="25"/>
        <v>0</v>
      </c>
      <c r="G254" s="6">
        <f t="shared" si="23"/>
        <v>0.625</v>
      </c>
      <c r="H254" s="25">
        <f t="shared" si="26"/>
        <v>0.625</v>
      </c>
      <c r="I254" s="11">
        <f t="shared" si="29"/>
        <v>0</v>
      </c>
      <c r="J254" s="53" t="str">
        <f t="shared" si="27"/>
        <v>0000</v>
      </c>
    </row>
    <row r="255" spans="1:10" x14ac:dyDescent="0.25">
      <c r="A255" s="13">
        <v>0.24</v>
      </c>
      <c r="B255" s="13">
        <f t="shared" si="24"/>
        <v>12</v>
      </c>
      <c r="D255" s="4">
        <f t="shared" si="28"/>
        <v>2.3999999999999928</v>
      </c>
      <c r="E255" s="4">
        <v>240</v>
      </c>
      <c r="F255" s="11">
        <f t="shared" si="25"/>
        <v>12</v>
      </c>
      <c r="G255" s="6">
        <f t="shared" si="23"/>
        <v>11.875</v>
      </c>
      <c r="H255" s="25">
        <f t="shared" si="26"/>
        <v>0.125</v>
      </c>
      <c r="I255" s="11">
        <f t="shared" si="29"/>
        <v>9</v>
      </c>
      <c r="J255" s="53" t="str">
        <f t="shared" si="27"/>
        <v>1001</v>
      </c>
    </row>
    <row r="256" spans="1:10" x14ac:dyDescent="0.25">
      <c r="A256" s="13">
        <v>0.24099999999999999</v>
      </c>
      <c r="B256" s="13">
        <f t="shared" si="24"/>
        <v>11.730659262666045</v>
      </c>
      <c r="D256" s="4">
        <f t="shared" si="28"/>
        <v>2.4099999999999926</v>
      </c>
      <c r="E256" s="4">
        <v>241</v>
      </c>
      <c r="F256" s="11">
        <f t="shared" si="25"/>
        <v>0</v>
      </c>
      <c r="G256" s="6">
        <f t="shared" si="23"/>
        <v>0.625</v>
      </c>
      <c r="H256" s="25">
        <f t="shared" si="26"/>
        <v>0.625</v>
      </c>
      <c r="I256" s="11">
        <f t="shared" si="29"/>
        <v>0</v>
      </c>
      <c r="J256" s="53" t="str">
        <f t="shared" si="27"/>
        <v>0000</v>
      </c>
    </row>
    <row r="257" spans="1:10" x14ac:dyDescent="0.25">
      <c r="A257" s="13">
        <v>0.24199999999999999</v>
      </c>
      <c r="B257" s="13">
        <f t="shared" si="24"/>
        <v>10.947198004465044</v>
      </c>
      <c r="D257" s="4">
        <f t="shared" si="28"/>
        <v>2.4199999999999924</v>
      </c>
      <c r="E257" s="4">
        <v>242</v>
      </c>
      <c r="F257" s="11">
        <f t="shared" si="25"/>
        <v>8</v>
      </c>
      <c r="G257" s="6">
        <f t="shared" si="23"/>
        <v>8.125</v>
      </c>
      <c r="H257" s="25">
        <f t="shared" si="26"/>
        <v>0.125</v>
      </c>
      <c r="I257" s="11">
        <f t="shared" si="29"/>
        <v>6</v>
      </c>
      <c r="J257" s="53" t="str">
        <f t="shared" si="27"/>
        <v>0110</v>
      </c>
    </row>
    <row r="258" spans="1:10" x14ac:dyDescent="0.25">
      <c r="A258" s="13">
        <v>0.24299999999999999</v>
      </c>
      <c r="B258" s="13">
        <f t="shared" si="24"/>
        <v>9.7209393098390926</v>
      </c>
      <c r="D258" s="4">
        <f t="shared" si="28"/>
        <v>2.4299999999999922</v>
      </c>
      <c r="E258" s="4">
        <v>243</v>
      </c>
      <c r="F258" s="11">
        <f t="shared" si="25"/>
        <v>0</v>
      </c>
      <c r="G258" s="6">
        <f t="shared" si="23"/>
        <v>0.625</v>
      </c>
      <c r="H258" s="25">
        <f t="shared" si="26"/>
        <v>0.625</v>
      </c>
      <c r="I258" s="11">
        <f t="shared" si="29"/>
        <v>0</v>
      </c>
      <c r="J258" s="53" t="str">
        <f t="shared" si="27"/>
        <v>0000</v>
      </c>
    </row>
    <row r="259" spans="1:10" x14ac:dyDescent="0.25">
      <c r="A259" s="13">
        <v>0.24399999999999999</v>
      </c>
      <c r="B259" s="13">
        <f t="shared" si="24"/>
        <v>8.16311896062461</v>
      </c>
      <c r="D259" s="4">
        <f t="shared" si="28"/>
        <v>2.439999999999992</v>
      </c>
      <c r="E259" s="4">
        <v>244</v>
      </c>
      <c r="F259" s="11">
        <f t="shared" si="25"/>
        <v>12</v>
      </c>
      <c r="G259" s="6">
        <f t="shared" si="23"/>
        <v>11.875</v>
      </c>
      <c r="H259" s="25">
        <f t="shared" si="26"/>
        <v>0.125</v>
      </c>
      <c r="I259" s="11">
        <f t="shared" si="29"/>
        <v>9</v>
      </c>
      <c r="J259" s="53" t="str">
        <f t="shared" si="27"/>
        <v>1001</v>
      </c>
    </row>
    <row r="260" spans="1:10" x14ac:dyDescent="0.25">
      <c r="A260" s="13">
        <v>0.245</v>
      </c>
      <c r="B260" s="13">
        <f t="shared" si="24"/>
        <v>6.4142135623730621</v>
      </c>
      <c r="D260" s="4">
        <f t="shared" si="28"/>
        <v>2.4499999999999917</v>
      </c>
      <c r="E260" s="4">
        <v>245</v>
      </c>
      <c r="F260" s="11">
        <f t="shared" si="25"/>
        <v>0</v>
      </c>
      <c r="G260" s="6">
        <f t="shared" si="23"/>
        <v>0.625</v>
      </c>
      <c r="H260" s="25">
        <f t="shared" si="26"/>
        <v>0.625</v>
      </c>
      <c r="I260" s="11">
        <f t="shared" si="29"/>
        <v>0</v>
      </c>
      <c r="J260" s="53" t="str">
        <f t="shared" si="27"/>
        <v>0000</v>
      </c>
    </row>
    <row r="261" spans="1:10" x14ac:dyDescent="0.25">
      <c r="A261" s="13">
        <v>0.246</v>
      </c>
      <c r="B261" s="13">
        <f t="shared" si="24"/>
        <v>4.6304855327102459</v>
      </c>
      <c r="D261" s="4">
        <f t="shared" si="28"/>
        <v>2.4599999999999915</v>
      </c>
      <c r="E261" s="4">
        <v>246</v>
      </c>
      <c r="F261" s="11">
        <f t="shared" si="25"/>
        <v>8</v>
      </c>
      <c r="G261" s="6">
        <f t="shared" si="23"/>
        <v>8.125</v>
      </c>
      <c r="H261" s="25">
        <f t="shared" si="26"/>
        <v>0.125</v>
      </c>
      <c r="I261" s="11">
        <f t="shared" si="29"/>
        <v>6</v>
      </c>
      <c r="J261" s="53" t="str">
        <f t="shared" si="27"/>
        <v>0110</v>
      </c>
    </row>
    <row r="262" spans="1:10" x14ac:dyDescent="0.25">
      <c r="A262" s="13">
        <v>0.247</v>
      </c>
      <c r="B262" s="13">
        <f t="shared" si="24"/>
        <v>2.9690547380167516</v>
      </c>
      <c r="D262" s="4">
        <f t="shared" si="28"/>
        <v>2.4699999999999913</v>
      </c>
      <c r="E262" s="4">
        <v>247</v>
      </c>
      <c r="F262" s="11">
        <f t="shared" si="25"/>
        <v>0</v>
      </c>
      <c r="G262" s="6">
        <f t="shared" si="23"/>
        <v>0.625</v>
      </c>
      <c r="H262" s="25">
        <f t="shared" si="26"/>
        <v>0.625</v>
      </c>
      <c r="I262" s="11">
        <f t="shared" si="29"/>
        <v>0</v>
      </c>
      <c r="J262" s="53" t="str">
        <f t="shared" si="27"/>
        <v>0000</v>
      </c>
    </row>
    <row r="263" spans="1:10" x14ac:dyDescent="0.25">
      <c r="A263" s="13">
        <v>0.248</v>
      </c>
      <c r="B263" s="13">
        <f t="shared" si="24"/>
        <v>1.5729490168751696</v>
      </c>
      <c r="D263" s="4">
        <f t="shared" si="28"/>
        <v>2.4799999999999911</v>
      </c>
      <c r="E263" s="4">
        <v>248</v>
      </c>
      <c r="F263" s="11">
        <f t="shared" si="25"/>
        <v>12</v>
      </c>
      <c r="G263" s="6">
        <f t="shared" si="23"/>
        <v>11.875</v>
      </c>
      <c r="H263" s="25">
        <f t="shared" si="26"/>
        <v>0.125</v>
      </c>
      <c r="I263" s="11">
        <f t="shared" si="29"/>
        <v>9</v>
      </c>
      <c r="J263" s="53" t="str">
        <f t="shared" si="27"/>
        <v>1001</v>
      </c>
    </row>
    <row r="264" spans="1:10" x14ac:dyDescent="0.25">
      <c r="A264" s="13">
        <v>0.249</v>
      </c>
      <c r="B264" s="13">
        <f t="shared" si="24"/>
        <v>0.55758634860469714</v>
      </c>
      <c r="D264" s="4">
        <f t="shared" si="28"/>
        <v>2.4899999999999909</v>
      </c>
      <c r="E264" s="4">
        <v>249</v>
      </c>
      <c r="F264" s="11">
        <f t="shared" si="25"/>
        <v>0</v>
      </c>
      <c r="G264" s="6">
        <f t="shared" si="23"/>
        <v>0.625</v>
      </c>
      <c r="H264" s="25">
        <f t="shared" si="26"/>
        <v>0.625</v>
      </c>
      <c r="I264" s="11">
        <f t="shared" si="29"/>
        <v>0</v>
      </c>
      <c r="J264" s="53" t="str">
        <f t="shared" si="27"/>
        <v>0000</v>
      </c>
    </row>
    <row r="265" spans="1:10" x14ac:dyDescent="0.25">
      <c r="A265" s="13">
        <v>0.25</v>
      </c>
      <c r="B265" s="13">
        <f t="shared" si="24"/>
        <v>-4.8984254152895031E-16</v>
      </c>
      <c r="D265" s="4">
        <f t="shared" si="28"/>
        <v>2.4999999999999907</v>
      </c>
      <c r="E265" s="4">
        <v>250</v>
      </c>
      <c r="F265" s="11">
        <f t="shared" si="25"/>
        <v>8</v>
      </c>
      <c r="G265" s="6">
        <f t="shared" si="23"/>
        <v>8.125</v>
      </c>
      <c r="H265" s="25">
        <f t="shared" si="26"/>
        <v>0.125</v>
      </c>
      <c r="I265" s="11">
        <f t="shared" si="29"/>
        <v>6</v>
      </c>
      <c r="J265" s="53" t="str">
        <f t="shared" si="27"/>
        <v>0110</v>
      </c>
    </row>
    <row r="266" spans="1:10" x14ac:dyDescent="0.25">
      <c r="A266" s="13">
        <v>0.251</v>
      </c>
      <c r="B266" s="13">
        <f t="shared" si="24"/>
        <v>-6.8151511556228339E-2</v>
      </c>
      <c r="D266" s="4">
        <f t="shared" si="28"/>
        <v>2.5099999999999905</v>
      </c>
      <c r="E266" s="4">
        <v>251</v>
      </c>
      <c r="F266" s="11">
        <f t="shared" si="25"/>
        <v>0</v>
      </c>
      <c r="G266" s="6">
        <f t="shared" si="23"/>
        <v>0.625</v>
      </c>
      <c r="H266" s="25">
        <f t="shared" si="26"/>
        <v>0.625</v>
      </c>
      <c r="I266" s="11">
        <f t="shared" si="29"/>
        <v>0</v>
      </c>
      <c r="J266" s="53" t="str">
        <f t="shared" si="27"/>
        <v>0000</v>
      </c>
    </row>
    <row r="267" spans="1:10" x14ac:dyDescent="0.25">
      <c r="A267" s="13">
        <v>0.252</v>
      </c>
      <c r="B267" s="13">
        <f t="shared" si="24"/>
        <v>0.33688103937537606</v>
      </c>
      <c r="D267" s="4">
        <f t="shared" si="28"/>
        <v>2.5199999999999902</v>
      </c>
      <c r="E267" s="4">
        <v>252</v>
      </c>
      <c r="F267" s="11">
        <f t="shared" si="25"/>
        <v>12</v>
      </c>
      <c r="G267" s="6">
        <f t="shared" si="23"/>
        <v>11.875</v>
      </c>
      <c r="H267" s="25">
        <f t="shared" si="26"/>
        <v>0.125</v>
      </c>
      <c r="I267" s="11">
        <f t="shared" si="29"/>
        <v>9</v>
      </c>
      <c r="J267" s="53" t="str">
        <f t="shared" si="27"/>
        <v>1001</v>
      </c>
    </row>
    <row r="268" spans="1:10" x14ac:dyDescent="0.25">
      <c r="A268" s="13">
        <v>0.253</v>
      </c>
      <c r="B268" s="13">
        <f t="shared" si="24"/>
        <v>1.1530927390585588</v>
      </c>
      <c r="D268" s="4">
        <f t="shared" si="28"/>
        <v>2.52999999999999</v>
      </c>
      <c r="E268" s="4">
        <v>253</v>
      </c>
      <c r="F268" s="11">
        <f t="shared" si="25"/>
        <v>0</v>
      </c>
      <c r="G268" s="6">
        <f t="shared" si="23"/>
        <v>0.625</v>
      </c>
      <c r="H268" s="25">
        <f t="shared" si="26"/>
        <v>0.625</v>
      </c>
      <c r="I268" s="11">
        <f t="shared" si="29"/>
        <v>0</v>
      </c>
      <c r="J268" s="53" t="str">
        <f t="shared" si="27"/>
        <v>0000</v>
      </c>
    </row>
    <row r="269" spans="1:10" x14ac:dyDescent="0.25">
      <c r="A269" s="13">
        <v>0.254</v>
      </c>
      <c r="B269" s="13">
        <f t="shared" si="24"/>
        <v>2.2793445235403462</v>
      </c>
      <c r="D269" s="4">
        <f t="shared" si="28"/>
        <v>2.5399999999999898</v>
      </c>
      <c r="E269" s="4">
        <v>254</v>
      </c>
      <c r="F269" s="11">
        <f t="shared" si="25"/>
        <v>8</v>
      </c>
      <c r="G269" s="6">
        <f t="shared" si="23"/>
        <v>8.125</v>
      </c>
      <c r="H269" s="25">
        <f t="shared" si="26"/>
        <v>0.125</v>
      </c>
      <c r="I269" s="11">
        <f t="shared" si="29"/>
        <v>6</v>
      </c>
      <c r="J269" s="53" t="str">
        <f t="shared" si="27"/>
        <v>0110</v>
      </c>
    </row>
    <row r="270" spans="1:10" x14ac:dyDescent="0.25">
      <c r="A270" s="13">
        <v>0.255</v>
      </c>
      <c r="B270" s="13">
        <f t="shared" si="24"/>
        <v>3.5857864376268838</v>
      </c>
      <c r="D270" s="7">
        <f t="shared" si="28"/>
        <v>2.5499999999999896</v>
      </c>
      <c r="E270" s="7">
        <v>255</v>
      </c>
      <c r="F270" s="11">
        <f t="shared" si="25"/>
        <v>0</v>
      </c>
      <c r="G270" s="9">
        <f t="shared" si="23"/>
        <v>0.625</v>
      </c>
      <c r="H270" s="25">
        <f t="shared" si="26"/>
        <v>0.625</v>
      </c>
      <c r="I270" s="11">
        <f t="shared" si="29"/>
        <v>0</v>
      </c>
      <c r="J270" s="53" t="str">
        <f t="shared" si="27"/>
        <v>0000</v>
      </c>
    </row>
    <row r="271" spans="1:10" x14ac:dyDescent="0.25">
      <c r="A271" s="13">
        <v>0.25600000000000001</v>
      </c>
      <c r="B271" s="13">
        <f t="shared" si="24"/>
        <v>4.927050983124829</v>
      </c>
    </row>
    <row r="272" spans="1:10" x14ac:dyDescent="0.25">
      <c r="A272" s="13">
        <v>0.25700000000000001</v>
      </c>
      <c r="B272" s="13">
        <f t="shared" ref="B272:B335" si="30">$C$3*(COS($C$5*A272))^2+$C$4*COS($C$5*A272)</f>
        <v>6.156913213085625</v>
      </c>
    </row>
    <row r="273" spans="1:2" x14ac:dyDescent="0.25">
      <c r="A273" s="13">
        <v>0.25800000000000001</v>
      </c>
      <c r="B273" s="13">
        <f t="shared" si="30"/>
        <v>7.1429719392844309</v>
      </c>
    </row>
    <row r="274" spans="1:2" x14ac:dyDescent="0.25">
      <c r="A274" s="13">
        <v>0.25900000000000001</v>
      </c>
      <c r="B274" s="13">
        <f t="shared" si="30"/>
        <v>7.7799059002854944</v>
      </c>
    </row>
    <row r="275" spans="1:2" x14ac:dyDescent="0.25">
      <c r="A275" s="13">
        <v>0.26</v>
      </c>
      <c r="B275" s="13">
        <f t="shared" si="30"/>
        <v>8</v>
      </c>
    </row>
    <row r="276" spans="1:2" x14ac:dyDescent="0.25">
      <c r="A276" s="13">
        <v>0.26100000000000001</v>
      </c>
      <c r="B276" s="13">
        <f t="shared" si="30"/>
        <v>7.7799059002854865</v>
      </c>
    </row>
    <row r="277" spans="1:2" x14ac:dyDescent="0.25">
      <c r="A277" s="13">
        <v>0.26200000000000001</v>
      </c>
      <c r="B277" s="13">
        <f t="shared" si="30"/>
        <v>7.1429719392844104</v>
      </c>
    </row>
    <row r="278" spans="1:2" x14ac:dyDescent="0.25">
      <c r="A278" s="13">
        <v>0.26300000000000001</v>
      </c>
      <c r="B278" s="13">
        <f t="shared" si="30"/>
        <v>6.1569132130855984</v>
      </c>
    </row>
    <row r="279" spans="1:2" x14ac:dyDescent="0.25">
      <c r="A279" s="13">
        <v>0.26400000000000001</v>
      </c>
      <c r="B279" s="13">
        <f t="shared" si="30"/>
        <v>4.9270509831247962</v>
      </c>
    </row>
    <row r="280" spans="1:2" x14ac:dyDescent="0.25">
      <c r="A280" s="13">
        <v>0.26500000000000001</v>
      </c>
      <c r="B280" s="13">
        <f t="shared" si="30"/>
        <v>3.5857864376269113</v>
      </c>
    </row>
    <row r="281" spans="1:2" x14ac:dyDescent="0.25">
      <c r="A281" s="13">
        <v>0.26600000000000001</v>
      </c>
      <c r="B281" s="13">
        <f t="shared" si="30"/>
        <v>2.279344523540316</v>
      </c>
    </row>
    <row r="282" spans="1:2" x14ac:dyDescent="0.25">
      <c r="A282" s="13">
        <v>0.26700000000000002</v>
      </c>
      <c r="B282" s="13">
        <f t="shared" si="30"/>
        <v>1.1530927390585344</v>
      </c>
    </row>
    <row r="283" spans="1:2" x14ac:dyDescent="0.25">
      <c r="A283" s="13">
        <v>0.26800000000000002</v>
      </c>
      <c r="B283" s="13">
        <f t="shared" si="30"/>
        <v>0.33688103937536051</v>
      </c>
    </row>
    <row r="284" spans="1:2" x14ac:dyDescent="0.25">
      <c r="A284" s="13">
        <v>0.26900000000000002</v>
      </c>
      <c r="B284" s="13">
        <f t="shared" si="30"/>
        <v>-6.8151511556232724E-2</v>
      </c>
    </row>
    <row r="285" spans="1:2" x14ac:dyDescent="0.25">
      <c r="A285" s="13">
        <v>0.27</v>
      </c>
      <c r="B285" s="13">
        <f t="shared" si="30"/>
        <v>7.3502402081483644E-15</v>
      </c>
    </row>
    <row r="286" spans="1:2" x14ac:dyDescent="0.25">
      <c r="A286" s="13">
        <v>0.27100000000000002</v>
      </c>
      <c r="B286" s="13">
        <f t="shared" si="30"/>
        <v>0.55758634860471701</v>
      </c>
    </row>
    <row r="287" spans="1:2" x14ac:dyDescent="0.25">
      <c r="A287" s="13">
        <v>0.27200000000000002</v>
      </c>
      <c r="B287" s="13">
        <f t="shared" si="30"/>
        <v>1.5729490168752003</v>
      </c>
    </row>
    <row r="288" spans="1:2" x14ac:dyDescent="0.25">
      <c r="A288" s="13">
        <v>0.27300000000000002</v>
      </c>
      <c r="B288" s="13">
        <f t="shared" si="30"/>
        <v>2.9690547380167907</v>
      </c>
    </row>
    <row r="289" spans="1:2" x14ac:dyDescent="0.25">
      <c r="A289" s="13">
        <v>0.27400000000000002</v>
      </c>
      <c r="B289" s="13">
        <f t="shared" si="30"/>
        <v>4.6304855327102112</v>
      </c>
    </row>
    <row r="290" spans="1:2" x14ac:dyDescent="0.25">
      <c r="A290" s="13">
        <v>0.27500000000000002</v>
      </c>
      <c r="B290" s="13">
        <f t="shared" si="30"/>
        <v>6.4142135623731065</v>
      </c>
    </row>
    <row r="291" spans="1:2" x14ac:dyDescent="0.25">
      <c r="A291" s="13">
        <v>0.27600000000000002</v>
      </c>
      <c r="B291" s="13">
        <f t="shared" si="30"/>
        <v>8.1631189606246526</v>
      </c>
    </row>
    <row r="292" spans="1:2" x14ac:dyDescent="0.25">
      <c r="A292" s="13">
        <v>0.27700000000000002</v>
      </c>
      <c r="B292" s="13">
        <f t="shared" si="30"/>
        <v>9.7209393098391264</v>
      </c>
    </row>
    <row r="293" spans="1:2" x14ac:dyDescent="0.25">
      <c r="A293" s="13">
        <v>0.27800000000000002</v>
      </c>
      <c r="B293" s="13">
        <f t="shared" si="30"/>
        <v>10.947198004465067</v>
      </c>
    </row>
    <row r="294" spans="1:2" x14ac:dyDescent="0.25">
      <c r="A294" s="13">
        <v>0.27900000000000003</v>
      </c>
      <c r="B294" s="13">
        <f t="shared" si="30"/>
        <v>11.730659262666059</v>
      </c>
    </row>
    <row r="295" spans="1:2" x14ac:dyDescent="0.25">
      <c r="A295" s="13">
        <v>0.28000000000000003</v>
      </c>
      <c r="B295" s="13">
        <f t="shared" si="30"/>
        <v>12</v>
      </c>
    </row>
    <row r="296" spans="1:2" x14ac:dyDescent="0.25">
      <c r="A296" s="13">
        <v>0.28100000000000003</v>
      </c>
      <c r="B296" s="13">
        <f t="shared" si="30"/>
        <v>11.730659262666022</v>
      </c>
    </row>
    <row r="297" spans="1:2" x14ac:dyDescent="0.25">
      <c r="A297" s="13">
        <v>0.28199999999999997</v>
      </c>
      <c r="B297" s="13">
        <f t="shared" si="30"/>
        <v>10.94719800446509</v>
      </c>
    </row>
    <row r="298" spans="1:2" x14ac:dyDescent="0.25">
      <c r="A298" s="13">
        <v>0.28299999999999997</v>
      </c>
      <c r="B298" s="13">
        <f t="shared" si="30"/>
        <v>9.7209393098391566</v>
      </c>
    </row>
    <row r="299" spans="1:2" x14ac:dyDescent="0.25">
      <c r="A299" s="13">
        <v>0.28399999999999997</v>
      </c>
      <c r="B299" s="13">
        <f t="shared" si="30"/>
        <v>8.1631189606246899</v>
      </c>
    </row>
    <row r="300" spans="1:2" x14ac:dyDescent="0.25">
      <c r="A300" s="13">
        <v>0.28499999999999998</v>
      </c>
      <c r="B300" s="13">
        <f t="shared" si="30"/>
        <v>6.4142135623731455</v>
      </c>
    </row>
    <row r="301" spans="1:2" x14ac:dyDescent="0.25">
      <c r="A301" s="13">
        <v>0.28599999999999998</v>
      </c>
      <c r="B301" s="13">
        <f t="shared" si="30"/>
        <v>4.6304855327102494</v>
      </c>
    </row>
    <row r="302" spans="1:2" x14ac:dyDescent="0.25">
      <c r="A302" s="13">
        <v>0.28699999999999998</v>
      </c>
      <c r="B302" s="13">
        <f t="shared" si="30"/>
        <v>2.9690547380167542</v>
      </c>
    </row>
    <row r="303" spans="1:2" x14ac:dyDescent="0.25">
      <c r="A303" s="13">
        <v>0.28799999999999998</v>
      </c>
      <c r="B303" s="13">
        <f t="shared" si="30"/>
        <v>1.5729490168751714</v>
      </c>
    </row>
    <row r="304" spans="1:2" x14ac:dyDescent="0.25">
      <c r="A304" s="13">
        <v>0.28899999999999998</v>
      </c>
      <c r="B304" s="13">
        <f t="shared" si="30"/>
        <v>0.55758634860469836</v>
      </c>
    </row>
    <row r="305" spans="1:2" x14ac:dyDescent="0.25">
      <c r="A305" s="13">
        <v>0.28999999999999998</v>
      </c>
      <c r="B305" s="13">
        <f t="shared" si="30"/>
        <v>2.1684043449710089E-19</v>
      </c>
    </row>
    <row r="306" spans="1:2" x14ac:dyDescent="0.25">
      <c r="A306" s="13">
        <v>0.29099999999999998</v>
      </c>
      <c r="B306" s="13">
        <f t="shared" si="30"/>
        <v>-6.8151511556236527E-2</v>
      </c>
    </row>
    <row r="307" spans="1:2" x14ac:dyDescent="0.25">
      <c r="A307" s="13">
        <v>0.29199999999999998</v>
      </c>
      <c r="B307" s="13">
        <f t="shared" si="30"/>
        <v>0.33688103937534686</v>
      </c>
    </row>
    <row r="308" spans="1:2" x14ac:dyDescent="0.25">
      <c r="A308" s="13">
        <v>0.29299999999999998</v>
      </c>
      <c r="B308" s="13">
        <f t="shared" si="30"/>
        <v>1.1530927390585126</v>
      </c>
    </row>
    <row r="309" spans="1:2" x14ac:dyDescent="0.25">
      <c r="A309" s="13">
        <v>0.29399999999999998</v>
      </c>
      <c r="B309" s="13">
        <f t="shared" si="30"/>
        <v>2.2793445235402885</v>
      </c>
    </row>
    <row r="310" spans="1:2" x14ac:dyDescent="0.25">
      <c r="A310" s="13">
        <v>0.29499999999999998</v>
      </c>
      <c r="B310" s="13">
        <f t="shared" si="30"/>
        <v>3.5857864376268811</v>
      </c>
    </row>
    <row r="311" spans="1:2" x14ac:dyDescent="0.25">
      <c r="A311" s="13">
        <v>0.29599999999999999</v>
      </c>
      <c r="B311" s="13">
        <f t="shared" si="30"/>
        <v>4.9270509831248273</v>
      </c>
    </row>
    <row r="312" spans="1:2" x14ac:dyDescent="0.25">
      <c r="A312" s="13">
        <v>0.29699999999999999</v>
      </c>
      <c r="B312" s="13">
        <f t="shared" si="30"/>
        <v>6.1569132130856232</v>
      </c>
    </row>
    <row r="313" spans="1:2" x14ac:dyDescent="0.25">
      <c r="A313" s="13">
        <v>0.29799999999999999</v>
      </c>
      <c r="B313" s="13">
        <f t="shared" si="30"/>
        <v>7.1429719392844291</v>
      </c>
    </row>
    <row r="314" spans="1:2" x14ac:dyDescent="0.25">
      <c r="A314" s="13">
        <v>0.29899999999999999</v>
      </c>
      <c r="B314" s="13">
        <f t="shared" si="30"/>
        <v>7.7799059002854944</v>
      </c>
    </row>
    <row r="315" spans="1:2" x14ac:dyDescent="0.25">
      <c r="A315" s="13">
        <v>0.3</v>
      </c>
      <c r="B315" s="13">
        <f t="shared" si="30"/>
        <v>8</v>
      </c>
    </row>
    <row r="316" spans="1:2" x14ac:dyDescent="0.25">
      <c r="A316" s="13">
        <v>0.30099999999999999</v>
      </c>
      <c r="B316" s="13">
        <f t="shared" si="30"/>
        <v>7.779905900285506</v>
      </c>
    </row>
    <row r="317" spans="1:2" x14ac:dyDescent="0.25">
      <c r="A317" s="13">
        <v>0.30199999999999999</v>
      </c>
      <c r="B317" s="13">
        <f t="shared" si="30"/>
        <v>7.1429719392844486</v>
      </c>
    </row>
    <row r="318" spans="1:2" x14ac:dyDescent="0.25">
      <c r="A318" s="13">
        <v>0.30299999999999999</v>
      </c>
      <c r="B318" s="13">
        <f t="shared" si="30"/>
        <v>6.1569132130856499</v>
      </c>
    </row>
    <row r="319" spans="1:2" x14ac:dyDescent="0.25">
      <c r="A319" s="13">
        <v>0.30399999999999999</v>
      </c>
      <c r="B319" s="13">
        <f t="shared" si="30"/>
        <v>4.9270509831248575</v>
      </c>
    </row>
    <row r="320" spans="1:2" x14ac:dyDescent="0.25">
      <c r="A320" s="13">
        <v>0.30499999999999999</v>
      </c>
      <c r="B320" s="13">
        <f t="shared" si="30"/>
        <v>3.5857864376269131</v>
      </c>
    </row>
    <row r="321" spans="1:2" x14ac:dyDescent="0.25">
      <c r="A321" s="13">
        <v>0.30599999999999999</v>
      </c>
      <c r="B321" s="13">
        <f t="shared" si="30"/>
        <v>2.2793445235403178</v>
      </c>
    </row>
    <row r="322" spans="1:2" x14ac:dyDescent="0.25">
      <c r="A322" s="13">
        <v>0.307</v>
      </c>
      <c r="B322" s="13">
        <f t="shared" si="30"/>
        <v>1.1530927390585357</v>
      </c>
    </row>
    <row r="323" spans="1:2" x14ac:dyDescent="0.25">
      <c r="A323" s="13">
        <v>0.308</v>
      </c>
      <c r="B323" s="13">
        <f t="shared" si="30"/>
        <v>0.33688103937536129</v>
      </c>
    </row>
    <row r="324" spans="1:2" x14ac:dyDescent="0.25">
      <c r="A324" s="13">
        <v>0.309</v>
      </c>
      <c r="B324" s="13">
        <f t="shared" si="30"/>
        <v>-6.8151511556232447E-2</v>
      </c>
    </row>
    <row r="325" spans="1:2" x14ac:dyDescent="0.25">
      <c r="A325" s="13">
        <v>0.31</v>
      </c>
      <c r="B325" s="13">
        <f t="shared" si="30"/>
        <v>6.8601808261848983E-15</v>
      </c>
    </row>
    <row r="326" spans="1:2" x14ac:dyDescent="0.25">
      <c r="A326" s="13">
        <v>0.311</v>
      </c>
      <c r="B326" s="13">
        <f t="shared" si="30"/>
        <v>0.5575863486046797</v>
      </c>
    </row>
    <row r="327" spans="1:2" x14ac:dyDescent="0.25">
      <c r="A327" s="13">
        <v>0.312</v>
      </c>
      <c r="B327" s="13">
        <f t="shared" si="30"/>
        <v>1.572949016875143</v>
      </c>
    </row>
    <row r="328" spans="1:2" x14ac:dyDescent="0.25">
      <c r="A328" s="13">
        <v>0.313</v>
      </c>
      <c r="B328" s="13">
        <f t="shared" si="30"/>
        <v>2.9690547380167178</v>
      </c>
    </row>
    <row r="329" spans="1:2" x14ac:dyDescent="0.25">
      <c r="A329" s="13">
        <v>0.314</v>
      </c>
      <c r="B329" s="13">
        <f t="shared" si="30"/>
        <v>4.6304855327102077</v>
      </c>
    </row>
    <row r="330" spans="1:2" x14ac:dyDescent="0.25">
      <c r="A330" s="13">
        <v>0.315</v>
      </c>
      <c r="B330" s="13">
        <f t="shared" si="30"/>
        <v>6.4142135623731029</v>
      </c>
    </row>
    <row r="331" spans="1:2" x14ac:dyDescent="0.25">
      <c r="A331" s="13">
        <v>0.316</v>
      </c>
      <c r="B331" s="13">
        <f t="shared" si="30"/>
        <v>8.1631189606246473</v>
      </c>
    </row>
    <row r="332" spans="1:2" x14ac:dyDescent="0.25">
      <c r="A332" s="13">
        <v>0.317</v>
      </c>
      <c r="B332" s="13">
        <f t="shared" si="30"/>
        <v>9.7209393098391228</v>
      </c>
    </row>
    <row r="333" spans="1:2" x14ac:dyDescent="0.25">
      <c r="A333" s="13">
        <v>0.318</v>
      </c>
      <c r="B333" s="13">
        <f t="shared" si="30"/>
        <v>10.947198004465067</v>
      </c>
    </row>
    <row r="334" spans="1:2" x14ac:dyDescent="0.25">
      <c r="A334" s="13">
        <v>0.31900000000000001</v>
      </c>
      <c r="B334" s="13">
        <f t="shared" si="30"/>
        <v>11.730659262666059</v>
      </c>
    </row>
    <row r="335" spans="1:2" x14ac:dyDescent="0.25">
      <c r="A335" s="13">
        <v>0.32</v>
      </c>
      <c r="B335" s="13">
        <f t="shared" si="30"/>
        <v>12</v>
      </c>
    </row>
    <row r="336" spans="1:2" x14ac:dyDescent="0.25">
      <c r="A336" s="13">
        <v>0.32100000000000001</v>
      </c>
      <c r="B336" s="13">
        <f t="shared" ref="B336:B399" si="31">$C$3*(COS($C$5*A336))^2+$C$4*COS($C$5*A336)</f>
        <v>11.730659262666046</v>
      </c>
    </row>
    <row r="337" spans="1:2" x14ac:dyDescent="0.25">
      <c r="A337" s="13">
        <v>0.32200000000000001</v>
      </c>
      <c r="B337" s="13">
        <f t="shared" si="31"/>
        <v>10.947198004465045</v>
      </c>
    </row>
    <row r="338" spans="1:2" x14ac:dyDescent="0.25">
      <c r="A338" s="13">
        <v>0.32300000000000001</v>
      </c>
      <c r="B338" s="13">
        <f t="shared" si="31"/>
        <v>9.7209393098390944</v>
      </c>
    </row>
    <row r="339" spans="1:2" x14ac:dyDescent="0.25">
      <c r="A339" s="13">
        <v>0.32400000000000001</v>
      </c>
      <c r="B339" s="13">
        <f t="shared" si="31"/>
        <v>8.1631189606246153</v>
      </c>
    </row>
    <row r="340" spans="1:2" x14ac:dyDescent="0.25">
      <c r="A340" s="13">
        <v>0.32500000000000001</v>
      </c>
      <c r="B340" s="13">
        <f t="shared" si="31"/>
        <v>6.4142135623730665</v>
      </c>
    </row>
    <row r="341" spans="1:2" x14ac:dyDescent="0.25">
      <c r="A341" s="13">
        <v>0.32600000000000001</v>
      </c>
      <c r="B341" s="13">
        <f t="shared" si="31"/>
        <v>4.630485532710173</v>
      </c>
    </row>
    <row r="342" spans="1:2" x14ac:dyDescent="0.25">
      <c r="A342" s="13">
        <v>0.32700000000000001</v>
      </c>
      <c r="B342" s="13">
        <f t="shared" si="31"/>
        <v>2.9690547380166863</v>
      </c>
    </row>
    <row r="343" spans="1:2" x14ac:dyDescent="0.25">
      <c r="A343" s="13">
        <v>0.32800000000000001</v>
      </c>
      <c r="B343" s="13">
        <f t="shared" si="31"/>
        <v>1.5729490168751181</v>
      </c>
    </row>
    <row r="344" spans="1:2" x14ac:dyDescent="0.25">
      <c r="A344" s="13">
        <v>0.32900000000000001</v>
      </c>
      <c r="B344" s="13">
        <f t="shared" si="31"/>
        <v>0.5575863486046635</v>
      </c>
    </row>
    <row r="345" spans="1:2" x14ac:dyDescent="0.25">
      <c r="A345" s="13">
        <v>0.33</v>
      </c>
      <c r="B345" s="13">
        <f t="shared" si="31"/>
        <v>4.902762223979457E-16</v>
      </c>
    </row>
    <row r="346" spans="1:2" x14ac:dyDescent="0.25">
      <c r="A346" s="13">
        <v>0.33100000000000002</v>
      </c>
      <c r="B346" s="13">
        <f t="shared" si="31"/>
        <v>-6.8151511556228866E-2</v>
      </c>
    </row>
    <row r="347" spans="1:2" x14ac:dyDescent="0.25">
      <c r="A347" s="13">
        <v>0.33200000000000002</v>
      </c>
      <c r="B347" s="13">
        <f t="shared" si="31"/>
        <v>0.33688103937537406</v>
      </c>
    </row>
    <row r="348" spans="1:2" x14ac:dyDescent="0.25">
      <c r="A348" s="13">
        <v>0.33300000000000002</v>
      </c>
      <c r="B348" s="13">
        <f t="shared" si="31"/>
        <v>1.1530927390585557</v>
      </c>
    </row>
    <row r="349" spans="1:2" x14ac:dyDescent="0.25">
      <c r="A349" s="13">
        <v>0.33400000000000002</v>
      </c>
      <c r="B349" s="13">
        <f t="shared" si="31"/>
        <v>2.2793445235403427</v>
      </c>
    </row>
    <row r="350" spans="1:2" x14ac:dyDescent="0.25">
      <c r="A350" s="13">
        <v>0.33500000000000002</v>
      </c>
      <c r="B350" s="13">
        <f t="shared" si="31"/>
        <v>3.5857864376269397</v>
      </c>
    </row>
    <row r="351" spans="1:2" x14ac:dyDescent="0.25">
      <c r="A351" s="13">
        <v>0.33600000000000002</v>
      </c>
      <c r="B351" s="13">
        <f t="shared" si="31"/>
        <v>4.9270509831248841</v>
      </c>
    </row>
    <row r="352" spans="1:2" x14ac:dyDescent="0.25">
      <c r="A352" s="13">
        <v>0.33700000000000002</v>
      </c>
      <c r="B352" s="13">
        <f t="shared" si="31"/>
        <v>6.1569132130856721</v>
      </c>
    </row>
    <row r="353" spans="1:2" x14ac:dyDescent="0.25">
      <c r="A353" s="13">
        <v>0.33800000000000002</v>
      </c>
      <c r="B353" s="13">
        <f t="shared" si="31"/>
        <v>7.1429719392844646</v>
      </c>
    </row>
    <row r="354" spans="1:2" x14ac:dyDescent="0.25">
      <c r="A354" s="13">
        <v>0.33900000000000002</v>
      </c>
      <c r="B354" s="13">
        <f t="shared" si="31"/>
        <v>7.7799059002854927</v>
      </c>
    </row>
    <row r="355" spans="1:2" x14ac:dyDescent="0.25">
      <c r="A355" s="13">
        <v>0.34</v>
      </c>
      <c r="B355" s="13">
        <f t="shared" si="31"/>
        <v>8</v>
      </c>
    </row>
    <row r="356" spans="1:2" x14ac:dyDescent="0.25">
      <c r="A356" s="13">
        <v>0.34100000000000003</v>
      </c>
      <c r="B356" s="13">
        <f t="shared" si="31"/>
        <v>7.7799059002854865</v>
      </c>
    </row>
    <row r="357" spans="1:2" x14ac:dyDescent="0.25">
      <c r="A357" s="13">
        <v>0.34200000000000003</v>
      </c>
      <c r="B357" s="13">
        <f t="shared" si="31"/>
        <v>7.1429719392844113</v>
      </c>
    </row>
    <row r="358" spans="1:2" x14ac:dyDescent="0.25">
      <c r="A358" s="13">
        <v>0.34300000000000003</v>
      </c>
      <c r="B358" s="13">
        <f t="shared" si="31"/>
        <v>6.1569132130856001</v>
      </c>
    </row>
    <row r="359" spans="1:2" x14ac:dyDescent="0.25">
      <c r="A359" s="13">
        <v>0.34399999999999997</v>
      </c>
      <c r="B359" s="13">
        <f t="shared" si="31"/>
        <v>4.9270509831248601</v>
      </c>
    </row>
    <row r="360" spans="1:2" x14ac:dyDescent="0.25">
      <c r="A360" s="13">
        <v>0.34499999999999997</v>
      </c>
      <c r="B360" s="13">
        <f t="shared" si="31"/>
        <v>3.5857864376269157</v>
      </c>
    </row>
    <row r="361" spans="1:2" x14ac:dyDescent="0.25">
      <c r="A361" s="13">
        <v>0.34599999999999997</v>
      </c>
      <c r="B361" s="13">
        <f t="shared" si="31"/>
        <v>2.2793445235403187</v>
      </c>
    </row>
    <row r="362" spans="1:2" x14ac:dyDescent="0.25">
      <c r="A362" s="13">
        <v>0.34699999999999998</v>
      </c>
      <c r="B362" s="13">
        <f t="shared" si="31"/>
        <v>1.1530927390585821</v>
      </c>
    </row>
    <row r="363" spans="1:2" x14ac:dyDescent="0.25">
      <c r="A363" s="13">
        <v>0.34799999999999998</v>
      </c>
      <c r="B363" s="13">
        <f t="shared" si="31"/>
        <v>0.3368810393753906</v>
      </c>
    </row>
    <row r="364" spans="1:2" x14ac:dyDescent="0.25">
      <c r="A364" s="13">
        <v>0.34899999999999998</v>
      </c>
      <c r="B364" s="13">
        <f t="shared" si="31"/>
        <v>-6.8151511556224231E-2</v>
      </c>
    </row>
    <row r="365" spans="1:2" x14ac:dyDescent="0.25">
      <c r="A365" s="13">
        <v>0.35</v>
      </c>
      <c r="B365" s="13">
        <f t="shared" si="31"/>
        <v>-7.8407332709805179E-15</v>
      </c>
    </row>
    <row r="366" spans="1:2" x14ac:dyDescent="0.25">
      <c r="A366" s="13">
        <v>0.35099999999999998</v>
      </c>
      <c r="B366" s="13">
        <f t="shared" si="31"/>
        <v>0.55758634860467848</v>
      </c>
    </row>
    <row r="367" spans="1:2" x14ac:dyDescent="0.25">
      <c r="A367" s="13">
        <v>0.35199999999999998</v>
      </c>
      <c r="B367" s="13">
        <f t="shared" si="31"/>
        <v>1.5729490168751412</v>
      </c>
    </row>
    <row r="368" spans="1:2" x14ac:dyDescent="0.25">
      <c r="A368" s="13">
        <v>0.35299999999999998</v>
      </c>
      <c r="B368" s="13">
        <f t="shared" si="31"/>
        <v>2.9690547380167152</v>
      </c>
    </row>
    <row r="369" spans="1:2" x14ac:dyDescent="0.25">
      <c r="A369" s="13">
        <v>0.35399999999999998</v>
      </c>
      <c r="B369" s="13">
        <f t="shared" si="31"/>
        <v>4.6304855327102041</v>
      </c>
    </row>
    <row r="370" spans="1:2" x14ac:dyDescent="0.25">
      <c r="A370" s="13">
        <v>0.35499999999999998</v>
      </c>
      <c r="B370" s="13">
        <f t="shared" si="31"/>
        <v>6.4142135623731011</v>
      </c>
    </row>
    <row r="371" spans="1:2" x14ac:dyDescent="0.25">
      <c r="A371" s="13">
        <v>0.35599999999999998</v>
      </c>
      <c r="B371" s="13">
        <f t="shared" si="31"/>
        <v>8.1631189606245691</v>
      </c>
    </row>
    <row r="372" spans="1:2" x14ac:dyDescent="0.25">
      <c r="A372" s="13">
        <v>0.35699999999999998</v>
      </c>
      <c r="B372" s="13">
        <f t="shared" si="31"/>
        <v>9.7209393098390589</v>
      </c>
    </row>
    <row r="373" spans="1:2" x14ac:dyDescent="0.25">
      <c r="A373" s="13">
        <v>0.35799999999999998</v>
      </c>
      <c r="B373" s="13">
        <f t="shared" si="31"/>
        <v>10.947198004465019</v>
      </c>
    </row>
    <row r="374" spans="1:2" x14ac:dyDescent="0.25">
      <c r="A374" s="13">
        <v>0.35899999999999999</v>
      </c>
      <c r="B374" s="13">
        <f t="shared" si="31"/>
        <v>11.730659262666032</v>
      </c>
    </row>
    <row r="375" spans="1:2" x14ac:dyDescent="0.25">
      <c r="A375" s="13">
        <v>0.36</v>
      </c>
      <c r="B375" s="13">
        <f t="shared" si="31"/>
        <v>12</v>
      </c>
    </row>
    <row r="376" spans="1:2" x14ac:dyDescent="0.25">
      <c r="A376" s="13">
        <v>0.36099999999999999</v>
      </c>
      <c r="B376" s="13">
        <f t="shared" si="31"/>
        <v>11.730659262666046</v>
      </c>
    </row>
    <row r="377" spans="1:2" x14ac:dyDescent="0.25">
      <c r="A377" s="13">
        <v>0.36199999999999999</v>
      </c>
      <c r="B377" s="13">
        <f t="shared" si="31"/>
        <v>10.947198004465047</v>
      </c>
    </row>
    <row r="378" spans="1:2" x14ac:dyDescent="0.25">
      <c r="A378" s="13">
        <v>0.36299999999999999</v>
      </c>
      <c r="B378" s="13">
        <f t="shared" si="31"/>
        <v>9.7209393098390979</v>
      </c>
    </row>
    <row r="379" spans="1:2" x14ac:dyDescent="0.25">
      <c r="A379" s="13">
        <v>0.36399999999999999</v>
      </c>
      <c r="B379" s="13">
        <f t="shared" si="31"/>
        <v>8.1631189606246188</v>
      </c>
    </row>
    <row r="380" spans="1:2" x14ac:dyDescent="0.25">
      <c r="A380" s="13">
        <v>0.36499999999999999</v>
      </c>
      <c r="B380" s="13">
        <f t="shared" si="31"/>
        <v>6.4142135623730709</v>
      </c>
    </row>
    <row r="381" spans="1:2" x14ac:dyDescent="0.25">
      <c r="A381" s="13">
        <v>0.36599999999999999</v>
      </c>
      <c r="B381" s="13">
        <f t="shared" si="31"/>
        <v>4.6304855327102539</v>
      </c>
    </row>
    <row r="382" spans="1:2" x14ac:dyDescent="0.25">
      <c r="A382" s="13">
        <v>0.36699999999999999</v>
      </c>
      <c r="B382" s="13">
        <f t="shared" si="31"/>
        <v>2.9690547380167587</v>
      </c>
    </row>
    <row r="383" spans="1:2" x14ac:dyDescent="0.25">
      <c r="A383" s="13">
        <v>0.36799999999999999</v>
      </c>
      <c r="B383" s="13">
        <f t="shared" si="31"/>
        <v>1.5729490168751752</v>
      </c>
    </row>
    <row r="384" spans="1:2" x14ac:dyDescent="0.25">
      <c r="A384" s="13">
        <v>0.36899999999999999</v>
      </c>
      <c r="B384" s="13">
        <f t="shared" si="31"/>
        <v>0.5575863486047008</v>
      </c>
    </row>
    <row r="385" spans="1:2" x14ac:dyDescent="0.25">
      <c r="A385" s="13">
        <v>0.37</v>
      </c>
      <c r="B385" s="13">
        <f t="shared" si="31"/>
        <v>9.8033560436139548E-16</v>
      </c>
    </row>
    <row r="386" spans="1:2" x14ac:dyDescent="0.25">
      <c r="A386" s="13">
        <v>0.371</v>
      </c>
      <c r="B386" s="13">
        <f t="shared" si="31"/>
        <v>-6.8151511556229172E-2</v>
      </c>
    </row>
    <row r="387" spans="1:2" x14ac:dyDescent="0.25">
      <c r="A387" s="13">
        <v>0.372</v>
      </c>
      <c r="B387" s="13">
        <f t="shared" si="31"/>
        <v>0.33688103937537306</v>
      </c>
    </row>
    <row r="388" spans="1:2" x14ac:dyDescent="0.25">
      <c r="A388" s="13">
        <v>0.373</v>
      </c>
      <c r="B388" s="13">
        <f t="shared" si="31"/>
        <v>1.1530927390585539</v>
      </c>
    </row>
    <row r="389" spans="1:2" x14ac:dyDescent="0.25">
      <c r="A389" s="13">
        <v>0.374</v>
      </c>
      <c r="B389" s="13">
        <f t="shared" si="31"/>
        <v>2.2793445235403405</v>
      </c>
    </row>
    <row r="390" spans="1:2" x14ac:dyDescent="0.25">
      <c r="A390" s="13">
        <v>0.375</v>
      </c>
      <c r="B390" s="13">
        <f t="shared" si="31"/>
        <v>3.5857864376268775</v>
      </c>
    </row>
    <row r="391" spans="1:2" x14ac:dyDescent="0.25">
      <c r="A391" s="13">
        <v>0.376</v>
      </c>
      <c r="B391" s="13">
        <f t="shared" si="31"/>
        <v>4.9270509831248237</v>
      </c>
    </row>
    <row r="392" spans="1:2" x14ac:dyDescent="0.25">
      <c r="A392" s="13">
        <v>0.377</v>
      </c>
      <c r="B392" s="13">
        <f t="shared" si="31"/>
        <v>6.1569132130856197</v>
      </c>
    </row>
    <row r="393" spans="1:2" x14ac:dyDescent="0.25">
      <c r="A393" s="13">
        <v>0.378</v>
      </c>
      <c r="B393" s="13">
        <f t="shared" si="31"/>
        <v>7.1429719392844273</v>
      </c>
    </row>
    <row r="394" spans="1:2" x14ac:dyDescent="0.25">
      <c r="A394" s="13">
        <v>0.379</v>
      </c>
      <c r="B394" s="13">
        <f t="shared" si="31"/>
        <v>7.7799059002854927</v>
      </c>
    </row>
    <row r="395" spans="1:2" x14ac:dyDescent="0.25">
      <c r="A395" s="13">
        <v>0.38</v>
      </c>
      <c r="B395" s="13">
        <f t="shared" si="31"/>
        <v>8</v>
      </c>
    </row>
    <row r="396" spans="1:2" x14ac:dyDescent="0.25">
      <c r="A396" s="13">
        <v>0.38100000000000001</v>
      </c>
      <c r="B396" s="13">
        <f t="shared" si="31"/>
        <v>7.7799059002854882</v>
      </c>
    </row>
    <row r="397" spans="1:2" x14ac:dyDescent="0.25">
      <c r="A397" s="13">
        <v>0.38200000000000001</v>
      </c>
      <c r="B397" s="13">
        <f t="shared" si="31"/>
        <v>7.1429719392844131</v>
      </c>
    </row>
    <row r="398" spans="1:2" x14ac:dyDescent="0.25">
      <c r="A398" s="13">
        <v>0.38300000000000001</v>
      </c>
      <c r="B398" s="13">
        <f t="shared" si="31"/>
        <v>6.1569132130856028</v>
      </c>
    </row>
    <row r="399" spans="1:2" x14ac:dyDescent="0.25">
      <c r="A399" s="13">
        <v>0.38400000000000001</v>
      </c>
      <c r="B399" s="13">
        <f t="shared" si="31"/>
        <v>4.9270509831248033</v>
      </c>
    </row>
    <row r="400" spans="1:2" x14ac:dyDescent="0.25">
      <c r="A400" s="13">
        <v>0.38500000000000001</v>
      </c>
      <c r="B400" s="13">
        <f t="shared" ref="B400:B463" si="32">$C$3*(COS($C$5*A400))^2+$C$4*COS($C$5*A400)</f>
        <v>3.5857864376269171</v>
      </c>
    </row>
    <row r="401" spans="1:2" x14ac:dyDescent="0.25">
      <c r="A401" s="13">
        <v>0.38600000000000001</v>
      </c>
      <c r="B401" s="13">
        <f t="shared" si="32"/>
        <v>2.2793445235403209</v>
      </c>
    </row>
    <row r="402" spans="1:2" x14ac:dyDescent="0.25">
      <c r="A402" s="13">
        <v>0.38700000000000001</v>
      </c>
      <c r="B402" s="13">
        <f t="shared" si="32"/>
        <v>1.1530927390585388</v>
      </c>
    </row>
    <row r="403" spans="1:2" x14ac:dyDescent="0.25">
      <c r="A403" s="13">
        <v>0.38800000000000001</v>
      </c>
      <c r="B403" s="13">
        <f t="shared" si="32"/>
        <v>0.33688103937536329</v>
      </c>
    </row>
    <row r="404" spans="1:2" x14ac:dyDescent="0.25">
      <c r="A404" s="13">
        <v>0.38900000000000001</v>
      </c>
      <c r="B404" s="13">
        <f t="shared" si="32"/>
        <v>-6.8151511556231892E-2</v>
      </c>
    </row>
    <row r="405" spans="1:2" x14ac:dyDescent="0.25">
      <c r="A405" s="13">
        <v>0.39</v>
      </c>
      <c r="B405" s="13">
        <f t="shared" si="32"/>
        <v>5.8800620622579715E-15</v>
      </c>
    </row>
    <row r="406" spans="1:2" x14ac:dyDescent="0.25">
      <c r="A406" s="13">
        <v>0.39100000000000001</v>
      </c>
      <c r="B406" s="13">
        <f t="shared" si="32"/>
        <v>0.55758634860471323</v>
      </c>
    </row>
    <row r="407" spans="1:2" x14ac:dyDescent="0.25">
      <c r="A407" s="13">
        <v>0.39200000000000002</v>
      </c>
      <c r="B407" s="13">
        <f t="shared" si="32"/>
        <v>1.5729490168751943</v>
      </c>
    </row>
    <row r="408" spans="1:2" x14ac:dyDescent="0.25">
      <c r="A408" s="13">
        <v>0.39300000000000002</v>
      </c>
      <c r="B408" s="13">
        <f t="shared" si="32"/>
        <v>2.9690547380167827</v>
      </c>
    </row>
    <row r="409" spans="1:2" x14ac:dyDescent="0.25">
      <c r="A409" s="13">
        <v>0.39400000000000002</v>
      </c>
      <c r="B409" s="13">
        <f t="shared" si="32"/>
        <v>4.6304855327102814</v>
      </c>
    </row>
    <row r="410" spans="1:2" x14ac:dyDescent="0.25">
      <c r="A410" s="13">
        <v>0.39500000000000002</v>
      </c>
      <c r="B410" s="13">
        <f t="shared" si="32"/>
        <v>6.4142135623730976</v>
      </c>
    </row>
    <row r="411" spans="1:2" x14ac:dyDescent="0.25">
      <c r="A411" s="13">
        <v>0.39600000000000002</v>
      </c>
      <c r="B411" s="13">
        <f t="shared" si="32"/>
        <v>8.1631189606246455</v>
      </c>
    </row>
    <row r="412" spans="1:2" x14ac:dyDescent="0.25">
      <c r="A412" s="13">
        <v>0.39700000000000002</v>
      </c>
      <c r="B412" s="13">
        <f t="shared" si="32"/>
        <v>9.720939309839121</v>
      </c>
    </row>
    <row r="413" spans="1:2" x14ac:dyDescent="0.25">
      <c r="A413" s="13">
        <v>0.39800000000000002</v>
      </c>
      <c r="B413" s="13">
        <f t="shared" si="32"/>
        <v>10.947198004465061</v>
      </c>
    </row>
    <row r="414" spans="1:2" x14ac:dyDescent="0.25">
      <c r="A414" s="13">
        <v>0.39900000000000002</v>
      </c>
      <c r="B414" s="13">
        <f t="shared" si="32"/>
        <v>11.730659262666055</v>
      </c>
    </row>
    <row r="415" spans="1:2" x14ac:dyDescent="0.25">
      <c r="A415" s="13">
        <v>0.4</v>
      </c>
      <c r="B415" s="13">
        <f t="shared" si="32"/>
        <v>12</v>
      </c>
    </row>
    <row r="416" spans="1:2" x14ac:dyDescent="0.25">
      <c r="A416" s="13">
        <v>0.40100000000000002</v>
      </c>
      <c r="B416" s="13">
        <f t="shared" si="32"/>
        <v>11.730659262666027</v>
      </c>
    </row>
    <row r="417" spans="1:2" x14ac:dyDescent="0.25">
      <c r="A417" s="13">
        <v>0.40200000000000002</v>
      </c>
      <c r="B417" s="13">
        <f t="shared" si="32"/>
        <v>10.947198004465005</v>
      </c>
    </row>
    <row r="418" spans="1:2" x14ac:dyDescent="0.25">
      <c r="A418" s="13">
        <v>0.40300000000000002</v>
      </c>
      <c r="B418" s="13">
        <f t="shared" si="32"/>
        <v>9.7209393098390358</v>
      </c>
    </row>
    <row r="419" spans="1:2" x14ac:dyDescent="0.25">
      <c r="A419" s="13">
        <v>0.40400000000000003</v>
      </c>
      <c r="B419" s="13">
        <f t="shared" si="32"/>
        <v>8.1631189606246206</v>
      </c>
    </row>
    <row r="420" spans="1:2" x14ac:dyDescent="0.25">
      <c r="A420" s="13">
        <v>0.40500000000000003</v>
      </c>
      <c r="B420" s="13">
        <f t="shared" si="32"/>
        <v>6.4142135623730727</v>
      </c>
    </row>
    <row r="421" spans="1:2" x14ac:dyDescent="0.25">
      <c r="A421" s="13">
        <v>0.40600000000000003</v>
      </c>
      <c r="B421" s="13">
        <f t="shared" si="32"/>
        <v>4.6304855327101775</v>
      </c>
    </row>
    <row r="422" spans="1:2" x14ac:dyDescent="0.25">
      <c r="A422" s="13">
        <v>0.40699999999999997</v>
      </c>
      <c r="B422" s="13">
        <f t="shared" si="32"/>
        <v>2.9690547380167613</v>
      </c>
    </row>
    <row r="423" spans="1:2" x14ac:dyDescent="0.25">
      <c r="A423" s="13">
        <v>0.40799999999999997</v>
      </c>
      <c r="B423" s="13">
        <f t="shared" si="32"/>
        <v>1.5729490168752325</v>
      </c>
    </row>
    <row r="424" spans="1:2" x14ac:dyDescent="0.25">
      <c r="A424" s="13">
        <v>0.40899999999999997</v>
      </c>
      <c r="B424" s="13">
        <f t="shared" si="32"/>
        <v>0.55758634860470213</v>
      </c>
    </row>
    <row r="425" spans="1:2" x14ac:dyDescent="0.25">
      <c r="A425" s="13">
        <v>0.41</v>
      </c>
      <c r="B425" s="13">
        <f t="shared" si="32"/>
        <v>1.568124970152746E-14</v>
      </c>
    </row>
    <row r="426" spans="1:2" x14ac:dyDescent="0.25">
      <c r="A426" s="13">
        <v>0.41099999999999998</v>
      </c>
      <c r="B426" s="13">
        <f t="shared" si="32"/>
        <v>-6.8151511556229422E-2</v>
      </c>
    </row>
    <row r="427" spans="1:2" x14ac:dyDescent="0.25">
      <c r="A427" s="13">
        <v>0.41199999999999998</v>
      </c>
      <c r="B427" s="13">
        <f t="shared" si="32"/>
        <v>0.33688103937534386</v>
      </c>
    </row>
    <row r="428" spans="1:2" x14ac:dyDescent="0.25">
      <c r="A428" s="13">
        <v>0.41299999999999998</v>
      </c>
      <c r="B428" s="13">
        <f t="shared" si="32"/>
        <v>1.1530927390585526</v>
      </c>
    </row>
    <row r="429" spans="1:2" x14ac:dyDescent="0.25">
      <c r="A429" s="13">
        <v>0.41399999999999998</v>
      </c>
      <c r="B429" s="13">
        <f t="shared" si="32"/>
        <v>2.2793445235402832</v>
      </c>
    </row>
    <row r="430" spans="1:2" x14ac:dyDescent="0.25">
      <c r="A430" s="13">
        <v>0.41499999999999998</v>
      </c>
      <c r="B430" s="13">
        <f t="shared" si="32"/>
        <v>3.5857864376269362</v>
      </c>
    </row>
    <row r="431" spans="1:2" x14ac:dyDescent="0.25">
      <c r="A431" s="13">
        <v>0.41599999999999998</v>
      </c>
      <c r="B431" s="13">
        <f t="shared" si="32"/>
        <v>4.9270509831248219</v>
      </c>
    </row>
    <row r="432" spans="1:2" x14ac:dyDescent="0.25">
      <c r="A432" s="13">
        <v>0.41699999999999998</v>
      </c>
      <c r="B432" s="13">
        <f t="shared" si="32"/>
        <v>6.1569132130855673</v>
      </c>
    </row>
    <row r="433" spans="1:2" x14ac:dyDescent="0.25">
      <c r="A433" s="13">
        <v>0.41799999999999998</v>
      </c>
      <c r="B433" s="13">
        <f t="shared" si="32"/>
        <v>7.1429719392844246</v>
      </c>
    </row>
    <row r="434" spans="1:2" x14ac:dyDescent="0.25">
      <c r="A434" s="13">
        <v>0.41899999999999998</v>
      </c>
      <c r="B434" s="13">
        <f t="shared" si="32"/>
        <v>7.779905900285474</v>
      </c>
    </row>
    <row r="435" spans="1:2" x14ac:dyDescent="0.25">
      <c r="A435" s="13">
        <v>0.42</v>
      </c>
      <c r="B435" s="13">
        <f t="shared" si="32"/>
        <v>8</v>
      </c>
    </row>
    <row r="436" spans="1:2" x14ac:dyDescent="0.25">
      <c r="A436" s="13">
        <v>0.42099999999999999</v>
      </c>
      <c r="B436" s="13">
        <f t="shared" si="32"/>
        <v>7.7799059002855069</v>
      </c>
    </row>
    <row r="437" spans="1:2" x14ac:dyDescent="0.25">
      <c r="A437" s="13">
        <v>0.42199999999999999</v>
      </c>
      <c r="B437" s="13">
        <f t="shared" si="32"/>
        <v>7.1429719392844166</v>
      </c>
    </row>
    <row r="438" spans="1:2" x14ac:dyDescent="0.25">
      <c r="A438" s="13">
        <v>0.42299999999999999</v>
      </c>
      <c r="B438" s="13">
        <f t="shared" si="32"/>
        <v>6.1569132130856543</v>
      </c>
    </row>
    <row r="439" spans="1:2" x14ac:dyDescent="0.25">
      <c r="A439" s="13">
        <v>0.42399999999999999</v>
      </c>
      <c r="B439" s="13">
        <f t="shared" si="32"/>
        <v>4.9270509831248042</v>
      </c>
    </row>
    <row r="440" spans="1:2" x14ac:dyDescent="0.25">
      <c r="A440" s="13">
        <v>0.42499999999999999</v>
      </c>
      <c r="B440" s="13">
        <f t="shared" si="32"/>
        <v>3.5857864376269193</v>
      </c>
    </row>
    <row r="441" spans="1:2" x14ac:dyDescent="0.25">
      <c r="A441" s="13">
        <v>0.42599999999999999</v>
      </c>
      <c r="B441" s="13">
        <f t="shared" si="32"/>
        <v>2.2793445235403795</v>
      </c>
    </row>
    <row r="442" spans="1:2" x14ac:dyDescent="0.25">
      <c r="A442" s="13">
        <v>0.42699999999999999</v>
      </c>
      <c r="B442" s="13">
        <f t="shared" si="32"/>
        <v>1.1530927390585406</v>
      </c>
    </row>
    <row r="443" spans="1:2" x14ac:dyDescent="0.25">
      <c r="A443" s="13">
        <v>0.42799999999999999</v>
      </c>
      <c r="B443" s="13">
        <f t="shared" si="32"/>
        <v>0.3368810393753926</v>
      </c>
    </row>
    <row r="444" spans="1:2" x14ac:dyDescent="0.25">
      <c r="A444" s="13">
        <v>0.42899999999999999</v>
      </c>
      <c r="B444" s="13">
        <f t="shared" si="32"/>
        <v>-6.8151511556231642E-2</v>
      </c>
    </row>
    <row r="445" spans="1:2" x14ac:dyDescent="0.25">
      <c r="A445" s="13">
        <v>0.43</v>
      </c>
      <c r="B445" s="13">
        <f t="shared" si="32"/>
        <v>-8.8208520349073729E-15</v>
      </c>
    </row>
    <row r="446" spans="1:2" x14ac:dyDescent="0.25">
      <c r="A446" s="13">
        <v>0.43099999999999999</v>
      </c>
      <c r="B446" s="13">
        <f t="shared" si="32"/>
        <v>0.5575863486047119</v>
      </c>
    </row>
    <row r="447" spans="1:2" x14ac:dyDescent="0.25">
      <c r="A447" s="13">
        <v>0.432</v>
      </c>
      <c r="B447" s="13">
        <f t="shared" si="32"/>
        <v>1.572949016875137</v>
      </c>
    </row>
    <row r="448" spans="1:2" x14ac:dyDescent="0.25">
      <c r="A448" s="13">
        <v>0.433</v>
      </c>
      <c r="B448" s="13">
        <f t="shared" si="32"/>
        <v>2.96905473801678</v>
      </c>
    </row>
    <row r="449" spans="1:2" x14ac:dyDescent="0.25">
      <c r="A449" s="13">
        <v>0.434</v>
      </c>
      <c r="B449" s="13">
        <f t="shared" si="32"/>
        <v>4.6304855327101997</v>
      </c>
    </row>
    <row r="450" spans="1:2" x14ac:dyDescent="0.25">
      <c r="A450" s="13">
        <v>0.435</v>
      </c>
      <c r="B450" s="13">
        <f t="shared" si="32"/>
        <v>6.4142135623731757</v>
      </c>
    </row>
    <row r="451" spans="1:2" x14ac:dyDescent="0.25">
      <c r="A451" s="13">
        <v>0.436</v>
      </c>
      <c r="B451" s="13">
        <f t="shared" si="32"/>
        <v>8.1631189606246402</v>
      </c>
    </row>
    <row r="452" spans="1:2" x14ac:dyDescent="0.25">
      <c r="A452" s="13">
        <v>0.437</v>
      </c>
      <c r="B452" s="13">
        <f t="shared" si="32"/>
        <v>9.7209393098390535</v>
      </c>
    </row>
    <row r="453" spans="1:2" x14ac:dyDescent="0.25">
      <c r="A453" s="13">
        <v>0.438</v>
      </c>
      <c r="B453" s="13">
        <f t="shared" si="32"/>
        <v>10.947198004465061</v>
      </c>
    </row>
    <row r="454" spans="1:2" x14ac:dyDescent="0.25">
      <c r="A454" s="13">
        <v>0.439</v>
      </c>
      <c r="B454" s="13">
        <f t="shared" si="32"/>
        <v>11.730659262666032</v>
      </c>
    </row>
    <row r="455" spans="1:2" x14ac:dyDescent="0.25">
      <c r="A455" s="13">
        <v>0.44</v>
      </c>
      <c r="B455" s="13">
        <f t="shared" si="32"/>
        <v>12</v>
      </c>
    </row>
    <row r="456" spans="1:2" x14ac:dyDescent="0.25">
      <c r="A456" s="13">
        <v>0.441</v>
      </c>
      <c r="B456" s="13">
        <f t="shared" si="32"/>
        <v>11.730659262666048</v>
      </c>
    </row>
    <row r="457" spans="1:2" x14ac:dyDescent="0.25">
      <c r="A457" s="13">
        <v>0.442</v>
      </c>
      <c r="B457" s="13">
        <f t="shared" si="32"/>
        <v>10.947198004465005</v>
      </c>
    </row>
    <row r="458" spans="1:2" x14ac:dyDescent="0.25">
      <c r="A458" s="13">
        <v>0.443</v>
      </c>
      <c r="B458" s="13">
        <f t="shared" si="32"/>
        <v>9.7209393098391033</v>
      </c>
    </row>
    <row r="459" spans="1:2" x14ac:dyDescent="0.25">
      <c r="A459" s="13">
        <v>0.44400000000000001</v>
      </c>
      <c r="B459" s="13">
        <f t="shared" si="32"/>
        <v>8.1631189606245478</v>
      </c>
    </row>
    <row r="460" spans="1:2" x14ac:dyDescent="0.25">
      <c r="A460" s="13">
        <v>0.44500000000000001</v>
      </c>
      <c r="B460" s="13">
        <f t="shared" si="32"/>
        <v>6.4142135623730763</v>
      </c>
    </row>
    <row r="461" spans="1:2" x14ac:dyDescent="0.25">
      <c r="A461" s="13">
        <v>0.44600000000000001</v>
      </c>
      <c r="B461" s="13">
        <f t="shared" si="32"/>
        <v>4.6304855327102601</v>
      </c>
    </row>
    <row r="462" spans="1:2" x14ac:dyDescent="0.25">
      <c r="A462" s="13">
        <v>0.44700000000000001</v>
      </c>
      <c r="B462" s="13">
        <f t="shared" si="32"/>
        <v>2.9690547380166934</v>
      </c>
    </row>
    <row r="463" spans="1:2" x14ac:dyDescent="0.25">
      <c r="A463" s="13">
        <v>0.44800000000000001</v>
      </c>
      <c r="B463" s="13">
        <f t="shared" si="32"/>
        <v>1.5729490168751794</v>
      </c>
    </row>
    <row r="464" spans="1:2" x14ac:dyDescent="0.25">
      <c r="A464" s="13">
        <v>0.44900000000000001</v>
      </c>
      <c r="B464" s="13">
        <f t="shared" ref="B464:B527" si="33">$C$3*(COS($C$5*A464))^2+$C$4*COS($C$5*A464)</f>
        <v>0.55758634860466727</v>
      </c>
    </row>
    <row r="465" spans="1:2" x14ac:dyDescent="0.25">
      <c r="A465" s="13">
        <v>0.45</v>
      </c>
      <c r="B465" s="13">
        <f t="shared" si="33"/>
        <v>1.9604543682882986E-15</v>
      </c>
    </row>
    <row r="466" spans="1:2" x14ac:dyDescent="0.25">
      <c r="A466" s="13">
        <v>0.45100000000000001</v>
      </c>
      <c r="B466" s="13">
        <f t="shared" si="33"/>
        <v>-6.8151511556221817E-2</v>
      </c>
    </row>
    <row r="467" spans="1:2" x14ac:dyDescent="0.25">
      <c r="A467" s="13">
        <v>0.45200000000000001</v>
      </c>
      <c r="B467" s="13">
        <f t="shared" si="33"/>
        <v>0.33688103937537106</v>
      </c>
    </row>
    <row r="468" spans="1:2" x14ac:dyDescent="0.25">
      <c r="A468" s="13">
        <v>0.45300000000000001</v>
      </c>
      <c r="B468" s="13">
        <f t="shared" si="33"/>
        <v>1.1530927390585963</v>
      </c>
    </row>
    <row r="469" spans="1:2" x14ac:dyDescent="0.25">
      <c r="A469" s="13">
        <v>0.45400000000000001</v>
      </c>
      <c r="B469" s="13">
        <f t="shared" si="33"/>
        <v>2.2793445235403365</v>
      </c>
    </row>
    <row r="470" spans="1:2" x14ac:dyDescent="0.25">
      <c r="A470" s="13">
        <v>0.45500000000000002</v>
      </c>
      <c r="B470" s="13">
        <f t="shared" si="33"/>
        <v>3.5857864376268731</v>
      </c>
    </row>
    <row r="471" spans="1:2" x14ac:dyDescent="0.25">
      <c r="A471" s="13">
        <v>0.45600000000000002</v>
      </c>
      <c r="B471" s="13">
        <f t="shared" si="33"/>
        <v>4.9270509831248779</v>
      </c>
    </row>
    <row r="472" spans="1:2" x14ac:dyDescent="0.25">
      <c r="A472" s="13">
        <v>0.45700000000000002</v>
      </c>
      <c r="B472" s="13">
        <f t="shared" si="33"/>
        <v>6.1569132130856161</v>
      </c>
    </row>
    <row r="473" spans="1:2" x14ac:dyDescent="0.25">
      <c r="A473" s="13">
        <v>0.45800000000000002</v>
      </c>
      <c r="B473" s="13">
        <f t="shared" si="33"/>
        <v>7.1429719392844611</v>
      </c>
    </row>
    <row r="474" spans="1:2" x14ac:dyDescent="0.25">
      <c r="A474" s="13">
        <v>0.45900000000000002</v>
      </c>
      <c r="B474" s="13">
        <f t="shared" si="33"/>
        <v>7.7799059002854909</v>
      </c>
    </row>
    <row r="475" spans="1:2" x14ac:dyDescent="0.25">
      <c r="A475" s="13">
        <v>0.46</v>
      </c>
      <c r="B475" s="13">
        <f t="shared" si="33"/>
        <v>8</v>
      </c>
    </row>
    <row r="476" spans="1:2" x14ac:dyDescent="0.25">
      <c r="A476" s="13">
        <v>0.46100000000000002</v>
      </c>
      <c r="B476" s="13">
        <f t="shared" si="33"/>
        <v>7.7799059002854882</v>
      </c>
    </row>
    <row r="477" spans="1:2" x14ac:dyDescent="0.25">
      <c r="A477" s="13">
        <v>0.46200000000000002</v>
      </c>
      <c r="B477" s="13">
        <f t="shared" si="33"/>
        <v>7.1429719392843802</v>
      </c>
    </row>
    <row r="478" spans="1:2" x14ac:dyDescent="0.25">
      <c r="A478" s="13">
        <v>0.46300000000000002</v>
      </c>
      <c r="B478" s="13">
        <f t="shared" si="33"/>
        <v>6.1569132130856064</v>
      </c>
    </row>
    <row r="479" spans="1:2" x14ac:dyDescent="0.25">
      <c r="A479" s="13">
        <v>0.46400000000000002</v>
      </c>
      <c r="B479" s="13">
        <f t="shared" si="33"/>
        <v>4.9270509831248663</v>
      </c>
    </row>
    <row r="480" spans="1:2" x14ac:dyDescent="0.25">
      <c r="A480" s="13">
        <v>0.46500000000000002</v>
      </c>
      <c r="B480" s="13">
        <f t="shared" si="33"/>
        <v>3.5857864376268607</v>
      </c>
    </row>
    <row r="481" spans="1:2" x14ac:dyDescent="0.25">
      <c r="A481" s="13">
        <v>0.46600000000000003</v>
      </c>
      <c r="B481" s="13">
        <f t="shared" si="33"/>
        <v>2.2793445235403254</v>
      </c>
    </row>
    <row r="482" spans="1:2" x14ac:dyDescent="0.25">
      <c r="A482" s="13">
        <v>0.46700000000000003</v>
      </c>
      <c r="B482" s="13">
        <f t="shared" si="33"/>
        <v>1.1530927390584973</v>
      </c>
    </row>
    <row r="483" spans="1:2" x14ac:dyDescent="0.25">
      <c r="A483" s="13">
        <v>0.46800000000000003</v>
      </c>
      <c r="B483" s="13">
        <f t="shared" si="33"/>
        <v>0.3368810393753654</v>
      </c>
    </row>
    <row r="484" spans="1:2" x14ac:dyDescent="0.25">
      <c r="A484" s="13">
        <v>0.46899999999999997</v>
      </c>
      <c r="B484" s="13">
        <f t="shared" si="33"/>
        <v>-6.8151511556223426E-2</v>
      </c>
    </row>
    <row r="485" spans="1:2" x14ac:dyDescent="0.25">
      <c r="A485" s="13">
        <v>0.47</v>
      </c>
      <c r="B485" s="13">
        <f t="shared" si="33"/>
        <v>4.8999432983310487E-15</v>
      </c>
    </row>
    <row r="486" spans="1:2" x14ac:dyDescent="0.25">
      <c r="A486" s="13">
        <v>0.47099999999999997</v>
      </c>
      <c r="B486" s="13">
        <f t="shared" si="33"/>
        <v>0.55758634860467482</v>
      </c>
    </row>
    <row r="487" spans="1:2" x14ac:dyDescent="0.25">
      <c r="A487" s="13">
        <v>0.47199999999999998</v>
      </c>
      <c r="B487" s="13">
        <f t="shared" si="33"/>
        <v>1.5729490168750799</v>
      </c>
    </row>
    <row r="488" spans="1:2" x14ac:dyDescent="0.25">
      <c r="A488" s="13">
        <v>0.47299999999999998</v>
      </c>
      <c r="B488" s="13">
        <f t="shared" si="33"/>
        <v>2.9690547380167081</v>
      </c>
    </row>
    <row r="489" spans="1:2" x14ac:dyDescent="0.25">
      <c r="A489" s="13">
        <v>0.47399999999999998</v>
      </c>
      <c r="B489" s="13">
        <f t="shared" si="33"/>
        <v>4.630485532710118</v>
      </c>
    </row>
    <row r="490" spans="1:2" x14ac:dyDescent="0.25">
      <c r="A490" s="13">
        <v>0.47499999999999998</v>
      </c>
      <c r="B490" s="13">
        <f t="shared" si="33"/>
        <v>6.4142135623730931</v>
      </c>
    </row>
    <row r="491" spans="1:2" x14ac:dyDescent="0.25">
      <c r="A491" s="13">
        <v>0.47599999999999998</v>
      </c>
      <c r="B491" s="13">
        <f t="shared" si="33"/>
        <v>8.1631189606245638</v>
      </c>
    </row>
    <row r="492" spans="1:2" x14ac:dyDescent="0.25">
      <c r="A492" s="13">
        <v>0.47699999999999998</v>
      </c>
      <c r="B492" s="13">
        <f t="shared" si="33"/>
        <v>9.7209393098391139</v>
      </c>
    </row>
    <row r="493" spans="1:2" x14ac:dyDescent="0.25">
      <c r="A493" s="13">
        <v>0.47799999999999998</v>
      </c>
      <c r="B493" s="13">
        <f t="shared" si="33"/>
        <v>10.947198004465012</v>
      </c>
    </row>
    <row r="494" spans="1:2" x14ac:dyDescent="0.25">
      <c r="A494" s="13">
        <v>0.47899999999999998</v>
      </c>
      <c r="B494" s="13">
        <f t="shared" si="33"/>
        <v>11.730659262666054</v>
      </c>
    </row>
    <row r="495" spans="1:2" x14ac:dyDescent="0.25">
      <c r="A495" s="13">
        <v>0.48</v>
      </c>
      <c r="B495" s="13">
        <f t="shared" si="33"/>
        <v>12</v>
      </c>
    </row>
    <row r="496" spans="1:2" x14ac:dyDescent="0.25">
      <c r="A496" s="13">
        <v>0.48099999999999998</v>
      </c>
      <c r="B496" s="13">
        <f t="shared" si="33"/>
        <v>11.730659262666075</v>
      </c>
    </row>
    <row r="497" spans="1:2" x14ac:dyDescent="0.25">
      <c r="A497" s="13">
        <v>0.48199999999999998</v>
      </c>
      <c r="B497" s="13">
        <f t="shared" si="33"/>
        <v>10.947198004465053</v>
      </c>
    </row>
    <row r="498" spans="1:2" x14ac:dyDescent="0.25">
      <c r="A498" s="13">
        <v>0.48299999999999998</v>
      </c>
      <c r="B498" s="13">
        <f t="shared" si="33"/>
        <v>9.7209393098391672</v>
      </c>
    </row>
    <row r="499" spans="1:2" x14ac:dyDescent="0.25">
      <c r="A499" s="13">
        <v>0.48399999999999999</v>
      </c>
      <c r="B499" s="13">
        <f t="shared" si="33"/>
        <v>8.1631189606246259</v>
      </c>
    </row>
    <row r="500" spans="1:2" x14ac:dyDescent="0.25">
      <c r="A500" s="13">
        <v>0.48499999999999999</v>
      </c>
      <c r="B500" s="13">
        <f t="shared" si="33"/>
        <v>6.414213562373158</v>
      </c>
    </row>
    <row r="501" spans="1:2" x14ac:dyDescent="0.25">
      <c r="A501" s="13">
        <v>0.48599999999999999</v>
      </c>
      <c r="B501" s="13">
        <f t="shared" si="33"/>
        <v>4.6304855327101828</v>
      </c>
    </row>
    <row r="502" spans="1:2" x14ac:dyDescent="0.25">
      <c r="A502" s="13">
        <v>0.48699999999999999</v>
      </c>
      <c r="B502" s="13">
        <f t="shared" si="33"/>
        <v>2.9690547380167662</v>
      </c>
    </row>
    <row r="503" spans="1:2" x14ac:dyDescent="0.25">
      <c r="A503" s="13">
        <v>0.48799999999999999</v>
      </c>
      <c r="B503" s="13">
        <f t="shared" si="33"/>
        <v>1.5729490168751257</v>
      </c>
    </row>
    <row r="504" spans="1:2" x14ac:dyDescent="0.25">
      <c r="A504" s="13">
        <v>0.48899999999999999</v>
      </c>
      <c r="B504" s="13">
        <f t="shared" si="33"/>
        <v>0.55758634860470457</v>
      </c>
    </row>
    <row r="505" spans="1:2" x14ac:dyDescent="0.25">
      <c r="A505" s="13">
        <v>0.49</v>
      </c>
      <c r="B505" s="13">
        <f t="shared" si="33"/>
        <v>-1.1760340964949921E-14</v>
      </c>
    </row>
    <row r="506" spans="1:2" x14ac:dyDescent="0.25">
      <c r="A506" s="13">
        <v>0.49099999999999999</v>
      </c>
      <c r="B506" s="13">
        <f t="shared" si="33"/>
        <v>-6.8151511556229977E-2</v>
      </c>
    </row>
    <row r="507" spans="1:2" x14ac:dyDescent="0.25">
      <c r="A507" s="13">
        <v>0.49199999999999999</v>
      </c>
      <c r="B507" s="13">
        <f t="shared" si="33"/>
        <v>0.33688103937534197</v>
      </c>
    </row>
    <row r="508" spans="1:2" x14ac:dyDescent="0.25">
      <c r="A508" s="13">
        <v>0.49299999999999999</v>
      </c>
      <c r="B508" s="13">
        <f t="shared" si="33"/>
        <v>1.1530927390585499</v>
      </c>
    </row>
    <row r="509" spans="1:2" x14ac:dyDescent="0.25">
      <c r="A509" s="13">
        <v>0.49399999999999999</v>
      </c>
      <c r="B509" s="13">
        <f t="shared" si="33"/>
        <v>2.2793445235402787</v>
      </c>
    </row>
    <row r="510" spans="1:2" x14ac:dyDescent="0.25">
      <c r="A510" s="13">
        <v>0.495</v>
      </c>
      <c r="B510" s="13">
        <f t="shared" si="33"/>
        <v>3.5857864376269326</v>
      </c>
    </row>
    <row r="511" spans="1:2" x14ac:dyDescent="0.25">
      <c r="A511" s="13">
        <v>0.496</v>
      </c>
      <c r="B511" s="13">
        <f t="shared" si="33"/>
        <v>4.9270509831248166</v>
      </c>
    </row>
    <row r="512" spans="1:2" x14ac:dyDescent="0.25">
      <c r="A512" s="13">
        <v>0.497</v>
      </c>
      <c r="B512" s="13">
        <f t="shared" si="33"/>
        <v>6.1569132130856659</v>
      </c>
    </row>
    <row r="513" spans="1:2" x14ac:dyDescent="0.25">
      <c r="A513" s="13">
        <v>0.498</v>
      </c>
      <c r="B513" s="13">
        <f t="shared" si="33"/>
        <v>7.1429719392844229</v>
      </c>
    </row>
    <row r="514" spans="1:2" x14ac:dyDescent="0.25">
      <c r="A514" s="13">
        <v>0.499</v>
      </c>
      <c r="B514" s="13">
        <f t="shared" si="33"/>
        <v>7.7799059002855104</v>
      </c>
    </row>
    <row r="515" spans="1:2" x14ac:dyDescent="0.25">
      <c r="A515" s="13">
        <v>0.5</v>
      </c>
      <c r="B515" s="13">
        <f t="shared" si="33"/>
        <v>8</v>
      </c>
    </row>
    <row r="516" spans="1:2" x14ac:dyDescent="0.25">
      <c r="A516" s="13">
        <v>0.501</v>
      </c>
      <c r="B516" s="13">
        <f t="shared" si="33"/>
        <v>7.7799059002855087</v>
      </c>
    </row>
    <row r="517" spans="1:2" x14ac:dyDescent="0.25">
      <c r="A517" s="13">
        <v>0.502</v>
      </c>
      <c r="B517" s="13">
        <f t="shared" si="33"/>
        <v>7.1429719392844184</v>
      </c>
    </row>
    <row r="518" spans="1:2" x14ac:dyDescent="0.25">
      <c r="A518" s="13">
        <v>0.503</v>
      </c>
      <c r="B518" s="13">
        <f t="shared" si="33"/>
        <v>6.1569132130856588</v>
      </c>
    </row>
    <row r="519" spans="1:2" x14ac:dyDescent="0.25">
      <c r="A519" s="13">
        <v>0.504</v>
      </c>
      <c r="B519" s="13">
        <f t="shared" si="33"/>
        <v>4.9270509831248077</v>
      </c>
    </row>
    <row r="520" spans="1:2" x14ac:dyDescent="0.25">
      <c r="A520" s="13">
        <v>0.505</v>
      </c>
      <c r="B520" s="13">
        <f t="shared" si="33"/>
        <v>3.5857864376269237</v>
      </c>
    </row>
    <row r="521" spans="1:2" x14ac:dyDescent="0.25">
      <c r="A521" s="13">
        <v>0.50600000000000001</v>
      </c>
      <c r="B521" s="13">
        <f t="shared" si="33"/>
        <v>2.2793445235402716</v>
      </c>
    </row>
    <row r="522" spans="1:2" x14ac:dyDescent="0.25">
      <c r="A522" s="13">
        <v>0.50700000000000001</v>
      </c>
      <c r="B522" s="13">
        <f t="shared" si="33"/>
        <v>1.1530927390585437</v>
      </c>
    </row>
    <row r="523" spans="1:2" x14ac:dyDescent="0.25">
      <c r="A523" s="13">
        <v>0.50800000000000001</v>
      </c>
      <c r="B523" s="13">
        <f t="shared" si="33"/>
        <v>0.33688103937533798</v>
      </c>
    </row>
    <row r="524" spans="1:2" x14ac:dyDescent="0.25">
      <c r="A524" s="13">
        <v>0.50900000000000001</v>
      </c>
      <c r="B524" s="13">
        <f t="shared" si="33"/>
        <v>-6.8151511556231087E-2</v>
      </c>
    </row>
    <row r="525" spans="1:2" x14ac:dyDescent="0.25">
      <c r="A525" s="13">
        <v>0.51</v>
      </c>
      <c r="B525" s="13">
        <f t="shared" si="33"/>
        <v>-9.8009707988342232E-15</v>
      </c>
    </row>
    <row r="526" spans="1:2" x14ac:dyDescent="0.25">
      <c r="A526" s="13">
        <v>0.51100000000000001</v>
      </c>
      <c r="B526" s="13">
        <f t="shared" si="33"/>
        <v>0.55758634860470946</v>
      </c>
    </row>
    <row r="527" spans="1:2" x14ac:dyDescent="0.25">
      <c r="A527" s="13">
        <v>0.51200000000000001</v>
      </c>
      <c r="B527" s="13">
        <f t="shared" si="33"/>
        <v>1.5729490168751334</v>
      </c>
    </row>
    <row r="528" spans="1:2" x14ac:dyDescent="0.25">
      <c r="A528" s="13">
        <v>0.51300000000000001</v>
      </c>
      <c r="B528" s="13">
        <f t="shared" ref="B528:B591" si="34">$C$3*(COS($C$5*A528))^2+$C$4*COS($C$5*A528)</f>
        <v>2.969054738016776</v>
      </c>
    </row>
    <row r="529" spans="1:2" x14ac:dyDescent="0.25">
      <c r="A529" s="13">
        <v>0.51400000000000001</v>
      </c>
      <c r="B529" s="13">
        <f t="shared" si="34"/>
        <v>4.6304855327101944</v>
      </c>
    </row>
    <row r="530" spans="1:2" x14ac:dyDescent="0.25">
      <c r="A530" s="13">
        <v>0.51500000000000001</v>
      </c>
      <c r="B530" s="13">
        <f t="shared" si="34"/>
        <v>6.4142135623731713</v>
      </c>
    </row>
    <row r="531" spans="1:2" x14ac:dyDescent="0.25">
      <c r="A531" s="13">
        <v>0.51600000000000001</v>
      </c>
      <c r="B531" s="13">
        <f t="shared" si="34"/>
        <v>8.1631189606246366</v>
      </c>
    </row>
    <row r="532" spans="1:2" x14ac:dyDescent="0.25">
      <c r="A532" s="13">
        <v>0.51700000000000002</v>
      </c>
      <c r="B532" s="13">
        <f t="shared" si="34"/>
        <v>9.7209393098391761</v>
      </c>
    </row>
    <row r="533" spans="1:2" x14ac:dyDescent="0.25">
      <c r="A533" s="13">
        <v>0.51800000000000002</v>
      </c>
      <c r="B533" s="13">
        <f t="shared" si="34"/>
        <v>10.947198004465058</v>
      </c>
    </row>
    <row r="534" spans="1:2" x14ac:dyDescent="0.25">
      <c r="A534" s="13">
        <v>0.51900000000000002</v>
      </c>
      <c r="B534" s="13">
        <f t="shared" si="34"/>
        <v>11.730659262666078</v>
      </c>
    </row>
    <row r="535" spans="1:2" x14ac:dyDescent="0.25">
      <c r="A535" s="13">
        <v>0.52</v>
      </c>
      <c r="B535" s="13">
        <f t="shared" si="34"/>
        <v>12</v>
      </c>
    </row>
    <row r="536" spans="1:2" x14ac:dyDescent="0.25">
      <c r="A536" s="13">
        <v>0.52100000000000002</v>
      </c>
      <c r="B536" s="13">
        <f t="shared" si="34"/>
        <v>11.730659262666052</v>
      </c>
    </row>
    <row r="537" spans="1:2" x14ac:dyDescent="0.25">
      <c r="A537" s="13">
        <v>0.52200000000000002</v>
      </c>
      <c r="B537" s="13">
        <f t="shared" si="34"/>
        <v>10.947198004465008</v>
      </c>
    </row>
    <row r="538" spans="1:2" x14ac:dyDescent="0.25">
      <c r="A538" s="13">
        <v>0.52300000000000002</v>
      </c>
      <c r="B538" s="13">
        <f t="shared" si="34"/>
        <v>9.7209393098391068</v>
      </c>
    </row>
    <row r="539" spans="1:2" x14ac:dyDescent="0.25">
      <c r="A539" s="13">
        <v>0.52400000000000002</v>
      </c>
      <c r="B539" s="13">
        <f t="shared" si="34"/>
        <v>8.1631189606245513</v>
      </c>
    </row>
    <row r="540" spans="1:2" x14ac:dyDescent="0.25">
      <c r="A540" s="13">
        <v>0.52500000000000002</v>
      </c>
      <c r="B540" s="13">
        <f t="shared" si="34"/>
        <v>6.4142135623730816</v>
      </c>
    </row>
    <row r="541" spans="1:2" x14ac:dyDescent="0.25">
      <c r="A541" s="13">
        <v>0.52600000000000002</v>
      </c>
      <c r="B541" s="13">
        <f t="shared" si="34"/>
        <v>4.6304855327101073</v>
      </c>
    </row>
    <row r="542" spans="1:2" x14ac:dyDescent="0.25">
      <c r="A542" s="13">
        <v>0.52700000000000002</v>
      </c>
      <c r="B542" s="13">
        <f t="shared" si="34"/>
        <v>2.9690547380166983</v>
      </c>
    </row>
    <row r="543" spans="1:2" x14ac:dyDescent="0.25">
      <c r="A543" s="13">
        <v>0.52800000000000002</v>
      </c>
      <c r="B543" s="13">
        <f t="shared" si="34"/>
        <v>1.5729490168750722</v>
      </c>
    </row>
    <row r="544" spans="1:2" x14ac:dyDescent="0.25">
      <c r="A544" s="13">
        <v>0.52900000000000003</v>
      </c>
      <c r="B544" s="13">
        <f t="shared" si="34"/>
        <v>0.55758634860466982</v>
      </c>
    </row>
    <row r="545" spans="1:2" x14ac:dyDescent="0.25">
      <c r="A545" s="13">
        <v>0.53</v>
      </c>
      <c r="B545" s="13">
        <f t="shared" si="34"/>
        <v>2.9405731322152068E-15</v>
      </c>
    </row>
    <row r="546" spans="1:2" x14ac:dyDescent="0.25">
      <c r="A546" s="13">
        <v>0.53100000000000003</v>
      </c>
      <c r="B546" s="13">
        <f t="shared" si="34"/>
        <v>-6.8151511556222316E-2</v>
      </c>
    </row>
    <row r="547" spans="1:2" x14ac:dyDescent="0.25">
      <c r="A547" s="13">
        <v>0.53200000000000003</v>
      </c>
      <c r="B547" s="13">
        <f t="shared" si="34"/>
        <v>0.3368810393753694</v>
      </c>
    </row>
    <row r="548" spans="1:2" x14ac:dyDescent="0.25">
      <c r="A548" s="13">
        <v>0.53300000000000003</v>
      </c>
      <c r="B548" s="13">
        <f t="shared" si="34"/>
        <v>1.1530927390585932</v>
      </c>
    </row>
    <row r="549" spans="1:2" x14ac:dyDescent="0.25">
      <c r="A549" s="13">
        <v>0.53400000000000003</v>
      </c>
      <c r="B549" s="13">
        <f t="shared" si="34"/>
        <v>2.2793445235403329</v>
      </c>
    </row>
    <row r="550" spans="1:2" x14ac:dyDescent="0.25">
      <c r="A550" s="13">
        <v>0.53500000000000003</v>
      </c>
      <c r="B550" s="13">
        <f t="shared" si="34"/>
        <v>3.5857864376269921</v>
      </c>
    </row>
    <row r="551" spans="1:2" x14ac:dyDescent="0.25">
      <c r="A551" s="13">
        <v>0.53600000000000003</v>
      </c>
      <c r="B551" s="13">
        <f t="shared" si="34"/>
        <v>4.9270509831248743</v>
      </c>
    </row>
    <row r="552" spans="1:2" x14ac:dyDescent="0.25">
      <c r="A552" s="13">
        <v>0.53700000000000003</v>
      </c>
      <c r="B552" s="13">
        <f t="shared" si="34"/>
        <v>6.1569132130857147</v>
      </c>
    </row>
    <row r="553" spans="1:2" x14ac:dyDescent="0.25">
      <c r="A553" s="13">
        <v>0.53800000000000003</v>
      </c>
      <c r="B553" s="13">
        <f t="shared" si="34"/>
        <v>7.1429719392844593</v>
      </c>
    </row>
    <row r="554" spans="1:2" x14ac:dyDescent="0.25">
      <c r="A554" s="13">
        <v>0.53900000000000003</v>
      </c>
      <c r="B554" s="13">
        <f t="shared" si="34"/>
        <v>7.7799059002854909</v>
      </c>
    </row>
    <row r="555" spans="1:2" x14ac:dyDescent="0.25">
      <c r="A555" s="13">
        <v>0.54</v>
      </c>
      <c r="B555" s="13">
        <f t="shared" si="34"/>
        <v>8</v>
      </c>
    </row>
    <row r="556" spans="1:2" x14ac:dyDescent="0.25">
      <c r="A556" s="13">
        <v>0.54100000000000004</v>
      </c>
      <c r="B556" s="13">
        <f t="shared" si="34"/>
        <v>7.77990590028549</v>
      </c>
    </row>
    <row r="557" spans="1:2" x14ac:dyDescent="0.25">
      <c r="A557" s="13">
        <v>0.54200000000000004</v>
      </c>
      <c r="B557" s="13">
        <f t="shared" si="34"/>
        <v>7.1429719392843811</v>
      </c>
    </row>
    <row r="558" spans="1:2" x14ac:dyDescent="0.25">
      <c r="A558" s="13">
        <v>0.54300000000000004</v>
      </c>
      <c r="B558" s="13">
        <f t="shared" si="34"/>
        <v>6.156913213085609</v>
      </c>
    </row>
    <row r="559" spans="1:2" x14ac:dyDescent="0.25">
      <c r="A559" s="13">
        <v>0.54400000000000004</v>
      </c>
      <c r="B559" s="13">
        <f t="shared" si="34"/>
        <v>4.9270509831247509</v>
      </c>
    </row>
    <row r="560" spans="1:2" x14ac:dyDescent="0.25">
      <c r="A560" s="13">
        <v>0.54500000000000004</v>
      </c>
      <c r="B560" s="13">
        <f t="shared" si="34"/>
        <v>3.5857864376268651</v>
      </c>
    </row>
    <row r="561" spans="1:2" x14ac:dyDescent="0.25">
      <c r="A561" s="13">
        <v>0.54600000000000004</v>
      </c>
      <c r="B561" s="13">
        <f t="shared" si="34"/>
        <v>2.279344523540217</v>
      </c>
    </row>
    <row r="562" spans="1:2" x14ac:dyDescent="0.25">
      <c r="A562" s="13">
        <v>0.54700000000000004</v>
      </c>
      <c r="B562" s="13">
        <f t="shared" si="34"/>
        <v>1.1530927390585004</v>
      </c>
    </row>
    <row r="563" spans="1:2" x14ac:dyDescent="0.25">
      <c r="A563" s="13">
        <v>0.54800000000000004</v>
      </c>
      <c r="B563" s="13">
        <f t="shared" si="34"/>
        <v>0.33688103937536718</v>
      </c>
    </row>
    <row r="564" spans="1:2" x14ac:dyDescent="0.25">
      <c r="A564" s="13">
        <v>0.54900000000000004</v>
      </c>
      <c r="B564" s="13">
        <f t="shared" si="34"/>
        <v>-6.815151155623872E-2</v>
      </c>
    </row>
    <row r="565" spans="1:2" x14ac:dyDescent="0.25">
      <c r="A565" s="13">
        <v>0.55000000000000004</v>
      </c>
      <c r="B565" s="13">
        <f t="shared" si="34"/>
        <v>3.9198245344041314E-15</v>
      </c>
    </row>
    <row r="566" spans="1:2" x14ac:dyDescent="0.25">
      <c r="A566" s="13">
        <v>0.55100000000000005</v>
      </c>
      <c r="B566" s="13">
        <f t="shared" si="34"/>
        <v>0.55758634860474432</v>
      </c>
    </row>
    <row r="567" spans="1:2" x14ac:dyDescent="0.25">
      <c r="A567" s="13">
        <v>0.55200000000000005</v>
      </c>
      <c r="B567" s="13">
        <f t="shared" si="34"/>
        <v>1.5729490168751865</v>
      </c>
    </row>
    <row r="568" spans="1:2" x14ac:dyDescent="0.25">
      <c r="A568" s="13">
        <v>0.55300000000000005</v>
      </c>
      <c r="B568" s="13">
        <f t="shared" si="34"/>
        <v>2.9690547380168435</v>
      </c>
    </row>
    <row r="569" spans="1:2" x14ac:dyDescent="0.25">
      <c r="A569" s="13">
        <v>0.55400000000000005</v>
      </c>
      <c r="B569" s="13">
        <f t="shared" si="34"/>
        <v>4.6304855327102707</v>
      </c>
    </row>
    <row r="570" spans="1:2" x14ac:dyDescent="0.25">
      <c r="A570" s="13">
        <v>0.55500000000000005</v>
      </c>
      <c r="B570" s="13">
        <f t="shared" si="34"/>
        <v>6.4142135623732486</v>
      </c>
    </row>
    <row r="571" spans="1:2" x14ac:dyDescent="0.25">
      <c r="A571" s="13">
        <v>0.55600000000000005</v>
      </c>
      <c r="B571" s="13">
        <f t="shared" si="34"/>
        <v>8.1631189606247094</v>
      </c>
    </row>
    <row r="572" spans="1:2" x14ac:dyDescent="0.25">
      <c r="A572" s="13">
        <v>0.55700000000000005</v>
      </c>
      <c r="B572" s="13">
        <f t="shared" si="34"/>
        <v>9.7209393098392383</v>
      </c>
    </row>
    <row r="573" spans="1:2" x14ac:dyDescent="0.25">
      <c r="A573" s="13">
        <v>0.55800000000000005</v>
      </c>
      <c r="B573" s="13">
        <f t="shared" si="34"/>
        <v>10.947198004465102</v>
      </c>
    </row>
    <row r="574" spans="1:2" x14ac:dyDescent="0.25">
      <c r="A574" s="13">
        <v>0.55900000000000005</v>
      </c>
      <c r="B574" s="13">
        <f t="shared" si="34"/>
        <v>11.730659262666054</v>
      </c>
    </row>
    <row r="575" spans="1:2" x14ac:dyDescent="0.25">
      <c r="A575" s="13">
        <v>0.56000000000000005</v>
      </c>
      <c r="B575" s="13">
        <f t="shared" si="34"/>
        <v>12</v>
      </c>
    </row>
    <row r="576" spans="1:2" x14ac:dyDescent="0.25">
      <c r="A576" s="13">
        <v>0.56100000000000005</v>
      </c>
      <c r="B576" s="13">
        <f t="shared" si="34"/>
        <v>11.730659262666029</v>
      </c>
    </row>
    <row r="577" spans="1:2" x14ac:dyDescent="0.25">
      <c r="A577" s="13">
        <v>0.56200000000000006</v>
      </c>
      <c r="B577" s="13">
        <f t="shared" si="34"/>
        <v>10.947198004464962</v>
      </c>
    </row>
    <row r="578" spans="1:2" x14ac:dyDescent="0.25">
      <c r="A578" s="13">
        <v>0.56299999999999994</v>
      </c>
      <c r="B578" s="13">
        <f t="shared" si="34"/>
        <v>9.7209393098391725</v>
      </c>
    </row>
    <row r="579" spans="1:2" x14ac:dyDescent="0.25">
      <c r="A579" s="13">
        <v>0.56399999999999995</v>
      </c>
      <c r="B579" s="13">
        <f t="shared" si="34"/>
        <v>8.1631189606247823</v>
      </c>
    </row>
    <row r="580" spans="1:2" x14ac:dyDescent="0.25">
      <c r="A580" s="13">
        <v>0.56499999999999995</v>
      </c>
      <c r="B580" s="13">
        <f t="shared" si="34"/>
        <v>6.414213562373166</v>
      </c>
    </row>
    <row r="581" spans="1:2" x14ac:dyDescent="0.25">
      <c r="A581" s="13">
        <v>0.56599999999999995</v>
      </c>
      <c r="B581" s="13">
        <f t="shared" si="34"/>
        <v>4.6304855327103471</v>
      </c>
    </row>
    <row r="582" spans="1:2" x14ac:dyDescent="0.25">
      <c r="A582" s="13">
        <v>0.56699999999999995</v>
      </c>
      <c r="B582" s="13">
        <f t="shared" si="34"/>
        <v>2.9690547380167711</v>
      </c>
    </row>
    <row r="583" spans="1:2" x14ac:dyDescent="0.25">
      <c r="A583" s="13">
        <v>0.56799999999999995</v>
      </c>
      <c r="B583" s="13">
        <f t="shared" si="34"/>
        <v>1.5729490168752402</v>
      </c>
    </row>
    <row r="584" spans="1:2" x14ac:dyDescent="0.25">
      <c r="A584" s="13">
        <v>0.56899999999999995</v>
      </c>
      <c r="B584" s="13">
        <f t="shared" si="34"/>
        <v>0.55758634860470702</v>
      </c>
    </row>
    <row r="585" spans="1:2" x14ac:dyDescent="0.25">
      <c r="A585" s="13">
        <v>0.56999999999999995</v>
      </c>
      <c r="B585" s="13">
        <f t="shared" si="34"/>
        <v>1.7641487229381416E-14</v>
      </c>
    </row>
    <row r="586" spans="1:2" x14ac:dyDescent="0.25">
      <c r="A586" s="13">
        <v>0.57099999999999995</v>
      </c>
      <c r="B586" s="13">
        <f t="shared" si="34"/>
        <v>-6.8151511556230532E-2</v>
      </c>
    </row>
    <row r="587" spans="1:2" x14ac:dyDescent="0.25">
      <c r="A587" s="13">
        <v>0.57199999999999995</v>
      </c>
      <c r="B587" s="13">
        <f t="shared" si="34"/>
        <v>0.33688103937534009</v>
      </c>
    </row>
    <row r="588" spans="1:2" x14ac:dyDescent="0.25">
      <c r="A588" s="13">
        <v>0.57299999999999995</v>
      </c>
      <c r="B588" s="13">
        <f t="shared" si="34"/>
        <v>1.1530927390584571</v>
      </c>
    </row>
    <row r="589" spans="1:2" x14ac:dyDescent="0.25">
      <c r="A589" s="13">
        <v>0.57399999999999995</v>
      </c>
      <c r="B589" s="13">
        <f t="shared" si="34"/>
        <v>2.2793445235402743</v>
      </c>
    </row>
    <row r="590" spans="1:2" x14ac:dyDescent="0.25">
      <c r="A590" s="13">
        <v>0.57499999999999996</v>
      </c>
      <c r="B590" s="13">
        <f t="shared" si="34"/>
        <v>3.5857864376268056</v>
      </c>
    </row>
    <row r="591" spans="1:2" x14ac:dyDescent="0.25">
      <c r="A591" s="13">
        <v>0.57599999999999996</v>
      </c>
      <c r="B591" s="13">
        <f t="shared" si="34"/>
        <v>4.9270509831248139</v>
      </c>
    </row>
    <row r="592" spans="1:2" x14ac:dyDescent="0.25">
      <c r="A592" s="13">
        <v>0.57699999999999996</v>
      </c>
      <c r="B592" s="13">
        <f t="shared" ref="B592:B655" si="35">$C$3*(COS($C$5*A592))^2+$C$4*COS($C$5*A592)</f>
        <v>6.1569132130855602</v>
      </c>
    </row>
    <row r="593" spans="1:2" x14ac:dyDescent="0.25">
      <c r="A593" s="13">
        <v>0.57799999999999996</v>
      </c>
      <c r="B593" s="13">
        <f t="shared" si="35"/>
        <v>7.1429719392844202</v>
      </c>
    </row>
    <row r="594" spans="1:2" x14ac:dyDescent="0.25">
      <c r="A594" s="13">
        <v>0.57899999999999996</v>
      </c>
      <c r="B594" s="13">
        <f t="shared" si="35"/>
        <v>7.7799059002854705</v>
      </c>
    </row>
    <row r="595" spans="1:2" x14ac:dyDescent="0.25">
      <c r="A595" s="13">
        <v>0.57999999999999996</v>
      </c>
      <c r="B595" s="13">
        <f t="shared" si="35"/>
        <v>8</v>
      </c>
    </row>
    <row r="596" spans="1:2" x14ac:dyDescent="0.25">
      <c r="A596" s="13">
        <v>0.58099999999999996</v>
      </c>
      <c r="B596" s="13">
        <f t="shared" si="35"/>
        <v>7.7799059002855087</v>
      </c>
    </row>
    <row r="597" spans="1:2" x14ac:dyDescent="0.25">
      <c r="A597" s="13">
        <v>0.58199999999999996</v>
      </c>
      <c r="B597" s="13">
        <f t="shared" si="35"/>
        <v>7.1429719392844966</v>
      </c>
    </row>
    <row r="598" spans="1:2" x14ac:dyDescent="0.25">
      <c r="A598" s="13">
        <v>0.58299999999999996</v>
      </c>
      <c r="B598" s="13">
        <f t="shared" si="35"/>
        <v>6.1569132130856623</v>
      </c>
    </row>
    <row r="599" spans="1:2" x14ac:dyDescent="0.25">
      <c r="A599" s="13">
        <v>0.58399999999999996</v>
      </c>
      <c r="B599" s="13">
        <f t="shared" si="35"/>
        <v>4.9270509831249312</v>
      </c>
    </row>
    <row r="600" spans="1:2" x14ac:dyDescent="0.25">
      <c r="A600" s="13">
        <v>0.58499999999999996</v>
      </c>
      <c r="B600" s="13">
        <f t="shared" si="35"/>
        <v>3.5857864376269286</v>
      </c>
    </row>
    <row r="601" spans="1:2" x14ac:dyDescent="0.25">
      <c r="A601" s="13">
        <v>0.58599999999999997</v>
      </c>
      <c r="B601" s="13">
        <f t="shared" si="35"/>
        <v>2.2793445235403871</v>
      </c>
    </row>
    <row r="602" spans="1:2" x14ac:dyDescent="0.25">
      <c r="A602" s="13">
        <v>0.58699999999999997</v>
      </c>
      <c r="B602" s="13">
        <f t="shared" si="35"/>
        <v>1.1530927390585468</v>
      </c>
    </row>
    <row r="603" spans="1:2" x14ac:dyDescent="0.25">
      <c r="A603" s="13">
        <v>0.58799999999999997</v>
      </c>
      <c r="B603" s="13">
        <f t="shared" si="35"/>
        <v>0.33688103937539648</v>
      </c>
    </row>
    <row r="604" spans="1:2" x14ac:dyDescent="0.25">
      <c r="A604" s="13">
        <v>0.58899999999999997</v>
      </c>
      <c r="B604" s="13">
        <f t="shared" si="35"/>
        <v>-6.8151511556230532E-2</v>
      </c>
    </row>
    <row r="605" spans="1:2" x14ac:dyDescent="0.25">
      <c r="A605" s="13">
        <v>0.59</v>
      </c>
      <c r="B605" s="13">
        <f t="shared" si="35"/>
        <v>-1.0781089562761069E-14</v>
      </c>
    </row>
    <row r="606" spans="1:2" x14ac:dyDescent="0.25">
      <c r="A606" s="13">
        <v>0.59099999999999997</v>
      </c>
      <c r="B606" s="13">
        <f t="shared" si="35"/>
        <v>0.55758634860470702</v>
      </c>
    </row>
    <row r="607" spans="1:2" x14ac:dyDescent="0.25">
      <c r="A607" s="13">
        <v>0.59199999999999997</v>
      </c>
      <c r="B607" s="13">
        <f t="shared" si="35"/>
        <v>1.5729490168751292</v>
      </c>
    </row>
    <row r="608" spans="1:2" x14ac:dyDescent="0.25">
      <c r="A608" s="13">
        <v>0.59299999999999997</v>
      </c>
      <c r="B608" s="13">
        <f t="shared" si="35"/>
        <v>2.9690547380166312</v>
      </c>
    </row>
    <row r="609" spans="1:2" x14ac:dyDescent="0.25">
      <c r="A609" s="13">
        <v>0.59399999999999997</v>
      </c>
      <c r="B609" s="13">
        <f t="shared" si="35"/>
        <v>4.6304855327101873</v>
      </c>
    </row>
    <row r="610" spans="1:2" x14ac:dyDescent="0.25">
      <c r="A610" s="13">
        <v>0.59499999999999997</v>
      </c>
      <c r="B610" s="13">
        <f t="shared" si="35"/>
        <v>6.4142135623730026</v>
      </c>
    </row>
    <row r="611" spans="1:2" x14ac:dyDescent="0.25">
      <c r="A611" s="13">
        <v>0.59599999999999997</v>
      </c>
      <c r="B611" s="13">
        <f t="shared" si="35"/>
        <v>8.1631189606246313</v>
      </c>
    </row>
    <row r="612" spans="1:2" x14ac:dyDescent="0.25">
      <c r="A612" s="13">
        <v>0.59699999999999998</v>
      </c>
      <c r="B612" s="13">
        <f t="shared" si="35"/>
        <v>9.7209393098390446</v>
      </c>
    </row>
    <row r="613" spans="1:2" x14ac:dyDescent="0.25">
      <c r="A613" s="13">
        <v>0.59799999999999998</v>
      </c>
      <c r="B613" s="13">
        <f t="shared" si="35"/>
        <v>10.947198004465054</v>
      </c>
    </row>
    <row r="614" spans="1:2" x14ac:dyDescent="0.25">
      <c r="A614" s="13">
        <v>0.59899999999999998</v>
      </c>
      <c r="B614" s="13">
        <f t="shared" si="35"/>
        <v>11.730659262666029</v>
      </c>
    </row>
    <row r="615" spans="1:2" x14ac:dyDescent="0.25">
      <c r="A615" s="13">
        <v>0.6</v>
      </c>
      <c r="B615" s="13">
        <f t="shared" si="35"/>
        <v>12</v>
      </c>
    </row>
    <row r="616" spans="1:2" x14ac:dyDescent="0.25">
      <c r="A616" s="13">
        <v>0.60099999999999998</v>
      </c>
      <c r="B616" s="13">
        <f t="shared" si="35"/>
        <v>11.730659262666054</v>
      </c>
    </row>
    <row r="617" spans="1:2" x14ac:dyDescent="0.25">
      <c r="A617" s="13">
        <v>0.60199999999999998</v>
      </c>
      <c r="B617" s="13">
        <f t="shared" si="35"/>
        <v>10.947198004465102</v>
      </c>
    </row>
    <row r="618" spans="1:2" x14ac:dyDescent="0.25">
      <c r="A618" s="13">
        <v>0.60299999999999998</v>
      </c>
      <c r="B618" s="13">
        <f t="shared" si="35"/>
        <v>9.7209393098391121</v>
      </c>
    </row>
    <row r="619" spans="1:2" x14ac:dyDescent="0.25">
      <c r="A619" s="13">
        <v>0.60399999999999998</v>
      </c>
      <c r="B619" s="13">
        <f t="shared" si="35"/>
        <v>8.1631189606247094</v>
      </c>
    </row>
    <row r="620" spans="1:2" x14ac:dyDescent="0.25">
      <c r="A620" s="13">
        <v>0.60499999999999998</v>
      </c>
      <c r="B620" s="13">
        <f t="shared" si="35"/>
        <v>6.4142135623730869</v>
      </c>
    </row>
    <row r="621" spans="1:2" x14ac:dyDescent="0.25">
      <c r="A621" s="13">
        <v>0.60599999999999998</v>
      </c>
      <c r="B621" s="13">
        <f t="shared" si="35"/>
        <v>4.6304855327102707</v>
      </c>
    </row>
    <row r="622" spans="1:2" x14ac:dyDescent="0.25">
      <c r="A622" s="13">
        <v>0.60699999999999998</v>
      </c>
      <c r="B622" s="13">
        <f t="shared" si="35"/>
        <v>2.9690547380167036</v>
      </c>
    </row>
    <row r="623" spans="1:2" x14ac:dyDescent="0.25">
      <c r="A623" s="13">
        <v>0.60799999999999998</v>
      </c>
      <c r="B623" s="13">
        <f t="shared" si="35"/>
        <v>1.5729490168751865</v>
      </c>
    </row>
    <row r="624" spans="1:2" x14ac:dyDescent="0.25">
      <c r="A624" s="13">
        <v>0.60899999999999999</v>
      </c>
      <c r="B624" s="13">
        <f t="shared" si="35"/>
        <v>0.55758634860467227</v>
      </c>
    </row>
    <row r="625" spans="1:2" x14ac:dyDescent="0.25">
      <c r="A625" s="13">
        <v>0.61</v>
      </c>
      <c r="B625" s="13">
        <f t="shared" si="35"/>
        <v>3.9206918961421198E-15</v>
      </c>
    </row>
    <row r="626" spans="1:2" x14ac:dyDescent="0.25">
      <c r="A626" s="13">
        <v>0.61099999999999999</v>
      </c>
      <c r="B626" s="13">
        <f t="shared" si="35"/>
        <v>-6.815151155623872E-2</v>
      </c>
    </row>
    <row r="627" spans="1:2" x14ac:dyDescent="0.25">
      <c r="A627" s="13">
        <v>0.61199999999999999</v>
      </c>
      <c r="B627" s="13">
        <f t="shared" si="35"/>
        <v>0.33688103937536718</v>
      </c>
    </row>
    <row r="628" spans="1:2" x14ac:dyDescent="0.25">
      <c r="A628" s="13">
        <v>0.61299999999999999</v>
      </c>
      <c r="B628" s="13">
        <f t="shared" si="35"/>
        <v>1.1530927390585004</v>
      </c>
    </row>
    <row r="629" spans="1:2" x14ac:dyDescent="0.25">
      <c r="A629" s="13">
        <v>0.61399999999999999</v>
      </c>
      <c r="B629" s="13">
        <f t="shared" si="35"/>
        <v>2.2793445235403285</v>
      </c>
    </row>
    <row r="630" spans="1:2" x14ac:dyDescent="0.25">
      <c r="A630" s="13">
        <v>0.61499999999999999</v>
      </c>
      <c r="B630" s="13">
        <f t="shared" si="35"/>
        <v>3.5857864376268651</v>
      </c>
    </row>
    <row r="631" spans="1:2" x14ac:dyDescent="0.25">
      <c r="A631" s="13">
        <v>0.61599999999999999</v>
      </c>
      <c r="B631" s="13">
        <f t="shared" si="35"/>
        <v>4.9270509831248699</v>
      </c>
    </row>
    <row r="632" spans="1:2" x14ac:dyDescent="0.25">
      <c r="A632" s="13">
        <v>0.61699999999999999</v>
      </c>
      <c r="B632" s="13">
        <f t="shared" si="35"/>
        <v>6.156913213085609</v>
      </c>
    </row>
    <row r="633" spans="1:2" x14ac:dyDescent="0.25">
      <c r="A633" s="13">
        <v>0.61799999999999999</v>
      </c>
      <c r="B633" s="13">
        <f t="shared" si="35"/>
        <v>7.1429719392844575</v>
      </c>
    </row>
    <row r="634" spans="1:2" x14ac:dyDescent="0.25">
      <c r="A634" s="13">
        <v>0.61899999999999999</v>
      </c>
      <c r="B634" s="13">
        <f t="shared" si="35"/>
        <v>7.77990590028549</v>
      </c>
    </row>
    <row r="635" spans="1:2" x14ac:dyDescent="0.25">
      <c r="A635" s="13">
        <v>0.62</v>
      </c>
      <c r="B635" s="13">
        <f t="shared" si="35"/>
        <v>8</v>
      </c>
    </row>
    <row r="636" spans="1:2" x14ac:dyDescent="0.25">
      <c r="A636" s="13">
        <v>0.621</v>
      </c>
      <c r="B636" s="13">
        <f t="shared" si="35"/>
        <v>7.7799059002854909</v>
      </c>
    </row>
    <row r="637" spans="1:2" x14ac:dyDescent="0.25">
      <c r="A637" s="13">
        <v>0.622</v>
      </c>
      <c r="B637" s="13">
        <f t="shared" si="35"/>
        <v>7.1429719392844593</v>
      </c>
    </row>
    <row r="638" spans="1:2" x14ac:dyDescent="0.25">
      <c r="A638" s="13">
        <v>0.623</v>
      </c>
      <c r="B638" s="13">
        <f t="shared" si="35"/>
        <v>6.1569132130856135</v>
      </c>
    </row>
    <row r="639" spans="1:2" x14ac:dyDescent="0.25">
      <c r="A639" s="13">
        <v>0.624</v>
      </c>
      <c r="B639" s="13">
        <f t="shared" si="35"/>
        <v>4.9270509831248743</v>
      </c>
    </row>
    <row r="640" spans="1:2" x14ac:dyDescent="0.25">
      <c r="A640" s="13">
        <v>0.625</v>
      </c>
      <c r="B640" s="13">
        <f t="shared" si="35"/>
        <v>3.5857864376268691</v>
      </c>
    </row>
    <row r="641" spans="1:2" x14ac:dyDescent="0.25">
      <c r="A641" s="13">
        <v>0.626</v>
      </c>
      <c r="B641" s="13">
        <f t="shared" si="35"/>
        <v>2.2793445235403329</v>
      </c>
    </row>
    <row r="642" spans="1:2" x14ac:dyDescent="0.25">
      <c r="A642" s="13">
        <v>0.627</v>
      </c>
      <c r="B642" s="13">
        <f t="shared" si="35"/>
        <v>1.1530927390585035</v>
      </c>
    </row>
    <row r="643" spans="1:2" x14ac:dyDescent="0.25">
      <c r="A643" s="13">
        <v>0.628</v>
      </c>
      <c r="B643" s="13">
        <f t="shared" si="35"/>
        <v>0.3368810393753694</v>
      </c>
    </row>
    <row r="644" spans="1:2" x14ac:dyDescent="0.25">
      <c r="A644" s="13">
        <v>0.629</v>
      </c>
      <c r="B644" s="13">
        <f t="shared" si="35"/>
        <v>-6.8151511556238192E-2</v>
      </c>
    </row>
    <row r="645" spans="1:2" x14ac:dyDescent="0.25">
      <c r="A645" s="13">
        <v>0.63</v>
      </c>
      <c r="B645" s="13">
        <f t="shared" si="35"/>
        <v>2.9397057704772184E-15</v>
      </c>
    </row>
    <row r="646" spans="1:2" x14ac:dyDescent="0.25">
      <c r="A646" s="13">
        <v>0.63100000000000001</v>
      </c>
      <c r="B646" s="13">
        <f t="shared" si="35"/>
        <v>0.55758634860466982</v>
      </c>
    </row>
    <row r="647" spans="1:2" x14ac:dyDescent="0.25">
      <c r="A647" s="13">
        <v>0.63200000000000001</v>
      </c>
      <c r="B647" s="13">
        <f t="shared" si="35"/>
        <v>1.572949016875183</v>
      </c>
    </row>
    <row r="648" spans="1:2" x14ac:dyDescent="0.25">
      <c r="A648" s="13">
        <v>0.63300000000000001</v>
      </c>
      <c r="B648" s="13">
        <f t="shared" si="35"/>
        <v>2.9690547380166983</v>
      </c>
    </row>
    <row r="649" spans="1:2" x14ac:dyDescent="0.25">
      <c r="A649" s="13">
        <v>0.63400000000000001</v>
      </c>
      <c r="B649" s="13">
        <f t="shared" si="35"/>
        <v>4.6304855327102636</v>
      </c>
    </row>
    <row r="650" spans="1:2" x14ac:dyDescent="0.25">
      <c r="A650" s="13">
        <v>0.63500000000000001</v>
      </c>
      <c r="B650" s="13">
        <f t="shared" si="35"/>
        <v>6.4142135623730816</v>
      </c>
    </row>
    <row r="651" spans="1:2" x14ac:dyDescent="0.25">
      <c r="A651" s="13">
        <v>0.63600000000000001</v>
      </c>
      <c r="B651" s="13">
        <f t="shared" si="35"/>
        <v>8.1631189606247059</v>
      </c>
    </row>
    <row r="652" spans="1:2" x14ac:dyDescent="0.25">
      <c r="A652" s="13">
        <v>0.63700000000000001</v>
      </c>
      <c r="B652" s="13">
        <f t="shared" si="35"/>
        <v>9.7209393098391068</v>
      </c>
    </row>
    <row r="653" spans="1:2" x14ac:dyDescent="0.25">
      <c r="A653" s="13">
        <v>0.63800000000000001</v>
      </c>
      <c r="B653" s="13">
        <f t="shared" si="35"/>
        <v>10.9471980044651</v>
      </c>
    </row>
    <row r="654" spans="1:2" x14ac:dyDescent="0.25">
      <c r="A654" s="13">
        <v>0.63900000000000001</v>
      </c>
      <c r="B654" s="13">
        <f t="shared" si="35"/>
        <v>11.730659262666052</v>
      </c>
    </row>
    <row r="655" spans="1:2" x14ac:dyDescent="0.25">
      <c r="A655" s="13">
        <v>0.64</v>
      </c>
      <c r="B655" s="13">
        <f t="shared" si="35"/>
        <v>12</v>
      </c>
    </row>
    <row r="656" spans="1:2" x14ac:dyDescent="0.25">
      <c r="A656" s="13">
        <v>0.64100000000000001</v>
      </c>
      <c r="B656" s="13">
        <f t="shared" ref="B656:B719" si="36">$C$3*(COS($C$5*A656))^2+$C$4*COS($C$5*A656)</f>
        <v>11.73065926266603</v>
      </c>
    </row>
    <row r="657" spans="1:2" x14ac:dyDescent="0.25">
      <c r="A657" s="13">
        <v>0.64200000000000002</v>
      </c>
      <c r="B657" s="13">
        <f t="shared" si="36"/>
        <v>10.947198004465058</v>
      </c>
    </row>
    <row r="658" spans="1:2" x14ac:dyDescent="0.25">
      <c r="A658" s="13">
        <v>0.64300000000000002</v>
      </c>
      <c r="B658" s="13">
        <f t="shared" si="36"/>
        <v>9.72093930983905</v>
      </c>
    </row>
    <row r="659" spans="1:2" x14ac:dyDescent="0.25">
      <c r="A659" s="13">
        <v>0.64400000000000002</v>
      </c>
      <c r="B659" s="13">
        <f t="shared" si="36"/>
        <v>8.1631189606246366</v>
      </c>
    </row>
    <row r="660" spans="1:2" x14ac:dyDescent="0.25">
      <c r="A660" s="13">
        <v>0.64500000000000002</v>
      </c>
      <c r="B660" s="13">
        <f t="shared" si="36"/>
        <v>6.4142135623730079</v>
      </c>
    </row>
    <row r="661" spans="1:2" x14ac:dyDescent="0.25">
      <c r="A661" s="13">
        <v>0.64600000000000002</v>
      </c>
      <c r="B661" s="13">
        <f t="shared" si="36"/>
        <v>4.6304855327101944</v>
      </c>
    </row>
    <row r="662" spans="1:2" x14ac:dyDescent="0.25">
      <c r="A662" s="13">
        <v>0.64700000000000002</v>
      </c>
      <c r="B662" s="13">
        <f t="shared" si="36"/>
        <v>2.9690547380166357</v>
      </c>
    </row>
    <row r="663" spans="1:2" x14ac:dyDescent="0.25">
      <c r="A663" s="13">
        <v>0.64800000000000002</v>
      </c>
      <c r="B663" s="13">
        <f t="shared" si="36"/>
        <v>1.5729490168751334</v>
      </c>
    </row>
    <row r="664" spans="1:2" x14ac:dyDescent="0.25">
      <c r="A664" s="13">
        <v>0.64900000000000002</v>
      </c>
      <c r="B664" s="13">
        <f t="shared" si="36"/>
        <v>0.55758634860470946</v>
      </c>
    </row>
    <row r="665" spans="1:2" x14ac:dyDescent="0.25">
      <c r="A665" s="13">
        <v>0.65</v>
      </c>
      <c r="B665" s="13">
        <f t="shared" si="36"/>
        <v>-9.8001034370962348E-15</v>
      </c>
    </row>
    <row r="666" spans="1:2" x14ac:dyDescent="0.25">
      <c r="A666" s="13">
        <v>0.65100000000000002</v>
      </c>
      <c r="B666" s="13">
        <f t="shared" si="36"/>
        <v>-6.8151511556231087E-2</v>
      </c>
    </row>
    <row r="667" spans="1:2" x14ac:dyDescent="0.25">
      <c r="A667" s="13">
        <v>0.65200000000000002</v>
      </c>
      <c r="B667" s="13">
        <f t="shared" si="36"/>
        <v>0.3368810393753946</v>
      </c>
    </row>
    <row r="668" spans="1:2" x14ac:dyDescent="0.25">
      <c r="A668" s="13">
        <v>0.65300000000000002</v>
      </c>
      <c r="B668" s="13">
        <f t="shared" si="36"/>
        <v>1.1530927390585437</v>
      </c>
    </row>
    <row r="669" spans="1:2" x14ac:dyDescent="0.25">
      <c r="A669" s="13">
        <v>0.65400000000000003</v>
      </c>
      <c r="B669" s="13">
        <f t="shared" si="36"/>
        <v>2.2793445235403826</v>
      </c>
    </row>
    <row r="670" spans="1:2" x14ac:dyDescent="0.25">
      <c r="A670" s="13">
        <v>0.65500000000000003</v>
      </c>
      <c r="B670" s="13">
        <f t="shared" si="36"/>
        <v>3.5857864376269237</v>
      </c>
    </row>
    <row r="671" spans="1:2" x14ac:dyDescent="0.25">
      <c r="A671" s="13">
        <v>0.65600000000000003</v>
      </c>
      <c r="B671" s="13">
        <f t="shared" si="36"/>
        <v>4.9270509831249285</v>
      </c>
    </row>
    <row r="672" spans="1:2" x14ac:dyDescent="0.25">
      <c r="A672" s="13">
        <v>0.65700000000000003</v>
      </c>
      <c r="B672" s="13">
        <f t="shared" si="36"/>
        <v>6.1569132130856588</v>
      </c>
    </row>
    <row r="673" spans="1:2" x14ac:dyDescent="0.25">
      <c r="A673" s="13">
        <v>0.65800000000000003</v>
      </c>
      <c r="B673" s="13">
        <f t="shared" si="36"/>
        <v>7.142971939284493</v>
      </c>
    </row>
    <row r="674" spans="1:2" x14ac:dyDescent="0.25">
      <c r="A674" s="13">
        <v>0.65900000000000003</v>
      </c>
      <c r="B674" s="13">
        <f t="shared" si="36"/>
        <v>7.7799059002855087</v>
      </c>
    </row>
    <row r="675" spans="1:2" x14ac:dyDescent="0.25">
      <c r="A675" s="13">
        <v>0.66</v>
      </c>
      <c r="B675" s="13">
        <f t="shared" si="36"/>
        <v>8</v>
      </c>
    </row>
    <row r="676" spans="1:2" x14ac:dyDescent="0.25">
      <c r="A676" s="13">
        <v>0.66100000000000003</v>
      </c>
      <c r="B676" s="13">
        <f t="shared" si="36"/>
        <v>7.7799059002854722</v>
      </c>
    </row>
    <row r="677" spans="1:2" x14ac:dyDescent="0.25">
      <c r="A677" s="13">
        <v>0.66200000000000003</v>
      </c>
      <c r="B677" s="13">
        <f t="shared" si="36"/>
        <v>7.1429719392844229</v>
      </c>
    </row>
    <row r="678" spans="1:2" x14ac:dyDescent="0.25">
      <c r="A678" s="13">
        <v>0.66300000000000003</v>
      </c>
      <c r="B678" s="13">
        <f t="shared" si="36"/>
        <v>6.1569132130855637</v>
      </c>
    </row>
    <row r="679" spans="1:2" x14ac:dyDescent="0.25">
      <c r="A679" s="13">
        <v>0.66400000000000003</v>
      </c>
      <c r="B679" s="13">
        <f t="shared" si="36"/>
        <v>4.9270509831248166</v>
      </c>
    </row>
    <row r="680" spans="1:2" x14ac:dyDescent="0.25">
      <c r="A680" s="13">
        <v>0.66500000000000004</v>
      </c>
      <c r="B680" s="13">
        <f t="shared" si="36"/>
        <v>3.5857864376268096</v>
      </c>
    </row>
    <row r="681" spans="1:2" x14ac:dyDescent="0.25">
      <c r="A681" s="13">
        <v>0.66600000000000004</v>
      </c>
      <c r="B681" s="13">
        <f t="shared" si="36"/>
        <v>2.2793445235402787</v>
      </c>
    </row>
    <row r="682" spans="1:2" x14ac:dyDescent="0.25">
      <c r="A682" s="13">
        <v>0.66700000000000004</v>
      </c>
      <c r="B682" s="13">
        <f t="shared" si="36"/>
        <v>1.1530927390584598</v>
      </c>
    </row>
    <row r="683" spans="1:2" x14ac:dyDescent="0.25">
      <c r="A683" s="13">
        <v>0.66800000000000004</v>
      </c>
      <c r="B683" s="13">
        <f t="shared" si="36"/>
        <v>0.33688103937534197</v>
      </c>
    </row>
    <row r="684" spans="1:2" x14ac:dyDescent="0.25">
      <c r="A684" s="13">
        <v>0.66900000000000004</v>
      </c>
      <c r="B684" s="13">
        <f t="shared" si="36"/>
        <v>-6.8151511556229977E-2</v>
      </c>
    </row>
    <row r="685" spans="1:2" x14ac:dyDescent="0.25">
      <c r="A685" s="13">
        <v>0.67</v>
      </c>
      <c r="B685" s="13">
        <f t="shared" si="36"/>
        <v>1.6660501103716447E-14</v>
      </c>
    </row>
    <row r="686" spans="1:2" x14ac:dyDescent="0.25">
      <c r="A686" s="13">
        <v>0.67100000000000004</v>
      </c>
      <c r="B686" s="13">
        <f t="shared" si="36"/>
        <v>0.55758634860470457</v>
      </c>
    </row>
    <row r="687" spans="1:2" x14ac:dyDescent="0.25">
      <c r="A687" s="13">
        <v>0.67200000000000004</v>
      </c>
      <c r="B687" s="13">
        <f t="shared" si="36"/>
        <v>1.572949016875236</v>
      </c>
    </row>
    <row r="688" spans="1:2" x14ac:dyDescent="0.25">
      <c r="A688" s="13">
        <v>0.67300000000000004</v>
      </c>
      <c r="B688" s="13">
        <f t="shared" si="36"/>
        <v>2.9690547380167662</v>
      </c>
    </row>
    <row r="689" spans="1:2" x14ac:dyDescent="0.25">
      <c r="A689" s="13">
        <v>0.67400000000000004</v>
      </c>
      <c r="B689" s="13">
        <f t="shared" si="36"/>
        <v>4.6304855327103409</v>
      </c>
    </row>
    <row r="690" spans="1:2" x14ac:dyDescent="0.25">
      <c r="A690" s="13">
        <v>0.67500000000000004</v>
      </c>
      <c r="B690" s="13">
        <f t="shared" si="36"/>
        <v>6.414213562373158</v>
      </c>
    </row>
    <row r="691" spans="1:2" x14ac:dyDescent="0.25">
      <c r="A691" s="13">
        <v>0.67600000000000005</v>
      </c>
      <c r="B691" s="13">
        <f t="shared" si="36"/>
        <v>8.1631189606247787</v>
      </c>
    </row>
    <row r="692" spans="1:2" x14ac:dyDescent="0.25">
      <c r="A692" s="13">
        <v>0.67700000000000005</v>
      </c>
      <c r="B692" s="13">
        <f t="shared" si="36"/>
        <v>9.7209393098391672</v>
      </c>
    </row>
    <row r="693" spans="1:2" x14ac:dyDescent="0.25">
      <c r="A693" s="13">
        <v>0.67800000000000005</v>
      </c>
      <c r="B693" s="13">
        <f t="shared" si="36"/>
        <v>10.947198004465053</v>
      </c>
    </row>
    <row r="694" spans="1:2" x14ac:dyDescent="0.25">
      <c r="A694" s="13">
        <v>0.67900000000000005</v>
      </c>
      <c r="B694" s="13">
        <f t="shared" si="36"/>
        <v>11.730659262666075</v>
      </c>
    </row>
    <row r="695" spans="1:2" x14ac:dyDescent="0.25">
      <c r="A695" s="13">
        <v>0.68</v>
      </c>
      <c r="B695" s="13">
        <f t="shared" si="36"/>
        <v>12</v>
      </c>
    </row>
    <row r="696" spans="1:2" x14ac:dyDescent="0.25">
      <c r="A696" s="13">
        <v>0.68100000000000005</v>
      </c>
      <c r="B696" s="13">
        <f t="shared" si="36"/>
        <v>11.730659262666006</v>
      </c>
    </row>
    <row r="697" spans="1:2" x14ac:dyDescent="0.25">
      <c r="A697" s="13">
        <v>0.68200000000000005</v>
      </c>
      <c r="B697" s="13">
        <f t="shared" si="36"/>
        <v>10.947198004465012</v>
      </c>
    </row>
    <row r="698" spans="1:2" x14ac:dyDescent="0.25">
      <c r="A698" s="13">
        <v>0.68300000000000005</v>
      </c>
      <c r="B698" s="13">
        <f t="shared" si="36"/>
        <v>9.7209393098389878</v>
      </c>
    </row>
    <row r="699" spans="1:2" x14ac:dyDescent="0.25">
      <c r="A699" s="13">
        <v>0.68400000000000005</v>
      </c>
      <c r="B699" s="13">
        <f t="shared" si="36"/>
        <v>8.1631189606245638</v>
      </c>
    </row>
    <row r="700" spans="1:2" x14ac:dyDescent="0.25">
      <c r="A700" s="13">
        <v>0.68500000000000005</v>
      </c>
      <c r="B700" s="13">
        <f t="shared" si="36"/>
        <v>6.4142135623729288</v>
      </c>
    </row>
    <row r="701" spans="1:2" x14ac:dyDescent="0.25">
      <c r="A701" s="13">
        <v>0.68600000000000005</v>
      </c>
      <c r="B701" s="13">
        <f t="shared" si="36"/>
        <v>4.630485532710118</v>
      </c>
    </row>
    <row r="702" spans="1:2" x14ac:dyDescent="0.25">
      <c r="A702" s="13">
        <v>0.68700000000000006</v>
      </c>
      <c r="B702" s="13">
        <f t="shared" si="36"/>
        <v>2.9690547380165677</v>
      </c>
    </row>
    <row r="703" spans="1:2" x14ac:dyDescent="0.25">
      <c r="A703" s="13">
        <v>0.68799999999999994</v>
      </c>
      <c r="B703" s="13">
        <f t="shared" si="36"/>
        <v>1.5729490168751905</v>
      </c>
    </row>
    <row r="704" spans="1:2" x14ac:dyDescent="0.25">
      <c r="A704" s="13">
        <v>0.68899999999999995</v>
      </c>
      <c r="B704" s="13">
        <f t="shared" si="36"/>
        <v>0.55758634860474676</v>
      </c>
    </row>
    <row r="705" spans="1:2" x14ac:dyDescent="0.25">
      <c r="A705" s="13">
        <v>0.69</v>
      </c>
      <c r="B705" s="13">
        <f t="shared" si="36"/>
        <v>4.9008106600690371E-15</v>
      </c>
    </row>
    <row r="706" spans="1:2" x14ac:dyDescent="0.25">
      <c r="A706" s="13">
        <v>0.69099999999999995</v>
      </c>
      <c r="B706" s="13">
        <f t="shared" si="36"/>
        <v>-6.8151511556239275E-2</v>
      </c>
    </row>
    <row r="707" spans="1:2" x14ac:dyDescent="0.25">
      <c r="A707" s="13">
        <v>0.69199999999999995</v>
      </c>
      <c r="B707" s="13">
        <f t="shared" si="36"/>
        <v>0.3368810393753654</v>
      </c>
    </row>
    <row r="708" spans="1:2" x14ac:dyDescent="0.25">
      <c r="A708" s="13">
        <v>0.69299999999999995</v>
      </c>
      <c r="B708" s="13">
        <f t="shared" si="36"/>
        <v>1.1530927390584973</v>
      </c>
    </row>
    <row r="709" spans="1:2" x14ac:dyDescent="0.25">
      <c r="A709" s="13">
        <v>0.69399999999999995</v>
      </c>
      <c r="B709" s="13">
        <f t="shared" si="36"/>
        <v>2.279344523540213</v>
      </c>
    </row>
    <row r="710" spans="1:2" x14ac:dyDescent="0.25">
      <c r="A710" s="13">
        <v>0.69499999999999995</v>
      </c>
      <c r="B710" s="13">
        <f t="shared" si="36"/>
        <v>3.5857864376268607</v>
      </c>
    </row>
    <row r="711" spans="1:2" x14ac:dyDescent="0.25">
      <c r="A711" s="13">
        <v>0.69599999999999995</v>
      </c>
      <c r="B711" s="13">
        <f t="shared" si="36"/>
        <v>4.9270509831247482</v>
      </c>
    </row>
    <row r="712" spans="1:2" x14ac:dyDescent="0.25">
      <c r="A712" s="13">
        <v>0.69699999999999995</v>
      </c>
      <c r="B712" s="13">
        <f t="shared" si="36"/>
        <v>6.1569132130856064</v>
      </c>
    </row>
    <row r="713" spans="1:2" x14ac:dyDescent="0.25">
      <c r="A713" s="13">
        <v>0.69799999999999995</v>
      </c>
      <c r="B713" s="13">
        <f t="shared" si="36"/>
        <v>7.1429719392843802</v>
      </c>
    </row>
    <row r="714" spans="1:2" x14ac:dyDescent="0.25">
      <c r="A714" s="13">
        <v>0.69899999999999995</v>
      </c>
      <c r="B714" s="13">
        <f t="shared" si="36"/>
        <v>7.7799059002854882</v>
      </c>
    </row>
    <row r="715" spans="1:2" x14ac:dyDescent="0.25">
      <c r="A715" s="13">
        <v>0.7</v>
      </c>
      <c r="B715" s="13">
        <f t="shared" si="36"/>
        <v>8</v>
      </c>
    </row>
    <row r="716" spans="1:2" x14ac:dyDescent="0.25">
      <c r="A716" s="13">
        <v>0.70099999999999996</v>
      </c>
      <c r="B716" s="13">
        <f t="shared" si="36"/>
        <v>7.7799059002854909</v>
      </c>
    </row>
    <row r="717" spans="1:2" x14ac:dyDescent="0.25">
      <c r="A717" s="13">
        <v>0.70199999999999996</v>
      </c>
      <c r="B717" s="13">
        <f t="shared" si="36"/>
        <v>7.1429719392844611</v>
      </c>
    </row>
    <row r="718" spans="1:2" x14ac:dyDescent="0.25">
      <c r="A718" s="13">
        <v>0.70299999999999996</v>
      </c>
      <c r="B718" s="13">
        <f t="shared" si="36"/>
        <v>6.1569132130857183</v>
      </c>
    </row>
    <row r="719" spans="1:2" x14ac:dyDescent="0.25">
      <c r="A719" s="13">
        <v>0.70399999999999996</v>
      </c>
      <c r="B719" s="13">
        <f t="shared" si="36"/>
        <v>4.9270509831248779</v>
      </c>
    </row>
    <row r="720" spans="1:2" x14ac:dyDescent="0.25">
      <c r="A720" s="13">
        <v>0.70499999999999996</v>
      </c>
      <c r="B720" s="13">
        <f t="shared" ref="B720:B783" si="37">$C$3*(COS($C$5*A720))^2+$C$4*COS($C$5*A720)</f>
        <v>3.5857864376269957</v>
      </c>
    </row>
    <row r="721" spans="1:2" x14ac:dyDescent="0.25">
      <c r="A721" s="13">
        <v>0.70599999999999996</v>
      </c>
      <c r="B721" s="13">
        <f t="shared" si="37"/>
        <v>2.2793445235403365</v>
      </c>
    </row>
    <row r="722" spans="1:2" x14ac:dyDescent="0.25">
      <c r="A722" s="13">
        <v>0.70699999999999996</v>
      </c>
      <c r="B722" s="13">
        <f t="shared" si="37"/>
        <v>1.1530927390585963</v>
      </c>
    </row>
    <row r="723" spans="1:2" x14ac:dyDescent="0.25">
      <c r="A723" s="13">
        <v>0.70799999999999996</v>
      </c>
      <c r="B723" s="13">
        <f t="shared" si="37"/>
        <v>0.33688103937537106</v>
      </c>
    </row>
    <row r="724" spans="1:2" x14ac:dyDescent="0.25">
      <c r="A724" s="13">
        <v>0.70899999999999996</v>
      </c>
      <c r="B724" s="13">
        <f t="shared" si="37"/>
        <v>-6.8151511556221817E-2</v>
      </c>
    </row>
    <row r="725" spans="1:2" x14ac:dyDescent="0.25">
      <c r="A725" s="13">
        <v>0.71</v>
      </c>
      <c r="B725" s="13">
        <f t="shared" si="37"/>
        <v>1.9595870065503102E-15</v>
      </c>
    </row>
    <row r="726" spans="1:2" x14ac:dyDescent="0.25">
      <c r="A726" s="13">
        <v>0.71099999999999997</v>
      </c>
      <c r="B726" s="13">
        <f t="shared" si="37"/>
        <v>0.55758634860466727</v>
      </c>
    </row>
    <row r="727" spans="1:2" x14ac:dyDescent="0.25">
      <c r="A727" s="13">
        <v>0.71199999999999997</v>
      </c>
      <c r="B727" s="13">
        <f t="shared" si="37"/>
        <v>1.5729490168750684</v>
      </c>
    </row>
    <row r="728" spans="1:2" x14ac:dyDescent="0.25">
      <c r="A728" s="13">
        <v>0.71299999999999997</v>
      </c>
      <c r="B728" s="13">
        <f t="shared" si="37"/>
        <v>2.9690547380166934</v>
      </c>
    </row>
    <row r="729" spans="1:2" x14ac:dyDescent="0.25">
      <c r="A729" s="13">
        <v>0.71399999999999997</v>
      </c>
      <c r="B729" s="13">
        <f t="shared" si="37"/>
        <v>4.6304855327101002</v>
      </c>
    </row>
    <row r="730" spans="1:2" x14ac:dyDescent="0.25">
      <c r="A730" s="13">
        <v>0.71499999999999997</v>
      </c>
      <c r="B730" s="13">
        <f t="shared" si="37"/>
        <v>6.4142135623730763</v>
      </c>
    </row>
    <row r="731" spans="1:2" x14ac:dyDescent="0.25">
      <c r="A731" s="13">
        <v>0.71599999999999997</v>
      </c>
      <c r="B731" s="13">
        <f t="shared" si="37"/>
        <v>8.1631189606245478</v>
      </c>
    </row>
    <row r="732" spans="1:2" x14ac:dyDescent="0.25">
      <c r="A732" s="13">
        <v>0.71699999999999997</v>
      </c>
      <c r="B732" s="13">
        <f t="shared" si="37"/>
        <v>9.7209393098391033</v>
      </c>
    </row>
    <row r="733" spans="1:2" x14ac:dyDescent="0.25">
      <c r="A733" s="13">
        <v>0.71799999999999997</v>
      </c>
      <c r="B733" s="13">
        <f t="shared" si="37"/>
        <v>10.947198004465005</v>
      </c>
    </row>
    <row r="734" spans="1:2" x14ac:dyDescent="0.25">
      <c r="A734" s="13">
        <v>0.71899999999999997</v>
      </c>
      <c r="B734" s="13">
        <f t="shared" si="37"/>
        <v>11.730659262666048</v>
      </c>
    </row>
    <row r="735" spans="1:2" x14ac:dyDescent="0.25">
      <c r="A735" s="13">
        <v>0.72</v>
      </c>
      <c r="B735" s="13">
        <f t="shared" si="37"/>
        <v>12</v>
      </c>
    </row>
    <row r="736" spans="1:2" x14ac:dyDescent="0.25">
      <c r="A736" s="13">
        <v>0.72099999999999997</v>
      </c>
      <c r="B736" s="13">
        <f t="shared" si="37"/>
        <v>11.730659262666032</v>
      </c>
    </row>
    <row r="737" spans="1:2" x14ac:dyDescent="0.25">
      <c r="A737" s="13">
        <v>0.72199999999999998</v>
      </c>
      <c r="B737" s="13">
        <f t="shared" si="37"/>
        <v>10.947198004465061</v>
      </c>
    </row>
    <row r="738" spans="1:2" x14ac:dyDescent="0.25">
      <c r="A738" s="13">
        <v>0.72299999999999998</v>
      </c>
      <c r="B738" s="13">
        <f t="shared" si="37"/>
        <v>9.7209393098391814</v>
      </c>
    </row>
    <row r="739" spans="1:2" x14ac:dyDescent="0.25">
      <c r="A739" s="13">
        <v>0.72399999999999998</v>
      </c>
      <c r="B739" s="13">
        <f t="shared" si="37"/>
        <v>8.1631189606246402</v>
      </c>
    </row>
    <row r="740" spans="1:2" x14ac:dyDescent="0.25">
      <c r="A740" s="13">
        <v>0.72499999999999998</v>
      </c>
      <c r="B740" s="13">
        <f t="shared" si="37"/>
        <v>6.4142135623731757</v>
      </c>
    </row>
    <row r="741" spans="1:2" x14ac:dyDescent="0.25">
      <c r="A741" s="13">
        <v>0.72599999999999998</v>
      </c>
      <c r="B741" s="13">
        <f t="shared" si="37"/>
        <v>4.6304855327101997</v>
      </c>
    </row>
    <row r="742" spans="1:2" x14ac:dyDescent="0.25">
      <c r="A742" s="13">
        <v>0.72699999999999998</v>
      </c>
      <c r="B742" s="13">
        <f t="shared" si="37"/>
        <v>2.9690547380167813</v>
      </c>
    </row>
    <row r="743" spans="1:2" x14ac:dyDescent="0.25">
      <c r="A743" s="13">
        <v>0.72799999999999998</v>
      </c>
      <c r="B743" s="13">
        <f t="shared" si="37"/>
        <v>1.572949016875137</v>
      </c>
    </row>
    <row r="744" spans="1:2" x14ac:dyDescent="0.25">
      <c r="A744" s="13">
        <v>0.72899999999999998</v>
      </c>
      <c r="B744" s="13">
        <f t="shared" si="37"/>
        <v>0.5575863486047119</v>
      </c>
    </row>
    <row r="745" spans="1:2" x14ac:dyDescent="0.25">
      <c r="A745" s="13">
        <v>0.73</v>
      </c>
      <c r="B745" s="13">
        <f t="shared" si="37"/>
        <v>-8.8199846731693845E-15</v>
      </c>
    </row>
    <row r="746" spans="1:2" x14ac:dyDescent="0.25">
      <c r="A746" s="13">
        <v>0.73099999999999998</v>
      </c>
      <c r="B746" s="13">
        <f t="shared" si="37"/>
        <v>-6.8151511556231642E-2</v>
      </c>
    </row>
    <row r="747" spans="1:2" x14ac:dyDescent="0.25">
      <c r="A747" s="13">
        <v>0.73199999999999998</v>
      </c>
      <c r="B747" s="13">
        <f t="shared" si="37"/>
        <v>0.33688103937533609</v>
      </c>
    </row>
    <row r="748" spans="1:2" x14ac:dyDescent="0.25">
      <c r="A748" s="13">
        <v>0.73299999999999998</v>
      </c>
      <c r="B748" s="13">
        <f t="shared" si="37"/>
        <v>1.1530927390585406</v>
      </c>
    </row>
    <row r="749" spans="1:2" x14ac:dyDescent="0.25">
      <c r="A749" s="13">
        <v>0.73399999999999999</v>
      </c>
      <c r="B749" s="13">
        <f t="shared" si="37"/>
        <v>2.2793445235402667</v>
      </c>
    </row>
    <row r="750" spans="1:2" x14ac:dyDescent="0.25">
      <c r="A750" s="13">
        <v>0.73499999999999999</v>
      </c>
      <c r="B750" s="13">
        <f t="shared" si="37"/>
        <v>3.5857864376269193</v>
      </c>
    </row>
    <row r="751" spans="1:2" x14ac:dyDescent="0.25">
      <c r="A751" s="13">
        <v>0.73599999999999999</v>
      </c>
      <c r="B751" s="13">
        <f t="shared" si="37"/>
        <v>4.9270509831248042</v>
      </c>
    </row>
    <row r="752" spans="1:2" x14ac:dyDescent="0.25">
      <c r="A752" s="13">
        <v>0.73699999999999999</v>
      </c>
      <c r="B752" s="13">
        <f t="shared" si="37"/>
        <v>6.1569132130856543</v>
      </c>
    </row>
    <row r="753" spans="1:2" x14ac:dyDescent="0.25">
      <c r="A753" s="13">
        <v>0.73799999999999999</v>
      </c>
      <c r="B753" s="13">
        <f t="shared" si="37"/>
        <v>7.1429719392844166</v>
      </c>
    </row>
    <row r="754" spans="1:2" x14ac:dyDescent="0.25">
      <c r="A754" s="13">
        <v>0.73899999999999999</v>
      </c>
      <c r="B754" s="13">
        <f t="shared" si="37"/>
        <v>7.7799059002855069</v>
      </c>
    </row>
    <row r="755" spans="1:2" x14ac:dyDescent="0.25">
      <c r="A755" s="13">
        <v>0.74</v>
      </c>
      <c r="B755" s="13">
        <f t="shared" si="37"/>
        <v>8</v>
      </c>
    </row>
    <row r="756" spans="1:2" x14ac:dyDescent="0.25">
      <c r="A756" s="13">
        <v>0.74099999999999999</v>
      </c>
      <c r="B756" s="13">
        <f t="shared" si="37"/>
        <v>7.7799059002855113</v>
      </c>
    </row>
    <row r="757" spans="1:2" x14ac:dyDescent="0.25">
      <c r="A757" s="13">
        <v>0.74199999999999999</v>
      </c>
      <c r="B757" s="13">
        <f t="shared" si="37"/>
        <v>7.1429719392844246</v>
      </c>
    </row>
    <row r="758" spans="1:2" x14ac:dyDescent="0.25">
      <c r="A758" s="13">
        <v>0.74299999999999999</v>
      </c>
      <c r="B758" s="13">
        <f t="shared" si="37"/>
        <v>6.1569132130856694</v>
      </c>
    </row>
    <row r="759" spans="1:2" x14ac:dyDescent="0.25">
      <c r="A759" s="13">
        <v>0.74399999999999999</v>
      </c>
      <c r="B759" s="13">
        <f t="shared" si="37"/>
        <v>4.9270509831248219</v>
      </c>
    </row>
    <row r="760" spans="1:2" x14ac:dyDescent="0.25">
      <c r="A760" s="13">
        <v>0.745</v>
      </c>
      <c r="B760" s="13">
        <f t="shared" si="37"/>
        <v>3.5857864376269362</v>
      </c>
    </row>
    <row r="761" spans="1:2" x14ac:dyDescent="0.25">
      <c r="A761" s="13">
        <v>0.746</v>
      </c>
      <c r="B761" s="13">
        <f t="shared" si="37"/>
        <v>2.2793445235402832</v>
      </c>
    </row>
    <row r="762" spans="1:2" x14ac:dyDescent="0.25">
      <c r="A762" s="13">
        <v>0.747</v>
      </c>
      <c r="B762" s="13">
        <f t="shared" si="37"/>
        <v>1.1530927390585526</v>
      </c>
    </row>
    <row r="763" spans="1:2" x14ac:dyDescent="0.25">
      <c r="A763" s="13">
        <v>0.748</v>
      </c>
      <c r="B763" s="13">
        <f t="shared" si="37"/>
        <v>0.33688103937534386</v>
      </c>
    </row>
    <row r="764" spans="1:2" x14ac:dyDescent="0.25">
      <c r="A764" s="13">
        <v>0.749</v>
      </c>
      <c r="B764" s="13">
        <f t="shared" si="37"/>
        <v>-6.8151511556229422E-2</v>
      </c>
    </row>
    <row r="765" spans="1:2" x14ac:dyDescent="0.25">
      <c r="A765" s="13">
        <v>0.75</v>
      </c>
      <c r="B765" s="13">
        <f t="shared" si="37"/>
        <v>-1.2741327090614746E-14</v>
      </c>
    </row>
    <row r="766" spans="1:2" x14ac:dyDescent="0.25">
      <c r="A766" s="13">
        <v>0.751</v>
      </c>
      <c r="B766" s="13">
        <f t="shared" si="37"/>
        <v>0.55758634860470213</v>
      </c>
    </row>
    <row r="767" spans="1:2" x14ac:dyDescent="0.25">
      <c r="A767" s="13">
        <v>0.752</v>
      </c>
      <c r="B767" s="13">
        <f t="shared" si="37"/>
        <v>1.5729490168751221</v>
      </c>
    </row>
    <row r="768" spans="1:2" x14ac:dyDescent="0.25">
      <c r="A768" s="13">
        <v>0.753</v>
      </c>
      <c r="B768" s="13">
        <f t="shared" si="37"/>
        <v>2.9690547380167613</v>
      </c>
    </row>
    <row r="769" spans="1:2" x14ac:dyDescent="0.25">
      <c r="A769" s="13">
        <v>0.754</v>
      </c>
      <c r="B769" s="13">
        <f t="shared" si="37"/>
        <v>4.6304855327101775</v>
      </c>
    </row>
    <row r="770" spans="1:2" x14ac:dyDescent="0.25">
      <c r="A770" s="13">
        <v>0.755</v>
      </c>
      <c r="B770" s="13">
        <f t="shared" si="37"/>
        <v>6.4142135623731535</v>
      </c>
    </row>
    <row r="771" spans="1:2" x14ac:dyDescent="0.25">
      <c r="A771" s="13">
        <v>0.75600000000000001</v>
      </c>
      <c r="B771" s="13">
        <f t="shared" si="37"/>
        <v>8.1631189606246206</v>
      </c>
    </row>
    <row r="772" spans="1:2" x14ac:dyDescent="0.25">
      <c r="A772" s="13">
        <v>0.75700000000000001</v>
      </c>
      <c r="B772" s="13">
        <f t="shared" si="37"/>
        <v>9.7209393098391637</v>
      </c>
    </row>
    <row r="773" spans="1:2" x14ac:dyDescent="0.25">
      <c r="A773" s="13">
        <v>0.75800000000000001</v>
      </c>
      <c r="B773" s="13">
        <f t="shared" si="37"/>
        <v>10.947198004465047</v>
      </c>
    </row>
    <row r="774" spans="1:2" x14ac:dyDescent="0.25">
      <c r="A774" s="13">
        <v>0.75900000000000001</v>
      </c>
      <c r="B774" s="13">
        <f t="shared" si="37"/>
        <v>11.730659262666073</v>
      </c>
    </row>
    <row r="775" spans="1:2" x14ac:dyDescent="0.25">
      <c r="A775" s="13">
        <v>0.76</v>
      </c>
      <c r="B775" s="13">
        <f t="shared" si="37"/>
        <v>12</v>
      </c>
    </row>
    <row r="776" spans="1:2" x14ac:dyDescent="0.25">
      <c r="A776" s="13">
        <v>0.76100000000000001</v>
      </c>
      <c r="B776" s="13">
        <f t="shared" si="37"/>
        <v>11.730659262666055</v>
      </c>
    </row>
    <row r="777" spans="1:2" x14ac:dyDescent="0.25">
      <c r="A777" s="13">
        <v>0.76200000000000001</v>
      </c>
      <c r="B777" s="13">
        <f t="shared" si="37"/>
        <v>10.947198004465019</v>
      </c>
    </row>
    <row r="778" spans="1:2" x14ac:dyDescent="0.25">
      <c r="A778" s="13">
        <v>0.76300000000000001</v>
      </c>
      <c r="B778" s="13">
        <f t="shared" si="37"/>
        <v>9.720939309839121</v>
      </c>
    </row>
    <row r="779" spans="1:2" x14ac:dyDescent="0.25">
      <c r="A779" s="13">
        <v>0.76400000000000001</v>
      </c>
      <c r="B779" s="13">
        <f t="shared" si="37"/>
        <v>8.1631189606245673</v>
      </c>
    </row>
    <row r="780" spans="1:2" x14ac:dyDescent="0.25">
      <c r="A780" s="13">
        <v>0.76500000000000001</v>
      </c>
      <c r="B780" s="13">
        <f t="shared" si="37"/>
        <v>6.4142135623730976</v>
      </c>
    </row>
    <row r="781" spans="1:2" x14ac:dyDescent="0.25">
      <c r="A781" s="13">
        <v>0.76600000000000001</v>
      </c>
      <c r="B781" s="13">
        <f t="shared" si="37"/>
        <v>4.6304855327101233</v>
      </c>
    </row>
    <row r="782" spans="1:2" x14ac:dyDescent="0.25">
      <c r="A782" s="13">
        <v>0.76700000000000002</v>
      </c>
      <c r="B782" s="13">
        <f t="shared" si="37"/>
        <v>2.9690547380167125</v>
      </c>
    </row>
    <row r="783" spans="1:2" x14ac:dyDescent="0.25">
      <c r="A783" s="13">
        <v>0.76800000000000002</v>
      </c>
      <c r="B783" s="13">
        <f t="shared" si="37"/>
        <v>1.5729490168750839</v>
      </c>
    </row>
    <row r="784" spans="1:2" x14ac:dyDescent="0.25">
      <c r="A784" s="13">
        <v>0.76900000000000002</v>
      </c>
      <c r="B784" s="13">
        <f t="shared" ref="B784:B847" si="38">$C$3*(COS($C$5*A784))^2+$C$4*COS($C$5*A784)</f>
        <v>0.55758634860467726</v>
      </c>
    </row>
    <row r="785" spans="1:2" x14ac:dyDescent="0.25">
      <c r="A785" s="13">
        <v>0.77</v>
      </c>
      <c r="B785" s="13">
        <f t="shared" si="38"/>
        <v>5.8809294239959599E-15</v>
      </c>
    </row>
    <row r="786" spans="1:2" x14ac:dyDescent="0.25">
      <c r="A786" s="13">
        <v>0.77100000000000002</v>
      </c>
      <c r="B786" s="13">
        <f t="shared" si="38"/>
        <v>-6.8151511556223954E-2</v>
      </c>
    </row>
    <row r="787" spans="1:2" x14ac:dyDescent="0.25">
      <c r="A787" s="13">
        <v>0.77200000000000002</v>
      </c>
      <c r="B787" s="13">
        <f t="shared" si="38"/>
        <v>0.33688103937536329</v>
      </c>
    </row>
    <row r="788" spans="1:2" x14ac:dyDescent="0.25">
      <c r="A788" s="13">
        <v>0.77300000000000002</v>
      </c>
      <c r="B788" s="13">
        <f t="shared" si="38"/>
        <v>1.1530927390585839</v>
      </c>
    </row>
    <row r="789" spans="1:2" x14ac:dyDescent="0.25">
      <c r="A789" s="13">
        <v>0.77400000000000002</v>
      </c>
      <c r="B789" s="13">
        <f t="shared" si="38"/>
        <v>2.2793445235403209</v>
      </c>
    </row>
    <row r="790" spans="1:2" x14ac:dyDescent="0.25">
      <c r="A790" s="13">
        <v>0.77500000000000002</v>
      </c>
      <c r="B790" s="13">
        <f t="shared" si="38"/>
        <v>3.5857864376269779</v>
      </c>
    </row>
    <row r="791" spans="1:2" x14ac:dyDescent="0.25">
      <c r="A791" s="13">
        <v>0.77600000000000002</v>
      </c>
      <c r="B791" s="13">
        <f t="shared" si="38"/>
        <v>4.9270509831248619</v>
      </c>
    </row>
    <row r="792" spans="1:2" x14ac:dyDescent="0.25">
      <c r="A792" s="13">
        <v>0.77700000000000002</v>
      </c>
      <c r="B792" s="13">
        <f t="shared" si="38"/>
        <v>6.1569132130857032</v>
      </c>
    </row>
    <row r="793" spans="1:2" x14ac:dyDescent="0.25">
      <c r="A793" s="13">
        <v>0.77800000000000002</v>
      </c>
      <c r="B793" s="13">
        <f t="shared" si="38"/>
        <v>7.1429719392844513</v>
      </c>
    </row>
    <row r="794" spans="1:2" x14ac:dyDescent="0.25">
      <c r="A794" s="13">
        <v>0.77900000000000003</v>
      </c>
      <c r="B794" s="13">
        <f t="shared" si="38"/>
        <v>7.7799059002854882</v>
      </c>
    </row>
    <row r="795" spans="1:2" x14ac:dyDescent="0.25">
      <c r="A795" s="13">
        <v>0.78</v>
      </c>
      <c r="B795" s="13">
        <f t="shared" si="38"/>
        <v>8</v>
      </c>
    </row>
    <row r="796" spans="1:2" x14ac:dyDescent="0.25">
      <c r="A796" s="13">
        <v>0.78100000000000003</v>
      </c>
      <c r="B796" s="13">
        <f t="shared" si="38"/>
        <v>7.7799059002854927</v>
      </c>
    </row>
    <row r="797" spans="1:2" x14ac:dyDescent="0.25">
      <c r="A797" s="13">
        <v>0.78200000000000003</v>
      </c>
      <c r="B797" s="13">
        <f t="shared" si="38"/>
        <v>7.14297193928439</v>
      </c>
    </row>
    <row r="798" spans="1:2" x14ac:dyDescent="0.25">
      <c r="A798" s="13">
        <v>0.78300000000000003</v>
      </c>
      <c r="B798" s="13">
        <f t="shared" si="38"/>
        <v>6.1569132130856197</v>
      </c>
    </row>
    <row r="799" spans="1:2" x14ac:dyDescent="0.25">
      <c r="A799" s="13">
        <v>0.78400000000000003</v>
      </c>
      <c r="B799" s="13">
        <f t="shared" si="38"/>
        <v>4.9270509831247633</v>
      </c>
    </row>
    <row r="800" spans="1:2" x14ac:dyDescent="0.25">
      <c r="A800" s="13">
        <v>0.78500000000000003</v>
      </c>
      <c r="B800" s="13">
        <f t="shared" si="38"/>
        <v>3.5857864376268775</v>
      </c>
    </row>
    <row r="801" spans="1:2" x14ac:dyDescent="0.25">
      <c r="A801" s="13">
        <v>0.78600000000000003</v>
      </c>
      <c r="B801" s="13">
        <f t="shared" si="38"/>
        <v>2.279344523540229</v>
      </c>
    </row>
    <row r="802" spans="1:2" x14ac:dyDescent="0.25">
      <c r="A802" s="13">
        <v>0.78700000000000003</v>
      </c>
      <c r="B802" s="13">
        <f t="shared" si="38"/>
        <v>1.1530927390585095</v>
      </c>
    </row>
    <row r="803" spans="1:2" x14ac:dyDescent="0.25">
      <c r="A803" s="13">
        <v>0.78800000000000003</v>
      </c>
      <c r="B803" s="13">
        <f t="shared" si="38"/>
        <v>0.33688103937531655</v>
      </c>
    </row>
    <row r="804" spans="1:2" x14ac:dyDescent="0.25">
      <c r="A804" s="13">
        <v>0.78900000000000003</v>
      </c>
      <c r="B804" s="13">
        <f t="shared" si="38"/>
        <v>-6.8151511556237082E-2</v>
      </c>
    </row>
    <row r="805" spans="1:2" x14ac:dyDescent="0.25">
      <c r="A805" s="13">
        <v>0.79</v>
      </c>
      <c r="B805" s="13">
        <f t="shared" si="38"/>
        <v>9.7946824262340707E-16</v>
      </c>
    </row>
    <row r="806" spans="1:2" x14ac:dyDescent="0.25">
      <c r="A806" s="13">
        <v>0.79100000000000004</v>
      </c>
      <c r="B806" s="13">
        <f t="shared" si="38"/>
        <v>0.55758634860473688</v>
      </c>
    </row>
    <row r="807" spans="1:2" x14ac:dyDescent="0.25">
      <c r="A807" s="13">
        <v>0.79200000000000004</v>
      </c>
      <c r="B807" s="13">
        <f t="shared" si="38"/>
        <v>1.5729490168751752</v>
      </c>
    </row>
    <row r="808" spans="1:2" x14ac:dyDescent="0.25">
      <c r="A808" s="13">
        <v>0.79300000000000004</v>
      </c>
      <c r="B808" s="13">
        <f t="shared" si="38"/>
        <v>2.9690547380168288</v>
      </c>
    </row>
    <row r="809" spans="1:2" x14ac:dyDescent="0.25">
      <c r="A809" s="13">
        <v>0.79400000000000004</v>
      </c>
      <c r="B809" s="13">
        <f t="shared" si="38"/>
        <v>4.6304855327102539</v>
      </c>
    </row>
    <row r="810" spans="1:2" x14ac:dyDescent="0.25">
      <c r="A810" s="13">
        <v>0.79500000000000004</v>
      </c>
      <c r="B810" s="13">
        <f t="shared" si="38"/>
        <v>6.4142135623732317</v>
      </c>
    </row>
    <row r="811" spans="1:2" x14ac:dyDescent="0.25">
      <c r="A811" s="13">
        <v>0.79600000000000004</v>
      </c>
      <c r="B811" s="13">
        <f t="shared" si="38"/>
        <v>8.1631189606246934</v>
      </c>
    </row>
    <row r="812" spans="1:2" x14ac:dyDescent="0.25">
      <c r="A812" s="13">
        <v>0.79700000000000004</v>
      </c>
      <c r="B812" s="13">
        <f t="shared" si="38"/>
        <v>9.7209393098392258</v>
      </c>
    </row>
    <row r="813" spans="1:2" x14ac:dyDescent="0.25">
      <c r="A813" s="13">
        <v>0.79800000000000004</v>
      </c>
      <c r="B813" s="13">
        <f t="shared" si="38"/>
        <v>10.947198004465093</v>
      </c>
    </row>
    <row r="814" spans="1:2" x14ac:dyDescent="0.25">
      <c r="A814" s="13">
        <v>0.79900000000000004</v>
      </c>
      <c r="B814" s="13">
        <f t="shared" si="38"/>
        <v>11.730659262666046</v>
      </c>
    </row>
    <row r="815" spans="1:2" x14ac:dyDescent="0.25">
      <c r="A815" s="13">
        <v>0.8</v>
      </c>
      <c r="B815" s="13">
        <f t="shared" si="38"/>
        <v>12</v>
      </c>
    </row>
    <row r="816" spans="1:2" x14ac:dyDescent="0.25">
      <c r="A816" s="13">
        <v>0.80100000000000005</v>
      </c>
      <c r="B816" s="13">
        <f t="shared" si="38"/>
        <v>11.730659262666032</v>
      </c>
    </row>
    <row r="817" spans="1:2" x14ac:dyDescent="0.25">
      <c r="A817" s="13">
        <v>0.80200000000000005</v>
      </c>
      <c r="B817" s="13">
        <f t="shared" si="38"/>
        <v>10.947198004464973</v>
      </c>
    </row>
    <row r="818" spans="1:2" x14ac:dyDescent="0.25">
      <c r="A818" s="13">
        <v>0.80300000000000005</v>
      </c>
      <c r="B818" s="13">
        <f t="shared" si="38"/>
        <v>9.7209393098390589</v>
      </c>
    </row>
    <row r="819" spans="1:2" x14ac:dyDescent="0.25">
      <c r="A819" s="13">
        <v>0.80400000000000005</v>
      </c>
      <c r="B819" s="13">
        <f t="shared" si="38"/>
        <v>8.1631189606244945</v>
      </c>
    </row>
    <row r="820" spans="1:2" x14ac:dyDescent="0.25">
      <c r="A820" s="13">
        <v>0.80500000000000005</v>
      </c>
      <c r="B820" s="13">
        <f t="shared" si="38"/>
        <v>6.4142135623730194</v>
      </c>
    </row>
    <row r="821" spans="1:2" x14ac:dyDescent="0.25">
      <c r="A821" s="13">
        <v>0.80600000000000005</v>
      </c>
      <c r="B821" s="13">
        <f t="shared" si="38"/>
        <v>4.6304855327100469</v>
      </c>
    </row>
    <row r="822" spans="1:2" x14ac:dyDescent="0.25">
      <c r="A822" s="13">
        <v>0.80700000000000005</v>
      </c>
      <c r="B822" s="13">
        <f t="shared" si="38"/>
        <v>2.969054738016645</v>
      </c>
    </row>
    <row r="823" spans="1:2" x14ac:dyDescent="0.25">
      <c r="A823" s="13">
        <v>0.80800000000000005</v>
      </c>
      <c r="B823" s="13">
        <f t="shared" si="38"/>
        <v>1.5729490168751412</v>
      </c>
    </row>
    <row r="824" spans="1:2" x14ac:dyDescent="0.25">
      <c r="A824" s="13">
        <v>0.80900000000000005</v>
      </c>
      <c r="B824" s="13">
        <f t="shared" si="38"/>
        <v>0.55758634860464251</v>
      </c>
    </row>
    <row r="825" spans="1:2" x14ac:dyDescent="0.25">
      <c r="A825" s="13">
        <v>0.81</v>
      </c>
      <c r="B825" s="13">
        <f t="shared" si="38"/>
        <v>-7.8398659092425295E-15</v>
      </c>
    </row>
    <row r="826" spans="1:2" x14ac:dyDescent="0.25">
      <c r="A826" s="13">
        <v>0.81100000000000005</v>
      </c>
      <c r="B826" s="13">
        <f t="shared" si="38"/>
        <v>-6.8151511556216321E-2</v>
      </c>
    </row>
    <row r="827" spans="1:2" x14ac:dyDescent="0.25">
      <c r="A827" s="13">
        <v>0.81200000000000006</v>
      </c>
      <c r="B827" s="13">
        <f t="shared" si="38"/>
        <v>0.3368810393753906</v>
      </c>
    </row>
    <row r="828" spans="1:2" x14ac:dyDescent="0.25">
      <c r="A828" s="13">
        <v>0.81299999999999994</v>
      </c>
      <c r="B828" s="13">
        <f t="shared" si="38"/>
        <v>1.1530927390584478</v>
      </c>
    </row>
    <row r="829" spans="1:2" x14ac:dyDescent="0.25">
      <c r="A829" s="13">
        <v>0.81399999999999995</v>
      </c>
      <c r="B829" s="13">
        <f t="shared" si="38"/>
        <v>2.2793445235402636</v>
      </c>
    </row>
    <row r="830" spans="1:2" x14ac:dyDescent="0.25">
      <c r="A830" s="13">
        <v>0.81499999999999995</v>
      </c>
      <c r="B830" s="13">
        <f t="shared" si="38"/>
        <v>3.5857864376267936</v>
      </c>
    </row>
    <row r="831" spans="1:2" x14ac:dyDescent="0.25">
      <c r="A831" s="13">
        <v>0.81599999999999995</v>
      </c>
      <c r="B831" s="13">
        <f t="shared" si="38"/>
        <v>4.9270509831246816</v>
      </c>
    </row>
    <row r="832" spans="1:2" x14ac:dyDescent="0.25">
      <c r="A832" s="13">
        <v>0.81699999999999995</v>
      </c>
      <c r="B832" s="13">
        <f t="shared" si="38"/>
        <v>6.1569132130856516</v>
      </c>
    </row>
    <row r="833" spans="1:2" x14ac:dyDescent="0.25">
      <c r="A833" s="13">
        <v>0.81799999999999995</v>
      </c>
      <c r="B833" s="13">
        <f t="shared" si="38"/>
        <v>7.1429719392844113</v>
      </c>
    </row>
    <row r="834" spans="1:2" x14ac:dyDescent="0.25">
      <c r="A834" s="13">
        <v>0.81899999999999995</v>
      </c>
      <c r="B834" s="13">
        <f t="shared" si="38"/>
        <v>7.7799059002854651</v>
      </c>
    </row>
    <row r="835" spans="1:2" x14ac:dyDescent="0.25">
      <c r="A835" s="13">
        <v>0.82</v>
      </c>
      <c r="B835" s="13">
        <f t="shared" si="38"/>
        <v>8</v>
      </c>
    </row>
    <row r="836" spans="1:2" x14ac:dyDescent="0.25">
      <c r="A836" s="13">
        <v>0.82099999999999995</v>
      </c>
      <c r="B836" s="13">
        <f t="shared" si="38"/>
        <v>7.779905900285474</v>
      </c>
    </row>
    <row r="837" spans="1:2" x14ac:dyDescent="0.25">
      <c r="A837" s="13">
        <v>0.82199999999999995</v>
      </c>
      <c r="B837" s="13">
        <f t="shared" si="38"/>
        <v>7.1429719392844291</v>
      </c>
    </row>
    <row r="838" spans="1:2" x14ac:dyDescent="0.25">
      <c r="A838" s="13">
        <v>0.82299999999999995</v>
      </c>
      <c r="B838" s="13">
        <f t="shared" si="38"/>
        <v>6.1569132130856721</v>
      </c>
    </row>
    <row r="839" spans="1:2" x14ac:dyDescent="0.25">
      <c r="A839" s="13">
        <v>0.82399999999999995</v>
      </c>
      <c r="B839" s="13">
        <f t="shared" si="38"/>
        <v>4.9270509831249436</v>
      </c>
    </row>
    <row r="840" spans="1:2" x14ac:dyDescent="0.25">
      <c r="A840" s="13">
        <v>0.82499999999999996</v>
      </c>
      <c r="B840" s="13">
        <f t="shared" si="38"/>
        <v>3.5857864376270636</v>
      </c>
    </row>
    <row r="841" spans="1:2" x14ac:dyDescent="0.25">
      <c r="A841" s="13">
        <v>0.82599999999999996</v>
      </c>
      <c r="B841" s="13">
        <f t="shared" si="38"/>
        <v>2.2793445235402867</v>
      </c>
    </row>
    <row r="842" spans="1:2" x14ac:dyDescent="0.25">
      <c r="A842" s="13">
        <v>0.82699999999999996</v>
      </c>
      <c r="B842" s="13">
        <f t="shared" si="38"/>
        <v>1.1530927390585557</v>
      </c>
    </row>
    <row r="843" spans="1:2" x14ac:dyDescent="0.25">
      <c r="A843" s="13">
        <v>0.82799999999999996</v>
      </c>
      <c r="B843" s="13">
        <f t="shared" si="38"/>
        <v>0.33688103937540237</v>
      </c>
    </row>
    <row r="844" spans="1:2" x14ac:dyDescent="0.25">
      <c r="A844" s="13">
        <v>0.82899999999999996</v>
      </c>
      <c r="B844" s="13">
        <f t="shared" si="38"/>
        <v>-6.8151511556213046E-2</v>
      </c>
    </row>
    <row r="845" spans="1:2" x14ac:dyDescent="0.25">
      <c r="A845" s="13">
        <v>0.83</v>
      </c>
      <c r="B845" s="13">
        <f t="shared" si="38"/>
        <v>1.47002635758625E-14</v>
      </c>
    </row>
    <row r="846" spans="1:2" x14ac:dyDescent="0.25">
      <c r="A846" s="13">
        <v>0.83099999999999996</v>
      </c>
      <c r="B846" s="13">
        <f t="shared" si="38"/>
        <v>0.55758634860469958</v>
      </c>
    </row>
    <row r="847" spans="1:2" x14ac:dyDescent="0.25">
      <c r="A847" s="13">
        <v>0.83199999999999996</v>
      </c>
      <c r="B847" s="13">
        <f t="shared" si="38"/>
        <v>1.5729490168751181</v>
      </c>
    </row>
    <row r="848" spans="1:2" x14ac:dyDescent="0.25">
      <c r="A848" s="13">
        <v>0.83299999999999996</v>
      </c>
      <c r="B848" s="13">
        <f t="shared" ref="B848:B911" si="39">$C$3*(COS($C$5*A848))^2+$C$4*COS($C$5*A848)</f>
        <v>2.9690547380166161</v>
      </c>
    </row>
    <row r="849" spans="1:2" x14ac:dyDescent="0.25">
      <c r="A849" s="13">
        <v>0.83399999999999996</v>
      </c>
      <c r="B849" s="13">
        <f t="shared" si="39"/>
        <v>4.6304855327100132</v>
      </c>
    </row>
    <row r="850" spans="1:2" x14ac:dyDescent="0.25">
      <c r="A850" s="13">
        <v>0.83499999999999996</v>
      </c>
      <c r="B850" s="13">
        <f t="shared" si="39"/>
        <v>6.4142135623731473</v>
      </c>
    </row>
    <row r="851" spans="1:2" x14ac:dyDescent="0.25">
      <c r="A851" s="13">
        <v>0.83599999999999997</v>
      </c>
      <c r="B851" s="13">
        <f t="shared" si="39"/>
        <v>8.1631189606246153</v>
      </c>
    </row>
    <row r="852" spans="1:2" x14ac:dyDescent="0.25">
      <c r="A852" s="13">
        <v>0.83699999999999997</v>
      </c>
      <c r="B852" s="13">
        <f t="shared" si="39"/>
        <v>9.7209393098390322</v>
      </c>
    </row>
    <row r="853" spans="1:2" x14ac:dyDescent="0.25">
      <c r="A853" s="13">
        <v>0.83799999999999997</v>
      </c>
      <c r="B853" s="13">
        <f t="shared" si="39"/>
        <v>10.947198004464953</v>
      </c>
    </row>
    <row r="854" spans="1:2" x14ac:dyDescent="0.25">
      <c r="A854" s="13">
        <v>0.83899999999999997</v>
      </c>
      <c r="B854" s="13">
        <f t="shared" si="39"/>
        <v>11.730659262666071</v>
      </c>
    </row>
    <row r="855" spans="1:2" x14ac:dyDescent="0.25">
      <c r="A855" s="13">
        <v>0.84</v>
      </c>
      <c r="B855" s="13">
        <f t="shared" si="39"/>
        <v>12</v>
      </c>
    </row>
    <row r="856" spans="1:2" x14ac:dyDescent="0.25">
      <c r="A856" s="13">
        <v>0.84099999999999997</v>
      </c>
      <c r="B856" s="13">
        <f t="shared" si="39"/>
        <v>11.730659262666059</v>
      </c>
    </row>
    <row r="857" spans="1:2" x14ac:dyDescent="0.25">
      <c r="A857" s="13">
        <v>0.84199999999999997</v>
      </c>
      <c r="B857" s="13">
        <f t="shared" si="39"/>
        <v>10.947198004465115</v>
      </c>
    </row>
    <row r="858" spans="1:2" x14ac:dyDescent="0.25">
      <c r="A858" s="13">
        <v>0.84299999999999997</v>
      </c>
      <c r="B858" s="13">
        <f t="shared" si="39"/>
        <v>9.7209393098392525</v>
      </c>
    </row>
    <row r="859" spans="1:2" x14ac:dyDescent="0.25">
      <c r="A859" s="13">
        <v>0.84399999999999997</v>
      </c>
      <c r="B859" s="13">
        <f t="shared" si="39"/>
        <v>8.1631189606245727</v>
      </c>
    </row>
    <row r="860" spans="1:2" x14ac:dyDescent="0.25">
      <c r="A860" s="13">
        <v>0.84499999999999997</v>
      </c>
      <c r="B860" s="13">
        <f t="shared" si="39"/>
        <v>6.4142135623731029</v>
      </c>
    </row>
    <row r="861" spans="1:2" x14ac:dyDescent="0.25">
      <c r="A861" s="13">
        <v>0.84599999999999997</v>
      </c>
      <c r="B861" s="13">
        <f t="shared" si="39"/>
        <v>4.6304855327102867</v>
      </c>
    </row>
    <row r="862" spans="1:2" x14ac:dyDescent="0.25">
      <c r="A862" s="13">
        <v>0.84699999999999998</v>
      </c>
      <c r="B862" s="13">
        <f t="shared" si="39"/>
        <v>2.9690547380168577</v>
      </c>
    </row>
    <row r="863" spans="1:2" x14ac:dyDescent="0.25">
      <c r="A863" s="13">
        <v>0.84799999999999998</v>
      </c>
      <c r="B863" s="13">
        <f t="shared" si="39"/>
        <v>1.5729490168750875</v>
      </c>
    </row>
    <row r="864" spans="1:2" x14ac:dyDescent="0.25">
      <c r="A864" s="13">
        <v>0.84899999999999998</v>
      </c>
      <c r="B864" s="13">
        <f t="shared" si="39"/>
        <v>0.5575863486046797</v>
      </c>
    </row>
    <row r="865" spans="1:2" x14ac:dyDescent="0.25">
      <c r="A865" s="13">
        <v>0.85</v>
      </c>
      <c r="B865" s="13">
        <f t="shared" si="39"/>
        <v>6.8610481879228867E-15</v>
      </c>
    </row>
    <row r="866" spans="1:2" x14ac:dyDescent="0.25">
      <c r="A866" s="13">
        <v>0.85099999999999998</v>
      </c>
      <c r="B866" s="13">
        <f t="shared" si="39"/>
        <v>-6.8151511556240385E-2</v>
      </c>
    </row>
    <row r="867" spans="1:2" x14ac:dyDescent="0.25">
      <c r="A867" s="13">
        <v>0.85199999999999998</v>
      </c>
      <c r="B867" s="13">
        <f t="shared" si="39"/>
        <v>0.33688103937530478</v>
      </c>
    </row>
    <row r="868" spans="1:2" x14ac:dyDescent="0.25">
      <c r="A868" s="13">
        <v>0.85299999999999998</v>
      </c>
      <c r="B868" s="13">
        <f t="shared" si="39"/>
        <v>1.1530927390585808</v>
      </c>
    </row>
    <row r="869" spans="1:2" x14ac:dyDescent="0.25">
      <c r="A869" s="13">
        <v>0.85399999999999998</v>
      </c>
      <c r="B869" s="13">
        <f t="shared" si="39"/>
        <v>2.2793445235403178</v>
      </c>
    </row>
    <row r="870" spans="1:2" x14ac:dyDescent="0.25">
      <c r="A870" s="13">
        <v>0.85499999999999998</v>
      </c>
      <c r="B870" s="13">
        <f t="shared" si="39"/>
        <v>3.5857864376268531</v>
      </c>
    </row>
    <row r="871" spans="1:2" x14ac:dyDescent="0.25">
      <c r="A871" s="13">
        <v>0.85599999999999998</v>
      </c>
      <c r="B871" s="13">
        <f t="shared" si="39"/>
        <v>4.9270509831247384</v>
      </c>
    </row>
    <row r="872" spans="1:2" x14ac:dyDescent="0.25">
      <c r="A872" s="13">
        <v>0.85699999999999998</v>
      </c>
      <c r="B872" s="13">
        <f t="shared" si="39"/>
        <v>6.1569132130857014</v>
      </c>
    </row>
    <row r="873" spans="1:2" x14ac:dyDescent="0.25">
      <c r="A873" s="13">
        <v>0.85799999999999998</v>
      </c>
      <c r="B873" s="13">
        <f t="shared" si="39"/>
        <v>7.1429719392844486</v>
      </c>
    </row>
    <row r="874" spans="1:2" x14ac:dyDescent="0.25">
      <c r="A874" s="13">
        <v>0.85899999999999999</v>
      </c>
      <c r="B874" s="13">
        <f t="shared" si="39"/>
        <v>7.7799059002854865</v>
      </c>
    </row>
    <row r="875" spans="1:2" x14ac:dyDescent="0.25">
      <c r="A875" s="13">
        <v>0.86</v>
      </c>
      <c r="B875" s="13">
        <f t="shared" si="39"/>
        <v>8</v>
      </c>
    </row>
    <row r="876" spans="1:2" x14ac:dyDescent="0.25">
      <c r="A876" s="13">
        <v>0.86099999999999999</v>
      </c>
      <c r="B876" s="13">
        <f t="shared" si="39"/>
        <v>7.7799059002855344</v>
      </c>
    </row>
    <row r="877" spans="1:2" x14ac:dyDescent="0.25">
      <c r="A877" s="13">
        <v>0.86199999999999999</v>
      </c>
      <c r="B877" s="13">
        <f t="shared" si="39"/>
        <v>7.1429719392843909</v>
      </c>
    </row>
    <row r="878" spans="1:2" x14ac:dyDescent="0.25">
      <c r="A878" s="13">
        <v>0.86299999999999999</v>
      </c>
      <c r="B878" s="13">
        <f t="shared" si="39"/>
        <v>6.1569132130856232</v>
      </c>
    </row>
    <row r="879" spans="1:2" x14ac:dyDescent="0.25">
      <c r="A879" s="13">
        <v>0.86399999999999999</v>
      </c>
      <c r="B879" s="13">
        <f t="shared" si="39"/>
        <v>4.9270509831248868</v>
      </c>
    </row>
    <row r="880" spans="1:2" x14ac:dyDescent="0.25">
      <c r="A880" s="13">
        <v>0.86499999999999999</v>
      </c>
      <c r="B880" s="13">
        <f t="shared" si="39"/>
        <v>3.5857864376270041</v>
      </c>
    </row>
    <row r="881" spans="1:2" x14ac:dyDescent="0.25">
      <c r="A881" s="13">
        <v>0.86599999999999999</v>
      </c>
      <c r="B881" s="13">
        <f t="shared" si="39"/>
        <v>2.2793445235402321</v>
      </c>
    </row>
    <row r="882" spans="1:2" x14ac:dyDescent="0.25">
      <c r="A882" s="13">
        <v>0.86699999999999999</v>
      </c>
      <c r="B882" s="13">
        <f t="shared" si="39"/>
        <v>1.1530927390585126</v>
      </c>
    </row>
    <row r="883" spans="1:2" x14ac:dyDescent="0.25">
      <c r="A883" s="13">
        <v>0.86799999999999999</v>
      </c>
      <c r="B883" s="13">
        <f t="shared" si="39"/>
        <v>0.33688103937537506</v>
      </c>
    </row>
    <row r="884" spans="1:2" x14ac:dyDescent="0.25">
      <c r="A884" s="13">
        <v>0.86899999999999999</v>
      </c>
      <c r="B884" s="13">
        <f t="shared" si="39"/>
        <v>-6.8151511556220706E-2</v>
      </c>
    </row>
    <row r="885" spans="1:2" x14ac:dyDescent="0.25">
      <c r="A885" s="13">
        <v>0.87</v>
      </c>
      <c r="B885" s="13">
        <f t="shared" si="39"/>
        <v>2.8421058909102536E-14</v>
      </c>
    </row>
    <row r="886" spans="1:2" x14ac:dyDescent="0.25">
      <c r="A886" s="13">
        <v>0.871</v>
      </c>
      <c r="B886" s="13">
        <f t="shared" si="39"/>
        <v>0.55758634860473433</v>
      </c>
    </row>
    <row r="887" spans="1:2" x14ac:dyDescent="0.25">
      <c r="A887" s="13">
        <v>0.872</v>
      </c>
      <c r="B887" s="13">
        <f t="shared" si="39"/>
        <v>1.5729490168751714</v>
      </c>
    </row>
    <row r="888" spans="1:2" x14ac:dyDescent="0.25">
      <c r="A888" s="13">
        <v>0.873</v>
      </c>
      <c r="B888" s="13">
        <f t="shared" si="39"/>
        <v>2.9690547380166836</v>
      </c>
    </row>
    <row r="889" spans="1:2" x14ac:dyDescent="0.25">
      <c r="A889" s="13">
        <v>0.874</v>
      </c>
      <c r="B889" s="13">
        <f t="shared" si="39"/>
        <v>4.6304855327100896</v>
      </c>
    </row>
    <row r="890" spans="1:2" x14ac:dyDescent="0.25">
      <c r="A890" s="13">
        <v>0.875</v>
      </c>
      <c r="B890" s="13">
        <f t="shared" si="39"/>
        <v>6.4142135623732273</v>
      </c>
    </row>
    <row r="891" spans="1:2" x14ac:dyDescent="0.25">
      <c r="A891" s="13">
        <v>0.876</v>
      </c>
      <c r="B891" s="13">
        <f t="shared" si="39"/>
        <v>8.1631189606246899</v>
      </c>
    </row>
    <row r="892" spans="1:2" x14ac:dyDescent="0.25">
      <c r="A892" s="13">
        <v>0.877</v>
      </c>
      <c r="B892" s="13">
        <f t="shared" si="39"/>
        <v>9.7209393098390926</v>
      </c>
    </row>
    <row r="893" spans="1:2" x14ac:dyDescent="0.25">
      <c r="A893" s="13">
        <v>0.878</v>
      </c>
      <c r="B893" s="13">
        <f t="shared" si="39"/>
        <v>10.947198004464996</v>
      </c>
    </row>
    <row r="894" spans="1:2" x14ac:dyDescent="0.25">
      <c r="A894" s="13">
        <v>0.879</v>
      </c>
      <c r="B894" s="13">
        <f t="shared" si="39"/>
        <v>11.730659262666094</v>
      </c>
    </row>
    <row r="895" spans="1:2" x14ac:dyDescent="0.25">
      <c r="A895" s="13">
        <v>0.88</v>
      </c>
      <c r="B895" s="13">
        <f t="shared" si="39"/>
        <v>12</v>
      </c>
    </row>
    <row r="896" spans="1:2" x14ac:dyDescent="0.25">
      <c r="A896" s="13">
        <v>0.88100000000000001</v>
      </c>
      <c r="B896" s="13">
        <f t="shared" si="39"/>
        <v>11.730659262666036</v>
      </c>
    </row>
    <row r="897" spans="1:2" x14ac:dyDescent="0.25">
      <c r="A897" s="13">
        <v>0.88200000000000001</v>
      </c>
      <c r="B897" s="13">
        <f t="shared" si="39"/>
        <v>10.947198004465067</v>
      </c>
    </row>
    <row r="898" spans="1:2" x14ac:dyDescent="0.25">
      <c r="A898" s="13">
        <v>0.88300000000000001</v>
      </c>
      <c r="B898" s="13">
        <f t="shared" si="39"/>
        <v>9.7209393098391903</v>
      </c>
    </row>
    <row r="899" spans="1:2" x14ac:dyDescent="0.25">
      <c r="A899" s="13">
        <v>0.88400000000000001</v>
      </c>
      <c r="B899" s="13">
        <f t="shared" si="39"/>
        <v>8.163118960624498</v>
      </c>
    </row>
    <row r="900" spans="1:2" x14ac:dyDescent="0.25">
      <c r="A900" s="13">
        <v>0.88500000000000001</v>
      </c>
      <c r="B900" s="13">
        <f t="shared" si="39"/>
        <v>6.4142135623730265</v>
      </c>
    </row>
    <row r="901" spans="1:2" x14ac:dyDescent="0.25">
      <c r="A901" s="13">
        <v>0.88600000000000001</v>
      </c>
      <c r="B901" s="13">
        <f t="shared" si="39"/>
        <v>4.6304855327102112</v>
      </c>
    </row>
    <row r="902" spans="1:2" x14ac:dyDescent="0.25">
      <c r="A902" s="13">
        <v>0.88700000000000001</v>
      </c>
      <c r="B902" s="13">
        <f t="shared" si="39"/>
        <v>2.9690547380167907</v>
      </c>
    </row>
    <row r="903" spans="1:2" x14ac:dyDescent="0.25">
      <c r="A903" s="13">
        <v>0.88800000000000001</v>
      </c>
      <c r="B903" s="13">
        <f t="shared" si="39"/>
        <v>1.5729490168750344</v>
      </c>
    </row>
    <row r="904" spans="1:2" x14ac:dyDescent="0.25">
      <c r="A904" s="13">
        <v>0.88900000000000001</v>
      </c>
      <c r="B904" s="13">
        <f t="shared" si="39"/>
        <v>0.55758634860464484</v>
      </c>
    </row>
    <row r="905" spans="1:2" x14ac:dyDescent="0.25">
      <c r="A905" s="13">
        <v>0.89</v>
      </c>
      <c r="B905" s="13">
        <f t="shared" si="39"/>
        <v>-6.859747145315669E-15</v>
      </c>
    </row>
    <row r="906" spans="1:2" x14ac:dyDescent="0.25">
      <c r="A906" s="13">
        <v>0.89100000000000001</v>
      </c>
      <c r="B906" s="13">
        <f t="shared" si="39"/>
        <v>-6.8151511556232724E-2</v>
      </c>
    </row>
    <row r="907" spans="1:2" x14ac:dyDescent="0.25">
      <c r="A907" s="13">
        <v>0.89200000000000002</v>
      </c>
      <c r="B907" s="13">
        <f t="shared" si="39"/>
        <v>0.3368810393753322</v>
      </c>
    </row>
    <row r="908" spans="1:2" x14ac:dyDescent="0.25">
      <c r="A908" s="13">
        <v>0.89300000000000002</v>
      </c>
      <c r="B908" s="13">
        <f t="shared" si="39"/>
        <v>1.1530927390586236</v>
      </c>
    </row>
    <row r="909" spans="1:2" x14ac:dyDescent="0.25">
      <c r="A909" s="13">
        <v>0.89400000000000002</v>
      </c>
      <c r="B909" s="13">
        <f t="shared" si="39"/>
        <v>2.279344523540372</v>
      </c>
    </row>
    <row r="910" spans="1:2" x14ac:dyDescent="0.25">
      <c r="A910" s="13">
        <v>0.89500000000000002</v>
      </c>
      <c r="B910" s="13">
        <f t="shared" si="39"/>
        <v>3.5857864376269113</v>
      </c>
    </row>
    <row r="911" spans="1:2" x14ac:dyDescent="0.25">
      <c r="A911" s="13">
        <v>0.89600000000000002</v>
      </c>
      <c r="B911" s="13">
        <f t="shared" si="39"/>
        <v>4.9270509831247962</v>
      </c>
    </row>
    <row r="912" spans="1:2" x14ac:dyDescent="0.25">
      <c r="A912" s="13">
        <v>0.89700000000000002</v>
      </c>
      <c r="B912" s="13">
        <f t="shared" ref="B912:B975" si="40">$C$3*(COS($C$5*A912))^2+$C$4*COS($C$5*A912)</f>
        <v>6.1569132130857502</v>
      </c>
    </row>
    <row r="913" spans="1:2" x14ac:dyDescent="0.25">
      <c r="A913" s="13">
        <v>0.89800000000000002</v>
      </c>
      <c r="B913" s="13">
        <f t="shared" si="40"/>
        <v>7.1429719392844868</v>
      </c>
    </row>
    <row r="914" spans="1:2" x14ac:dyDescent="0.25">
      <c r="A914" s="13">
        <v>0.89900000000000002</v>
      </c>
      <c r="B914" s="13">
        <f t="shared" si="40"/>
        <v>7.779905900285506</v>
      </c>
    </row>
    <row r="915" spans="1:2" x14ac:dyDescent="0.25">
      <c r="A915" s="13">
        <v>0.9</v>
      </c>
      <c r="B915" s="13">
        <f t="shared" si="40"/>
        <v>8</v>
      </c>
    </row>
    <row r="916" spans="1:2" x14ac:dyDescent="0.25">
      <c r="A916" s="13">
        <v>0.90100000000000002</v>
      </c>
      <c r="B916" s="13">
        <f t="shared" si="40"/>
        <v>7.7799059002855149</v>
      </c>
    </row>
    <row r="917" spans="1:2" x14ac:dyDescent="0.25">
      <c r="A917" s="13">
        <v>0.90200000000000002</v>
      </c>
      <c r="B917" s="13">
        <f t="shared" si="40"/>
        <v>7.1429719392843563</v>
      </c>
    </row>
    <row r="918" spans="1:2" x14ac:dyDescent="0.25">
      <c r="A918" s="13">
        <v>0.90300000000000002</v>
      </c>
      <c r="B918" s="13">
        <f t="shared" si="40"/>
        <v>6.1569132130855753</v>
      </c>
    </row>
    <row r="919" spans="1:2" x14ac:dyDescent="0.25">
      <c r="A919" s="13">
        <v>0.90400000000000003</v>
      </c>
      <c r="B919" s="13">
        <f t="shared" si="40"/>
        <v>4.927050983124829</v>
      </c>
    </row>
    <row r="920" spans="1:2" x14ac:dyDescent="0.25">
      <c r="A920" s="13">
        <v>0.90500000000000003</v>
      </c>
      <c r="B920" s="13">
        <f t="shared" si="40"/>
        <v>3.5857864376269446</v>
      </c>
    </row>
    <row r="921" spans="1:2" x14ac:dyDescent="0.25">
      <c r="A921" s="13">
        <v>0.90600000000000003</v>
      </c>
      <c r="B921" s="13">
        <f t="shared" si="40"/>
        <v>2.2793445235401779</v>
      </c>
    </row>
    <row r="922" spans="1:2" x14ac:dyDescent="0.25">
      <c r="A922" s="13">
        <v>0.90700000000000003</v>
      </c>
      <c r="B922" s="13">
        <f t="shared" si="40"/>
        <v>1.1530927390584691</v>
      </c>
    </row>
    <row r="923" spans="1:2" x14ac:dyDescent="0.25">
      <c r="A923" s="13">
        <v>0.90800000000000003</v>
      </c>
      <c r="B923" s="13">
        <f t="shared" si="40"/>
        <v>0.33688103937534775</v>
      </c>
    </row>
    <row r="924" spans="1:2" x14ac:dyDescent="0.25">
      <c r="A924" s="13">
        <v>0.90900000000000003</v>
      </c>
      <c r="B924" s="13">
        <f t="shared" si="40"/>
        <v>-6.8151511556228339E-2</v>
      </c>
    </row>
    <row r="925" spans="1:2" x14ac:dyDescent="0.25">
      <c r="A925" s="13">
        <v>0.91</v>
      </c>
      <c r="B925" s="13">
        <f t="shared" si="40"/>
        <v>-1.4701564618468403E-14</v>
      </c>
    </row>
    <row r="926" spans="1:2" x14ac:dyDescent="0.25">
      <c r="A926" s="13">
        <v>0.91100000000000003</v>
      </c>
      <c r="B926" s="13">
        <f t="shared" si="40"/>
        <v>0.55758634860476908</v>
      </c>
    </row>
    <row r="927" spans="1:2" x14ac:dyDescent="0.25">
      <c r="A927" s="13">
        <v>0.91200000000000003</v>
      </c>
      <c r="B927" s="13">
        <f t="shared" si="40"/>
        <v>1.5729490168752247</v>
      </c>
    </row>
    <row r="928" spans="1:2" x14ac:dyDescent="0.25">
      <c r="A928" s="13">
        <v>0.91300000000000003</v>
      </c>
      <c r="B928" s="13">
        <f t="shared" si="40"/>
        <v>2.9690547380167516</v>
      </c>
    </row>
    <row r="929" spans="1:2" x14ac:dyDescent="0.25">
      <c r="A929" s="13">
        <v>0.91400000000000003</v>
      </c>
      <c r="B929" s="13">
        <f t="shared" si="40"/>
        <v>4.6304855327101668</v>
      </c>
    </row>
    <row r="930" spans="1:2" x14ac:dyDescent="0.25">
      <c r="A930" s="13">
        <v>0.91500000000000004</v>
      </c>
      <c r="B930" s="13">
        <f t="shared" si="40"/>
        <v>6.4142135623733054</v>
      </c>
    </row>
    <row r="931" spans="1:2" x14ac:dyDescent="0.25">
      <c r="A931" s="13">
        <v>0.91600000000000004</v>
      </c>
      <c r="B931" s="13">
        <f t="shared" si="40"/>
        <v>8.1631189606247609</v>
      </c>
    </row>
    <row r="932" spans="1:2" x14ac:dyDescent="0.25">
      <c r="A932" s="13">
        <v>0.91700000000000004</v>
      </c>
      <c r="B932" s="13">
        <f t="shared" si="40"/>
        <v>9.7209393098391548</v>
      </c>
    </row>
    <row r="933" spans="1:2" x14ac:dyDescent="0.25">
      <c r="A933" s="13">
        <v>0.91800000000000004</v>
      </c>
      <c r="B933" s="13">
        <f t="shared" si="40"/>
        <v>10.947198004465044</v>
      </c>
    </row>
    <row r="934" spans="1:2" x14ac:dyDescent="0.25">
      <c r="A934" s="13">
        <v>0.91900000000000004</v>
      </c>
      <c r="B934" s="13">
        <f t="shared" si="40"/>
        <v>11.73065926266602</v>
      </c>
    </row>
    <row r="935" spans="1:2" x14ac:dyDescent="0.25">
      <c r="A935" s="13">
        <v>0.92</v>
      </c>
      <c r="B935" s="13">
        <f t="shared" si="40"/>
        <v>12</v>
      </c>
    </row>
    <row r="936" spans="1:2" x14ac:dyDescent="0.25">
      <c r="A936" s="13">
        <v>0.92100000000000004</v>
      </c>
      <c r="B936" s="13">
        <f t="shared" si="40"/>
        <v>11.730659262666011</v>
      </c>
    </row>
    <row r="937" spans="1:2" x14ac:dyDescent="0.25">
      <c r="A937" s="13">
        <v>0.92200000000000004</v>
      </c>
      <c r="B937" s="13">
        <f t="shared" si="40"/>
        <v>10.947198004465022</v>
      </c>
    </row>
    <row r="938" spans="1:2" x14ac:dyDescent="0.25">
      <c r="A938" s="13">
        <v>0.92300000000000004</v>
      </c>
      <c r="B938" s="13">
        <f t="shared" si="40"/>
        <v>9.7209393098391281</v>
      </c>
    </row>
    <row r="939" spans="1:2" x14ac:dyDescent="0.25">
      <c r="A939" s="13">
        <v>0.92400000000000004</v>
      </c>
      <c r="B939" s="13">
        <f t="shared" si="40"/>
        <v>8.163118960624427</v>
      </c>
    </row>
    <row r="940" spans="1:2" x14ac:dyDescent="0.25">
      <c r="A940" s="13">
        <v>0.92500000000000004</v>
      </c>
      <c r="B940" s="13">
        <f t="shared" si="40"/>
        <v>6.4142135623729466</v>
      </c>
    </row>
    <row r="941" spans="1:2" x14ac:dyDescent="0.25">
      <c r="A941" s="13">
        <v>0.92600000000000005</v>
      </c>
      <c r="B941" s="13">
        <f t="shared" si="40"/>
        <v>4.630485532710134</v>
      </c>
    </row>
    <row r="942" spans="1:2" x14ac:dyDescent="0.25">
      <c r="A942" s="13">
        <v>0.92700000000000005</v>
      </c>
      <c r="B942" s="13">
        <f t="shared" si="40"/>
        <v>2.9690547380167223</v>
      </c>
    </row>
    <row r="943" spans="1:2" x14ac:dyDescent="0.25">
      <c r="A943" s="13">
        <v>0.92800000000000005</v>
      </c>
      <c r="B943" s="13">
        <f t="shared" si="40"/>
        <v>1.5729490168752021</v>
      </c>
    </row>
    <row r="944" spans="1:2" x14ac:dyDescent="0.25">
      <c r="A944" s="13">
        <v>0.92900000000000005</v>
      </c>
      <c r="B944" s="13">
        <f t="shared" si="40"/>
        <v>0.5575863486046102</v>
      </c>
    </row>
    <row r="945" spans="1:2" x14ac:dyDescent="0.25">
      <c r="A945" s="13">
        <v>0.93</v>
      </c>
      <c r="B945" s="13">
        <f t="shared" si="40"/>
        <v>-2.0580542478553282E-14</v>
      </c>
    </row>
    <row r="946" spans="1:2" x14ac:dyDescent="0.25">
      <c r="A946" s="13">
        <v>0.93100000000000005</v>
      </c>
      <c r="B946" s="13">
        <f t="shared" si="40"/>
        <v>-6.8151511556225064E-2</v>
      </c>
    </row>
    <row r="947" spans="1:2" x14ac:dyDescent="0.25">
      <c r="A947" s="13">
        <v>0.93200000000000005</v>
      </c>
      <c r="B947" s="13">
        <f t="shared" si="40"/>
        <v>0.33688103937535963</v>
      </c>
    </row>
    <row r="948" spans="1:2" x14ac:dyDescent="0.25">
      <c r="A948" s="13">
        <v>0.93300000000000005</v>
      </c>
      <c r="B948" s="13">
        <f t="shared" si="40"/>
        <v>1.1530927390586669</v>
      </c>
    </row>
    <row r="949" spans="1:2" x14ac:dyDescent="0.25">
      <c r="A949" s="13">
        <v>0.93400000000000005</v>
      </c>
      <c r="B949" s="13">
        <f t="shared" si="40"/>
        <v>2.2793445235404262</v>
      </c>
    </row>
    <row r="950" spans="1:2" x14ac:dyDescent="0.25">
      <c r="A950" s="13">
        <v>0.93500000000000005</v>
      </c>
      <c r="B950" s="13">
        <f t="shared" si="40"/>
        <v>3.5857864376269699</v>
      </c>
    </row>
    <row r="951" spans="1:2" x14ac:dyDescent="0.25">
      <c r="A951" s="13">
        <v>0.93600000000000005</v>
      </c>
      <c r="B951" s="13">
        <f t="shared" si="40"/>
        <v>4.9270509831248539</v>
      </c>
    </row>
    <row r="952" spans="1:2" x14ac:dyDescent="0.25">
      <c r="A952" s="13">
        <v>0.93700000000000006</v>
      </c>
      <c r="B952" s="13">
        <f t="shared" si="40"/>
        <v>6.1569132130858</v>
      </c>
    </row>
    <row r="953" spans="1:2" x14ac:dyDescent="0.25">
      <c r="A953" s="13">
        <v>0.93799999999999994</v>
      </c>
      <c r="B953" s="13">
        <f t="shared" si="40"/>
        <v>7.1429719392843722</v>
      </c>
    </row>
    <row r="954" spans="1:2" x14ac:dyDescent="0.25">
      <c r="A954" s="13">
        <v>0.93899999999999995</v>
      </c>
      <c r="B954" s="13">
        <f t="shared" si="40"/>
        <v>7.7799059002854429</v>
      </c>
    </row>
    <row r="955" spans="1:2" x14ac:dyDescent="0.25">
      <c r="A955" s="13">
        <v>0.94</v>
      </c>
      <c r="B955" s="13">
        <f t="shared" si="40"/>
        <v>8</v>
      </c>
    </row>
    <row r="956" spans="1:2" x14ac:dyDescent="0.25">
      <c r="A956" s="13">
        <v>0.94099999999999995</v>
      </c>
      <c r="B956" s="13">
        <f t="shared" si="40"/>
        <v>7.7799059002854944</v>
      </c>
    </row>
    <row r="957" spans="1:2" x14ac:dyDescent="0.25">
      <c r="A957" s="13">
        <v>0.94199999999999995</v>
      </c>
      <c r="B957" s="13">
        <f t="shared" si="40"/>
        <v>7.1429719392844691</v>
      </c>
    </row>
    <row r="958" spans="1:2" x14ac:dyDescent="0.25">
      <c r="A958" s="13">
        <v>0.94299999999999995</v>
      </c>
      <c r="B958" s="13">
        <f t="shared" si="40"/>
        <v>6.1569132130857289</v>
      </c>
    </row>
    <row r="959" spans="1:2" x14ac:dyDescent="0.25">
      <c r="A959" s="13">
        <v>0.94399999999999995</v>
      </c>
      <c r="B959" s="13">
        <f t="shared" si="40"/>
        <v>4.9270509831250102</v>
      </c>
    </row>
    <row r="960" spans="1:2" x14ac:dyDescent="0.25">
      <c r="A960" s="13">
        <v>0.94499999999999995</v>
      </c>
      <c r="B960" s="13">
        <f t="shared" si="40"/>
        <v>3.5857864376268864</v>
      </c>
    </row>
    <row r="961" spans="1:2" x14ac:dyDescent="0.25">
      <c r="A961" s="13">
        <v>0.94599999999999995</v>
      </c>
      <c r="B961" s="13">
        <f t="shared" si="40"/>
        <v>2.279344523540348</v>
      </c>
    </row>
    <row r="962" spans="1:2" x14ac:dyDescent="0.25">
      <c r="A962" s="13">
        <v>0.94699999999999995</v>
      </c>
      <c r="B962" s="13">
        <f t="shared" si="40"/>
        <v>1.1530927390586054</v>
      </c>
    </row>
    <row r="963" spans="1:2" x14ac:dyDescent="0.25">
      <c r="A963" s="13">
        <v>0.94799999999999995</v>
      </c>
      <c r="B963" s="13">
        <f t="shared" si="40"/>
        <v>0.33688103937543357</v>
      </c>
    </row>
    <row r="964" spans="1:2" x14ac:dyDescent="0.25">
      <c r="A964" s="13">
        <v>0.94899999999999995</v>
      </c>
      <c r="B964" s="13">
        <f t="shared" si="40"/>
        <v>-6.8151511556236E-2</v>
      </c>
    </row>
    <row r="965" spans="1:2" x14ac:dyDescent="0.25">
      <c r="A965" s="13">
        <v>0.95</v>
      </c>
      <c r="B965" s="13">
        <f t="shared" si="40"/>
        <v>-9.8076928523038494E-16</v>
      </c>
    </row>
    <row r="966" spans="1:2" x14ac:dyDescent="0.25">
      <c r="A966" s="13">
        <v>0.95099999999999996</v>
      </c>
      <c r="B966" s="13">
        <f t="shared" si="40"/>
        <v>0.55758634860465983</v>
      </c>
    </row>
    <row r="967" spans="1:2" x14ac:dyDescent="0.25">
      <c r="A967" s="13">
        <v>0.95199999999999996</v>
      </c>
      <c r="B967" s="13">
        <f t="shared" si="40"/>
        <v>1.5729490168750571</v>
      </c>
    </row>
    <row r="968" spans="1:2" x14ac:dyDescent="0.25">
      <c r="A968" s="13">
        <v>0.95299999999999996</v>
      </c>
      <c r="B968" s="13">
        <f t="shared" si="40"/>
        <v>2.9690547380165384</v>
      </c>
    </row>
    <row r="969" spans="1:2" x14ac:dyDescent="0.25">
      <c r="A969" s="13">
        <v>0.95399999999999996</v>
      </c>
      <c r="B969" s="13">
        <f t="shared" si="40"/>
        <v>4.6304855327102423</v>
      </c>
    </row>
    <row r="970" spans="1:2" x14ac:dyDescent="0.25">
      <c r="A970" s="13">
        <v>0.95499999999999996</v>
      </c>
      <c r="B970" s="13">
        <f t="shared" si="40"/>
        <v>6.4142135623730585</v>
      </c>
    </row>
    <row r="971" spans="1:2" x14ac:dyDescent="0.25">
      <c r="A971" s="13">
        <v>0.95599999999999996</v>
      </c>
      <c r="B971" s="13">
        <f t="shared" si="40"/>
        <v>8.1631189606245318</v>
      </c>
    </row>
    <row r="972" spans="1:2" x14ac:dyDescent="0.25">
      <c r="A972" s="13">
        <v>0.95699999999999996</v>
      </c>
      <c r="B972" s="13">
        <f t="shared" si="40"/>
        <v>9.7209393098389629</v>
      </c>
    </row>
    <row r="973" spans="1:2" x14ac:dyDescent="0.25">
      <c r="A973" s="13">
        <v>0.95799999999999996</v>
      </c>
      <c r="B973" s="13">
        <f t="shared" si="40"/>
        <v>10.947198004465086</v>
      </c>
    </row>
    <row r="974" spans="1:2" x14ac:dyDescent="0.25">
      <c r="A974" s="13">
        <v>0.95899999999999996</v>
      </c>
      <c r="B974" s="13">
        <f t="shared" si="40"/>
        <v>11.730659262666045</v>
      </c>
    </row>
    <row r="975" spans="1:2" x14ac:dyDescent="0.25">
      <c r="A975" s="13">
        <v>0.96</v>
      </c>
      <c r="B975" s="13">
        <f t="shared" si="40"/>
        <v>12</v>
      </c>
    </row>
    <row r="976" spans="1:2" x14ac:dyDescent="0.25">
      <c r="A976" s="13">
        <v>0.96099999999999997</v>
      </c>
      <c r="B976" s="13">
        <f t="shared" ref="B976:B1039" si="41">$C$3*(COS($C$5*A976))^2+$C$4*COS($C$5*A976)</f>
        <v>11.730659262666085</v>
      </c>
    </row>
    <row r="977" spans="1:2" x14ac:dyDescent="0.25">
      <c r="A977" s="13">
        <v>0.96199999999999997</v>
      </c>
      <c r="B977" s="13">
        <f t="shared" si="41"/>
        <v>10.947198004465161</v>
      </c>
    </row>
    <row r="978" spans="1:2" x14ac:dyDescent="0.25">
      <c r="A978" s="13">
        <v>0.96299999999999997</v>
      </c>
      <c r="B978" s="13">
        <f t="shared" si="41"/>
        <v>9.7209393098390677</v>
      </c>
    </row>
    <row r="979" spans="1:2" x14ac:dyDescent="0.25">
      <c r="A979" s="13">
        <v>0.96399999999999997</v>
      </c>
      <c r="B979" s="13">
        <f t="shared" si="41"/>
        <v>8.1631189606246579</v>
      </c>
    </row>
    <row r="980" spans="1:2" x14ac:dyDescent="0.25">
      <c r="A980" s="13">
        <v>0.96499999999999997</v>
      </c>
      <c r="B980" s="13">
        <f t="shared" si="41"/>
        <v>6.4142135623731926</v>
      </c>
    </row>
    <row r="981" spans="1:2" x14ac:dyDescent="0.25">
      <c r="A981" s="13">
        <v>0.96599999999999997</v>
      </c>
      <c r="B981" s="13">
        <f t="shared" si="41"/>
        <v>4.6304855327103738</v>
      </c>
    </row>
    <row r="982" spans="1:2" x14ac:dyDescent="0.25">
      <c r="A982" s="13">
        <v>0.96699999999999997</v>
      </c>
      <c r="B982" s="13">
        <f t="shared" si="41"/>
        <v>2.9690547380166548</v>
      </c>
    </row>
    <row r="983" spans="1:2" x14ac:dyDescent="0.25">
      <c r="A983" s="13">
        <v>0.96799999999999997</v>
      </c>
      <c r="B983" s="13">
        <f t="shared" si="41"/>
        <v>1.5729490168751483</v>
      </c>
    </row>
    <row r="984" spans="1:2" x14ac:dyDescent="0.25">
      <c r="A984" s="13">
        <v>0.96899999999999997</v>
      </c>
      <c r="B984" s="13">
        <f t="shared" si="41"/>
        <v>0.55758634860471945</v>
      </c>
    </row>
    <row r="985" spans="1:2" x14ac:dyDescent="0.25">
      <c r="A985" s="13">
        <v>0.97</v>
      </c>
      <c r="B985" s="13">
        <f t="shared" si="41"/>
        <v>2.2542081049016389E-14</v>
      </c>
    </row>
    <row r="986" spans="1:2" x14ac:dyDescent="0.25">
      <c r="A986" s="13">
        <v>0.97099999999999997</v>
      </c>
      <c r="B986" s="13">
        <f t="shared" si="41"/>
        <v>-6.8151511556217403E-2</v>
      </c>
    </row>
    <row r="987" spans="1:2" x14ac:dyDescent="0.25">
      <c r="A987" s="13">
        <v>0.97199999999999998</v>
      </c>
      <c r="B987" s="13">
        <f t="shared" si="41"/>
        <v>0.33688103937538671</v>
      </c>
    </row>
    <row r="988" spans="1:2" x14ac:dyDescent="0.25">
      <c r="A988" s="13">
        <v>0.97299999999999998</v>
      </c>
      <c r="B988" s="13">
        <f t="shared" si="41"/>
        <v>1.1530927390585308</v>
      </c>
    </row>
    <row r="989" spans="1:2" x14ac:dyDescent="0.25">
      <c r="A989" s="13">
        <v>0.97399999999999998</v>
      </c>
      <c r="B989" s="13">
        <f t="shared" si="41"/>
        <v>2.2793445235402561</v>
      </c>
    </row>
    <row r="990" spans="1:2" x14ac:dyDescent="0.25">
      <c r="A990" s="13">
        <v>0.97499999999999998</v>
      </c>
      <c r="B990" s="13">
        <f t="shared" si="41"/>
        <v>3.5857864376267861</v>
      </c>
    </row>
    <row r="991" spans="1:2" x14ac:dyDescent="0.25">
      <c r="A991" s="13">
        <v>0.97599999999999998</v>
      </c>
      <c r="B991" s="13">
        <f t="shared" si="41"/>
        <v>4.9270509831249099</v>
      </c>
    </row>
    <row r="992" spans="1:2" x14ac:dyDescent="0.25">
      <c r="A992" s="13">
        <v>0.97699999999999998</v>
      </c>
      <c r="B992" s="13">
        <f t="shared" si="41"/>
        <v>6.1569132130856454</v>
      </c>
    </row>
    <row r="993" spans="1:2" x14ac:dyDescent="0.25">
      <c r="A993" s="13">
        <v>0.97799999999999998</v>
      </c>
      <c r="B993" s="13">
        <f t="shared" si="41"/>
        <v>7.1429719392844087</v>
      </c>
    </row>
    <row r="994" spans="1:2" x14ac:dyDescent="0.25">
      <c r="A994" s="13">
        <v>0.97899999999999998</v>
      </c>
      <c r="B994" s="13">
        <f t="shared" si="41"/>
        <v>7.7799059002854642</v>
      </c>
    </row>
    <row r="995" spans="1:2" x14ac:dyDescent="0.25">
      <c r="A995" s="13">
        <v>0.98</v>
      </c>
      <c r="B995" s="13">
        <f t="shared" si="41"/>
        <v>8</v>
      </c>
    </row>
    <row r="996" spans="1:2" x14ac:dyDescent="0.25">
      <c r="A996" s="13">
        <v>0.98099999999999998</v>
      </c>
      <c r="B996" s="13">
        <f t="shared" si="41"/>
        <v>7.7799059002854785</v>
      </c>
    </row>
    <row r="997" spans="1:2" x14ac:dyDescent="0.25">
      <c r="A997" s="13">
        <v>0.98199999999999998</v>
      </c>
      <c r="B997" s="13">
        <f t="shared" si="41"/>
        <v>7.1429719392844326</v>
      </c>
    </row>
    <row r="998" spans="1:2" x14ac:dyDescent="0.25">
      <c r="A998" s="13">
        <v>0.98299999999999998</v>
      </c>
      <c r="B998" s="13">
        <f t="shared" si="41"/>
        <v>6.1569132130856792</v>
      </c>
    </row>
    <row r="999" spans="1:2" x14ac:dyDescent="0.25">
      <c r="A999" s="13">
        <v>0.98399999999999999</v>
      </c>
      <c r="B999" s="13">
        <f t="shared" si="41"/>
        <v>4.9270509831249516</v>
      </c>
    </row>
    <row r="1000" spans="1:2" x14ac:dyDescent="0.25">
      <c r="A1000" s="13">
        <v>0.98499999999999999</v>
      </c>
      <c r="B1000" s="13">
        <f t="shared" si="41"/>
        <v>3.5857864376268269</v>
      </c>
    </row>
    <row r="1001" spans="1:2" x14ac:dyDescent="0.25">
      <c r="A1001" s="13">
        <v>0.98599999999999999</v>
      </c>
      <c r="B1001" s="13">
        <f t="shared" si="41"/>
        <v>2.2793445235402938</v>
      </c>
    </row>
    <row r="1002" spans="1:2" x14ac:dyDescent="0.25">
      <c r="A1002" s="13">
        <v>0.98699999999999999</v>
      </c>
      <c r="B1002" s="13">
        <f t="shared" si="41"/>
        <v>1.1530927390585619</v>
      </c>
    </row>
    <row r="1003" spans="1:2" x14ac:dyDescent="0.25">
      <c r="A1003" s="13">
        <v>0.98799999999999999</v>
      </c>
      <c r="B1003" s="13">
        <f t="shared" si="41"/>
        <v>0.33688103937540625</v>
      </c>
    </row>
    <row r="1004" spans="1:2" x14ac:dyDescent="0.25">
      <c r="A1004" s="13">
        <v>0.98899999999999999</v>
      </c>
      <c r="B1004" s="13">
        <f t="shared" si="41"/>
        <v>-6.8151511556243632E-2</v>
      </c>
    </row>
    <row r="1005" spans="1:2" x14ac:dyDescent="0.25">
      <c r="A1005" s="13">
        <v>0.99</v>
      </c>
      <c r="B1005" s="13">
        <f t="shared" si="41"/>
        <v>1.2740026048008574E-14</v>
      </c>
    </row>
    <row r="1006" spans="1:2" x14ac:dyDescent="0.25">
      <c r="A1006" s="13">
        <v>0.99099999999999999</v>
      </c>
      <c r="B1006" s="13">
        <f t="shared" si="41"/>
        <v>0.55758634860469458</v>
      </c>
    </row>
    <row r="1007" spans="1:2" x14ac:dyDescent="0.25">
      <c r="A1007" s="13">
        <v>0.99199999999999999</v>
      </c>
      <c r="B1007" s="13">
        <f t="shared" si="41"/>
        <v>1.5729490168751104</v>
      </c>
    </row>
    <row r="1008" spans="1:2" x14ac:dyDescent="0.25">
      <c r="A1008" s="13">
        <v>0.99299999999999999</v>
      </c>
      <c r="B1008" s="13">
        <f t="shared" si="41"/>
        <v>2.9690547380166064</v>
      </c>
    </row>
    <row r="1009" spans="1:2" x14ac:dyDescent="0.25">
      <c r="A1009" s="13">
        <v>0.99399999999999999</v>
      </c>
      <c r="B1009" s="13">
        <f t="shared" si="41"/>
        <v>4.6304855327103187</v>
      </c>
    </row>
    <row r="1010" spans="1:2" x14ac:dyDescent="0.25">
      <c r="A1010" s="13">
        <v>0.995</v>
      </c>
      <c r="B1010" s="13">
        <f t="shared" si="41"/>
        <v>6.4142135623731367</v>
      </c>
    </row>
    <row r="1011" spans="1:2" x14ac:dyDescent="0.25">
      <c r="A1011" s="13">
        <v>0.996</v>
      </c>
      <c r="B1011" s="13">
        <f t="shared" si="41"/>
        <v>8.1631189606246046</v>
      </c>
    </row>
    <row r="1012" spans="1:2" x14ac:dyDescent="0.25">
      <c r="A1012" s="13">
        <v>0.997</v>
      </c>
      <c r="B1012" s="13">
        <f t="shared" si="41"/>
        <v>9.7209393098390233</v>
      </c>
    </row>
    <row r="1013" spans="1:2" x14ac:dyDescent="0.25">
      <c r="A1013" s="13">
        <v>0.998</v>
      </c>
      <c r="B1013" s="13">
        <f t="shared" si="41"/>
        <v>10.947198004465132</v>
      </c>
    </row>
    <row r="1014" spans="1:2" x14ac:dyDescent="0.25">
      <c r="A1014" s="13">
        <v>0.999</v>
      </c>
      <c r="B1014" s="13">
        <f t="shared" si="41"/>
        <v>11.730659262666068</v>
      </c>
    </row>
    <row r="1015" spans="1:2" x14ac:dyDescent="0.25">
      <c r="A1015" s="13">
        <v>1</v>
      </c>
      <c r="B1015" s="13">
        <f t="shared" si="41"/>
        <v>12</v>
      </c>
    </row>
    <row r="1016" spans="1:2" x14ac:dyDescent="0.25">
      <c r="A1016" s="13">
        <v>1.0009999999999999</v>
      </c>
      <c r="B1016" s="13">
        <f t="shared" si="41"/>
        <v>11.730659262666061</v>
      </c>
    </row>
    <row r="1017" spans="1:2" x14ac:dyDescent="0.25">
      <c r="A1017" s="13">
        <v>1.002</v>
      </c>
      <c r="B1017" s="13">
        <f t="shared" si="41"/>
        <v>10.947198004465118</v>
      </c>
    </row>
    <row r="1018" spans="1:2" x14ac:dyDescent="0.25">
      <c r="A1018" s="13">
        <v>1.0029999999999999</v>
      </c>
      <c r="B1018" s="13">
        <f t="shared" si="41"/>
        <v>9.7209393098392614</v>
      </c>
    </row>
    <row r="1019" spans="1:2" x14ac:dyDescent="0.25">
      <c r="A1019" s="13">
        <v>1.004</v>
      </c>
      <c r="B1019" s="13">
        <f t="shared" si="41"/>
        <v>8.1631189606245833</v>
      </c>
    </row>
    <row r="1020" spans="1:2" x14ac:dyDescent="0.25">
      <c r="A1020" s="13">
        <v>1.0049999999999999</v>
      </c>
      <c r="B1020" s="13">
        <f t="shared" si="41"/>
        <v>6.4142135623731145</v>
      </c>
    </row>
    <row r="1021" spans="1:2" x14ac:dyDescent="0.25">
      <c r="A1021" s="13">
        <v>1.006</v>
      </c>
      <c r="B1021" s="13">
        <f t="shared" si="41"/>
        <v>4.6304855327102974</v>
      </c>
    </row>
    <row r="1022" spans="1:2" x14ac:dyDescent="0.25">
      <c r="A1022" s="13">
        <v>1.0069999999999999</v>
      </c>
      <c r="B1022" s="13">
        <f t="shared" si="41"/>
        <v>2.9690547380168679</v>
      </c>
    </row>
    <row r="1023" spans="1:2" x14ac:dyDescent="0.25">
      <c r="A1023" s="13">
        <v>1.008</v>
      </c>
      <c r="B1023" s="13">
        <f t="shared" si="41"/>
        <v>1.5729490168750953</v>
      </c>
    </row>
    <row r="1024" spans="1:2" x14ac:dyDescent="0.25">
      <c r="A1024" s="13">
        <v>1.0089999999999999</v>
      </c>
      <c r="B1024" s="13">
        <f t="shared" si="41"/>
        <v>0.5575863486048287</v>
      </c>
    </row>
    <row r="1025" spans="1:2" x14ac:dyDescent="0.25">
      <c r="A1025" s="13">
        <v>1.01</v>
      </c>
      <c r="B1025" s="13">
        <f t="shared" si="41"/>
        <v>8.8212857157767552E-15</v>
      </c>
    </row>
    <row r="1026" spans="1:2" x14ac:dyDescent="0.25">
      <c r="A1026" s="13">
        <v>1.0109999999999999</v>
      </c>
      <c r="B1026" s="13">
        <f t="shared" si="41"/>
        <v>-6.815151155624144E-2</v>
      </c>
    </row>
    <row r="1027" spans="1:2" x14ac:dyDescent="0.25">
      <c r="A1027" s="13">
        <v>1.012</v>
      </c>
      <c r="B1027" s="13">
        <f t="shared" si="41"/>
        <v>0.33688103937541414</v>
      </c>
    </row>
    <row r="1028" spans="1:2" x14ac:dyDescent="0.25">
      <c r="A1028" s="13">
        <v>1.0129999999999999</v>
      </c>
      <c r="B1028" s="13">
        <f t="shared" si="41"/>
        <v>1.1530927390583952</v>
      </c>
    </row>
    <row r="1029" spans="1:2" x14ac:dyDescent="0.25">
      <c r="A1029" s="13">
        <v>1.014</v>
      </c>
      <c r="B1029" s="13">
        <f t="shared" si="41"/>
        <v>2.2793445235403089</v>
      </c>
    </row>
    <row r="1030" spans="1:2" x14ac:dyDescent="0.25">
      <c r="A1030" s="13">
        <v>1.0149999999999999</v>
      </c>
      <c r="B1030" s="13">
        <f t="shared" si="41"/>
        <v>3.5857864376268429</v>
      </c>
    </row>
    <row r="1031" spans="1:2" x14ac:dyDescent="0.25">
      <c r="A1031" s="13">
        <v>1.016</v>
      </c>
      <c r="B1031" s="13">
        <f t="shared" si="41"/>
        <v>4.9270509831249694</v>
      </c>
    </row>
    <row r="1032" spans="1:2" x14ac:dyDescent="0.25">
      <c r="A1032" s="13">
        <v>1.0169999999999999</v>
      </c>
      <c r="B1032" s="13">
        <f t="shared" si="41"/>
        <v>6.15691321308549</v>
      </c>
    </row>
    <row r="1033" spans="1:2" x14ac:dyDescent="0.25">
      <c r="A1033" s="13">
        <v>1.018</v>
      </c>
      <c r="B1033" s="13">
        <f t="shared" si="41"/>
        <v>7.1429719392844433</v>
      </c>
    </row>
    <row r="1034" spans="1:2" x14ac:dyDescent="0.25">
      <c r="A1034" s="13">
        <v>1.0189999999999999</v>
      </c>
      <c r="B1034" s="13">
        <f t="shared" si="41"/>
        <v>7.7799059002854829</v>
      </c>
    </row>
    <row r="1035" spans="1:2" x14ac:dyDescent="0.25">
      <c r="A1035" s="13">
        <v>1.02</v>
      </c>
      <c r="B1035" s="13">
        <f t="shared" si="41"/>
        <v>8</v>
      </c>
    </row>
    <row r="1036" spans="1:2" x14ac:dyDescent="0.25">
      <c r="A1036" s="13">
        <v>1.0209999999999999</v>
      </c>
      <c r="B1036" s="13">
        <f t="shared" si="41"/>
        <v>7.779905900285538</v>
      </c>
    </row>
    <row r="1037" spans="1:2" x14ac:dyDescent="0.25">
      <c r="A1037" s="13">
        <v>1.022</v>
      </c>
      <c r="B1037" s="13">
        <f t="shared" si="41"/>
        <v>7.1429719392843971</v>
      </c>
    </row>
    <row r="1038" spans="1:2" x14ac:dyDescent="0.25">
      <c r="A1038" s="13">
        <v>1.0229999999999999</v>
      </c>
      <c r="B1038" s="13">
        <f t="shared" si="41"/>
        <v>6.1569132130856312</v>
      </c>
    </row>
    <row r="1039" spans="1:2" x14ac:dyDescent="0.25">
      <c r="A1039" s="13">
        <v>1.024</v>
      </c>
      <c r="B1039" s="13">
        <f t="shared" si="41"/>
        <v>4.9270509831248948</v>
      </c>
    </row>
    <row r="1040" spans="1:2" x14ac:dyDescent="0.25">
      <c r="A1040" s="13">
        <v>1.0249999999999999</v>
      </c>
      <c r="B1040" s="13">
        <f t="shared" ref="B1040:B1042" si="42">$C$3*(COS($C$5*A1040))^2+$C$4*COS($C$5*A1040)</f>
        <v>3.5857864376270117</v>
      </c>
    </row>
    <row r="1041" spans="1:2" x14ac:dyDescent="0.25">
      <c r="A1041" s="13">
        <v>1.026</v>
      </c>
      <c r="B1041" s="13">
        <f t="shared" si="42"/>
        <v>2.2793445235402396</v>
      </c>
    </row>
    <row r="1042" spans="1:2" x14ac:dyDescent="0.25">
      <c r="A1042" s="14">
        <v>1.0269999999999999</v>
      </c>
      <c r="B1042" s="14">
        <f t="shared" si="42"/>
        <v>1.1530927390586982</v>
      </c>
    </row>
  </sheetData>
  <mergeCells count="15">
    <mergeCell ref="E11:F11"/>
    <mergeCell ref="L21:M21"/>
    <mergeCell ref="I5:J5"/>
    <mergeCell ref="A7:B7"/>
    <mergeCell ref="A8:B8"/>
    <mergeCell ref="A9:B9"/>
    <mergeCell ref="A10:B10"/>
    <mergeCell ref="A6:B6"/>
    <mergeCell ref="E10:F10"/>
    <mergeCell ref="C1:G1"/>
    <mergeCell ref="E5:G5"/>
    <mergeCell ref="A1:B1"/>
    <mergeCell ref="A3:B3"/>
    <mergeCell ref="A4:B4"/>
    <mergeCell ref="A5:B5"/>
  </mergeCells>
  <conditionalFormatting sqref="H15:H270">
    <cfRule type="cellIs" dxfId="9" priority="1" operator="greaterThan">
      <formula>$G$10/2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1"/>
  <sheetViews>
    <sheetView topLeftCell="A19" workbookViewId="0">
      <selection activeCell="G11" sqref="G11"/>
    </sheetView>
  </sheetViews>
  <sheetFormatPr defaultRowHeight="15" x14ac:dyDescent="0.25"/>
  <cols>
    <col min="2" max="2" width="11.5703125" customWidth="1"/>
    <col min="5" max="5" width="10.5703125" customWidth="1"/>
    <col min="6" max="6" width="12.85546875" customWidth="1"/>
    <col min="7" max="7" width="10.85546875" customWidth="1"/>
    <col min="8" max="8" width="14.140625" customWidth="1"/>
    <col min="9" max="9" width="13.42578125" customWidth="1"/>
    <col min="10" max="10" width="10" bestFit="1" customWidth="1"/>
    <col min="15" max="15" width="12.7109375" bestFit="1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25" ht="18" x14ac:dyDescent="0.35">
      <c r="A1" s="55" t="s">
        <v>44</v>
      </c>
      <c r="B1" s="55"/>
      <c r="C1" s="55" t="s">
        <v>45</v>
      </c>
      <c r="D1" s="55"/>
      <c r="E1" s="55"/>
      <c r="F1" s="55"/>
      <c r="G1" s="55"/>
      <c r="I1" s="17" t="s">
        <v>32</v>
      </c>
    </row>
    <row r="2" spans="1:25" s="41" customFormat="1" x14ac:dyDescent="0.25">
      <c r="A2" s="40"/>
      <c r="B2" s="40"/>
      <c r="C2" s="40"/>
      <c r="D2" s="40"/>
      <c r="E2" s="40"/>
      <c r="F2" s="40"/>
      <c r="G2" s="40"/>
      <c r="I2" s="16" t="s">
        <v>33</v>
      </c>
    </row>
    <row r="3" spans="1:25" ht="18" x14ac:dyDescent="0.35">
      <c r="A3" s="57" t="s">
        <v>31</v>
      </c>
      <c r="B3" s="57"/>
      <c r="C3" s="17">
        <f>'Nyquist Rate - Tx'!C3</f>
        <v>10</v>
      </c>
    </row>
    <row r="4" spans="1:25" ht="18" x14ac:dyDescent="0.35">
      <c r="A4" s="57" t="s">
        <v>30</v>
      </c>
      <c r="B4" s="57"/>
      <c r="C4" s="17">
        <v>2</v>
      </c>
      <c r="E4" s="56" t="s">
        <v>34</v>
      </c>
      <c r="F4" s="56"/>
      <c r="G4" s="56"/>
    </row>
    <row r="5" spans="1:25" x14ac:dyDescent="0.25">
      <c r="A5" s="57" t="s">
        <v>28</v>
      </c>
      <c r="B5" s="57"/>
      <c r="C5" s="17">
        <f>'Nyquist Rate - Tx'!C5</f>
        <v>157.07963267948966</v>
      </c>
      <c r="E5" s="15" t="s">
        <v>22</v>
      </c>
      <c r="F5" s="15"/>
      <c r="G5" s="21">
        <f>'Nyquist Rate - Tx'!G6</f>
        <v>12</v>
      </c>
    </row>
    <row r="6" spans="1:25" x14ac:dyDescent="0.25">
      <c r="A6" s="60" t="s">
        <v>29</v>
      </c>
      <c r="B6" s="60"/>
      <c r="C6" s="16">
        <f>'Nyquist Rate - Tx'!C6</f>
        <v>0.04</v>
      </c>
      <c r="E6" s="13" t="s">
        <v>21</v>
      </c>
      <c r="F6" s="13"/>
      <c r="G6" s="26">
        <f>'Nyquist Rate - Tx'!G7</f>
        <v>20</v>
      </c>
    </row>
    <row r="7" spans="1:25" x14ac:dyDescent="0.25">
      <c r="A7" s="60" t="s">
        <v>1</v>
      </c>
      <c r="B7" s="60"/>
      <c r="C7" s="16">
        <f>'Nyquist Rate - Tx'!C7</f>
        <v>314.15926535897933</v>
      </c>
      <c r="E7" s="13" t="s">
        <v>23</v>
      </c>
      <c r="F7" s="13"/>
      <c r="G7" s="26">
        <f>'Nyquist Rate - Tx'!G8</f>
        <v>4</v>
      </c>
    </row>
    <row r="8" spans="1:25" x14ac:dyDescent="0.25">
      <c r="A8" s="60" t="s">
        <v>2</v>
      </c>
      <c r="B8" s="60"/>
      <c r="C8" s="16">
        <f>'Nyquist Rate - Tx'!C8</f>
        <v>50</v>
      </c>
      <c r="E8" s="13" t="s">
        <v>24</v>
      </c>
      <c r="F8" s="13"/>
      <c r="G8" s="21">
        <f>'Nyquist Rate - Tx'!G9</f>
        <v>16</v>
      </c>
    </row>
    <row r="9" spans="1:25" x14ac:dyDescent="0.25">
      <c r="A9" s="60" t="s">
        <v>0</v>
      </c>
      <c r="B9" s="60"/>
      <c r="C9" s="16">
        <f>'Nyquist Rate - Tx'!C9</f>
        <v>100</v>
      </c>
      <c r="E9" s="61" t="s">
        <v>4</v>
      </c>
      <c r="F9" s="62"/>
      <c r="G9" s="20">
        <f>'Nyquist Rate - Tx'!G10</f>
        <v>1.25</v>
      </c>
    </row>
    <row r="10" spans="1:25" x14ac:dyDescent="0.25">
      <c r="A10" s="60" t="s">
        <v>11</v>
      </c>
      <c r="B10" s="60"/>
      <c r="C10" s="17">
        <f>10*C9</f>
        <v>1000</v>
      </c>
      <c r="E10" s="58" t="s">
        <v>46</v>
      </c>
      <c r="F10" s="59"/>
      <c r="G10" s="43">
        <f>G9/2</f>
        <v>0.625</v>
      </c>
    </row>
    <row r="11" spans="1:25" x14ac:dyDescent="0.25">
      <c r="A11" s="60" t="s">
        <v>20</v>
      </c>
      <c r="B11" s="60"/>
      <c r="C11" s="16">
        <f>1/(C9+C10)</f>
        <v>9.0909090909090909E-4</v>
      </c>
      <c r="E11" s="44" t="s">
        <v>47</v>
      </c>
      <c r="F11" s="44"/>
      <c r="G11" s="45">
        <f>G10</f>
        <v>0.625</v>
      </c>
    </row>
    <row r="13" spans="1:25" ht="35.65" customHeight="1" x14ac:dyDescent="0.35">
      <c r="A13" s="12" t="s">
        <v>3</v>
      </c>
      <c r="B13" s="12" t="s">
        <v>14</v>
      </c>
      <c r="D13" s="12" t="s">
        <v>3</v>
      </c>
      <c r="E13" s="12" t="s">
        <v>15</v>
      </c>
      <c r="F13" s="12" t="s">
        <v>16</v>
      </c>
      <c r="G13" s="12" t="s">
        <v>18</v>
      </c>
      <c r="H13" s="12" t="s">
        <v>17</v>
      </c>
      <c r="I13" s="12" t="s">
        <v>19</v>
      </c>
      <c r="J13" s="12" t="s">
        <v>42</v>
      </c>
    </row>
    <row r="14" spans="1:25" x14ac:dyDescent="0.25">
      <c r="A14" s="15">
        <f>'Nyquist Rate - Tx'!A15</f>
        <v>0</v>
      </c>
      <c r="B14" s="15">
        <f>'Nyquist Rate - Tx'!B15</f>
        <v>12</v>
      </c>
      <c r="D14" s="22">
        <v>0</v>
      </c>
      <c r="E14" s="22">
        <v>0</v>
      </c>
      <c r="F14" s="23">
        <f>ROUND($C$3*(COS($C$5*D14))^2+$C$4*COS($C$5*D14), 4)</f>
        <v>12</v>
      </c>
      <c r="G14" s="25"/>
      <c r="H14" s="25">
        <f>MOD(F14, $G$10)</f>
        <v>0.125</v>
      </c>
      <c r="I14" s="23"/>
      <c r="J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5">
        <f>'Nyquist Rate - Tx'!A16</f>
        <v>1E-3</v>
      </c>
      <c r="B15" s="15">
        <f>'Nyquist Rate - Tx'!B16</f>
        <v>11.730659262666045</v>
      </c>
      <c r="D15" s="4">
        <f>D14+$C$11</f>
        <v>9.0909090909090909E-4</v>
      </c>
      <c r="E15" s="4">
        <v>1</v>
      </c>
      <c r="F15" s="23">
        <f t="shared" ref="F15:F78" si="0">ROUND($C$3*(COS($C$5*D15))^2+$C$4*COS($C$5*D15), 4)</f>
        <v>11.777100000000001</v>
      </c>
      <c r="G15" s="6"/>
      <c r="H15" s="25">
        <f t="shared" ref="H15:H78" si="1">MOD(F15, $G$10)</f>
        <v>0.52710000000000079</v>
      </c>
      <c r="I15" s="5"/>
      <c r="J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5">
        <f>'Nyquist Rate - Tx'!A17</f>
        <v>2E-3</v>
      </c>
      <c r="B16" s="15">
        <f>'Nyquist Rate - Tx'!B17</f>
        <v>10.947198004465044</v>
      </c>
      <c r="D16" s="4">
        <f t="shared" ref="D16:D79" si="2">D15+$C$11</f>
        <v>1.8181818181818182E-3</v>
      </c>
      <c r="E16" s="4">
        <v>2</v>
      </c>
      <c r="F16" s="23">
        <f t="shared" si="0"/>
        <v>11.125299999999999</v>
      </c>
      <c r="G16" s="6"/>
      <c r="H16" s="25">
        <f t="shared" si="1"/>
        <v>0.5002999999999993</v>
      </c>
      <c r="I16" s="5"/>
      <c r="J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5">
        <f>'Nyquist Rate - Tx'!A18</f>
        <v>3.0000000000000001E-3</v>
      </c>
      <c r="B17" s="15">
        <f>'Nyquist Rate - Tx'!B18</f>
        <v>9.7209393098391033</v>
      </c>
      <c r="D17" s="4">
        <f t="shared" si="2"/>
        <v>2.7272727272727275E-3</v>
      </c>
      <c r="E17" s="4">
        <v>3</v>
      </c>
      <c r="F17" s="23">
        <f t="shared" si="0"/>
        <v>10.0936</v>
      </c>
      <c r="G17" s="6"/>
      <c r="H17" s="25">
        <f t="shared" si="1"/>
        <v>9.360000000000035E-2</v>
      </c>
      <c r="I17" s="5"/>
      <c r="J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5">
        <f>'Nyquist Rate - Tx'!A19</f>
        <v>4.0000000000000001E-3</v>
      </c>
      <c r="B18" s="15">
        <f>'Nyquist Rate - Tx'!B19</f>
        <v>8.163118960624633</v>
      </c>
      <c r="D18" s="4">
        <f t="shared" si="2"/>
        <v>3.6363636363636364E-3</v>
      </c>
      <c r="E18" s="4">
        <v>4</v>
      </c>
      <c r="F18" s="23">
        <f t="shared" si="0"/>
        <v>8.7596000000000007</v>
      </c>
      <c r="G18" s="6"/>
      <c r="H18" s="25">
        <f t="shared" si="1"/>
        <v>9.6000000000007191E-3</v>
      </c>
      <c r="I18" s="5"/>
      <c r="J18" s="5"/>
    </row>
    <row r="19" spans="1:25" x14ac:dyDescent="0.25">
      <c r="A19" s="15">
        <f>'Nyquist Rate - Tx'!A20</f>
        <v>5.0000000000000001E-3</v>
      </c>
      <c r="B19" s="15">
        <f>'Nyquist Rate - Tx'!B20</f>
        <v>6.4142135623730958</v>
      </c>
      <c r="D19" s="4">
        <f t="shared" si="2"/>
        <v>4.5454545454545452E-3</v>
      </c>
      <c r="E19" s="4">
        <v>5</v>
      </c>
      <c r="F19" s="23">
        <f t="shared" si="0"/>
        <v>7.2230999999999996</v>
      </c>
      <c r="G19" s="6"/>
      <c r="H19" s="25">
        <f t="shared" si="1"/>
        <v>0.34809999999999963</v>
      </c>
      <c r="I19" s="5"/>
      <c r="J19" s="5"/>
    </row>
    <row r="20" spans="1:25" x14ac:dyDescent="0.25">
      <c r="A20" s="15">
        <f>'Nyquist Rate - Tx'!A21</f>
        <v>6.0000000000000001E-3</v>
      </c>
      <c r="B20" s="15">
        <f>'Nyquist Rate - Tx'!B21</f>
        <v>4.6304855327102077</v>
      </c>
      <c r="D20" s="4">
        <f t="shared" si="2"/>
        <v>5.4545454545454541E-3</v>
      </c>
      <c r="E20" s="4">
        <v>6</v>
      </c>
      <c r="F20" s="23">
        <f t="shared" si="0"/>
        <v>5.5980999999999996</v>
      </c>
      <c r="G20" s="6"/>
      <c r="H20" s="25">
        <f t="shared" si="1"/>
        <v>0.59809999999999963</v>
      </c>
      <c r="I20" s="5"/>
      <c r="J20" s="5"/>
    </row>
    <row r="21" spans="1:25" x14ac:dyDescent="0.25">
      <c r="A21" s="15">
        <f>'Nyquist Rate - Tx'!A22</f>
        <v>7.0000000000000001E-3</v>
      </c>
      <c r="B21" s="15">
        <f>'Nyquist Rate - Tx'!B22</f>
        <v>2.969054738016728</v>
      </c>
      <c r="D21" s="4">
        <f t="shared" si="2"/>
        <v>6.363636363636363E-3</v>
      </c>
      <c r="E21" s="4">
        <v>7</v>
      </c>
      <c r="F21" s="23">
        <f t="shared" si="0"/>
        <v>4.0042</v>
      </c>
      <c r="G21" s="6"/>
      <c r="H21" s="25">
        <f t="shared" si="1"/>
        <v>0.25419999999999998</v>
      </c>
      <c r="I21" s="5"/>
      <c r="J21" s="5"/>
    </row>
    <row r="22" spans="1:25" x14ac:dyDescent="0.25">
      <c r="A22" s="15">
        <f>'Nyquist Rate - Tx'!A23</f>
        <v>8.0000000000000002E-3</v>
      </c>
      <c r="B22" s="15">
        <f>'Nyquist Rate - Tx'!B23</f>
        <v>1.5729490168751579</v>
      </c>
      <c r="D22" s="4">
        <f t="shared" si="2"/>
        <v>7.2727272727272719E-3</v>
      </c>
      <c r="E22" s="4">
        <v>8</v>
      </c>
      <c r="F22" s="23">
        <f t="shared" si="0"/>
        <v>2.5565000000000002</v>
      </c>
      <c r="G22" s="6"/>
      <c r="H22" s="25">
        <f t="shared" si="1"/>
        <v>5.6500000000000217E-2</v>
      </c>
      <c r="I22" s="5"/>
      <c r="J22" s="5"/>
    </row>
    <row r="23" spans="1:25" x14ac:dyDescent="0.25">
      <c r="A23" s="15">
        <f>'Nyquist Rate - Tx'!A24</f>
        <v>8.9999999999999993E-3</v>
      </c>
      <c r="B23" s="15">
        <f>'Nyquist Rate - Tx'!B24</f>
        <v>0.55758634860469414</v>
      </c>
      <c r="D23" s="4">
        <f t="shared" si="2"/>
        <v>8.1818181818181807E-3</v>
      </c>
      <c r="E23" s="4">
        <v>9</v>
      </c>
      <c r="F23" s="23">
        <f t="shared" si="0"/>
        <v>1.3572</v>
      </c>
      <c r="G23" s="6"/>
      <c r="H23" s="25">
        <f t="shared" si="1"/>
        <v>0.10719999999999996</v>
      </c>
      <c r="I23" s="5"/>
      <c r="J23" s="5"/>
    </row>
    <row r="24" spans="1:25" x14ac:dyDescent="0.25">
      <c r="A24" s="15">
        <f>'Nyquist Rate - Tx'!A25</f>
        <v>0.01</v>
      </c>
      <c r="B24" s="15">
        <f>'Nyquist Rate - Tx'!B25</f>
        <v>1.2251484549086205E-16</v>
      </c>
      <c r="D24" s="4">
        <f t="shared" si="2"/>
        <v>9.0909090909090905E-3</v>
      </c>
      <c r="E24" s="4">
        <v>10</v>
      </c>
      <c r="F24" s="23">
        <f t="shared" si="0"/>
        <v>0.48720000000000002</v>
      </c>
      <c r="G24" s="6"/>
      <c r="H24" s="25">
        <f t="shared" si="1"/>
        <v>0.48720000000000002</v>
      </c>
      <c r="I24" s="5"/>
      <c r="J24" s="5"/>
    </row>
    <row r="25" spans="1:25" x14ac:dyDescent="0.25">
      <c r="A25" s="15">
        <f>'Nyquist Rate - Tx'!A26</f>
        <v>1.0999999999999999E-2</v>
      </c>
      <c r="B25" s="15">
        <f>'Nyquist Rate - Tx'!B26</f>
        <v>-6.8151511556229671E-2</v>
      </c>
      <c r="D25" s="4">
        <f t="shared" si="2"/>
        <v>0.01</v>
      </c>
      <c r="E25" s="4">
        <v>11</v>
      </c>
      <c r="F25" s="23">
        <f t="shared" si="0"/>
        <v>0</v>
      </c>
      <c r="G25" s="6"/>
      <c r="H25" s="25">
        <f t="shared" si="1"/>
        <v>0</v>
      </c>
      <c r="I25" s="5"/>
      <c r="J25" s="5"/>
    </row>
    <row r="26" spans="1:25" x14ac:dyDescent="0.25">
      <c r="A26" s="15">
        <f>'Nyquist Rate - Tx'!A27</f>
        <v>1.2E-2</v>
      </c>
      <c r="B26" s="15">
        <f>'Nyquist Rate - Tx'!B27</f>
        <v>0.33688103937536862</v>
      </c>
      <c r="D26" s="4">
        <f t="shared" si="2"/>
        <v>1.090909090909091E-2</v>
      </c>
      <c r="E26" s="4">
        <v>12</v>
      </c>
      <c r="F26" s="23">
        <f t="shared" si="0"/>
        <v>-8.2100000000000006E-2</v>
      </c>
      <c r="G26" s="6"/>
      <c r="H26" s="25">
        <f t="shared" si="1"/>
        <v>0.54289999999999994</v>
      </c>
      <c r="I26" s="5"/>
      <c r="J26" s="5"/>
    </row>
    <row r="27" spans="1:25" x14ac:dyDescent="0.25">
      <c r="A27" s="15">
        <f>'Nyquist Rate - Tx'!A28</f>
        <v>1.2999999999999999E-2</v>
      </c>
      <c r="B27" s="15">
        <f>'Nyquist Rate - Tx'!B28</f>
        <v>1.1530927390585402</v>
      </c>
      <c r="D27" s="4">
        <f t="shared" si="2"/>
        <v>1.181818181818182E-2</v>
      </c>
      <c r="E27" s="4">
        <v>13</v>
      </c>
      <c r="F27" s="23">
        <f t="shared" si="0"/>
        <v>0.2303</v>
      </c>
      <c r="G27" s="6"/>
      <c r="H27" s="25">
        <f t="shared" si="1"/>
        <v>0.2303</v>
      </c>
      <c r="I27" s="5"/>
      <c r="J27" s="5"/>
    </row>
    <row r="28" spans="1:25" x14ac:dyDescent="0.25">
      <c r="A28" s="15">
        <f>'Nyquist Rate - Tx'!A29</f>
        <v>1.4E-2</v>
      </c>
      <c r="B28" s="15">
        <f>'Nyquist Rate - Tx'!B29</f>
        <v>2.279344523540316</v>
      </c>
      <c r="D28" s="4">
        <f t="shared" si="2"/>
        <v>1.2727272727272729E-2</v>
      </c>
      <c r="E28" s="4">
        <v>14</v>
      </c>
      <c r="F28" s="23">
        <f t="shared" si="0"/>
        <v>0.89490000000000003</v>
      </c>
      <c r="G28" s="6"/>
      <c r="H28" s="25">
        <f t="shared" si="1"/>
        <v>0.26990000000000003</v>
      </c>
      <c r="I28" s="5"/>
      <c r="J28" s="5"/>
    </row>
    <row r="29" spans="1:25" x14ac:dyDescent="0.25">
      <c r="A29" s="15">
        <f>'Nyquist Rate - Tx'!A30</f>
        <v>1.4999999999999999E-2</v>
      </c>
      <c r="B29" s="15">
        <f>'Nyquist Rate - Tx'!B30</f>
        <v>3.5857864376269042</v>
      </c>
      <c r="D29" s="4">
        <f t="shared" si="2"/>
        <v>1.3636363636363639E-2</v>
      </c>
      <c r="E29" s="4">
        <v>15</v>
      </c>
      <c r="F29" s="23">
        <f t="shared" si="0"/>
        <v>1.8415999999999999</v>
      </c>
      <c r="G29" s="6"/>
      <c r="H29" s="25">
        <f t="shared" si="1"/>
        <v>0.5915999999999999</v>
      </c>
      <c r="I29" s="5"/>
      <c r="J29" s="5"/>
    </row>
    <row r="30" spans="1:25" x14ac:dyDescent="0.25">
      <c r="A30" s="15">
        <f>'Nyquist Rate - Tx'!A31</f>
        <v>1.6E-2</v>
      </c>
      <c r="B30" s="15">
        <f>'Nyquist Rate - Tx'!B31</f>
        <v>4.9270509831248415</v>
      </c>
      <c r="D30" s="4">
        <f t="shared" si="2"/>
        <v>1.4545454545454549E-2</v>
      </c>
      <c r="E30" s="4">
        <v>16</v>
      </c>
      <c r="F30" s="23">
        <f t="shared" si="0"/>
        <v>2.9786999999999999</v>
      </c>
      <c r="G30" s="6"/>
      <c r="H30" s="25">
        <f t="shared" si="1"/>
        <v>0.4786999999999999</v>
      </c>
      <c r="I30" s="5"/>
      <c r="J30" s="5"/>
    </row>
    <row r="31" spans="1:25" x14ac:dyDescent="0.25">
      <c r="A31" s="15">
        <f>'Nyquist Rate - Tx'!A32</f>
        <v>1.7000000000000001E-2</v>
      </c>
      <c r="B31" s="15">
        <f>'Nyquist Rate - Tx'!B32</f>
        <v>6.1569132130856321</v>
      </c>
      <c r="D31" s="4">
        <f t="shared" si="2"/>
        <v>1.5454545454545459E-2</v>
      </c>
      <c r="E31" s="4">
        <v>17</v>
      </c>
      <c r="F31" s="23">
        <f t="shared" si="0"/>
        <v>4.2000999999999999</v>
      </c>
      <c r="G31" s="6"/>
      <c r="H31" s="25">
        <f t="shared" si="1"/>
        <v>0.45009999999999994</v>
      </c>
      <c r="I31" s="5"/>
      <c r="J31" s="5"/>
    </row>
    <row r="32" spans="1:25" x14ac:dyDescent="0.25">
      <c r="A32" s="15">
        <f>'Nyquist Rate - Tx'!A33</f>
        <v>1.7999999999999999E-2</v>
      </c>
      <c r="B32" s="15">
        <f>'Nyquist Rate - Tx'!B33</f>
        <v>7.1429719392844291</v>
      </c>
      <c r="D32" s="4">
        <f t="shared" si="2"/>
        <v>1.6363636363636368E-2</v>
      </c>
      <c r="E32" s="4">
        <v>18</v>
      </c>
      <c r="F32" s="23">
        <f t="shared" si="0"/>
        <v>5.3945999999999996</v>
      </c>
      <c r="G32" s="6"/>
      <c r="H32" s="25">
        <f t="shared" si="1"/>
        <v>0.39459999999999962</v>
      </c>
      <c r="I32" s="5"/>
      <c r="J32" s="5"/>
    </row>
    <row r="33" spans="1:23" x14ac:dyDescent="0.25">
      <c r="A33" s="15">
        <f>'Nyquist Rate - Tx'!A34</f>
        <v>1.9E-2</v>
      </c>
      <c r="B33" s="15">
        <f>'Nyquist Rate - Tx'!B34</f>
        <v>7.7799059002854909</v>
      </c>
      <c r="D33" s="4">
        <f t="shared" si="2"/>
        <v>1.7272727272727276E-2</v>
      </c>
      <c r="E33" s="4">
        <v>19</v>
      </c>
      <c r="F33" s="23">
        <f t="shared" si="0"/>
        <v>6.4550000000000001</v>
      </c>
      <c r="G33" s="6"/>
      <c r="H33" s="25">
        <f t="shared" si="1"/>
        <v>0.20500000000000007</v>
      </c>
      <c r="I33" s="5"/>
      <c r="J33" s="5"/>
    </row>
    <row r="34" spans="1:23" x14ac:dyDescent="0.25">
      <c r="A34" s="15">
        <f>'Nyquist Rate - Tx'!A35</f>
        <v>0.02</v>
      </c>
      <c r="B34" s="15">
        <f>'Nyquist Rate - Tx'!B35</f>
        <v>8</v>
      </c>
      <c r="D34" s="4">
        <f t="shared" si="2"/>
        <v>1.8181818181818184E-2</v>
      </c>
      <c r="E34" s="4">
        <v>20</v>
      </c>
      <c r="F34" s="23">
        <f t="shared" si="0"/>
        <v>7.2873000000000001</v>
      </c>
      <c r="G34" s="6"/>
      <c r="H34" s="25">
        <f t="shared" si="1"/>
        <v>0.41230000000000011</v>
      </c>
      <c r="I34" s="5"/>
      <c r="J34" s="5"/>
    </row>
    <row r="35" spans="1:23" x14ac:dyDescent="0.25">
      <c r="A35" s="15">
        <f>'Nyquist Rate - Tx'!A36</f>
        <v>2.1000000000000001E-2</v>
      </c>
      <c r="B35" s="15">
        <f>'Nyquist Rate - Tx'!B36</f>
        <v>7.7799059002854909</v>
      </c>
      <c r="D35" s="4">
        <f t="shared" si="2"/>
        <v>1.9090909090909092E-2</v>
      </c>
      <c r="E35" s="4">
        <v>21</v>
      </c>
      <c r="F35" s="23">
        <f t="shared" si="0"/>
        <v>7.8178000000000001</v>
      </c>
      <c r="G35" s="6"/>
      <c r="H35" s="25">
        <f t="shared" si="1"/>
        <v>0.31780000000000008</v>
      </c>
      <c r="I35" s="5"/>
      <c r="J35" s="5"/>
    </row>
    <row r="36" spans="1:23" x14ac:dyDescent="0.25">
      <c r="A36" s="15">
        <f>'Nyquist Rate - Tx'!A37</f>
        <v>2.1999999999999999E-2</v>
      </c>
      <c r="B36" s="15">
        <f>'Nyquist Rate - Tx'!B37</f>
        <v>7.1429719392844309</v>
      </c>
      <c r="D36" s="4">
        <f t="shared" si="2"/>
        <v>0.02</v>
      </c>
      <c r="E36" s="4">
        <v>22</v>
      </c>
      <c r="F36" s="23">
        <f t="shared" si="0"/>
        <v>8</v>
      </c>
      <c r="G36" s="6"/>
      <c r="H36" s="25">
        <f t="shared" si="1"/>
        <v>0.5</v>
      </c>
      <c r="I36" s="5"/>
      <c r="J36" s="5"/>
      <c r="W36" s="2"/>
    </row>
    <row r="37" spans="1:23" x14ac:dyDescent="0.25">
      <c r="A37" s="15">
        <f>'Nyquist Rate - Tx'!A38</f>
        <v>2.3E-2</v>
      </c>
      <c r="B37" s="15">
        <f>'Nyquist Rate - Tx'!B38</f>
        <v>6.1569132130856312</v>
      </c>
      <c r="D37" s="4">
        <f t="shared" si="2"/>
        <v>2.0909090909090908E-2</v>
      </c>
      <c r="E37" s="4">
        <v>23</v>
      </c>
      <c r="F37" s="23">
        <f t="shared" si="0"/>
        <v>7.8178000000000001</v>
      </c>
      <c r="G37" s="6"/>
      <c r="H37" s="25">
        <f t="shared" si="1"/>
        <v>0.31780000000000008</v>
      </c>
      <c r="I37" s="5"/>
      <c r="J37" s="5"/>
    </row>
    <row r="38" spans="1:23" x14ac:dyDescent="0.25">
      <c r="A38" s="15">
        <f>'Nyquist Rate - Tx'!A39</f>
        <v>2.4E-2</v>
      </c>
      <c r="B38" s="15">
        <f>'Nyquist Rate - Tx'!B39</f>
        <v>4.9270509831248397</v>
      </c>
      <c r="D38" s="4">
        <f t="shared" si="2"/>
        <v>2.1818181818181816E-2</v>
      </c>
      <c r="E38" s="4">
        <v>24</v>
      </c>
      <c r="F38" s="23">
        <f t="shared" si="0"/>
        <v>7.2873000000000001</v>
      </c>
      <c r="G38" s="6"/>
      <c r="H38" s="25">
        <f t="shared" si="1"/>
        <v>0.41230000000000011</v>
      </c>
      <c r="I38" s="5"/>
      <c r="J38" s="5"/>
    </row>
    <row r="39" spans="1:23" x14ac:dyDescent="0.25">
      <c r="A39" s="15">
        <f>'Nyquist Rate - Tx'!A40</f>
        <v>2.5000000000000001E-2</v>
      </c>
      <c r="B39" s="15">
        <f>'Nyquist Rate - Tx'!B40</f>
        <v>3.5857864376269033</v>
      </c>
      <c r="D39" s="4">
        <f t="shared" si="2"/>
        <v>2.2727272727272724E-2</v>
      </c>
      <c r="E39" s="4">
        <v>25</v>
      </c>
      <c r="F39" s="23">
        <f t="shared" si="0"/>
        <v>6.4550000000000001</v>
      </c>
      <c r="G39" s="6"/>
      <c r="H39" s="25">
        <f t="shared" si="1"/>
        <v>0.20500000000000007</v>
      </c>
      <c r="I39" s="5"/>
      <c r="J39" s="5"/>
    </row>
    <row r="40" spans="1:23" x14ac:dyDescent="0.25">
      <c r="A40" s="15">
        <f>'Nyquist Rate - Tx'!A41</f>
        <v>2.5999999999999999E-2</v>
      </c>
      <c r="B40" s="15">
        <f>'Nyquist Rate - Tx'!B41</f>
        <v>2.2793445235403178</v>
      </c>
      <c r="D40" s="4">
        <f t="shared" si="2"/>
        <v>2.3636363636363632E-2</v>
      </c>
      <c r="E40" s="4">
        <v>26</v>
      </c>
      <c r="F40" s="23">
        <f t="shared" si="0"/>
        <v>5.3945999999999996</v>
      </c>
      <c r="G40" s="6"/>
      <c r="H40" s="25">
        <f t="shared" si="1"/>
        <v>0.39459999999999962</v>
      </c>
      <c r="I40" s="5"/>
      <c r="J40" s="5"/>
    </row>
    <row r="41" spans="1:23" x14ac:dyDescent="0.25">
      <c r="A41" s="15">
        <f>'Nyquist Rate - Tx'!A42</f>
        <v>2.7E-2</v>
      </c>
      <c r="B41" s="15">
        <f>'Nyquist Rate - Tx'!B42</f>
        <v>1.1530927390585415</v>
      </c>
      <c r="D41" s="4">
        <f t="shared" si="2"/>
        <v>2.454545454545454E-2</v>
      </c>
      <c r="E41" s="4">
        <v>27</v>
      </c>
      <c r="F41" s="23">
        <f t="shared" si="0"/>
        <v>4.2000999999999999</v>
      </c>
      <c r="G41" s="6"/>
      <c r="H41" s="25">
        <f t="shared" si="1"/>
        <v>0.45009999999999994</v>
      </c>
      <c r="I41" s="5"/>
      <c r="J41" s="5"/>
    </row>
    <row r="42" spans="1:23" x14ac:dyDescent="0.25">
      <c r="A42" s="15">
        <f>'Nyquist Rate - Tx'!A43</f>
        <v>2.8000000000000001E-2</v>
      </c>
      <c r="B42" s="15">
        <f>'Nyquist Rate - Tx'!B43</f>
        <v>0.33688103937536862</v>
      </c>
      <c r="D42" s="4">
        <f t="shared" si="2"/>
        <v>2.5454545454545448E-2</v>
      </c>
      <c r="E42" s="4">
        <v>28</v>
      </c>
      <c r="F42" s="23">
        <f t="shared" si="0"/>
        <v>2.9786999999999999</v>
      </c>
      <c r="G42" s="6"/>
      <c r="H42" s="25">
        <f t="shared" si="1"/>
        <v>0.4786999999999999</v>
      </c>
      <c r="I42" s="5"/>
      <c r="J42" s="5"/>
    </row>
    <row r="43" spans="1:23" x14ac:dyDescent="0.25">
      <c r="A43" s="15">
        <f>'Nyquist Rate - Tx'!A44</f>
        <v>2.9000000000000001E-2</v>
      </c>
      <c r="B43" s="15">
        <f>'Nyquist Rate - Tx'!B44</f>
        <v>-6.8151511556229422E-2</v>
      </c>
      <c r="D43" s="4">
        <f t="shared" si="2"/>
        <v>2.6363636363636356E-2</v>
      </c>
      <c r="E43" s="4">
        <v>29</v>
      </c>
      <c r="F43" s="23">
        <f t="shared" si="0"/>
        <v>1.8415999999999999</v>
      </c>
      <c r="G43" s="6"/>
      <c r="H43" s="25">
        <f t="shared" si="1"/>
        <v>0.5915999999999999</v>
      </c>
      <c r="I43" s="5"/>
      <c r="J43" s="5"/>
    </row>
    <row r="44" spans="1:23" x14ac:dyDescent="0.25">
      <c r="A44" s="15">
        <f>'Nyquist Rate - Tx'!A45</f>
        <v>0.03</v>
      </c>
      <c r="B44" s="15">
        <f>'Nyquist Rate - Tx'!B45</f>
        <v>-3.6754453647258566E-16</v>
      </c>
      <c r="D44" s="4">
        <f t="shared" si="2"/>
        <v>2.7272727272727264E-2</v>
      </c>
      <c r="E44" s="4">
        <v>30</v>
      </c>
      <c r="F44" s="23">
        <f t="shared" si="0"/>
        <v>0.89490000000000003</v>
      </c>
      <c r="G44" s="6"/>
      <c r="H44" s="25">
        <f t="shared" si="1"/>
        <v>0.26990000000000003</v>
      </c>
      <c r="I44" s="5"/>
      <c r="J44" s="5"/>
    </row>
    <row r="45" spans="1:23" x14ac:dyDescent="0.25">
      <c r="A45" s="15">
        <f>'Nyquist Rate - Tx'!A46</f>
        <v>3.1E-2</v>
      </c>
      <c r="B45" s="15">
        <f>'Nyquist Rate - Tx'!B46</f>
        <v>0.55758634860469292</v>
      </c>
      <c r="D45" s="4">
        <f t="shared" si="2"/>
        <v>2.8181818181818172E-2</v>
      </c>
      <c r="E45" s="4">
        <v>31</v>
      </c>
      <c r="F45" s="23">
        <f t="shared" si="0"/>
        <v>0.2303</v>
      </c>
      <c r="G45" s="6"/>
      <c r="H45" s="25">
        <f t="shared" si="1"/>
        <v>0.2303</v>
      </c>
      <c r="I45" s="5"/>
      <c r="J45" s="5"/>
    </row>
    <row r="46" spans="1:23" x14ac:dyDescent="0.25">
      <c r="A46" s="15">
        <f>'Nyquist Rate - Tx'!A47</f>
        <v>3.2000000000000001E-2</v>
      </c>
      <c r="B46" s="15">
        <f>'Nyquist Rate - Tx'!B47</f>
        <v>1.5729490168751561</v>
      </c>
      <c r="D46" s="4">
        <f t="shared" si="2"/>
        <v>2.909090909090908E-2</v>
      </c>
      <c r="E46" s="4">
        <v>32</v>
      </c>
      <c r="F46" s="23">
        <f t="shared" si="0"/>
        <v>-8.2100000000000006E-2</v>
      </c>
      <c r="G46" s="6"/>
      <c r="H46" s="25">
        <f t="shared" si="1"/>
        <v>0.54289999999999994</v>
      </c>
      <c r="I46" s="5"/>
      <c r="J46" s="5"/>
    </row>
    <row r="47" spans="1:23" x14ac:dyDescent="0.25">
      <c r="A47" s="15">
        <f>'Nyquist Rate - Tx'!A48</f>
        <v>3.3000000000000002E-2</v>
      </c>
      <c r="B47" s="15">
        <f>'Nyquist Rate - Tx'!B48</f>
        <v>2.9690547380167351</v>
      </c>
      <c r="D47" s="4">
        <f t="shared" si="2"/>
        <v>2.9999999999999988E-2</v>
      </c>
      <c r="E47" s="4">
        <v>33</v>
      </c>
      <c r="F47" s="23">
        <f t="shared" si="0"/>
        <v>0</v>
      </c>
      <c r="G47" s="6"/>
      <c r="H47" s="25">
        <f t="shared" si="1"/>
        <v>0</v>
      </c>
      <c r="I47" s="5"/>
      <c r="J47" s="5"/>
    </row>
    <row r="48" spans="1:23" x14ac:dyDescent="0.25">
      <c r="A48" s="15">
        <f>'Nyquist Rate - Tx'!A49</f>
        <v>3.4000000000000002E-2</v>
      </c>
      <c r="B48" s="15">
        <f>'Nyquist Rate - Tx'!B49</f>
        <v>4.6304855327102166</v>
      </c>
      <c r="D48" s="4">
        <f t="shared" si="2"/>
        <v>3.0909090909090896E-2</v>
      </c>
      <c r="E48" s="4">
        <v>34</v>
      </c>
      <c r="F48" s="23">
        <f t="shared" si="0"/>
        <v>0.48720000000000002</v>
      </c>
      <c r="G48" s="6"/>
      <c r="H48" s="25">
        <f t="shared" si="1"/>
        <v>0.48720000000000002</v>
      </c>
      <c r="I48" s="5"/>
      <c r="J48" s="5"/>
    </row>
    <row r="49" spans="1:10" x14ac:dyDescent="0.25">
      <c r="A49" s="15">
        <f>'Nyquist Rate - Tx'!A50</f>
        <v>3.5000000000000003E-2</v>
      </c>
      <c r="B49" s="15">
        <f>'Nyquist Rate - Tx'!B50</f>
        <v>6.4142135623731029</v>
      </c>
      <c r="D49" s="4">
        <f t="shared" si="2"/>
        <v>3.1818181818181808E-2</v>
      </c>
      <c r="E49" s="4">
        <v>35</v>
      </c>
      <c r="F49" s="23">
        <f t="shared" si="0"/>
        <v>1.3572</v>
      </c>
      <c r="G49" s="6"/>
      <c r="H49" s="25">
        <f t="shared" si="1"/>
        <v>0.10719999999999996</v>
      </c>
      <c r="I49" s="5"/>
      <c r="J49" s="5"/>
    </row>
    <row r="50" spans="1:10" x14ac:dyDescent="0.25">
      <c r="A50" s="15">
        <f>'Nyquist Rate - Tx'!A51</f>
        <v>3.5999999999999997E-2</v>
      </c>
      <c r="B50" s="15">
        <f>'Nyquist Rate - Tx'!B51</f>
        <v>8.1631189606246313</v>
      </c>
      <c r="D50" s="4">
        <f t="shared" si="2"/>
        <v>3.2727272727272716E-2</v>
      </c>
      <c r="E50" s="4">
        <v>36</v>
      </c>
      <c r="F50" s="23">
        <f t="shared" si="0"/>
        <v>2.5565000000000002</v>
      </c>
      <c r="G50" s="6"/>
      <c r="H50" s="25">
        <f t="shared" si="1"/>
        <v>5.6500000000000217E-2</v>
      </c>
      <c r="I50" s="5"/>
      <c r="J50" s="5"/>
    </row>
    <row r="51" spans="1:10" x14ac:dyDescent="0.25">
      <c r="A51" s="15">
        <f>'Nyquist Rate - Tx'!A52</f>
        <v>3.6999999999999998E-2</v>
      </c>
      <c r="B51" s="15">
        <f>'Nyquist Rate - Tx'!B52</f>
        <v>9.7209393098390997</v>
      </c>
      <c r="D51" s="4">
        <f t="shared" si="2"/>
        <v>3.3636363636363624E-2</v>
      </c>
      <c r="E51" s="4">
        <v>37</v>
      </c>
      <c r="F51" s="23">
        <f t="shared" si="0"/>
        <v>4.0042</v>
      </c>
      <c r="G51" s="6"/>
      <c r="H51" s="25">
        <f t="shared" si="1"/>
        <v>0.25419999999999998</v>
      </c>
      <c r="I51" s="5"/>
      <c r="J51" s="5"/>
    </row>
    <row r="52" spans="1:10" x14ac:dyDescent="0.25">
      <c r="A52" s="15">
        <f>'Nyquist Rate - Tx'!A53</f>
        <v>3.7999999999999999E-2</v>
      </c>
      <c r="B52" s="15">
        <f>'Nyquist Rate - Tx'!B53</f>
        <v>10.947198004465044</v>
      </c>
      <c r="D52" s="4">
        <f t="shared" si="2"/>
        <v>3.4545454545454532E-2</v>
      </c>
      <c r="E52" s="4">
        <v>38</v>
      </c>
      <c r="F52" s="23">
        <f t="shared" si="0"/>
        <v>5.5980999999999996</v>
      </c>
      <c r="G52" s="6"/>
      <c r="H52" s="25">
        <f t="shared" si="1"/>
        <v>0.59809999999999963</v>
      </c>
      <c r="I52" s="5"/>
      <c r="J52" s="5"/>
    </row>
    <row r="53" spans="1:10" x14ac:dyDescent="0.25">
      <c r="A53" s="15">
        <f>'Nyquist Rate - Tx'!A54</f>
        <v>3.9E-2</v>
      </c>
      <c r="B53" s="15">
        <f>'Nyquist Rate - Tx'!B54</f>
        <v>11.730659262666041</v>
      </c>
      <c r="D53" s="4">
        <f t="shared" si="2"/>
        <v>3.545454545454544E-2</v>
      </c>
      <c r="E53" s="4">
        <v>39</v>
      </c>
      <c r="F53" s="23">
        <f t="shared" si="0"/>
        <v>7.2230999999999996</v>
      </c>
      <c r="G53" s="6"/>
      <c r="H53" s="25">
        <f t="shared" si="1"/>
        <v>0.34809999999999963</v>
      </c>
      <c r="I53" s="5"/>
      <c r="J53" s="5"/>
    </row>
    <row r="54" spans="1:10" x14ac:dyDescent="0.25">
      <c r="A54" s="15">
        <f>'Nyquist Rate - Tx'!A55</f>
        <v>0.04</v>
      </c>
      <c r="B54" s="15">
        <f>'Nyquist Rate - Tx'!B55</f>
        <v>12</v>
      </c>
      <c r="D54" s="4">
        <f t="shared" si="2"/>
        <v>3.6363636363636348E-2</v>
      </c>
      <c r="E54" s="4">
        <v>40</v>
      </c>
      <c r="F54" s="23">
        <f t="shared" si="0"/>
        <v>8.7596000000000007</v>
      </c>
      <c r="G54" s="6"/>
      <c r="H54" s="25">
        <f t="shared" si="1"/>
        <v>9.6000000000007191E-3</v>
      </c>
      <c r="I54" s="5"/>
      <c r="J54" s="5"/>
    </row>
    <row r="55" spans="1:10" x14ac:dyDescent="0.25">
      <c r="A55" s="15">
        <f>'Nyquist Rate - Tx'!A56</f>
        <v>4.1000000000000002E-2</v>
      </c>
      <c r="B55" s="15">
        <f>'Nyquist Rate - Tx'!B56</f>
        <v>11.730659262666041</v>
      </c>
      <c r="D55" s="4">
        <f t="shared" si="2"/>
        <v>3.7272727272727256E-2</v>
      </c>
      <c r="E55" s="4">
        <v>41</v>
      </c>
      <c r="F55" s="23">
        <f t="shared" si="0"/>
        <v>10.0936</v>
      </c>
      <c r="G55" s="6"/>
      <c r="H55" s="25">
        <f t="shared" si="1"/>
        <v>9.360000000000035E-2</v>
      </c>
      <c r="I55" s="5"/>
      <c r="J55" s="5"/>
    </row>
    <row r="56" spans="1:10" x14ac:dyDescent="0.25">
      <c r="A56" s="15">
        <f>'Nyquist Rate - Tx'!A57</f>
        <v>4.2000000000000003E-2</v>
      </c>
      <c r="B56" s="15">
        <f>'Nyquist Rate - Tx'!B57</f>
        <v>10.947198004465042</v>
      </c>
      <c r="D56" s="4">
        <f t="shared" si="2"/>
        <v>3.8181818181818164E-2</v>
      </c>
      <c r="E56" s="4">
        <v>42</v>
      </c>
      <c r="F56" s="23">
        <f t="shared" si="0"/>
        <v>11.125299999999999</v>
      </c>
      <c r="G56" s="6"/>
      <c r="H56" s="25">
        <f t="shared" si="1"/>
        <v>0.5002999999999993</v>
      </c>
      <c r="I56" s="5"/>
      <c r="J56" s="5"/>
    </row>
    <row r="57" spans="1:10" x14ac:dyDescent="0.25">
      <c r="A57" s="15">
        <f>'Nyquist Rate - Tx'!A58</f>
        <v>4.2999999999999997E-2</v>
      </c>
      <c r="B57" s="15">
        <f>'Nyquist Rate - Tx'!B58</f>
        <v>9.7209393098391033</v>
      </c>
      <c r="D57" s="4">
        <f t="shared" si="2"/>
        <v>3.9090909090909072E-2</v>
      </c>
      <c r="E57" s="4">
        <v>43</v>
      </c>
      <c r="F57" s="23">
        <f t="shared" si="0"/>
        <v>11.777100000000001</v>
      </c>
      <c r="G57" s="6"/>
      <c r="H57" s="25">
        <f t="shared" si="1"/>
        <v>0.52710000000000079</v>
      </c>
      <c r="I57" s="5"/>
      <c r="J57" s="5"/>
    </row>
    <row r="58" spans="1:10" x14ac:dyDescent="0.25">
      <c r="A58" s="15">
        <f>'Nyquist Rate - Tx'!A59</f>
        <v>4.3999999999999997E-2</v>
      </c>
      <c r="B58" s="15">
        <f>'Nyquist Rate - Tx'!B59</f>
        <v>8.1631189606246348</v>
      </c>
      <c r="D58" s="4">
        <f t="shared" si="2"/>
        <v>3.999999999999998E-2</v>
      </c>
      <c r="E58" s="4">
        <v>44</v>
      </c>
      <c r="F58" s="23">
        <f t="shared" si="0"/>
        <v>12</v>
      </c>
      <c r="G58" s="6"/>
      <c r="H58" s="25">
        <f t="shared" si="1"/>
        <v>0.125</v>
      </c>
      <c r="I58" s="5"/>
      <c r="J58" s="5"/>
    </row>
    <row r="59" spans="1:10" x14ac:dyDescent="0.25">
      <c r="A59" s="15">
        <f>'Nyquist Rate - Tx'!A60</f>
        <v>4.4999999999999998E-2</v>
      </c>
      <c r="B59" s="15">
        <f>'Nyquist Rate - Tx'!B60</f>
        <v>6.4142135623730976</v>
      </c>
      <c r="D59" s="4">
        <f t="shared" si="2"/>
        <v>4.0909090909090888E-2</v>
      </c>
      <c r="E59" s="4">
        <v>45</v>
      </c>
      <c r="F59" s="23">
        <f t="shared" si="0"/>
        <v>11.777100000000001</v>
      </c>
      <c r="G59" s="6"/>
      <c r="H59" s="25">
        <f t="shared" si="1"/>
        <v>0.52710000000000079</v>
      </c>
      <c r="I59" s="5"/>
      <c r="J59" s="5"/>
    </row>
    <row r="60" spans="1:10" x14ac:dyDescent="0.25">
      <c r="A60" s="15">
        <f>'Nyquist Rate - Tx'!A61</f>
        <v>4.5999999999999999E-2</v>
      </c>
      <c r="B60" s="15">
        <f>'Nyquist Rate - Tx'!B61</f>
        <v>4.6304855327102121</v>
      </c>
      <c r="D60" s="4">
        <f t="shared" si="2"/>
        <v>4.1818181818181796E-2</v>
      </c>
      <c r="E60" s="4">
        <v>46</v>
      </c>
      <c r="F60" s="23">
        <f t="shared" si="0"/>
        <v>11.125299999999999</v>
      </c>
      <c r="G60" s="6"/>
      <c r="H60" s="25">
        <f t="shared" si="1"/>
        <v>0.5002999999999993</v>
      </c>
      <c r="I60" s="5"/>
      <c r="J60" s="5"/>
    </row>
    <row r="61" spans="1:10" x14ac:dyDescent="0.25">
      <c r="A61" s="15">
        <f>'Nyquist Rate - Tx'!A62</f>
        <v>4.7E-2</v>
      </c>
      <c r="B61" s="15">
        <f>'Nyquist Rate - Tx'!B62</f>
        <v>2.9690547380167307</v>
      </c>
      <c r="D61" s="4">
        <f t="shared" si="2"/>
        <v>4.2727272727272704E-2</v>
      </c>
      <c r="E61" s="4">
        <v>47</v>
      </c>
      <c r="F61" s="23">
        <f t="shared" si="0"/>
        <v>10.0936</v>
      </c>
      <c r="G61" s="6"/>
      <c r="H61" s="25">
        <f t="shared" si="1"/>
        <v>9.360000000000035E-2</v>
      </c>
      <c r="I61" s="5"/>
      <c r="J61" s="5"/>
    </row>
    <row r="62" spans="1:10" x14ac:dyDescent="0.25">
      <c r="A62" s="15">
        <f>'Nyquist Rate - Tx'!A63</f>
        <v>4.8000000000000001E-2</v>
      </c>
      <c r="B62" s="15">
        <f>'Nyquist Rate - Tx'!B63</f>
        <v>1.572949016875153</v>
      </c>
      <c r="D62" s="4">
        <f t="shared" si="2"/>
        <v>4.3636363636363612E-2</v>
      </c>
      <c r="E62" s="4">
        <v>48</v>
      </c>
      <c r="F62" s="23">
        <f t="shared" si="0"/>
        <v>8.7596000000000007</v>
      </c>
      <c r="G62" s="6"/>
      <c r="H62" s="25">
        <f t="shared" si="1"/>
        <v>9.6000000000007191E-3</v>
      </c>
      <c r="I62" s="5"/>
      <c r="J62" s="5"/>
    </row>
    <row r="63" spans="1:10" x14ac:dyDescent="0.25">
      <c r="A63" s="15">
        <f>'Nyquist Rate - Tx'!A64</f>
        <v>4.9000000000000002E-2</v>
      </c>
      <c r="B63" s="15">
        <f>'Nyquist Rate - Tx'!B64</f>
        <v>0.55758634860469092</v>
      </c>
      <c r="D63" s="4">
        <f t="shared" si="2"/>
        <v>4.454545454545452E-2</v>
      </c>
      <c r="E63" s="4">
        <v>49</v>
      </c>
      <c r="F63" s="23">
        <f t="shared" si="0"/>
        <v>7.2230999999999996</v>
      </c>
      <c r="G63" s="6"/>
      <c r="H63" s="25">
        <f t="shared" si="1"/>
        <v>0.34809999999999963</v>
      </c>
      <c r="I63" s="5"/>
      <c r="J63" s="5"/>
    </row>
    <row r="64" spans="1:10" x14ac:dyDescent="0.25">
      <c r="A64" s="15">
        <f>'Nyquist Rate - Tx'!A65</f>
        <v>0.05</v>
      </c>
      <c r="B64" s="15">
        <f>'Nyquist Rate - Tx'!B65</f>
        <v>-1.1637826119459371E-15</v>
      </c>
      <c r="D64" s="4">
        <f t="shared" si="2"/>
        <v>4.5454545454545428E-2</v>
      </c>
      <c r="E64" s="4">
        <v>50</v>
      </c>
      <c r="F64" s="23">
        <f t="shared" si="0"/>
        <v>5.5980999999999996</v>
      </c>
      <c r="G64" s="6"/>
      <c r="H64" s="25">
        <f t="shared" si="1"/>
        <v>0.59809999999999963</v>
      </c>
      <c r="I64" s="5"/>
      <c r="J64" s="5"/>
    </row>
    <row r="65" spans="1:10" x14ac:dyDescent="0.25">
      <c r="A65" s="15">
        <f>'Nyquist Rate - Tx'!A66</f>
        <v>5.0999999999999997E-2</v>
      </c>
      <c r="B65" s="15">
        <f>'Nyquist Rate - Tx'!B66</f>
        <v>-6.8151511556230948E-2</v>
      </c>
      <c r="D65" s="4">
        <f t="shared" si="2"/>
        <v>4.6363636363636336E-2</v>
      </c>
      <c r="E65" s="4">
        <v>51</v>
      </c>
      <c r="F65" s="23">
        <f t="shared" si="0"/>
        <v>4.0042</v>
      </c>
      <c r="G65" s="6"/>
      <c r="H65" s="25">
        <f t="shared" si="1"/>
        <v>0.25419999999999998</v>
      </c>
      <c r="I65" s="5"/>
      <c r="J65" s="5"/>
    </row>
    <row r="66" spans="1:10" x14ac:dyDescent="0.25">
      <c r="A66" s="15">
        <f>'Nyquist Rate - Tx'!A67</f>
        <v>5.1999999999999998E-2</v>
      </c>
      <c r="B66" s="15">
        <f>'Nyquist Rate - Tx'!B67</f>
        <v>0.33688103937536673</v>
      </c>
      <c r="D66" s="4">
        <f t="shared" si="2"/>
        <v>4.7272727272727244E-2</v>
      </c>
      <c r="E66" s="4">
        <v>52</v>
      </c>
      <c r="F66" s="23">
        <f t="shared" si="0"/>
        <v>2.5565000000000002</v>
      </c>
      <c r="G66" s="6"/>
      <c r="H66" s="25">
        <f t="shared" si="1"/>
        <v>5.6500000000000217E-2</v>
      </c>
      <c r="I66" s="5"/>
      <c r="J66" s="5"/>
    </row>
    <row r="67" spans="1:10" x14ac:dyDescent="0.25">
      <c r="A67" s="15">
        <f>'Nyquist Rate - Tx'!A68</f>
        <v>5.2999999999999999E-2</v>
      </c>
      <c r="B67" s="15">
        <f>'Nyquist Rate - Tx'!B68</f>
        <v>1.1530927390585444</v>
      </c>
      <c r="D67" s="4">
        <f t="shared" si="2"/>
        <v>4.8181818181818152E-2</v>
      </c>
      <c r="E67" s="4">
        <v>53</v>
      </c>
      <c r="F67" s="23">
        <f t="shared" si="0"/>
        <v>1.3572</v>
      </c>
      <c r="G67" s="6"/>
      <c r="H67" s="25">
        <f t="shared" si="1"/>
        <v>0.10719999999999996</v>
      </c>
      <c r="I67" s="5"/>
      <c r="J67" s="5"/>
    </row>
    <row r="68" spans="1:10" x14ac:dyDescent="0.25">
      <c r="A68" s="15">
        <f>'Nyquist Rate - Tx'!A69</f>
        <v>5.3999999999999999E-2</v>
      </c>
      <c r="B68" s="15">
        <f>'Nyquist Rate - Tx'!B69</f>
        <v>2.2793445235403147</v>
      </c>
      <c r="D68" s="4">
        <f t="shared" si="2"/>
        <v>4.909090909090906E-2</v>
      </c>
      <c r="E68" s="4">
        <v>54</v>
      </c>
      <c r="F68" s="23">
        <f t="shared" si="0"/>
        <v>0.48720000000000002</v>
      </c>
      <c r="G68" s="6"/>
      <c r="H68" s="25">
        <f t="shared" si="1"/>
        <v>0.48720000000000002</v>
      </c>
      <c r="I68" s="5"/>
      <c r="J68" s="5"/>
    </row>
    <row r="69" spans="1:10" x14ac:dyDescent="0.25">
      <c r="A69" s="15">
        <f>'Nyquist Rate - Tx'!A70</f>
        <v>5.5E-2</v>
      </c>
      <c r="B69" s="15">
        <f>'Nyquist Rate - Tx'!B70</f>
        <v>3.5857864376269095</v>
      </c>
      <c r="D69" s="4">
        <f t="shared" si="2"/>
        <v>4.9999999999999968E-2</v>
      </c>
      <c r="E69" s="4">
        <v>55</v>
      </c>
      <c r="F69" s="23">
        <f t="shared" si="0"/>
        <v>0</v>
      </c>
      <c r="G69" s="6"/>
      <c r="H69" s="25">
        <f t="shared" si="1"/>
        <v>0</v>
      </c>
      <c r="I69" s="5"/>
      <c r="J69" s="5"/>
    </row>
    <row r="70" spans="1:10" x14ac:dyDescent="0.25">
      <c r="A70" s="15">
        <f>'Nyquist Rate - Tx'!A71</f>
        <v>5.6000000000000001E-2</v>
      </c>
      <c r="B70" s="15">
        <f>'Nyquist Rate - Tx'!B71</f>
        <v>4.9270509831248397</v>
      </c>
      <c r="D70" s="4">
        <f t="shared" si="2"/>
        <v>5.0909090909090876E-2</v>
      </c>
      <c r="E70" s="4">
        <v>56</v>
      </c>
      <c r="F70" s="23">
        <f t="shared" si="0"/>
        <v>-8.2100000000000006E-2</v>
      </c>
      <c r="G70" s="6"/>
      <c r="H70" s="25">
        <f t="shared" si="1"/>
        <v>0.54289999999999994</v>
      </c>
      <c r="I70" s="5"/>
      <c r="J70" s="5"/>
    </row>
    <row r="71" spans="1:10" x14ac:dyDescent="0.25">
      <c r="A71" s="15">
        <f>'Nyquist Rate - Tx'!A72</f>
        <v>5.7000000000000002E-2</v>
      </c>
      <c r="B71" s="15">
        <f>'Nyquist Rate - Tx'!B72</f>
        <v>6.1569132130856339</v>
      </c>
      <c r="D71" s="4">
        <f t="shared" si="2"/>
        <v>5.1818181818181784E-2</v>
      </c>
      <c r="E71" s="4">
        <v>57</v>
      </c>
      <c r="F71" s="23">
        <f t="shared" si="0"/>
        <v>0.2303</v>
      </c>
      <c r="G71" s="6"/>
      <c r="H71" s="25">
        <f t="shared" si="1"/>
        <v>0.2303</v>
      </c>
      <c r="I71" s="5"/>
      <c r="J71" s="5"/>
    </row>
    <row r="72" spans="1:10" x14ac:dyDescent="0.25">
      <c r="A72" s="15">
        <f>'Nyquist Rate - Tx'!A73</f>
        <v>5.8000000000000003E-2</v>
      </c>
      <c r="B72" s="15">
        <f>'Nyquist Rate - Tx'!B73</f>
        <v>7.1429719392844273</v>
      </c>
      <c r="D72" s="4">
        <f t="shared" si="2"/>
        <v>5.2727272727272692E-2</v>
      </c>
      <c r="E72" s="4">
        <v>58</v>
      </c>
      <c r="F72" s="23">
        <f t="shared" si="0"/>
        <v>0.89490000000000003</v>
      </c>
      <c r="G72" s="6"/>
      <c r="H72" s="25">
        <f t="shared" si="1"/>
        <v>0.26990000000000003</v>
      </c>
      <c r="I72" s="5"/>
      <c r="J72" s="5"/>
    </row>
    <row r="73" spans="1:10" x14ac:dyDescent="0.25">
      <c r="A73" s="15">
        <f>'Nyquist Rate - Tx'!A74</f>
        <v>5.8999999999999997E-2</v>
      </c>
      <c r="B73" s="15">
        <f>'Nyquist Rate - Tx'!B74</f>
        <v>7.77990590028549</v>
      </c>
      <c r="D73" s="4">
        <f t="shared" si="2"/>
        <v>5.36363636363636E-2</v>
      </c>
      <c r="E73" s="4">
        <v>59</v>
      </c>
      <c r="F73" s="23">
        <f t="shared" si="0"/>
        <v>1.8415999999999999</v>
      </c>
      <c r="G73" s="6"/>
      <c r="H73" s="25">
        <f t="shared" si="1"/>
        <v>0.5915999999999999</v>
      </c>
      <c r="I73" s="5"/>
      <c r="J73" s="5"/>
    </row>
    <row r="74" spans="1:10" x14ac:dyDescent="0.25">
      <c r="A74" s="15">
        <f>'Nyquist Rate - Tx'!A75</f>
        <v>0.06</v>
      </c>
      <c r="B74" s="15">
        <f>'Nyquist Rate - Tx'!B75</f>
        <v>8</v>
      </c>
      <c r="D74" s="4">
        <f t="shared" si="2"/>
        <v>5.4545454545454508E-2</v>
      </c>
      <c r="E74" s="4">
        <v>60</v>
      </c>
      <c r="F74" s="23">
        <f t="shared" si="0"/>
        <v>2.9786999999999999</v>
      </c>
      <c r="G74" s="6"/>
      <c r="H74" s="25">
        <f t="shared" si="1"/>
        <v>0.4786999999999999</v>
      </c>
      <c r="I74" s="5"/>
      <c r="J74" s="5"/>
    </row>
    <row r="75" spans="1:10" x14ac:dyDescent="0.25">
      <c r="A75" s="15">
        <f>'Nyquist Rate - Tx'!A76</f>
        <v>6.0999999999999999E-2</v>
      </c>
      <c r="B75" s="15">
        <f>'Nyquist Rate - Tx'!B76</f>
        <v>7.7799059002854909</v>
      </c>
      <c r="D75" s="4">
        <f t="shared" si="2"/>
        <v>5.5454545454545416E-2</v>
      </c>
      <c r="E75" s="4">
        <v>61</v>
      </c>
      <c r="F75" s="23">
        <f t="shared" si="0"/>
        <v>4.2000999999999999</v>
      </c>
      <c r="G75" s="6"/>
      <c r="H75" s="25">
        <f t="shared" si="1"/>
        <v>0.45009999999999994</v>
      </c>
      <c r="I75" s="5"/>
      <c r="J75" s="5"/>
    </row>
    <row r="76" spans="1:10" x14ac:dyDescent="0.25">
      <c r="A76" s="15">
        <f>'Nyquist Rate - Tx'!A77</f>
        <v>6.2E-2</v>
      </c>
      <c r="B76" s="15">
        <f>'Nyquist Rate - Tx'!B77</f>
        <v>7.1429719392844309</v>
      </c>
      <c r="D76" s="4">
        <f t="shared" si="2"/>
        <v>5.6363636363636324E-2</v>
      </c>
      <c r="E76" s="4">
        <v>62</v>
      </c>
      <c r="F76" s="23">
        <f t="shared" si="0"/>
        <v>5.3945999999999996</v>
      </c>
      <c r="G76" s="6"/>
      <c r="H76" s="25">
        <f t="shared" si="1"/>
        <v>0.39459999999999962</v>
      </c>
      <c r="I76" s="5"/>
      <c r="J76" s="5"/>
    </row>
    <row r="77" spans="1:10" x14ac:dyDescent="0.25">
      <c r="A77" s="15">
        <f>'Nyquist Rate - Tx'!A78</f>
        <v>6.3E-2</v>
      </c>
      <c r="B77" s="15">
        <f>'Nyquist Rate - Tx'!B78</f>
        <v>6.1569132130856268</v>
      </c>
      <c r="D77" s="4">
        <f t="shared" si="2"/>
        <v>5.7272727272727232E-2</v>
      </c>
      <c r="E77" s="4">
        <v>63</v>
      </c>
      <c r="F77" s="23">
        <f t="shared" si="0"/>
        <v>6.4550000000000001</v>
      </c>
      <c r="G77" s="6"/>
      <c r="H77" s="25">
        <f t="shared" si="1"/>
        <v>0.20500000000000007</v>
      </c>
      <c r="I77" s="5"/>
      <c r="J77" s="5"/>
    </row>
    <row r="78" spans="1:10" x14ac:dyDescent="0.25">
      <c r="A78" s="15">
        <f>'Nyquist Rate - Tx'!A79</f>
        <v>6.4000000000000001E-2</v>
      </c>
      <c r="B78" s="15">
        <f>'Nyquist Rate - Tx'!B79</f>
        <v>4.9270509831248468</v>
      </c>
      <c r="D78" s="4">
        <f t="shared" si="2"/>
        <v>5.818181818181814E-2</v>
      </c>
      <c r="E78" s="4">
        <v>64</v>
      </c>
      <c r="F78" s="23">
        <f t="shared" si="0"/>
        <v>7.2873000000000001</v>
      </c>
      <c r="G78" s="6"/>
      <c r="H78" s="25">
        <f t="shared" si="1"/>
        <v>0.41230000000000011</v>
      </c>
      <c r="I78" s="5"/>
      <c r="J78" s="5"/>
    </row>
    <row r="79" spans="1:10" x14ac:dyDescent="0.25">
      <c r="A79" s="15">
        <f>'Nyquist Rate - Tx'!A80</f>
        <v>6.5000000000000002E-2</v>
      </c>
      <c r="B79" s="15">
        <f>'Nyquist Rate - Tx'!B80</f>
        <v>3.5857864376269006</v>
      </c>
      <c r="D79" s="4">
        <f t="shared" si="2"/>
        <v>5.9090909090909048E-2</v>
      </c>
      <c r="E79" s="4">
        <v>65</v>
      </c>
      <c r="F79" s="23">
        <f t="shared" ref="F79:F142" si="3">ROUND($C$3*(COS($C$5*D79))^2+$C$4*COS($C$5*D79), 4)</f>
        <v>7.8178000000000001</v>
      </c>
      <c r="G79" s="6"/>
      <c r="H79" s="25">
        <f t="shared" ref="H79:H142" si="4">MOD(F79, $G$10)</f>
        <v>0.31780000000000008</v>
      </c>
      <c r="I79" s="5"/>
      <c r="J79" s="5"/>
    </row>
    <row r="80" spans="1:10" x14ac:dyDescent="0.25">
      <c r="A80" s="15">
        <f>'Nyquist Rate - Tx'!A81</f>
        <v>6.6000000000000003E-2</v>
      </c>
      <c r="B80" s="15">
        <f>'Nyquist Rate - Tx'!B81</f>
        <v>2.2793445235403058</v>
      </c>
      <c r="D80" s="4">
        <f t="shared" ref="D80:D143" si="5">D79+$C$11</f>
        <v>5.9999999999999956E-2</v>
      </c>
      <c r="E80" s="4">
        <v>66</v>
      </c>
      <c r="F80" s="23">
        <f t="shared" si="3"/>
        <v>8</v>
      </c>
      <c r="G80" s="6"/>
      <c r="H80" s="25">
        <f t="shared" si="4"/>
        <v>0.5</v>
      </c>
      <c r="I80" s="5"/>
      <c r="J80" s="5"/>
    </row>
    <row r="81" spans="1:10" x14ac:dyDescent="0.25">
      <c r="A81" s="15">
        <f>'Nyquist Rate - Tx'!A82</f>
        <v>6.7000000000000004E-2</v>
      </c>
      <c r="B81" s="15">
        <f>'Nyquist Rate - Tx'!B82</f>
        <v>1.1530927390585379</v>
      </c>
      <c r="D81" s="4">
        <f t="shared" si="5"/>
        <v>6.0909090909090864E-2</v>
      </c>
      <c r="E81" s="4">
        <v>67</v>
      </c>
      <c r="F81" s="23">
        <f t="shared" si="3"/>
        <v>7.8178000000000001</v>
      </c>
      <c r="G81" s="6"/>
      <c r="H81" s="25">
        <f t="shared" si="4"/>
        <v>0.31780000000000008</v>
      </c>
      <c r="I81" s="5"/>
      <c r="J81" s="5"/>
    </row>
    <row r="82" spans="1:10" x14ac:dyDescent="0.25">
      <c r="A82" s="15">
        <f>'Nyquist Rate - Tx'!A83</f>
        <v>6.8000000000000005E-2</v>
      </c>
      <c r="B82" s="15">
        <f>'Nyquist Rate - Tx'!B83</f>
        <v>0.33688103937536262</v>
      </c>
      <c r="D82" s="4">
        <f t="shared" si="5"/>
        <v>6.1818181818181772E-2</v>
      </c>
      <c r="E82" s="4">
        <v>68</v>
      </c>
      <c r="F82" s="23">
        <f t="shared" si="3"/>
        <v>7.2873000000000001</v>
      </c>
      <c r="G82" s="6"/>
      <c r="H82" s="25">
        <f t="shared" si="4"/>
        <v>0.41230000000000011</v>
      </c>
      <c r="I82" s="5"/>
      <c r="J82" s="5"/>
    </row>
    <row r="83" spans="1:10" x14ac:dyDescent="0.25">
      <c r="A83" s="15">
        <f>'Nyquist Rate - Tx'!A84</f>
        <v>6.9000000000000006E-2</v>
      </c>
      <c r="B83" s="15">
        <f>'Nyquist Rate - Tx'!B84</f>
        <v>-6.8151511556230115E-2</v>
      </c>
      <c r="D83" s="4">
        <f t="shared" si="5"/>
        <v>6.2727272727272687E-2</v>
      </c>
      <c r="E83" s="4">
        <v>69</v>
      </c>
      <c r="F83" s="23">
        <f t="shared" si="3"/>
        <v>6.4550000000000001</v>
      </c>
      <c r="G83" s="6"/>
      <c r="H83" s="25">
        <f t="shared" si="4"/>
        <v>0.20500000000000007</v>
      </c>
      <c r="I83" s="5"/>
      <c r="J83" s="5"/>
    </row>
    <row r="84" spans="1:10" x14ac:dyDescent="0.25">
      <c r="A84" s="15">
        <f>'Nyquist Rate - Tx'!A85</f>
        <v>7.0000000000000007E-2</v>
      </c>
      <c r="B84" s="15">
        <f>'Nyquist Rate - Tx'!B85</f>
        <v>2.6951097603644851E-15</v>
      </c>
      <c r="D84" s="4">
        <f t="shared" si="5"/>
        <v>6.3636363636363602E-2</v>
      </c>
      <c r="E84" s="4">
        <v>70</v>
      </c>
      <c r="F84" s="23">
        <f t="shared" si="3"/>
        <v>5.3945999999999996</v>
      </c>
      <c r="G84" s="6"/>
      <c r="H84" s="25">
        <f t="shared" si="4"/>
        <v>0.39459999999999962</v>
      </c>
      <c r="I84" s="5"/>
      <c r="J84" s="5"/>
    </row>
    <row r="85" spans="1:10" x14ac:dyDescent="0.25">
      <c r="A85" s="15">
        <f>'Nyquist Rate - Tx'!A86</f>
        <v>7.0999999999999994E-2</v>
      </c>
      <c r="B85" s="15">
        <f>'Nyquist Rate - Tx'!B86</f>
        <v>0.55758634860468714</v>
      </c>
      <c r="D85" s="4">
        <f t="shared" si="5"/>
        <v>6.4545454545454517E-2</v>
      </c>
      <c r="E85" s="4">
        <v>71</v>
      </c>
      <c r="F85" s="23">
        <f t="shared" si="3"/>
        <v>4.2000999999999999</v>
      </c>
      <c r="G85" s="6"/>
      <c r="H85" s="25">
        <f t="shared" si="4"/>
        <v>0.45009999999999994</v>
      </c>
      <c r="I85" s="5"/>
      <c r="J85" s="5"/>
    </row>
    <row r="86" spans="1:10" x14ac:dyDescent="0.25">
      <c r="A86" s="15">
        <f>'Nyquist Rate - Tx'!A87</f>
        <v>7.1999999999999995E-2</v>
      </c>
      <c r="B86" s="15">
        <f>'Nyquist Rate - Tx'!B87</f>
        <v>1.5729490168751543</v>
      </c>
      <c r="D86" s="4">
        <f t="shared" si="5"/>
        <v>6.5454545454545432E-2</v>
      </c>
      <c r="E86" s="4">
        <v>72</v>
      </c>
      <c r="F86" s="23">
        <f t="shared" si="3"/>
        <v>2.9786999999999999</v>
      </c>
      <c r="G86" s="6"/>
      <c r="H86" s="25">
        <f t="shared" si="4"/>
        <v>0.4786999999999999</v>
      </c>
      <c r="I86" s="5"/>
      <c r="J86" s="5"/>
    </row>
    <row r="87" spans="1:10" x14ac:dyDescent="0.25">
      <c r="A87" s="15">
        <f>'Nyquist Rate - Tx'!A88</f>
        <v>7.2999999999999995E-2</v>
      </c>
      <c r="B87" s="15">
        <f>'Nyquist Rate - Tx'!B88</f>
        <v>2.9690547380167147</v>
      </c>
      <c r="D87" s="4">
        <f t="shared" si="5"/>
        <v>6.6363636363636347E-2</v>
      </c>
      <c r="E87" s="4">
        <v>73</v>
      </c>
      <c r="F87" s="23">
        <f t="shared" si="3"/>
        <v>1.8415999999999999</v>
      </c>
      <c r="G87" s="6"/>
      <c r="H87" s="25">
        <f t="shared" si="4"/>
        <v>0.5915999999999999</v>
      </c>
      <c r="I87" s="5"/>
      <c r="J87" s="5"/>
    </row>
    <row r="88" spans="1:10" x14ac:dyDescent="0.25">
      <c r="A88" s="15">
        <f>'Nyquist Rate - Tx'!A89</f>
        <v>7.3999999999999996E-2</v>
      </c>
      <c r="B88" s="15">
        <f>'Nyquist Rate - Tx'!B89</f>
        <v>4.6304855327102041</v>
      </c>
      <c r="D88" s="4">
        <f t="shared" si="5"/>
        <v>6.7272727272727262E-2</v>
      </c>
      <c r="E88" s="4">
        <v>74</v>
      </c>
      <c r="F88" s="23">
        <f t="shared" si="3"/>
        <v>0.89490000000000003</v>
      </c>
      <c r="G88" s="6"/>
      <c r="H88" s="25">
        <f t="shared" si="4"/>
        <v>0.26990000000000003</v>
      </c>
      <c r="I88" s="5"/>
      <c r="J88" s="5"/>
    </row>
    <row r="89" spans="1:10" x14ac:dyDescent="0.25">
      <c r="A89" s="15">
        <f>'Nyquist Rate - Tx'!A90</f>
        <v>7.4999999999999997E-2</v>
      </c>
      <c r="B89" s="15">
        <f>'Nyquist Rate - Tx'!B90</f>
        <v>6.4142135623730994</v>
      </c>
      <c r="D89" s="4">
        <f t="shared" si="5"/>
        <v>6.8181818181818177E-2</v>
      </c>
      <c r="E89" s="4">
        <v>75</v>
      </c>
      <c r="F89" s="23">
        <f t="shared" si="3"/>
        <v>0.2303</v>
      </c>
      <c r="G89" s="6"/>
      <c r="H89" s="25">
        <f t="shared" si="4"/>
        <v>0.2303</v>
      </c>
      <c r="I89" s="5"/>
      <c r="J89" s="5"/>
    </row>
    <row r="90" spans="1:10" x14ac:dyDescent="0.25">
      <c r="A90" s="15">
        <f>'Nyquist Rate - Tx'!A91</f>
        <v>7.5999999999999998E-2</v>
      </c>
      <c r="B90" s="15">
        <f>'Nyquist Rate - Tx'!B91</f>
        <v>8.1631189606246259</v>
      </c>
      <c r="D90" s="4">
        <f t="shared" si="5"/>
        <v>6.9090909090909092E-2</v>
      </c>
      <c r="E90" s="4">
        <v>76</v>
      </c>
      <c r="F90" s="23">
        <f t="shared" si="3"/>
        <v>-8.2100000000000006E-2</v>
      </c>
      <c r="G90" s="6"/>
      <c r="H90" s="25">
        <f t="shared" si="4"/>
        <v>0.54289999999999994</v>
      </c>
      <c r="I90" s="5"/>
      <c r="J90" s="5"/>
    </row>
    <row r="91" spans="1:10" x14ac:dyDescent="0.25">
      <c r="A91" s="15">
        <f>'Nyquist Rate - Tx'!A92</f>
        <v>7.6999999999999999E-2</v>
      </c>
      <c r="B91" s="15">
        <f>'Nyquist Rate - Tx'!B92</f>
        <v>9.7209393098391033</v>
      </c>
      <c r="D91" s="4">
        <f t="shared" si="5"/>
        <v>7.0000000000000007E-2</v>
      </c>
      <c r="E91" s="4">
        <v>77</v>
      </c>
      <c r="F91" s="23">
        <f t="shared" si="3"/>
        <v>0</v>
      </c>
      <c r="G91" s="6"/>
      <c r="H91" s="25">
        <f t="shared" si="4"/>
        <v>0</v>
      </c>
      <c r="I91" s="5"/>
      <c r="J91" s="5"/>
    </row>
    <row r="92" spans="1:10" x14ac:dyDescent="0.25">
      <c r="A92" s="15">
        <f>'Nyquist Rate - Tx'!A93</f>
        <v>7.8E-2</v>
      </c>
      <c r="B92" s="15">
        <f>'Nyquist Rate - Tx'!B93</f>
        <v>10.947198004465042</v>
      </c>
      <c r="D92" s="4">
        <f t="shared" si="5"/>
        <v>7.0909090909090922E-2</v>
      </c>
      <c r="E92" s="4">
        <v>78</v>
      </c>
      <c r="F92" s="23">
        <f t="shared" si="3"/>
        <v>0.48720000000000002</v>
      </c>
      <c r="G92" s="6"/>
      <c r="H92" s="25">
        <f t="shared" si="4"/>
        <v>0.48720000000000002</v>
      </c>
      <c r="I92" s="5"/>
      <c r="J92" s="5"/>
    </row>
    <row r="93" spans="1:10" x14ac:dyDescent="0.25">
      <c r="A93" s="15">
        <f>'Nyquist Rate - Tx'!A94</f>
        <v>7.9000000000000001E-2</v>
      </c>
      <c r="B93" s="15">
        <f>'Nyquist Rate - Tx'!B94</f>
        <v>11.730659262666045</v>
      </c>
      <c r="D93" s="4">
        <f t="shared" si="5"/>
        <v>7.1818181818181837E-2</v>
      </c>
      <c r="E93" s="4">
        <v>79</v>
      </c>
      <c r="F93" s="23">
        <f t="shared" si="3"/>
        <v>1.3572</v>
      </c>
      <c r="G93" s="6"/>
      <c r="H93" s="25">
        <f t="shared" si="4"/>
        <v>0.10719999999999996</v>
      </c>
      <c r="I93" s="5"/>
      <c r="J93" s="5"/>
    </row>
    <row r="94" spans="1:10" x14ac:dyDescent="0.25">
      <c r="A94" s="15">
        <f>'Nyquist Rate - Tx'!A95</f>
        <v>0.08</v>
      </c>
      <c r="B94" s="15">
        <f>'Nyquist Rate - Tx'!B95</f>
        <v>12</v>
      </c>
      <c r="D94" s="4">
        <f t="shared" si="5"/>
        <v>7.2727272727272751E-2</v>
      </c>
      <c r="E94" s="4">
        <v>80</v>
      </c>
      <c r="F94" s="23">
        <f t="shared" si="3"/>
        <v>2.5565000000000002</v>
      </c>
      <c r="G94" s="6"/>
      <c r="H94" s="25">
        <f t="shared" si="4"/>
        <v>5.6500000000000217E-2</v>
      </c>
      <c r="I94" s="5"/>
      <c r="J94" s="5"/>
    </row>
    <row r="95" spans="1:10" x14ac:dyDescent="0.25">
      <c r="A95" s="15">
        <f>'Nyquist Rate - Tx'!A96</f>
        <v>8.1000000000000003E-2</v>
      </c>
      <c r="B95" s="15">
        <f>'Nyquist Rate - Tx'!B96</f>
        <v>11.730659262666041</v>
      </c>
      <c r="D95" s="4">
        <f t="shared" si="5"/>
        <v>7.3636363636363666E-2</v>
      </c>
      <c r="E95" s="4">
        <v>81</v>
      </c>
      <c r="F95" s="23">
        <f t="shared" si="3"/>
        <v>4.0042</v>
      </c>
      <c r="G95" s="6"/>
      <c r="H95" s="25">
        <f t="shared" si="4"/>
        <v>0.25419999999999998</v>
      </c>
      <c r="I95" s="5"/>
      <c r="J95" s="5"/>
    </row>
    <row r="96" spans="1:10" x14ac:dyDescent="0.25">
      <c r="A96" s="15">
        <f>'Nyquist Rate - Tx'!A97</f>
        <v>8.2000000000000003E-2</v>
      </c>
      <c r="B96" s="15">
        <f>'Nyquist Rate - Tx'!B97</f>
        <v>10.947198004465037</v>
      </c>
      <c r="D96" s="4">
        <f t="shared" si="5"/>
        <v>7.4545454545454581E-2</v>
      </c>
      <c r="E96" s="4">
        <v>82</v>
      </c>
      <c r="F96" s="23">
        <f t="shared" si="3"/>
        <v>5.5980999999999996</v>
      </c>
      <c r="G96" s="6"/>
      <c r="H96" s="25">
        <f t="shared" si="4"/>
        <v>0.59809999999999963</v>
      </c>
      <c r="I96" s="5"/>
      <c r="J96" s="5"/>
    </row>
    <row r="97" spans="1:10" x14ac:dyDescent="0.25">
      <c r="A97" s="15">
        <f>'Nyquist Rate - Tx'!A98</f>
        <v>8.3000000000000004E-2</v>
      </c>
      <c r="B97" s="15">
        <f>'Nyquist Rate - Tx'!B98</f>
        <v>9.7209393098390979</v>
      </c>
      <c r="D97" s="4">
        <f t="shared" si="5"/>
        <v>7.5454545454545496E-2</v>
      </c>
      <c r="E97" s="4">
        <v>83</v>
      </c>
      <c r="F97" s="23">
        <f t="shared" si="3"/>
        <v>7.2230999999999996</v>
      </c>
      <c r="G97" s="6"/>
      <c r="H97" s="25">
        <f t="shared" si="4"/>
        <v>0.34809999999999963</v>
      </c>
      <c r="I97" s="5"/>
      <c r="J97" s="5"/>
    </row>
    <row r="98" spans="1:10" x14ac:dyDescent="0.25">
      <c r="A98" s="15">
        <f>'Nyquist Rate - Tx'!A99</f>
        <v>8.4000000000000005E-2</v>
      </c>
      <c r="B98" s="15">
        <f>'Nyquist Rate - Tx'!B99</f>
        <v>8.1631189606246188</v>
      </c>
      <c r="D98" s="4">
        <f t="shared" si="5"/>
        <v>7.6363636363636411E-2</v>
      </c>
      <c r="E98" s="4">
        <v>84</v>
      </c>
      <c r="F98" s="23">
        <f t="shared" si="3"/>
        <v>8.7596000000000007</v>
      </c>
      <c r="G98" s="6"/>
      <c r="H98" s="25">
        <f t="shared" si="4"/>
        <v>9.6000000000007191E-3</v>
      </c>
      <c r="I98" s="5"/>
      <c r="J98" s="5"/>
    </row>
    <row r="99" spans="1:10" x14ac:dyDescent="0.25">
      <c r="A99" s="15">
        <f>'Nyquist Rate - Tx'!A100</f>
        <v>8.5000000000000006E-2</v>
      </c>
      <c r="B99" s="15">
        <f>'Nyquist Rate - Tx'!B100</f>
        <v>6.4142135623730905</v>
      </c>
      <c r="D99" s="4">
        <f t="shared" si="5"/>
        <v>7.7272727272727326E-2</v>
      </c>
      <c r="E99" s="4">
        <v>85</v>
      </c>
      <c r="F99" s="23">
        <f t="shared" si="3"/>
        <v>10.0936</v>
      </c>
      <c r="G99" s="6"/>
      <c r="H99" s="25">
        <f t="shared" si="4"/>
        <v>9.360000000000035E-2</v>
      </c>
      <c r="I99" s="5"/>
      <c r="J99" s="5"/>
    </row>
    <row r="100" spans="1:10" x14ac:dyDescent="0.25">
      <c r="A100" s="15">
        <f>'Nyquist Rate - Tx'!A101</f>
        <v>8.5999999999999993E-2</v>
      </c>
      <c r="B100" s="15">
        <f>'Nyquist Rate - Tx'!B101</f>
        <v>4.6304855327102157</v>
      </c>
      <c r="D100" s="4">
        <f t="shared" si="5"/>
        <v>7.8181818181818241E-2</v>
      </c>
      <c r="E100" s="4">
        <v>86</v>
      </c>
      <c r="F100" s="23">
        <f t="shared" si="3"/>
        <v>11.125299999999999</v>
      </c>
      <c r="G100" s="6"/>
      <c r="H100" s="25">
        <f t="shared" si="4"/>
        <v>0.5002999999999993</v>
      </c>
      <c r="I100" s="5"/>
      <c r="J100" s="5"/>
    </row>
    <row r="101" spans="1:10" x14ac:dyDescent="0.25">
      <c r="A101" s="15">
        <f>'Nyquist Rate - Tx'!A102</f>
        <v>8.6999999999999994E-2</v>
      </c>
      <c r="B101" s="15">
        <f>'Nyquist Rate - Tx'!B102</f>
        <v>2.9690547380167422</v>
      </c>
      <c r="D101" s="4">
        <f t="shared" si="5"/>
        <v>7.9090909090909156E-2</v>
      </c>
      <c r="E101" s="4">
        <v>87</v>
      </c>
      <c r="F101" s="23">
        <f t="shared" si="3"/>
        <v>11.777100000000001</v>
      </c>
      <c r="G101" s="6"/>
      <c r="H101" s="25">
        <f t="shared" si="4"/>
        <v>0.52710000000000079</v>
      </c>
      <c r="I101" s="5"/>
      <c r="J101" s="5"/>
    </row>
    <row r="102" spans="1:10" x14ac:dyDescent="0.25">
      <c r="A102" s="15">
        <f>'Nyquist Rate - Tx'!A103</f>
        <v>8.7999999999999995E-2</v>
      </c>
      <c r="B102" s="15">
        <f>'Nyquist Rate - Tx'!B103</f>
        <v>1.5729490168751621</v>
      </c>
      <c r="D102" s="4">
        <f t="shared" si="5"/>
        <v>8.0000000000000071E-2</v>
      </c>
      <c r="E102" s="4">
        <v>88</v>
      </c>
      <c r="F102" s="23">
        <f t="shared" si="3"/>
        <v>12</v>
      </c>
      <c r="G102" s="6"/>
      <c r="H102" s="25">
        <f t="shared" si="4"/>
        <v>0.125</v>
      </c>
      <c r="I102" s="5"/>
      <c r="J102" s="5"/>
    </row>
    <row r="103" spans="1:10" x14ac:dyDescent="0.25">
      <c r="A103" s="15">
        <f>'Nyquist Rate - Tx'!A104</f>
        <v>8.8999999999999996E-2</v>
      </c>
      <c r="B103" s="15">
        <f>'Nyquist Rate - Tx'!B104</f>
        <v>0.55758634860470113</v>
      </c>
      <c r="D103" s="4">
        <f t="shared" si="5"/>
        <v>8.0909090909090986E-2</v>
      </c>
      <c r="E103" s="4">
        <v>89</v>
      </c>
      <c r="F103" s="23">
        <f t="shared" si="3"/>
        <v>11.777100000000001</v>
      </c>
      <c r="G103" s="6"/>
      <c r="H103" s="25">
        <f t="shared" si="4"/>
        <v>0.52710000000000079</v>
      </c>
      <c r="I103" s="5"/>
      <c r="J103" s="5"/>
    </row>
    <row r="104" spans="1:10" x14ac:dyDescent="0.25">
      <c r="A104" s="15">
        <f>'Nyquist Rate - Tx'!A105</f>
        <v>0.09</v>
      </c>
      <c r="B104" s="15">
        <f>'Nyquist Rate - Tx'!B105</f>
        <v>1.102633609417761E-15</v>
      </c>
      <c r="D104" s="4">
        <f t="shared" si="5"/>
        <v>8.1818181818181901E-2</v>
      </c>
      <c r="E104" s="4">
        <v>90</v>
      </c>
      <c r="F104" s="23">
        <f t="shared" si="3"/>
        <v>11.125299999999999</v>
      </c>
      <c r="G104" s="6"/>
      <c r="H104" s="25">
        <f t="shared" si="4"/>
        <v>0.5002999999999993</v>
      </c>
      <c r="I104" s="5"/>
      <c r="J104" s="5"/>
    </row>
    <row r="105" spans="1:10" x14ac:dyDescent="0.25">
      <c r="A105" s="15">
        <f>'Nyquist Rate - Tx'!A106</f>
        <v>9.0999999999999998E-2</v>
      </c>
      <c r="B105" s="15">
        <f>'Nyquist Rate - Tx'!B106</f>
        <v>-6.8151511556229227E-2</v>
      </c>
      <c r="D105" s="4">
        <f t="shared" si="5"/>
        <v>8.2727272727272816E-2</v>
      </c>
      <c r="E105" s="4">
        <v>91</v>
      </c>
      <c r="F105" s="23">
        <f t="shared" si="3"/>
        <v>10.0936</v>
      </c>
      <c r="G105" s="6"/>
      <c r="H105" s="25">
        <f t="shared" si="4"/>
        <v>9.360000000000035E-2</v>
      </c>
      <c r="I105" s="5"/>
      <c r="J105" s="5"/>
    </row>
    <row r="106" spans="1:10" x14ac:dyDescent="0.25">
      <c r="A106" s="15">
        <f>'Nyquist Rate - Tx'!A107</f>
        <v>9.1999999999999998E-2</v>
      </c>
      <c r="B106" s="15">
        <f>'Nyquist Rate - Tx'!B107</f>
        <v>0.33688103937536573</v>
      </c>
      <c r="D106" s="4">
        <f t="shared" si="5"/>
        <v>8.3636363636363731E-2</v>
      </c>
      <c r="E106" s="4">
        <v>92</v>
      </c>
      <c r="F106" s="23">
        <f t="shared" si="3"/>
        <v>8.7596000000000007</v>
      </c>
      <c r="G106" s="6"/>
      <c r="H106" s="25">
        <f t="shared" si="4"/>
        <v>9.6000000000007191E-3</v>
      </c>
      <c r="I106" s="5"/>
      <c r="J106" s="5"/>
    </row>
    <row r="107" spans="1:10" x14ac:dyDescent="0.25">
      <c r="A107" s="15">
        <f>'Nyquist Rate - Tx'!A108</f>
        <v>9.2999999999999999E-2</v>
      </c>
      <c r="B107" s="15">
        <f>'Nyquist Rate - Tx'!B108</f>
        <v>1.153092739058543</v>
      </c>
      <c r="D107" s="4">
        <f t="shared" si="5"/>
        <v>8.4545454545454646E-2</v>
      </c>
      <c r="E107" s="4">
        <v>93</v>
      </c>
      <c r="F107" s="23">
        <f t="shared" si="3"/>
        <v>7.2230999999999996</v>
      </c>
      <c r="G107" s="6"/>
      <c r="H107" s="25">
        <f t="shared" si="4"/>
        <v>0.34809999999999963</v>
      </c>
      <c r="I107" s="5"/>
      <c r="J107" s="5"/>
    </row>
    <row r="108" spans="1:10" x14ac:dyDescent="0.25">
      <c r="A108" s="15">
        <f>'Nyquist Rate - Tx'!A109</f>
        <v>9.4E-2</v>
      </c>
      <c r="B108" s="15">
        <f>'Nyquist Rate - Tx'!B109</f>
        <v>2.2793445235403125</v>
      </c>
      <c r="D108" s="4">
        <f t="shared" si="5"/>
        <v>8.5454545454545561E-2</v>
      </c>
      <c r="E108" s="4">
        <v>94</v>
      </c>
      <c r="F108" s="23">
        <f t="shared" si="3"/>
        <v>5.5980999999999996</v>
      </c>
      <c r="G108" s="6"/>
      <c r="H108" s="25">
        <f t="shared" si="4"/>
        <v>0.59809999999999963</v>
      </c>
      <c r="I108" s="5"/>
      <c r="J108" s="5"/>
    </row>
    <row r="109" spans="1:10" x14ac:dyDescent="0.25">
      <c r="A109" s="15">
        <f>'Nyquist Rate - Tx'!A110</f>
        <v>9.5000000000000001E-2</v>
      </c>
      <c r="B109" s="15">
        <f>'Nyquist Rate - Tx'!B110</f>
        <v>3.5857864376269077</v>
      </c>
      <c r="D109" s="4">
        <f t="shared" si="5"/>
        <v>8.6363636363636476E-2</v>
      </c>
      <c r="E109" s="4">
        <v>95</v>
      </c>
      <c r="F109" s="23">
        <f t="shared" si="3"/>
        <v>4.0042</v>
      </c>
      <c r="G109" s="6"/>
      <c r="H109" s="25">
        <f t="shared" si="4"/>
        <v>0.25419999999999998</v>
      </c>
      <c r="I109" s="5"/>
      <c r="J109" s="5"/>
    </row>
    <row r="110" spans="1:10" x14ac:dyDescent="0.25">
      <c r="A110" s="15">
        <f>'Nyquist Rate - Tx'!A111</f>
        <v>9.6000000000000002E-2</v>
      </c>
      <c r="B110" s="15">
        <f>'Nyquist Rate - Tx'!B111</f>
        <v>4.9270509831248521</v>
      </c>
      <c r="D110" s="4">
        <f t="shared" si="5"/>
        <v>8.7272727272727391E-2</v>
      </c>
      <c r="E110" s="4">
        <v>96</v>
      </c>
      <c r="F110" s="23">
        <f t="shared" si="3"/>
        <v>2.5565000000000002</v>
      </c>
      <c r="G110" s="6"/>
      <c r="H110" s="25">
        <f t="shared" si="4"/>
        <v>5.6500000000000217E-2</v>
      </c>
      <c r="I110" s="5"/>
      <c r="J110" s="5"/>
    </row>
    <row r="111" spans="1:10" x14ac:dyDescent="0.25">
      <c r="A111" s="15">
        <f>'Nyquist Rate - Tx'!A112</f>
        <v>9.7000000000000003E-2</v>
      </c>
      <c r="B111" s="15">
        <f>'Nyquist Rate - Tx'!B112</f>
        <v>6.1569132130856321</v>
      </c>
      <c r="D111" s="4">
        <f t="shared" si="5"/>
        <v>8.8181818181818306E-2</v>
      </c>
      <c r="E111" s="4">
        <v>97</v>
      </c>
      <c r="F111" s="23">
        <f t="shared" si="3"/>
        <v>1.3572</v>
      </c>
      <c r="G111" s="6"/>
      <c r="H111" s="25">
        <f t="shared" si="4"/>
        <v>0.10719999999999996</v>
      </c>
      <c r="I111" s="5"/>
      <c r="J111" s="5"/>
    </row>
    <row r="112" spans="1:10" x14ac:dyDescent="0.25">
      <c r="A112" s="15">
        <f>'Nyquist Rate - Tx'!A113</f>
        <v>9.8000000000000004E-2</v>
      </c>
      <c r="B112" s="15">
        <f>'Nyquist Rate - Tx'!B113</f>
        <v>7.1429719392844371</v>
      </c>
      <c r="D112" s="4">
        <f t="shared" si="5"/>
        <v>8.9090909090909221E-2</v>
      </c>
      <c r="E112" s="4">
        <v>98</v>
      </c>
      <c r="F112" s="23">
        <f t="shared" si="3"/>
        <v>0.48720000000000002</v>
      </c>
      <c r="G112" s="6"/>
      <c r="H112" s="25">
        <f t="shared" si="4"/>
        <v>0.48720000000000002</v>
      </c>
      <c r="I112" s="5"/>
      <c r="J112" s="5"/>
    </row>
    <row r="113" spans="1:10" x14ac:dyDescent="0.25">
      <c r="A113" s="15">
        <f>'Nyquist Rate - Tx'!A114</f>
        <v>9.9000000000000005E-2</v>
      </c>
      <c r="B113" s="15">
        <f>'Nyquist Rate - Tx'!B114</f>
        <v>7.7799059002854927</v>
      </c>
      <c r="D113" s="4">
        <f t="shared" si="5"/>
        <v>9.0000000000000135E-2</v>
      </c>
      <c r="E113" s="4">
        <v>99</v>
      </c>
      <c r="F113" s="23">
        <f t="shared" si="3"/>
        <v>0</v>
      </c>
      <c r="G113" s="6"/>
      <c r="H113" s="25">
        <f t="shared" si="4"/>
        <v>0</v>
      </c>
      <c r="I113" s="5"/>
      <c r="J113" s="5"/>
    </row>
    <row r="114" spans="1:10" x14ac:dyDescent="0.25">
      <c r="A114" s="15">
        <f>'Nyquist Rate - Tx'!A115</f>
        <v>0.1</v>
      </c>
      <c r="B114" s="15">
        <f>'Nyquist Rate - Tx'!B115</f>
        <v>8</v>
      </c>
      <c r="D114" s="4">
        <f t="shared" si="5"/>
        <v>9.090909090909105E-2</v>
      </c>
      <c r="E114" s="4">
        <v>100</v>
      </c>
      <c r="F114" s="23">
        <f t="shared" si="3"/>
        <v>-8.2100000000000006E-2</v>
      </c>
      <c r="G114" s="6"/>
      <c r="H114" s="25">
        <f t="shared" si="4"/>
        <v>0.54289999999999994</v>
      </c>
      <c r="I114" s="5"/>
      <c r="J114" s="5"/>
    </row>
    <row r="115" spans="1:10" x14ac:dyDescent="0.25">
      <c r="A115" s="15">
        <f>'Nyquist Rate - Tx'!A116</f>
        <v>0.10100000000000001</v>
      </c>
      <c r="B115" s="15">
        <f>'Nyquist Rate - Tx'!B116</f>
        <v>7.7799059002854909</v>
      </c>
      <c r="D115" s="4">
        <f t="shared" si="5"/>
        <v>9.1818181818181965E-2</v>
      </c>
      <c r="E115" s="4">
        <v>101</v>
      </c>
      <c r="F115" s="23">
        <f t="shared" si="3"/>
        <v>0.2303</v>
      </c>
      <c r="G115" s="6"/>
      <c r="H115" s="25">
        <f t="shared" si="4"/>
        <v>0.2303</v>
      </c>
      <c r="I115" s="5"/>
      <c r="J115" s="5"/>
    </row>
    <row r="116" spans="1:10" x14ac:dyDescent="0.25">
      <c r="A116" s="15">
        <f>'Nyquist Rate - Tx'!A117</f>
        <v>0.10199999999999999</v>
      </c>
      <c r="B116" s="15">
        <f>'Nyquist Rate - Tx'!B117</f>
        <v>7.1429719392844415</v>
      </c>
      <c r="D116" s="4">
        <f t="shared" si="5"/>
        <v>9.272727272727288E-2</v>
      </c>
      <c r="E116" s="4">
        <v>102</v>
      </c>
      <c r="F116" s="23">
        <f t="shared" si="3"/>
        <v>0.89490000000000003</v>
      </c>
      <c r="G116" s="6"/>
      <c r="H116" s="25">
        <f t="shared" si="4"/>
        <v>0.26990000000000003</v>
      </c>
      <c r="I116" s="5"/>
      <c r="J116" s="5"/>
    </row>
    <row r="117" spans="1:10" x14ac:dyDescent="0.25">
      <c r="A117" s="15">
        <f>'Nyquist Rate - Tx'!A118</f>
        <v>0.10299999999999999</v>
      </c>
      <c r="B117" s="15">
        <f>'Nyquist Rate - Tx'!B118</f>
        <v>6.1569132130856401</v>
      </c>
      <c r="D117" s="4">
        <f t="shared" si="5"/>
        <v>9.3636363636363795E-2</v>
      </c>
      <c r="E117" s="4">
        <v>103</v>
      </c>
      <c r="F117" s="23">
        <f t="shared" si="3"/>
        <v>1.8415999999999999</v>
      </c>
      <c r="G117" s="6"/>
      <c r="H117" s="25">
        <f t="shared" si="4"/>
        <v>0.5915999999999999</v>
      </c>
      <c r="I117" s="5"/>
      <c r="J117" s="5"/>
    </row>
    <row r="118" spans="1:10" x14ac:dyDescent="0.25">
      <c r="A118" s="15">
        <f>'Nyquist Rate - Tx'!A119</f>
        <v>0.104</v>
      </c>
      <c r="B118" s="15">
        <f>'Nyquist Rate - Tx'!B119</f>
        <v>4.9270509831248468</v>
      </c>
      <c r="D118" s="4">
        <f t="shared" si="5"/>
        <v>9.454545454545471E-2</v>
      </c>
      <c r="E118" s="4">
        <v>104</v>
      </c>
      <c r="F118" s="23">
        <f t="shared" si="3"/>
        <v>2.9786999999999999</v>
      </c>
      <c r="G118" s="6"/>
      <c r="H118" s="25">
        <f t="shared" si="4"/>
        <v>0.4786999999999999</v>
      </c>
      <c r="I118" s="5"/>
      <c r="J118" s="5"/>
    </row>
    <row r="119" spans="1:10" x14ac:dyDescent="0.25">
      <c r="A119" s="15">
        <f>'Nyquist Rate - Tx'!A120</f>
        <v>0.105</v>
      </c>
      <c r="B119" s="15">
        <f>'Nyquist Rate - Tx'!B120</f>
        <v>3.5857864376269033</v>
      </c>
      <c r="D119" s="4">
        <f t="shared" si="5"/>
        <v>9.5454545454545625E-2</v>
      </c>
      <c r="E119" s="4">
        <v>105</v>
      </c>
      <c r="F119" s="23">
        <f t="shared" si="3"/>
        <v>4.2000999999999999</v>
      </c>
      <c r="G119" s="6"/>
      <c r="H119" s="25">
        <f t="shared" si="4"/>
        <v>0.45009999999999994</v>
      </c>
      <c r="I119" s="5"/>
      <c r="J119" s="5"/>
    </row>
    <row r="120" spans="1:10" x14ac:dyDescent="0.25">
      <c r="A120" s="15">
        <f>'Nyquist Rate - Tx'!A121</f>
        <v>0.106</v>
      </c>
      <c r="B120" s="15">
        <f>'Nyquist Rate - Tx'!B121</f>
        <v>2.2793445235403085</v>
      </c>
      <c r="D120" s="4">
        <f t="shared" si="5"/>
        <v>9.636363636363654E-2</v>
      </c>
      <c r="E120" s="4">
        <v>106</v>
      </c>
      <c r="F120" s="23">
        <f t="shared" si="3"/>
        <v>5.3945999999999996</v>
      </c>
      <c r="G120" s="6"/>
      <c r="H120" s="25">
        <f t="shared" si="4"/>
        <v>0.39459999999999962</v>
      </c>
      <c r="I120" s="5"/>
      <c r="J120" s="5"/>
    </row>
    <row r="121" spans="1:10" x14ac:dyDescent="0.25">
      <c r="A121" s="15">
        <f>'Nyquist Rate - Tx'!A122</f>
        <v>0.107</v>
      </c>
      <c r="B121" s="15">
        <f>'Nyquist Rate - Tx'!B122</f>
        <v>1.1530927390585506</v>
      </c>
      <c r="D121" s="4">
        <f t="shared" si="5"/>
        <v>9.7272727272727455E-2</v>
      </c>
      <c r="E121" s="4">
        <v>107</v>
      </c>
      <c r="F121" s="23">
        <f t="shared" si="3"/>
        <v>6.4550000000000001</v>
      </c>
      <c r="G121" s="6"/>
      <c r="H121" s="25">
        <f t="shared" si="4"/>
        <v>0.20500000000000007</v>
      </c>
      <c r="I121" s="5"/>
      <c r="J121" s="5"/>
    </row>
    <row r="122" spans="1:10" x14ac:dyDescent="0.25">
      <c r="A122" s="15">
        <f>'Nyquist Rate - Tx'!A123</f>
        <v>0.108</v>
      </c>
      <c r="B122" s="15">
        <f>'Nyquist Rate - Tx'!B123</f>
        <v>0.33688103937537062</v>
      </c>
      <c r="D122" s="4">
        <f t="shared" si="5"/>
        <v>9.818181818181837E-2</v>
      </c>
      <c r="E122" s="4">
        <v>108</v>
      </c>
      <c r="F122" s="23">
        <f t="shared" si="3"/>
        <v>7.2873000000000001</v>
      </c>
      <c r="G122" s="6"/>
      <c r="H122" s="25">
        <f t="shared" si="4"/>
        <v>0.41230000000000011</v>
      </c>
      <c r="I122" s="5"/>
      <c r="J122" s="5"/>
    </row>
    <row r="123" spans="1:10" x14ac:dyDescent="0.25">
      <c r="A123" s="15">
        <f>'Nyquist Rate - Tx'!A124</f>
        <v>0.109</v>
      </c>
      <c r="B123" s="15">
        <f>'Nyquist Rate - Tx'!B124</f>
        <v>-6.8151511556229838E-2</v>
      </c>
      <c r="D123" s="4">
        <f t="shared" si="5"/>
        <v>9.9090909090909285E-2</v>
      </c>
      <c r="E123" s="4">
        <v>109</v>
      </c>
      <c r="F123" s="23">
        <f t="shared" si="3"/>
        <v>7.8178000000000001</v>
      </c>
      <c r="G123" s="6"/>
      <c r="H123" s="25">
        <f t="shared" si="4"/>
        <v>0.31780000000000008</v>
      </c>
      <c r="I123" s="5"/>
      <c r="J123" s="5"/>
    </row>
    <row r="124" spans="1:10" x14ac:dyDescent="0.25">
      <c r="A124" s="15">
        <f>'Nyquist Rate - Tx'!A125</f>
        <v>0.11</v>
      </c>
      <c r="B124" s="15">
        <f>'Nyquist Rate - Tx'!B125</f>
        <v>2.2050503784010311E-15</v>
      </c>
      <c r="D124" s="4">
        <f t="shared" si="5"/>
        <v>0.1000000000000002</v>
      </c>
      <c r="E124" s="4">
        <v>110</v>
      </c>
      <c r="F124" s="23">
        <f t="shared" si="3"/>
        <v>8</v>
      </c>
      <c r="G124" s="6"/>
      <c r="H124" s="25">
        <f t="shared" si="4"/>
        <v>0.5</v>
      </c>
      <c r="I124" s="5"/>
      <c r="J124" s="5"/>
    </row>
    <row r="125" spans="1:10" x14ac:dyDescent="0.25">
      <c r="A125" s="15">
        <f>'Nyquist Rate - Tx'!A126</f>
        <v>0.111</v>
      </c>
      <c r="B125" s="15">
        <f>'Nyquist Rate - Tx'!B126</f>
        <v>0.55758634860470402</v>
      </c>
      <c r="D125" s="4">
        <f t="shared" si="5"/>
        <v>0.10090909090909111</v>
      </c>
      <c r="E125" s="4">
        <v>111</v>
      </c>
      <c r="F125" s="23">
        <f t="shared" si="3"/>
        <v>7.8178000000000001</v>
      </c>
      <c r="G125" s="6"/>
      <c r="H125" s="25">
        <f t="shared" si="4"/>
        <v>0.31780000000000008</v>
      </c>
      <c r="I125" s="5"/>
      <c r="J125" s="5"/>
    </row>
    <row r="126" spans="1:10" x14ac:dyDescent="0.25">
      <c r="A126" s="15">
        <f>'Nyquist Rate - Tx'!A127</f>
        <v>0.112</v>
      </c>
      <c r="B126" s="15">
        <f>'Nyquist Rate - Tx'!B127</f>
        <v>1.5729490168751525</v>
      </c>
      <c r="D126" s="4">
        <f t="shared" si="5"/>
        <v>0.10181818181818203</v>
      </c>
      <c r="E126" s="4">
        <v>112</v>
      </c>
      <c r="F126" s="23">
        <f t="shared" si="3"/>
        <v>7.2873000000000001</v>
      </c>
      <c r="G126" s="6"/>
      <c r="H126" s="25">
        <f t="shared" si="4"/>
        <v>0.41230000000000011</v>
      </c>
      <c r="I126" s="5"/>
      <c r="J126" s="5"/>
    </row>
    <row r="127" spans="1:10" x14ac:dyDescent="0.25">
      <c r="A127" s="15">
        <f>'Nyquist Rate - Tx'!A128</f>
        <v>0.113</v>
      </c>
      <c r="B127" s="15">
        <f>'Nyquist Rate - Tx'!B128</f>
        <v>2.9690547380167298</v>
      </c>
      <c r="D127" s="4">
        <f t="shared" si="5"/>
        <v>0.10272727272727294</v>
      </c>
      <c r="E127" s="4">
        <v>113</v>
      </c>
      <c r="F127" s="23">
        <f t="shared" si="3"/>
        <v>6.4550000000000001</v>
      </c>
      <c r="G127" s="6"/>
      <c r="H127" s="25">
        <f t="shared" si="4"/>
        <v>0.20500000000000007</v>
      </c>
      <c r="I127" s="5"/>
      <c r="J127" s="5"/>
    </row>
    <row r="128" spans="1:10" x14ac:dyDescent="0.25">
      <c r="A128" s="15">
        <f>'Nyquist Rate - Tx'!A129</f>
        <v>0.114</v>
      </c>
      <c r="B128" s="15">
        <f>'Nyquist Rate - Tx'!B129</f>
        <v>4.630485532710221</v>
      </c>
      <c r="D128" s="4">
        <f t="shared" si="5"/>
        <v>0.10363636363636386</v>
      </c>
      <c r="E128" s="4">
        <v>114</v>
      </c>
      <c r="F128" s="23">
        <f t="shared" si="3"/>
        <v>5.3945999999999996</v>
      </c>
      <c r="G128" s="6"/>
      <c r="H128" s="25">
        <f t="shared" si="4"/>
        <v>0.39459999999999962</v>
      </c>
      <c r="I128" s="5"/>
      <c r="J128" s="5"/>
    </row>
    <row r="129" spans="1:10" x14ac:dyDescent="0.25">
      <c r="A129" s="15">
        <f>'Nyquist Rate - Tx'!A130</f>
        <v>0.115</v>
      </c>
      <c r="B129" s="15">
        <f>'Nyquist Rate - Tx'!B130</f>
        <v>6.4142135623731171</v>
      </c>
      <c r="D129" s="4">
        <f t="shared" si="5"/>
        <v>0.10454545454545477</v>
      </c>
      <c r="E129" s="4">
        <v>115</v>
      </c>
      <c r="F129" s="23">
        <f t="shared" si="3"/>
        <v>4.2000999999999999</v>
      </c>
      <c r="G129" s="6"/>
      <c r="H129" s="25">
        <f t="shared" si="4"/>
        <v>0.45009999999999994</v>
      </c>
      <c r="I129" s="5"/>
      <c r="J129" s="5"/>
    </row>
    <row r="130" spans="1:10" x14ac:dyDescent="0.25">
      <c r="A130" s="15">
        <f>'Nyquist Rate - Tx'!A131</f>
        <v>0.11600000000000001</v>
      </c>
      <c r="B130" s="15">
        <f>'Nyquist Rate - Tx'!B131</f>
        <v>8.1631189606246259</v>
      </c>
      <c r="D130" s="4">
        <f t="shared" si="5"/>
        <v>0.10545454545454569</v>
      </c>
      <c r="E130" s="4">
        <v>116</v>
      </c>
      <c r="F130" s="23">
        <f t="shared" si="3"/>
        <v>2.9786999999999999</v>
      </c>
      <c r="G130" s="6"/>
      <c r="H130" s="25">
        <f t="shared" si="4"/>
        <v>0.4786999999999999</v>
      </c>
      <c r="I130" s="5"/>
      <c r="J130" s="5"/>
    </row>
    <row r="131" spans="1:10" x14ac:dyDescent="0.25">
      <c r="A131" s="15">
        <f>'Nyquist Rate - Tx'!A132</f>
        <v>0.11700000000000001</v>
      </c>
      <c r="B131" s="15">
        <f>'Nyquist Rate - Tx'!B132</f>
        <v>9.7209393098391033</v>
      </c>
      <c r="D131" s="4">
        <f t="shared" si="5"/>
        <v>0.1063636363636366</v>
      </c>
      <c r="E131" s="4">
        <v>117</v>
      </c>
      <c r="F131" s="23">
        <f t="shared" si="3"/>
        <v>1.8415999999999999</v>
      </c>
      <c r="G131" s="6"/>
      <c r="H131" s="25">
        <f t="shared" si="4"/>
        <v>0.5915999999999999</v>
      </c>
      <c r="I131" s="5"/>
      <c r="J131" s="5"/>
    </row>
    <row r="132" spans="1:10" x14ac:dyDescent="0.25">
      <c r="A132" s="15">
        <f>'Nyquist Rate - Tx'!A133</f>
        <v>0.11799999999999999</v>
      </c>
      <c r="B132" s="15">
        <f>'Nyquist Rate - Tx'!B133</f>
        <v>10.947198004465028</v>
      </c>
      <c r="D132" s="4">
        <f t="shared" si="5"/>
        <v>0.10727272727272752</v>
      </c>
      <c r="E132" s="4">
        <v>118</v>
      </c>
      <c r="F132" s="23">
        <f t="shared" si="3"/>
        <v>0.89490000000000003</v>
      </c>
      <c r="G132" s="6"/>
      <c r="H132" s="25">
        <f t="shared" si="4"/>
        <v>0.26990000000000003</v>
      </c>
      <c r="I132" s="5"/>
      <c r="J132" s="5"/>
    </row>
    <row r="133" spans="1:10" x14ac:dyDescent="0.25">
      <c r="A133" s="15">
        <f>'Nyquist Rate - Tx'!A134</f>
        <v>0.11899999999999999</v>
      </c>
      <c r="B133" s="15">
        <f>'Nyquist Rate - Tx'!B134</f>
        <v>11.730659262666038</v>
      </c>
      <c r="D133" s="4">
        <f t="shared" si="5"/>
        <v>0.10818181818181843</v>
      </c>
      <c r="E133" s="4">
        <v>119</v>
      </c>
      <c r="F133" s="23">
        <f t="shared" si="3"/>
        <v>0.2303</v>
      </c>
      <c r="G133" s="6"/>
      <c r="H133" s="25">
        <f t="shared" si="4"/>
        <v>0.2303</v>
      </c>
      <c r="I133" s="5"/>
      <c r="J133" s="5"/>
    </row>
    <row r="134" spans="1:10" x14ac:dyDescent="0.25">
      <c r="A134" s="15">
        <f>'Nyquist Rate - Tx'!A135</f>
        <v>0.12</v>
      </c>
      <c r="B134" s="15">
        <f>'Nyquist Rate - Tx'!B135</f>
        <v>12</v>
      </c>
      <c r="D134" s="4">
        <f t="shared" si="5"/>
        <v>0.10909090909090935</v>
      </c>
      <c r="E134" s="4">
        <v>120</v>
      </c>
      <c r="F134" s="23">
        <f t="shared" si="3"/>
        <v>-8.2100000000000006E-2</v>
      </c>
      <c r="G134" s="6"/>
      <c r="H134" s="25">
        <f t="shared" si="4"/>
        <v>0.54289999999999994</v>
      </c>
      <c r="I134" s="5"/>
      <c r="J134" s="5"/>
    </row>
    <row r="135" spans="1:10" x14ac:dyDescent="0.25">
      <c r="A135" s="15">
        <f>'Nyquist Rate - Tx'!A136</f>
        <v>0.121</v>
      </c>
      <c r="B135" s="15">
        <f>'Nyquist Rate - Tx'!B136</f>
        <v>11.730659262666041</v>
      </c>
      <c r="D135" s="4">
        <f t="shared" si="5"/>
        <v>0.11000000000000026</v>
      </c>
      <c r="E135" s="4">
        <v>121</v>
      </c>
      <c r="F135" s="23">
        <f t="shared" si="3"/>
        <v>0</v>
      </c>
      <c r="G135" s="6"/>
      <c r="H135" s="25">
        <f t="shared" si="4"/>
        <v>0</v>
      </c>
      <c r="I135" s="5"/>
      <c r="J135" s="5"/>
    </row>
    <row r="136" spans="1:10" x14ac:dyDescent="0.25">
      <c r="A136" s="15">
        <f>'Nyquist Rate - Tx'!A137</f>
        <v>0.122</v>
      </c>
      <c r="B136" s="15">
        <f>'Nyquist Rate - Tx'!B137</f>
        <v>10.947198004465038</v>
      </c>
      <c r="D136" s="4">
        <f t="shared" si="5"/>
        <v>0.11090909090909118</v>
      </c>
      <c r="E136" s="4">
        <v>122</v>
      </c>
      <c r="F136" s="23">
        <f t="shared" si="3"/>
        <v>0.48720000000000002</v>
      </c>
      <c r="G136" s="6"/>
      <c r="H136" s="25">
        <f t="shared" si="4"/>
        <v>0.48720000000000002</v>
      </c>
      <c r="I136" s="5"/>
      <c r="J136" s="5"/>
    </row>
    <row r="137" spans="1:10" x14ac:dyDescent="0.25">
      <c r="A137" s="15">
        <f>'Nyquist Rate - Tx'!A138</f>
        <v>0.123</v>
      </c>
      <c r="B137" s="15">
        <f>'Nyquist Rate - Tx'!B138</f>
        <v>9.7209393098391139</v>
      </c>
      <c r="D137" s="4">
        <f t="shared" si="5"/>
        <v>0.11181818181818209</v>
      </c>
      <c r="E137" s="4">
        <v>123</v>
      </c>
      <c r="F137" s="23">
        <f t="shared" si="3"/>
        <v>1.3572</v>
      </c>
      <c r="G137" s="6"/>
      <c r="H137" s="25">
        <f t="shared" si="4"/>
        <v>0.10719999999999996</v>
      </c>
      <c r="I137" s="5"/>
      <c r="J137" s="5"/>
    </row>
    <row r="138" spans="1:10" x14ac:dyDescent="0.25">
      <c r="A138" s="15">
        <f>'Nyquist Rate - Tx'!A139</f>
        <v>0.124</v>
      </c>
      <c r="B138" s="15">
        <f>'Nyquist Rate - Tx'!B139</f>
        <v>8.1631189606246402</v>
      </c>
      <c r="D138" s="4">
        <f t="shared" si="5"/>
        <v>0.11272727272727301</v>
      </c>
      <c r="E138" s="4">
        <v>124</v>
      </c>
      <c r="F138" s="23">
        <f t="shared" si="3"/>
        <v>2.5565000000000002</v>
      </c>
      <c r="G138" s="6"/>
      <c r="H138" s="25">
        <f t="shared" si="4"/>
        <v>5.6500000000000217E-2</v>
      </c>
      <c r="I138" s="5"/>
      <c r="J138" s="5"/>
    </row>
    <row r="139" spans="1:10" x14ac:dyDescent="0.25">
      <c r="A139" s="15">
        <f>'Nyquist Rate - Tx'!A140</f>
        <v>0.125</v>
      </c>
      <c r="B139" s="15">
        <f>'Nyquist Rate - Tx'!B140</f>
        <v>6.414213562373094</v>
      </c>
      <c r="D139" s="4">
        <f t="shared" si="5"/>
        <v>0.11363636363636392</v>
      </c>
      <c r="E139" s="4">
        <v>125</v>
      </c>
      <c r="F139" s="23">
        <f t="shared" si="3"/>
        <v>4.0042</v>
      </c>
      <c r="G139" s="6"/>
      <c r="H139" s="25">
        <f t="shared" si="4"/>
        <v>0.25419999999999998</v>
      </c>
      <c r="I139" s="5"/>
      <c r="J139" s="5"/>
    </row>
    <row r="140" spans="1:10" x14ac:dyDescent="0.25">
      <c r="A140" s="15">
        <f>'Nyquist Rate - Tx'!A141</f>
        <v>0.126</v>
      </c>
      <c r="B140" s="15">
        <f>'Nyquist Rate - Tx'!B141</f>
        <v>4.6304855327101988</v>
      </c>
      <c r="D140" s="4">
        <f t="shared" si="5"/>
        <v>0.11454545454545484</v>
      </c>
      <c r="E140" s="4">
        <v>126</v>
      </c>
      <c r="F140" s="23">
        <f t="shared" si="3"/>
        <v>5.5980999999999996</v>
      </c>
      <c r="G140" s="6"/>
      <c r="H140" s="25">
        <f t="shared" si="4"/>
        <v>0.59809999999999963</v>
      </c>
      <c r="I140" s="5"/>
      <c r="J140" s="5"/>
    </row>
    <row r="141" spans="1:10" x14ac:dyDescent="0.25">
      <c r="A141" s="15">
        <f>'Nyquist Rate - Tx'!A142</f>
        <v>0.127</v>
      </c>
      <c r="B141" s="15">
        <f>'Nyquist Rate - Tx'!B142</f>
        <v>2.9690547380167089</v>
      </c>
      <c r="D141" s="4">
        <f t="shared" si="5"/>
        <v>0.11545454545454575</v>
      </c>
      <c r="E141" s="4">
        <v>127</v>
      </c>
      <c r="F141" s="23">
        <f t="shared" si="3"/>
        <v>7.2230999999999996</v>
      </c>
      <c r="G141" s="6"/>
      <c r="H141" s="25">
        <f t="shared" si="4"/>
        <v>0.34809999999999963</v>
      </c>
      <c r="I141" s="5"/>
      <c r="J141" s="5"/>
    </row>
    <row r="142" spans="1:10" x14ac:dyDescent="0.25">
      <c r="A142" s="15">
        <f>'Nyquist Rate - Tx'!A143</f>
        <v>0.128</v>
      </c>
      <c r="B142" s="15">
        <f>'Nyquist Rate - Tx'!B143</f>
        <v>1.5729490168751639</v>
      </c>
      <c r="D142" s="4">
        <f t="shared" si="5"/>
        <v>0.11636363636363667</v>
      </c>
      <c r="E142" s="4">
        <v>128</v>
      </c>
      <c r="F142" s="23">
        <f t="shared" si="3"/>
        <v>8.7596000000000007</v>
      </c>
      <c r="G142" s="6"/>
      <c r="H142" s="25">
        <f t="shared" si="4"/>
        <v>9.6000000000007191E-3</v>
      </c>
      <c r="I142" s="5"/>
      <c r="J142" s="5"/>
    </row>
    <row r="143" spans="1:10" x14ac:dyDescent="0.25">
      <c r="A143" s="15">
        <f>'Nyquist Rate - Tx'!A144</f>
        <v>0.129</v>
      </c>
      <c r="B143" s="15">
        <f>'Nyquist Rate - Tx'!B144</f>
        <v>0.55758634860469347</v>
      </c>
      <c r="D143" s="4">
        <f t="shared" si="5"/>
        <v>0.11727272727272758</v>
      </c>
      <c r="E143" s="4">
        <v>129</v>
      </c>
      <c r="F143" s="23">
        <f t="shared" ref="F143:F206" si="6">ROUND($C$3*(COS($C$5*D143))^2+$C$4*COS($C$5*D143), 4)</f>
        <v>10.0936</v>
      </c>
      <c r="G143" s="6"/>
      <c r="H143" s="25">
        <f t="shared" ref="H143:H206" si="7">MOD(F143, $G$10)</f>
        <v>9.360000000000035E-2</v>
      </c>
      <c r="I143" s="5"/>
      <c r="J143" s="5"/>
    </row>
    <row r="144" spans="1:10" x14ac:dyDescent="0.25">
      <c r="A144" s="15">
        <f>'Nyquist Rate - Tx'!A145</f>
        <v>0.13</v>
      </c>
      <c r="B144" s="15">
        <f>'Nyquist Rate - Tx'!B145</f>
        <v>-1.9600206874192854E-15</v>
      </c>
      <c r="D144" s="4">
        <f t="shared" ref="D144:D207" si="8">D143+$C$11</f>
        <v>0.1181818181818185</v>
      </c>
      <c r="E144" s="4">
        <v>130</v>
      </c>
      <c r="F144" s="23">
        <f t="shared" si="6"/>
        <v>11.125299999999999</v>
      </c>
      <c r="G144" s="6"/>
      <c r="H144" s="25">
        <f t="shared" si="7"/>
        <v>0.5002999999999993</v>
      </c>
      <c r="I144" s="5"/>
      <c r="J144" s="5"/>
    </row>
    <row r="145" spans="1:10" x14ac:dyDescent="0.25">
      <c r="A145" s="15">
        <f>'Nyquist Rate - Tx'!A146</f>
        <v>0.13100000000000001</v>
      </c>
      <c r="B145" s="15">
        <f>'Nyquist Rate - Tx'!B146</f>
        <v>-6.8151511556227534E-2</v>
      </c>
      <c r="D145" s="4">
        <f t="shared" si="8"/>
        <v>0.11909090909090941</v>
      </c>
      <c r="E145" s="4">
        <v>131</v>
      </c>
      <c r="F145" s="23">
        <f t="shared" si="6"/>
        <v>11.777100000000001</v>
      </c>
      <c r="G145" s="6"/>
      <c r="H145" s="25">
        <f t="shared" si="7"/>
        <v>0.52710000000000079</v>
      </c>
      <c r="I145" s="5"/>
      <c r="J145" s="5"/>
    </row>
    <row r="146" spans="1:10" x14ac:dyDescent="0.25">
      <c r="A146" s="15">
        <f>'Nyquist Rate - Tx'!A147</f>
        <v>0.13200000000000001</v>
      </c>
      <c r="B146" s="15">
        <f>'Nyquist Rate - Tx'!B147</f>
        <v>0.33688103937537905</v>
      </c>
      <c r="D146" s="4">
        <f t="shared" si="8"/>
        <v>0.12000000000000033</v>
      </c>
      <c r="E146" s="4">
        <v>132</v>
      </c>
      <c r="F146" s="23">
        <f t="shared" si="6"/>
        <v>12</v>
      </c>
      <c r="G146" s="6"/>
      <c r="H146" s="25">
        <f t="shared" si="7"/>
        <v>0.125</v>
      </c>
      <c r="I146" s="5"/>
      <c r="J146" s="5"/>
    </row>
    <row r="147" spans="1:10" x14ac:dyDescent="0.25">
      <c r="A147" s="15">
        <f>'Nyquist Rate - Tx'!A148</f>
        <v>0.13300000000000001</v>
      </c>
      <c r="B147" s="15">
        <f>'Nyquist Rate - Tx'!B148</f>
        <v>1.1530927390585413</v>
      </c>
      <c r="D147" s="4">
        <f t="shared" si="8"/>
        <v>0.12090909090909124</v>
      </c>
      <c r="E147" s="4">
        <v>133</v>
      </c>
      <c r="F147" s="23">
        <f t="shared" si="6"/>
        <v>11.777100000000001</v>
      </c>
      <c r="G147" s="6"/>
      <c r="H147" s="25">
        <f t="shared" si="7"/>
        <v>0.52710000000000079</v>
      </c>
      <c r="I147" s="5"/>
      <c r="J147" s="5"/>
    </row>
    <row r="148" spans="1:10" x14ac:dyDescent="0.25">
      <c r="A148" s="15">
        <f>'Nyquist Rate - Tx'!A149</f>
        <v>0.13400000000000001</v>
      </c>
      <c r="B148" s="15">
        <f>'Nyquist Rate - Tx'!B149</f>
        <v>2.279344523540324</v>
      </c>
      <c r="D148" s="4">
        <f t="shared" si="8"/>
        <v>0.12181818181818216</v>
      </c>
      <c r="E148" s="4">
        <v>134</v>
      </c>
      <c r="F148" s="23">
        <f t="shared" si="6"/>
        <v>11.125299999999999</v>
      </c>
      <c r="G148" s="6"/>
      <c r="H148" s="25">
        <f t="shared" si="7"/>
        <v>0.5002999999999993</v>
      </c>
      <c r="I148" s="5"/>
      <c r="J148" s="5"/>
    </row>
    <row r="149" spans="1:10" x14ac:dyDescent="0.25">
      <c r="A149" s="15">
        <f>'Nyquist Rate - Tx'!A150</f>
        <v>0.13500000000000001</v>
      </c>
      <c r="B149" s="15">
        <f>'Nyquist Rate - Tx'!B150</f>
        <v>3.5857864376269202</v>
      </c>
      <c r="D149" s="4">
        <f t="shared" si="8"/>
        <v>0.12272727272727307</v>
      </c>
      <c r="E149" s="4">
        <v>135</v>
      </c>
      <c r="F149" s="23">
        <f t="shared" si="6"/>
        <v>10.0936</v>
      </c>
      <c r="G149" s="6"/>
      <c r="H149" s="25">
        <f t="shared" si="7"/>
        <v>9.360000000000035E-2</v>
      </c>
      <c r="I149" s="5"/>
      <c r="J149" s="5"/>
    </row>
    <row r="150" spans="1:10" x14ac:dyDescent="0.25">
      <c r="A150" s="15">
        <f>'Nyquist Rate - Tx'!A151</f>
        <v>0.13600000000000001</v>
      </c>
      <c r="B150" s="15">
        <f>'Nyquist Rate - Tx'!B151</f>
        <v>4.9270509831248646</v>
      </c>
      <c r="D150" s="4">
        <f t="shared" si="8"/>
        <v>0.12363636363636399</v>
      </c>
      <c r="E150" s="4">
        <v>136</v>
      </c>
      <c r="F150" s="23">
        <f t="shared" si="6"/>
        <v>8.7596000000000007</v>
      </c>
      <c r="G150" s="6"/>
      <c r="H150" s="25">
        <f t="shared" si="7"/>
        <v>9.6000000000007191E-3</v>
      </c>
      <c r="I150" s="5"/>
      <c r="J150" s="5"/>
    </row>
    <row r="151" spans="1:10" x14ac:dyDescent="0.25">
      <c r="A151" s="15">
        <f>'Nyquist Rate - Tx'!A152</f>
        <v>0.13700000000000001</v>
      </c>
      <c r="B151" s="15">
        <f>'Nyquist Rate - Tx'!B152</f>
        <v>6.1569132130856312</v>
      </c>
      <c r="D151" s="4">
        <f t="shared" si="8"/>
        <v>0.1245454545454549</v>
      </c>
      <c r="E151" s="4">
        <v>137</v>
      </c>
      <c r="F151" s="23">
        <f t="shared" si="6"/>
        <v>7.2230999999999996</v>
      </c>
      <c r="G151" s="6"/>
      <c r="H151" s="25">
        <f t="shared" si="7"/>
        <v>0.34809999999999963</v>
      </c>
      <c r="I151" s="5"/>
      <c r="J151" s="5"/>
    </row>
    <row r="152" spans="1:10" x14ac:dyDescent="0.25">
      <c r="A152" s="15">
        <f>'Nyquist Rate - Tx'!A153</f>
        <v>0.13800000000000001</v>
      </c>
      <c r="B152" s="15">
        <f>'Nyquist Rate - Tx'!B153</f>
        <v>7.1429719392844362</v>
      </c>
      <c r="D152" s="4">
        <f t="shared" si="8"/>
        <v>0.12545454545454582</v>
      </c>
      <c r="E152" s="4">
        <v>138</v>
      </c>
      <c r="F152" s="23">
        <f t="shared" si="6"/>
        <v>5.5980999999999996</v>
      </c>
      <c r="G152" s="6"/>
      <c r="H152" s="25">
        <f t="shared" si="7"/>
        <v>0.59809999999999963</v>
      </c>
      <c r="I152" s="5"/>
      <c r="J152" s="5"/>
    </row>
    <row r="153" spans="1:10" x14ac:dyDescent="0.25">
      <c r="A153" s="15">
        <f>'Nyquist Rate - Tx'!A154</f>
        <v>0.13900000000000001</v>
      </c>
      <c r="B153" s="15">
        <f>'Nyquist Rate - Tx'!B154</f>
        <v>7.7799059002854953</v>
      </c>
      <c r="D153" s="4">
        <f t="shared" si="8"/>
        <v>0.12636363636363673</v>
      </c>
      <c r="E153" s="4">
        <v>139</v>
      </c>
      <c r="F153" s="23">
        <f t="shared" si="6"/>
        <v>4.0042</v>
      </c>
      <c r="G153" s="6"/>
      <c r="H153" s="25">
        <f t="shared" si="7"/>
        <v>0.25419999999999998</v>
      </c>
      <c r="I153" s="5"/>
      <c r="J153" s="5"/>
    </row>
    <row r="154" spans="1:10" x14ac:dyDescent="0.25">
      <c r="A154" s="15">
        <f>'Nyquist Rate - Tx'!A155</f>
        <v>0.14000000000000001</v>
      </c>
      <c r="B154" s="15">
        <f>'Nyquist Rate - Tx'!B155</f>
        <v>8</v>
      </c>
      <c r="D154" s="4">
        <f t="shared" si="8"/>
        <v>0.12727272727272765</v>
      </c>
      <c r="E154" s="4">
        <v>140</v>
      </c>
      <c r="F154" s="23">
        <f t="shared" si="6"/>
        <v>2.5565000000000002</v>
      </c>
      <c r="G154" s="6"/>
      <c r="H154" s="25">
        <f t="shared" si="7"/>
        <v>5.6500000000000217E-2</v>
      </c>
      <c r="I154" s="5"/>
      <c r="J154" s="5"/>
    </row>
    <row r="155" spans="1:10" x14ac:dyDescent="0.25">
      <c r="A155" s="15">
        <f>'Nyquist Rate - Tx'!A156</f>
        <v>0.14099999999999999</v>
      </c>
      <c r="B155" s="15">
        <f>'Nyquist Rate - Tx'!B156</f>
        <v>7.7799059002855024</v>
      </c>
      <c r="D155" s="4">
        <f t="shared" si="8"/>
        <v>0.12818181818181856</v>
      </c>
      <c r="E155" s="4">
        <v>141</v>
      </c>
      <c r="F155" s="23">
        <f t="shared" si="6"/>
        <v>1.3572</v>
      </c>
      <c r="G155" s="6"/>
      <c r="H155" s="25">
        <f t="shared" si="7"/>
        <v>0.10719999999999996</v>
      </c>
      <c r="I155" s="5"/>
      <c r="J155" s="5"/>
    </row>
    <row r="156" spans="1:10" x14ac:dyDescent="0.25">
      <c r="A156" s="15">
        <f>'Nyquist Rate - Tx'!A157</f>
        <v>0.14199999999999999</v>
      </c>
      <c r="B156" s="15">
        <f>'Nyquist Rate - Tx'!B157</f>
        <v>7.1429719392844433</v>
      </c>
      <c r="D156" s="4">
        <f t="shared" si="8"/>
        <v>0.12909090909090948</v>
      </c>
      <c r="E156" s="4">
        <v>142</v>
      </c>
      <c r="F156" s="23">
        <f t="shared" si="6"/>
        <v>0.48720000000000002</v>
      </c>
      <c r="G156" s="6"/>
      <c r="H156" s="25">
        <f t="shared" si="7"/>
        <v>0.48720000000000002</v>
      </c>
      <c r="I156" s="5"/>
      <c r="J156" s="5"/>
    </row>
    <row r="157" spans="1:10" x14ac:dyDescent="0.25">
      <c r="A157" s="15">
        <f>'Nyquist Rate - Tx'!A158</f>
        <v>0.14299999999999999</v>
      </c>
      <c r="B157" s="15">
        <f>'Nyquist Rate - Tx'!B158</f>
        <v>6.1569132130856428</v>
      </c>
      <c r="D157" s="4">
        <f t="shared" si="8"/>
        <v>0.13000000000000039</v>
      </c>
      <c r="E157" s="4">
        <v>143</v>
      </c>
      <c r="F157" s="23">
        <f t="shared" si="6"/>
        <v>0</v>
      </c>
      <c r="G157" s="6"/>
      <c r="H157" s="25">
        <f t="shared" si="7"/>
        <v>0</v>
      </c>
      <c r="I157" s="5"/>
      <c r="J157" s="5"/>
    </row>
    <row r="158" spans="1:10" x14ac:dyDescent="0.25">
      <c r="A158" s="15">
        <f>'Nyquist Rate - Tx'!A159</f>
        <v>0.14399999999999999</v>
      </c>
      <c r="B158" s="15">
        <f>'Nyquist Rate - Tx'!B159</f>
        <v>4.9270509831248495</v>
      </c>
      <c r="D158" s="4">
        <f t="shared" si="8"/>
        <v>0.13090909090909131</v>
      </c>
      <c r="E158" s="4">
        <v>144</v>
      </c>
      <c r="F158" s="23">
        <f t="shared" si="6"/>
        <v>-8.2100000000000006E-2</v>
      </c>
      <c r="G158" s="6"/>
      <c r="H158" s="25">
        <f t="shared" si="7"/>
        <v>0.54289999999999994</v>
      </c>
      <c r="I158" s="5"/>
      <c r="J158" s="5"/>
    </row>
    <row r="159" spans="1:10" x14ac:dyDescent="0.25">
      <c r="A159" s="15">
        <f>'Nyquist Rate - Tx'!A160</f>
        <v>0.14499999999999999</v>
      </c>
      <c r="B159" s="15">
        <f>'Nyquist Rate - Tx'!B160</f>
        <v>3.585786437626906</v>
      </c>
      <c r="D159" s="4">
        <f t="shared" si="8"/>
        <v>0.13181818181818222</v>
      </c>
      <c r="E159" s="4">
        <v>145</v>
      </c>
      <c r="F159" s="23">
        <f t="shared" si="6"/>
        <v>0.2303</v>
      </c>
      <c r="G159" s="6"/>
      <c r="H159" s="25">
        <f t="shared" si="7"/>
        <v>0.2303</v>
      </c>
      <c r="I159" s="5"/>
      <c r="J159" s="5"/>
    </row>
    <row r="160" spans="1:10" x14ac:dyDescent="0.25">
      <c r="A160" s="15">
        <f>'Nyquist Rate - Tx'!A161</f>
        <v>0.14599999999999999</v>
      </c>
      <c r="B160" s="15">
        <f>'Nyquist Rate - Tx'!B161</f>
        <v>2.2793445235403373</v>
      </c>
      <c r="D160" s="4">
        <f t="shared" si="8"/>
        <v>0.13272727272727314</v>
      </c>
      <c r="E160" s="4">
        <v>146</v>
      </c>
      <c r="F160" s="23">
        <f t="shared" si="6"/>
        <v>0.89490000000000003</v>
      </c>
      <c r="G160" s="6"/>
      <c r="H160" s="25">
        <f t="shared" si="7"/>
        <v>0.26990000000000003</v>
      </c>
      <c r="I160" s="5"/>
      <c r="J160" s="5"/>
    </row>
    <row r="161" spans="1:10" x14ac:dyDescent="0.25">
      <c r="A161" s="15">
        <f>'Nyquist Rate - Tx'!A162</f>
        <v>0.14699999999999999</v>
      </c>
      <c r="B161" s="15">
        <f>'Nyquist Rate - Tx'!B162</f>
        <v>1.1530927390585517</v>
      </c>
      <c r="D161" s="4">
        <f t="shared" si="8"/>
        <v>0.13363636363636405</v>
      </c>
      <c r="E161" s="4">
        <v>147</v>
      </c>
      <c r="F161" s="23">
        <f t="shared" si="6"/>
        <v>1.8415999999999999</v>
      </c>
      <c r="G161" s="6"/>
      <c r="H161" s="25">
        <f t="shared" si="7"/>
        <v>0.5915999999999999</v>
      </c>
      <c r="I161" s="5"/>
      <c r="J161" s="5"/>
    </row>
    <row r="162" spans="1:10" x14ac:dyDescent="0.25">
      <c r="A162" s="15">
        <f>'Nyquist Rate - Tx'!A163</f>
        <v>0.14799999999999999</v>
      </c>
      <c r="B162" s="15">
        <f>'Nyquist Rate - Tx'!B163</f>
        <v>0.33688103937537162</v>
      </c>
      <c r="D162" s="4">
        <f t="shared" si="8"/>
        <v>0.13454545454545497</v>
      </c>
      <c r="E162" s="4">
        <v>148</v>
      </c>
      <c r="F162" s="23">
        <f t="shared" si="6"/>
        <v>2.9786999999999999</v>
      </c>
      <c r="G162" s="6"/>
      <c r="H162" s="25">
        <f t="shared" si="7"/>
        <v>0.4786999999999999</v>
      </c>
      <c r="I162" s="5"/>
      <c r="J162" s="5"/>
    </row>
    <row r="163" spans="1:10" x14ac:dyDescent="0.25">
      <c r="A163" s="15">
        <f>'Nyquist Rate - Tx'!A164</f>
        <v>0.14899999999999999</v>
      </c>
      <c r="B163" s="15">
        <f>'Nyquist Rate - Tx'!B164</f>
        <v>-6.815151155622956E-2</v>
      </c>
      <c r="D163" s="4">
        <f t="shared" si="8"/>
        <v>0.13545454545454588</v>
      </c>
      <c r="E163" s="4">
        <v>149</v>
      </c>
      <c r="F163" s="23">
        <f t="shared" si="6"/>
        <v>4.2000999999999999</v>
      </c>
      <c r="G163" s="6"/>
      <c r="H163" s="25">
        <f t="shared" si="7"/>
        <v>0.45009999999999994</v>
      </c>
      <c r="I163" s="5"/>
      <c r="J163" s="5"/>
    </row>
    <row r="164" spans="1:10" x14ac:dyDescent="0.25">
      <c r="A164" s="15">
        <f>'Nyquist Rate - Tx'!A165</f>
        <v>0.15</v>
      </c>
      <c r="B164" s="15">
        <f>'Nyquist Rate - Tx'!B165</f>
        <v>1.7149909964375782E-15</v>
      </c>
      <c r="D164" s="4">
        <f t="shared" si="8"/>
        <v>0.1363636363636368</v>
      </c>
      <c r="E164" s="4">
        <v>150</v>
      </c>
      <c r="F164" s="23">
        <f t="shared" si="6"/>
        <v>5.3945999999999996</v>
      </c>
      <c r="G164" s="6"/>
      <c r="H164" s="25">
        <f t="shared" si="7"/>
        <v>0.39459999999999962</v>
      </c>
      <c r="I164" s="5"/>
      <c r="J164" s="5"/>
    </row>
    <row r="165" spans="1:10" x14ac:dyDescent="0.25">
      <c r="A165" s="15">
        <f>'Nyquist Rate - Tx'!A166</f>
        <v>0.151</v>
      </c>
      <c r="B165" s="15">
        <f>'Nyquist Rate - Tx'!B166</f>
        <v>0.55758634860468459</v>
      </c>
      <c r="D165" s="4">
        <f t="shared" si="8"/>
        <v>0.13727272727272771</v>
      </c>
      <c r="E165" s="4">
        <v>151</v>
      </c>
      <c r="F165" s="23">
        <f t="shared" si="6"/>
        <v>6.4550000000000001</v>
      </c>
      <c r="G165" s="6"/>
      <c r="H165" s="25">
        <f t="shared" si="7"/>
        <v>0.20500000000000007</v>
      </c>
      <c r="I165" s="5"/>
      <c r="J165" s="5"/>
    </row>
    <row r="166" spans="1:10" x14ac:dyDescent="0.25">
      <c r="A166" s="15">
        <f>'Nyquist Rate - Tx'!A167</f>
        <v>0.152</v>
      </c>
      <c r="B166" s="15">
        <f>'Nyquist Rate - Tx'!B167</f>
        <v>1.5729490168751508</v>
      </c>
      <c r="D166" s="4">
        <f t="shared" si="8"/>
        <v>0.13818181818181863</v>
      </c>
      <c r="E166" s="4">
        <v>152</v>
      </c>
      <c r="F166" s="23">
        <f t="shared" si="6"/>
        <v>7.2873000000000001</v>
      </c>
      <c r="G166" s="6"/>
      <c r="H166" s="25">
        <f t="shared" si="7"/>
        <v>0.41230000000000011</v>
      </c>
      <c r="I166" s="5"/>
      <c r="J166" s="5"/>
    </row>
    <row r="167" spans="1:10" x14ac:dyDescent="0.25">
      <c r="A167" s="15">
        <f>'Nyquist Rate - Tx'!A168</f>
        <v>0.153</v>
      </c>
      <c r="B167" s="15">
        <f>'Nyquist Rate - Tx'!B168</f>
        <v>2.9690547380167276</v>
      </c>
      <c r="D167" s="4">
        <f t="shared" si="8"/>
        <v>0.13909090909090954</v>
      </c>
      <c r="E167" s="4">
        <v>153</v>
      </c>
      <c r="F167" s="23">
        <f t="shared" si="6"/>
        <v>7.8178000000000001</v>
      </c>
      <c r="G167" s="6"/>
      <c r="H167" s="25">
        <f t="shared" si="7"/>
        <v>0.31780000000000008</v>
      </c>
      <c r="I167" s="5"/>
      <c r="J167" s="5"/>
    </row>
    <row r="168" spans="1:10" x14ac:dyDescent="0.25">
      <c r="A168" s="15">
        <f>'Nyquist Rate - Tx'!A169</f>
        <v>0.154</v>
      </c>
      <c r="B168" s="15">
        <f>'Nyquist Rate - Tx'!B169</f>
        <v>4.6304855327102192</v>
      </c>
      <c r="D168" s="4">
        <f t="shared" si="8"/>
        <v>0.14000000000000046</v>
      </c>
      <c r="E168" s="4">
        <v>154</v>
      </c>
      <c r="F168" s="23">
        <f t="shared" si="6"/>
        <v>8</v>
      </c>
      <c r="G168" s="6"/>
      <c r="H168" s="25">
        <f t="shared" si="7"/>
        <v>0.5</v>
      </c>
      <c r="I168" s="5"/>
      <c r="J168" s="5"/>
    </row>
    <row r="169" spans="1:10" x14ac:dyDescent="0.25">
      <c r="A169" s="15">
        <f>'Nyquist Rate - Tx'!A170</f>
        <v>0.155</v>
      </c>
      <c r="B169" s="15">
        <f>'Nyquist Rate - Tx'!B170</f>
        <v>6.4142135623731145</v>
      </c>
      <c r="D169" s="4">
        <f t="shared" si="8"/>
        <v>0.14090909090909137</v>
      </c>
      <c r="E169" s="4">
        <v>155</v>
      </c>
      <c r="F169" s="23">
        <f t="shared" si="6"/>
        <v>7.8178000000000001</v>
      </c>
      <c r="G169" s="6"/>
      <c r="H169" s="25">
        <f t="shared" si="7"/>
        <v>0.31780000000000008</v>
      </c>
      <c r="I169" s="5"/>
      <c r="J169" s="5"/>
    </row>
    <row r="170" spans="1:10" x14ac:dyDescent="0.25">
      <c r="A170" s="15">
        <f>'Nyquist Rate - Tx'!A171</f>
        <v>0.156</v>
      </c>
      <c r="B170" s="15">
        <f>'Nyquist Rate - Tx'!B171</f>
        <v>8.1631189606246224</v>
      </c>
      <c r="D170" s="4">
        <f t="shared" si="8"/>
        <v>0.14181818181818229</v>
      </c>
      <c r="E170" s="4">
        <v>156</v>
      </c>
      <c r="F170" s="23">
        <f t="shared" si="6"/>
        <v>7.2873000000000001</v>
      </c>
      <c r="G170" s="6"/>
      <c r="H170" s="25">
        <f t="shared" si="7"/>
        <v>0.41230000000000011</v>
      </c>
      <c r="I170" s="5"/>
      <c r="J170" s="5"/>
    </row>
    <row r="171" spans="1:10" x14ac:dyDescent="0.25">
      <c r="A171" s="15">
        <f>'Nyquist Rate - Tx'!A172</f>
        <v>0.157</v>
      </c>
      <c r="B171" s="15">
        <f>'Nyquist Rate - Tx'!B172</f>
        <v>9.7209393098390997</v>
      </c>
      <c r="D171" s="4">
        <f t="shared" si="8"/>
        <v>0.1427272727272732</v>
      </c>
      <c r="E171" s="4">
        <v>157</v>
      </c>
      <c r="F171" s="23">
        <f t="shared" si="6"/>
        <v>6.4550000000000001</v>
      </c>
      <c r="G171" s="6"/>
      <c r="H171" s="25">
        <f t="shared" si="7"/>
        <v>0.20500000000000007</v>
      </c>
      <c r="I171" s="5"/>
      <c r="J171" s="5"/>
    </row>
    <row r="172" spans="1:10" x14ac:dyDescent="0.25">
      <c r="A172" s="15">
        <f>'Nyquist Rate - Tx'!A173</f>
        <v>0.158</v>
      </c>
      <c r="B172" s="15">
        <f>'Nyquist Rate - Tx'!B173</f>
        <v>10.947198004465051</v>
      </c>
      <c r="D172" s="4">
        <f t="shared" si="8"/>
        <v>0.14363636363636412</v>
      </c>
      <c r="E172" s="4">
        <v>158</v>
      </c>
      <c r="F172" s="23">
        <f t="shared" si="6"/>
        <v>5.3945999999999996</v>
      </c>
      <c r="G172" s="6"/>
      <c r="H172" s="25">
        <f t="shared" si="7"/>
        <v>0.39459999999999962</v>
      </c>
      <c r="I172" s="5"/>
      <c r="J172" s="5"/>
    </row>
    <row r="173" spans="1:10" x14ac:dyDescent="0.25">
      <c r="A173" s="15">
        <f>'Nyquist Rate - Tx'!A174</f>
        <v>0.159</v>
      </c>
      <c r="B173" s="15">
        <f>'Nyquist Rate - Tx'!B174</f>
        <v>11.730659262666048</v>
      </c>
      <c r="D173" s="4">
        <f t="shared" si="8"/>
        <v>0.14454545454545503</v>
      </c>
      <c r="E173" s="4">
        <v>159</v>
      </c>
      <c r="F173" s="23">
        <f t="shared" si="6"/>
        <v>4.2000999999999999</v>
      </c>
      <c r="G173" s="6"/>
      <c r="H173" s="25">
        <f t="shared" si="7"/>
        <v>0.45009999999999994</v>
      </c>
      <c r="I173" s="5"/>
      <c r="J173" s="5"/>
    </row>
    <row r="174" spans="1:10" x14ac:dyDescent="0.25">
      <c r="A174" s="15">
        <f>'Nyquist Rate - Tx'!A175</f>
        <v>0.16</v>
      </c>
      <c r="B174" s="15">
        <f>'Nyquist Rate - Tx'!B175</f>
        <v>12</v>
      </c>
      <c r="D174" s="4">
        <f t="shared" si="8"/>
        <v>0.14545454545454595</v>
      </c>
      <c r="E174" s="4">
        <v>160</v>
      </c>
      <c r="F174" s="23">
        <f t="shared" si="6"/>
        <v>2.9786999999999999</v>
      </c>
      <c r="G174" s="6"/>
      <c r="H174" s="25">
        <f t="shared" si="7"/>
        <v>0.4786999999999999</v>
      </c>
      <c r="I174" s="5"/>
      <c r="J174" s="5"/>
    </row>
    <row r="175" spans="1:10" x14ac:dyDescent="0.25">
      <c r="A175" s="15">
        <f>'Nyquist Rate - Tx'!A176</f>
        <v>0.161</v>
      </c>
      <c r="B175" s="15">
        <f>'Nyquist Rate - Tx'!B176</f>
        <v>11.730659262666045</v>
      </c>
      <c r="D175" s="4">
        <f t="shared" si="8"/>
        <v>0.14636363636363686</v>
      </c>
      <c r="E175" s="4">
        <v>161</v>
      </c>
      <c r="F175" s="23">
        <f t="shared" si="6"/>
        <v>1.8415999999999999</v>
      </c>
      <c r="G175" s="6"/>
      <c r="H175" s="25">
        <f t="shared" si="7"/>
        <v>0.5915999999999999</v>
      </c>
      <c r="I175" s="5"/>
      <c r="J175" s="5"/>
    </row>
    <row r="176" spans="1:10" x14ac:dyDescent="0.25">
      <c r="A176" s="15">
        <f>'Nyquist Rate - Tx'!A177</f>
        <v>0.16200000000000001</v>
      </c>
      <c r="B176" s="15">
        <f>'Nyquist Rate - Tx'!B177</f>
        <v>10.947198004465038</v>
      </c>
      <c r="D176" s="4">
        <f t="shared" si="8"/>
        <v>0.14727272727272778</v>
      </c>
      <c r="E176" s="4">
        <v>162</v>
      </c>
      <c r="F176" s="23">
        <f t="shared" si="6"/>
        <v>0.89490000000000003</v>
      </c>
      <c r="G176" s="6"/>
      <c r="H176" s="25">
        <f t="shared" si="7"/>
        <v>0.26990000000000003</v>
      </c>
      <c r="I176" s="5"/>
      <c r="J176" s="5"/>
    </row>
    <row r="177" spans="1:10" x14ac:dyDescent="0.25">
      <c r="A177" s="15">
        <f>'Nyquist Rate - Tx'!A178</f>
        <v>0.16300000000000001</v>
      </c>
      <c r="B177" s="15">
        <f>'Nyquist Rate - Tx'!B178</f>
        <v>9.7209393098390873</v>
      </c>
      <c r="D177" s="4">
        <f t="shared" si="8"/>
        <v>0.14818181818181869</v>
      </c>
      <c r="E177" s="4">
        <v>163</v>
      </c>
      <c r="F177" s="23">
        <f t="shared" si="6"/>
        <v>0.2303</v>
      </c>
      <c r="G177" s="6"/>
      <c r="H177" s="25">
        <f t="shared" si="7"/>
        <v>0.2303</v>
      </c>
      <c r="I177" s="5"/>
      <c r="J177" s="5"/>
    </row>
    <row r="178" spans="1:10" x14ac:dyDescent="0.25">
      <c r="A178" s="15">
        <f>'Nyquist Rate - Tx'!A179</f>
        <v>0.16400000000000001</v>
      </c>
      <c r="B178" s="15">
        <f>'Nyquist Rate - Tx'!B179</f>
        <v>8.1631189606246046</v>
      </c>
      <c r="D178" s="4">
        <f t="shared" si="8"/>
        <v>0.14909090909090961</v>
      </c>
      <c r="E178" s="4">
        <v>164</v>
      </c>
      <c r="F178" s="23">
        <f t="shared" si="6"/>
        <v>-8.2100000000000006E-2</v>
      </c>
      <c r="G178" s="6"/>
      <c r="H178" s="25">
        <f t="shared" si="7"/>
        <v>0.54289999999999994</v>
      </c>
      <c r="I178" s="5"/>
      <c r="J178" s="5"/>
    </row>
    <row r="179" spans="1:10" x14ac:dyDescent="0.25">
      <c r="A179" s="15">
        <f>'Nyquist Rate - Tx'!A180</f>
        <v>0.16500000000000001</v>
      </c>
      <c r="B179" s="15">
        <f>'Nyquist Rate - Tx'!B180</f>
        <v>6.4142135623730958</v>
      </c>
      <c r="D179" s="4">
        <f t="shared" si="8"/>
        <v>0.15000000000000052</v>
      </c>
      <c r="E179" s="4">
        <v>165</v>
      </c>
      <c r="F179" s="23">
        <f t="shared" si="6"/>
        <v>0</v>
      </c>
      <c r="G179" s="6"/>
      <c r="H179" s="25">
        <f t="shared" si="7"/>
        <v>0</v>
      </c>
      <c r="I179" s="5"/>
      <c r="J179" s="5"/>
    </row>
    <row r="180" spans="1:10" x14ac:dyDescent="0.25">
      <c r="A180" s="15">
        <f>'Nyquist Rate - Tx'!A181</f>
        <v>0.16600000000000001</v>
      </c>
      <c r="B180" s="15">
        <f>'Nyquist Rate - Tx'!B181</f>
        <v>4.6304855327101997</v>
      </c>
      <c r="D180" s="4">
        <f t="shared" si="8"/>
        <v>0.15090909090909144</v>
      </c>
      <c r="E180" s="4">
        <v>166</v>
      </c>
      <c r="F180" s="23">
        <f t="shared" si="6"/>
        <v>0.48720000000000002</v>
      </c>
      <c r="G180" s="6"/>
      <c r="H180" s="25">
        <f t="shared" si="7"/>
        <v>0.48720000000000002</v>
      </c>
      <c r="I180" s="5"/>
      <c r="J180" s="5"/>
    </row>
    <row r="181" spans="1:10" x14ac:dyDescent="0.25">
      <c r="A181" s="15">
        <f>'Nyquist Rate - Tx'!A182</f>
        <v>0.16700000000000001</v>
      </c>
      <c r="B181" s="15">
        <f>'Nyquist Rate - Tx'!B182</f>
        <v>2.9690547380167116</v>
      </c>
      <c r="D181" s="4">
        <f t="shared" si="8"/>
        <v>0.15181818181818235</v>
      </c>
      <c r="E181" s="4">
        <v>167</v>
      </c>
      <c r="F181" s="23">
        <f t="shared" si="6"/>
        <v>1.3572</v>
      </c>
      <c r="G181" s="6"/>
      <c r="H181" s="25">
        <f t="shared" si="7"/>
        <v>0.10719999999999996</v>
      </c>
      <c r="I181" s="5"/>
      <c r="J181" s="5"/>
    </row>
    <row r="182" spans="1:10" x14ac:dyDescent="0.25">
      <c r="A182" s="15">
        <f>'Nyquist Rate - Tx'!A183</f>
        <v>0.16800000000000001</v>
      </c>
      <c r="B182" s="15">
        <f>'Nyquist Rate - Tx'!B183</f>
        <v>1.5729490168751379</v>
      </c>
      <c r="D182" s="4">
        <f t="shared" si="8"/>
        <v>0.15272727272727327</v>
      </c>
      <c r="E182" s="4">
        <v>168</v>
      </c>
      <c r="F182" s="23">
        <f t="shared" si="6"/>
        <v>2.5565000000000002</v>
      </c>
      <c r="G182" s="6"/>
      <c r="H182" s="25">
        <f t="shared" si="7"/>
        <v>5.6500000000000217E-2</v>
      </c>
      <c r="I182" s="5"/>
      <c r="J182" s="5"/>
    </row>
    <row r="183" spans="1:10" x14ac:dyDescent="0.25">
      <c r="A183" s="15">
        <f>'Nyquist Rate - Tx'!A184</f>
        <v>0.16900000000000001</v>
      </c>
      <c r="B183" s="15">
        <f>'Nyquist Rate - Tx'!B184</f>
        <v>0.5575863486046766</v>
      </c>
      <c r="D183" s="4">
        <f t="shared" si="8"/>
        <v>0.15363636363636418</v>
      </c>
      <c r="E183" s="4">
        <v>169</v>
      </c>
      <c r="F183" s="23">
        <f t="shared" si="6"/>
        <v>4.0042</v>
      </c>
      <c r="G183" s="6"/>
      <c r="H183" s="25">
        <f t="shared" si="7"/>
        <v>0.25419999999999998</v>
      </c>
      <c r="I183" s="5"/>
      <c r="J183" s="5"/>
    </row>
    <row r="184" spans="1:10" x14ac:dyDescent="0.25">
      <c r="A184" s="15">
        <f>'Nyquist Rate - Tx'!A185</f>
        <v>0.17</v>
      </c>
      <c r="B184" s="15">
        <f>'Nyquist Rate - Tx'!B185</f>
        <v>-1.4699613054558416E-15</v>
      </c>
      <c r="D184" s="4">
        <f t="shared" si="8"/>
        <v>0.1545454545454551</v>
      </c>
      <c r="E184" s="4">
        <v>170</v>
      </c>
      <c r="F184" s="23">
        <f t="shared" si="6"/>
        <v>5.5980999999999996</v>
      </c>
      <c r="G184" s="6"/>
      <c r="H184" s="25">
        <f t="shared" si="7"/>
        <v>0.59809999999999963</v>
      </c>
      <c r="I184" s="5"/>
      <c r="J184" s="5"/>
    </row>
    <row r="185" spans="1:10" x14ac:dyDescent="0.25">
      <c r="A185" s="15">
        <f>'Nyquist Rate - Tx'!A186</f>
        <v>0.17100000000000001</v>
      </c>
      <c r="B185" s="15">
        <f>'Nyquist Rate - Tx'!B186</f>
        <v>-6.8151511556227784E-2</v>
      </c>
      <c r="D185" s="4">
        <f t="shared" si="8"/>
        <v>0.15545454545454601</v>
      </c>
      <c r="E185" s="4">
        <v>171</v>
      </c>
      <c r="F185" s="23">
        <f t="shared" si="6"/>
        <v>7.2230999999999996</v>
      </c>
      <c r="G185" s="6"/>
      <c r="H185" s="25">
        <f t="shared" si="7"/>
        <v>0.34809999999999963</v>
      </c>
      <c r="I185" s="5"/>
      <c r="J185" s="5"/>
    </row>
    <row r="186" spans="1:10" x14ac:dyDescent="0.25">
      <c r="A186" s="15">
        <f>'Nyquist Rate - Tx'!A187</f>
        <v>0.17199999999999999</v>
      </c>
      <c r="B186" s="15">
        <f>'Nyquist Rate - Tx'!B187</f>
        <v>0.33688103937536373</v>
      </c>
      <c r="D186" s="4">
        <f t="shared" si="8"/>
        <v>0.15636363636363693</v>
      </c>
      <c r="E186" s="4">
        <v>172</v>
      </c>
      <c r="F186" s="23">
        <f t="shared" si="6"/>
        <v>8.7596000000000007</v>
      </c>
      <c r="G186" s="6"/>
      <c r="H186" s="25">
        <f t="shared" si="7"/>
        <v>9.6000000000007191E-3</v>
      </c>
      <c r="I186" s="5"/>
      <c r="J186" s="5"/>
    </row>
    <row r="187" spans="1:10" x14ac:dyDescent="0.25">
      <c r="A187" s="15">
        <f>'Nyquist Rate - Tx'!A188</f>
        <v>0.17299999999999999</v>
      </c>
      <c r="B187" s="15">
        <f>'Nyquist Rate - Tx'!B188</f>
        <v>1.1530927390585395</v>
      </c>
      <c r="D187" s="4">
        <f t="shared" si="8"/>
        <v>0.15727272727272784</v>
      </c>
      <c r="E187" s="4">
        <v>173</v>
      </c>
      <c r="F187" s="23">
        <f t="shared" si="6"/>
        <v>10.0936</v>
      </c>
      <c r="G187" s="6"/>
      <c r="H187" s="25">
        <f t="shared" si="7"/>
        <v>9.360000000000035E-2</v>
      </c>
      <c r="I187" s="5"/>
      <c r="J187" s="5"/>
    </row>
    <row r="188" spans="1:10" x14ac:dyDescent="0.25">
      <c r="A188" s="15">
        <f>'Nyquist Rate - Tx'!A189</f>
        <v>0.17399999999999999</v>
      </c>
      <c r="B188" s="15">
        <f>'Nyquist Rate - Tx'!B189</f>
        <v>2.2793445235402938</v>
      </c>
      <c r="D188" s="4">
        <f t="shared" si="8"/>
        <v>0.15818181818181876</v>
      </c>
      <c r="E188" s="4">
        <v>174</v>
      </c>
      <c r="F188" s="23">
        <f t="shared" si="6"/>
        <v>11.125299999999999</v>
      </c>
      <c r="G188" s="6"/>
      <c r="H188" s="25">
        <f t="shared" si="7"/>
        <v>0.5002999999999993</v>
      </c>
      <c r="I188" s="5"/>
      <c r="J188" s="5"/>
    </row>
    <row r="189" spans="1:10" x14ac:dyDescent="0.25">
      <c r="A189" s="15">
        <f>'Nyquist Rate - Tx'!A190</f>
        <v>0.17499999999999999</v>
      </c>
      <c r="B189" s="15">
        <f>'Nyquist Rate - Tx'!B190</f>
        <v>3.5857864376268882</v>
      </c>
      <c r="D189" s="4">
        <f t="shared" si="8"/>
        <v>0.15909090909090967</v>
      </c>
      <c r="E189" s="4">
        <v>175</v>
      </c>
      <c r="F189" s="23">
        <f t="shared" si="6"/>
        <v>11.777100000000001</v>
      </c>
      <c r="G189" s="6"/>
      <c r="H189" s="25">
        <f t="shared" si="7"/>
        <v>0.52710000000000079</v>
      </c>
      <c r="I189" s="5"/>
      <c r="J189" s="5"/>
    </row>
    <row r="190" spans="1:10" x14ac:dyDescent="0.25">
      <c r="A190" s="15">
        <f>'Nyquist Rate - Tx'!A191</f>
        <v>0.17599999999999999</v>
      </c>
      <c r="B190" s="15">
        <f>'Nyquist Rate - Tx'!B191</f>
        <v>4.9270509831248344</v>
      </c>
      <c r="D190" s="4">
        <f t="shared" si="8"/>
        <v>0.16000000000000059</v>
      </c>
      <c r="E190" s="4">
        <v>176</v>
      </c>
      <c r="F190" s="23">
        <f t="shared" si="6"/>
        <v>12</v>
      </c>
      <c r="G190" s="6"/>
      <c r="H190" s="25">
        <f t="shared" si="7"/>
        <v>0.125</v>
      </c>
      <c r="I190" s="5"/>
      <c r="J190" s="5"/>
    </row>
    <row r="191" spans="1:10" x14ac:dyDescent="0.25">
      <c r="A191" s="15">
        <f>'Nyquist Rate - Tx'!A192</f>
        <v>0.17699999999999999</v>
      </c>
      <c r="B191" s="15">
        <f>'Nyquist Rate - Tx'!B192</f>
        <v>6.1569132130856294</v>
      </c>
      <c r="D191" s="4">
        <f t="shared" si="8"/>
        <v>0.1609090909090915</v>
      </c>
      <c r="E191" s="4">
        <v>177</v>
      </c>
      <c r="F191" s="23">
        <f t="shared" si="6"/>
        <v>11.777100000000001</v>
      </c>
      <c r="G191" s="6"/>
      <c r="H191" s="25">
        <f t="shared" si="7"/>
        <v>0.52710000000000079</v>
      </c>
      <c r="I191" s="5"/>
      <c r="J191" s="5"/>
    </row>
    <row r="192" spans="1:10" x14ac:dyDescent="0.25">
      <c r="A192" s="15">
        <f>'Nyquist Rate - Tx'!A193</f>
        <v>0.17799999999999999</v>
      </c>
      <c r="B192" s="15">
        <f>'Nyquist Rate - Tx'!B193</f>
        <v>7.1429719392844131</v>
      </c>
      <c r="D192" s="4">
        <f t="shared" si="8"/>
        <v>0.16181818181818242</v>
      </c>
      <c r="E192" s="4">
        <v>178</v>
      </c>
      <c r="F192" s="23">
        <f t="shared" si="6"/>
        <v>11.125299999999999</v>
      </c>
      <c r="G192" s="6"/>
      <c r="H192" s="25">
        <f t="shared" si="7"/>
        <v>0.5002999999999993</v>
      </c>
      <c r="I192" s="5"/>
      <c r="J192" s="5"/>
    </row>
    <row r="193" spans="1:10" x14ac:dyDescent="0.25">
      <c r="A193" s="15">
        <f>'Nyquist Rate - Tx'!A194</f>
        <v>0.17899999999999999</v>
      </c>
      <c r="B193" s="15">
        <f>'Nyquist Rate - Tx'!B194</f>
        <v>7.7799059002854882</v>
      </c>
      <c r="D193" s="4">
        <f t="shared" si="8"/>
        <v>0.16272727272727333</v>
      </c>
      <c r="E193" s="4">
        <v>179</v>
      </c>
      <c r="F193" s="23">
        <f t="shared" si="6"/>
        <v>10.0936</v>
      </c>
      <c r="G193" s="6"/>
      <c r="H193" s="25">
        <f t="shared" si="7"/>
        <v>9.360000000000035E-2</v>
      </c>
      <c r="I193" s="5"/>
      <c r="J193" s="5"/>
    </row>
    <row r="194" spans="1:10" x14ac:dyDescent="0.25">
      <c r="A194" s="15">
        <f>'Nyquist Rate - Tx'!A195</f>
        <v>0.18</v>
      </c>
      <c r="B194" s="15">
        <f>'Nyquist Rate - Tx'!B195</f>
        <v>8</v>
      </c>
      <c r="D194" s="4">
        <f t="shared" si="8"/>
        <v>0.16363636363636425</v>
      </c>
      <c r="E194" s="4">
        <v>180</v>
      </c>
      <c r="F194" s="23">
        <f t="shared" si="6"/>
        <v>8.7596000000000007</v>
      </c>
      <c r="G194" s="6"/>
      <c r="H194" s="25">
        <f t="shared" si="7"/>
        <v>9.6000000000007191E-3</v>
      </c>
      <c r="I194" s="5"/>
      <c r="J194" s="5"/>
    </row>
    <row r="195" spans="1:10" x14ac:dyDescent="0.25">
      <c r="A195" s="15">
        <f>'Nyquist Rate - Tx'!A196</f>
        <v>0.18099999999999999</v>
      </c>
      <c r="B195" s="15">
        <f>'Nyquist Rate - Tx'!B196</f>
        <v>7.7799059002854927</v>
      </c>
      <c r="D195" s="4">
        <f t="shared" si="8"/>
        <v>0.16454545454545516</v>
      </c>
      <c r="E195" s="4">
        <v>181</v>
      </c>
      <c r="F195" s="23">
        <f t="shared" si="6"/>
        <v>7.2230999999999996</v>
      </c>
      <c r="G195" s="6"/>
      <c r="H195" s="25">
        <f t="shared" si="7"/>
        <v>0.34809999999999963</v>
      </c>
      <c r="I195" s="5"/>
      <c r="J195" s="5"/>
    </row>
    <row r="196" spans="1:10" x14ac:dyDescent="0.25">
      <c r="A196" s="15">
        <f>'Nyquist Rate - Tx'!A197</f>
        <v>0.182</v>
      </c>
      <c r="B196" s="15">
        <f>'Nyquist Rate - Tx'!B197</f>
        <v>7.1429719392844273</v>
      </c>
      <c r="D196" s="4">
        <f t="shared" si="8"/>
        <v>0.16545454545454608</v>
      </c>
      <c r="E196" s="4">
        <v>182</v>
      </c>
      <c r="F196" s="23">
        <f t="shared" si="6"/>
        <v>5.5980999999999996</v>
      </c>
      <c r="G196" s="6"/>
      <c r="H196" s="25">
        <f t="shared" si="7"/>
        <v>0.59809999999999963</v>
      </c>
      <c r="I196" s="5"/>
      <c r="J196" s="5"/>
    </row>
    <row r="197" spans="1:10" x14ac:dyDescent="0.25">
      <c r="A197" s="15">
        <f>'Nyquist Rate - Tx'!A198</f>
        <v>0.183</v>
      </c>
      <c r="B197" s="15">
        <f>'Nyquist Rate - Tx'!B198</f>
        <v>6.1569132130856454</v>
      </c>
      <c r="D197" s="4">
        <f t="shared" si="8"/>
        <v>0.16636363636363699</v>
      </c>
      <c r="E197" s="4">
        <v>183</v>
      </c>
      <c r="F197" s="23">
        <f t="shared" si="6"/>
        <v>4.0042</v>
      </c>
      <c r="G197" s="6"/>
      <c r="H197" s="25">
        <f t="shared" si="7"/>
        <v>0.25419999999999998</v>
      </c>
      <c r="I197" s="5"/>
      <c r="J197" s="5"/>
    </row>
    <row r="198" spans="1:10" x14ac:dyDescent="0.25">
      <c r="A198" s="15">
        <f>'Nyquist Rate - Tx'!A199</f>
        <v>0.184</v>
      </c>
      <c r="B198" s="15">
        <f>'Nyquist Rate - Tx'!B199</f>
        <v>4.9270509831248521</v>
      </c>
      <c r="D198" s="4">
        <f t="shared" si="8"/>
        <v>0.16727272727272791</v>
      </c>
      <c r="E198" s="4">
        <v>184</v>
      </c>
      <c r="F198" s="23">
        <f t="shared" si="6"/>
        <v>2.5565000000000002</v>
      </c>
      <c r="G198" s="6"/>
      <c r="H198" s="25">
        <f t="shared" si="7"/>
        <v>5.6500000000000217E-2</v>
      </c>
      <c r="I198" s="5"/>
      <c r="J198" s="5"/>
    </row>
    <row r="199" spans="1:10" x14ac:dyDescent="0.25">
      <c r="A199" s="15">
        <f>'Nyquist Rate - Tx'!A200</f>
        <v>0.185</v>
      </c>
      <c r="B199" s="15">
        <f>'Nyquist Rate - Tx'!B200</f>
        <v>3.5857864376269064</v>
      </c>
      <c r="D199" s="4">
        <f t="shared" si="8"/>
        <v>0.16818181818181882</v>
      </c>
      <c r="E199" s="4">
        <v>185</v>
      </c>
      <c r="F199" s="23">
        <f t="shared" si="6"/>
        <v>1.3572</v>
      </c>
      <c r="G199" s="6"/>
      <c r="H199" s="25">
        <f t="shared" si="7"/>
        <v>0.10719999999999996</v>
      </c>
      <c r="I199" s="5"/>
      <c r="J199" s="5"/>
    </row>
    <row r="200" spans="1:10" x14ac:dyDescent="0.25">
      <c r="A200" s="15">
        <f>'Nyquist Rate - Tx'!A201</f>
        <v>0.186</v>
      </c>
      <c r="B200" s="15">
        <f>'Nyquist Rate - Tx'!B201</f>
        <v>2.2793445235403116</v>
      </c>
      <c r="D200" s="4">
        <f t="shared" si="8"/>
        <v>0.16909090909090974</v>
      </c>
      <c r="E200" s="4">
        <v>186</v>
      </c>
      <c r="F200" s="23">
        <f t="shared" si="6"/>
        <v>0.48720000000000002</v>
      </c>
      <c r="G200" s="6"/>
      <c r="H200" s="25">
        <f t="shared" si="7"/>
        <v>0.48720000000000002</v>
      </c>
      <c r="I200" s="5"/>
      <c r="J200" s="5"/>
    </row>
    <row r="201" spans="1:10" x14ac:dyDescent="0.25">
      <c r="A201" s="15">
        <f>'Nyquist Rate - Tx'!A202</f>
        <v>0.187</v>
      </c>
      <c r="B201" s="15">
        <f>'Nyquist Rate - Tx'!B202</f>
        <v>1.1530927390585308</v>
      </c>
      <c r="D201" s="4">
        <f t="shared" si="8"/>
        <v>0.17000000000000065</v>
      </c>
      <c r="E201" s="4">
        <v>187</v>
      </c>
      <c r="F201" s="23">
        <f t="shared" si="6"/>
        <v>0</v>
      </c>
      <c r="G201" s="6"/>
      <c r="H201" s="25">
        <f t="shared" si="7"/>
        <v>0</v>
      </c>
      <c r="I201" s="5"/>
      <c r="J201" s="5"/>
    </row>
    <row r="202" spans="1:10" x14ac:dyDescent="0.25">
      <c r="A202" s="15">
        <f>'Nyquist Rate - Tx'!A203</f>
        <v>0.188</v>
      </c>
      <c r="B202" s="15">
        <f>'Nyquist Rate - Tx'!B203</f>
        <v>0.3368810393753725</v>
      </c>
      <c r="D202" s="4">
        <f t="shared" si="8"/>
        <v>0.17090909090909157</v>
      </c>
      <c r="E202" s="4">
        <v>188</v>
      </c>
      <c r="F202" s="23">
        <f t="shared" si="6"/>
        <v>-8.2100000000000006E-2</v>
      </c>
      <c r="G202" s="6"/>
      <c r="H202" s="25">
        <f t="shared" si="7"/>
        <v>0.54289999999999994</v>
      </c>
      <c r="I202" s="5"/>
      <c r="J202" s="5"/>
    </row>
    <row r="203" spans="1:10" x14ac:dyDescent="0.25">
      <c r="A203" s="15">
        <f>'Nyquist Rate - Tx'!A204</f>
        <v>0.189</v>
      </c>
      <c r="B203" s="15">
        <f>'Nyquist Rate - Tx'!B204</f>
        <v>-6.8151511556229283E-2</v>
      </c>
      <c r="D203" s="4">
        <f t="shared" si="8"/>
        <v>0.17181818181818248</v>
      </c>
      <c r="E203" s="4">
        <v>189</v>
      </c>
      <c r="F203" s="23">
        <f t="shared" si="6"/>
        <v>0.2303</v>
      </c>
      <c r="G203" s="6"/>
      <c r="H203" s="25">
        <f t="shared" si="7"/>
        <v>0.2303</v>
      </c>
      <c r="I203" s="5"/>
      <c r="J203" s="5"/>
    </row>
    <row r="204" spans="1:10" x14ac:dyDescent="0.25">
      <c r="A204" s="15">
        <f>'Nyquist Rate - Tx'!A205</f>
        <v>0.19</v>
      </c>
      <c r="B204" s="15">
        <f>'Nyquist Rate - Tx'!B205</f>
        <v>1.2249316144741267E-15</v>
      </c>
      <c r="D204" s="4">
        <f t="shared" si="8"/>
        <v>0.1727272727272734</v>
      </c>
      <c r="E204" s="4">
        <v>190</v>
      </c>
      <c r="F204" s="23">
        <f t="shared" si="6"/>
        <v>0.89490000000000003</v>
      </c>
      <c r="G204" s="6"/>
      <c r="H204" s="25">
        <f t="shared" si="7"/>
        <v>0.26990000000000003</v>
      </c>
      <c r="I204" s="5"/>
      <c r="J204" s="5"/>
    </row>
    <row r="205" spans="1:10" x14ac:dyDescent="0.25">
      <c r="A205" s="15">
        <f>'Nyquist Rate - Tx'!A206</f>
        <v>0.191</v>
      </c>
      <c r="B205" s="15">
        <f>'Nyquist Rate - Tx'!B206</f>
        <v>0.55758634860470146</v>
      </c>
      <c r="D205" s="4">
        <f t="shared" si="8"/>
        <v>0.17363636363636431</v>
      </c>
      <c r="E205" s="4">
        <v>191</v>
      </c>
      <c r="F205" s="23">
        <f t="shared" si="6"/>
        <v>1.8415999999999999</v>
      </c>
      <c r="G205" s="6"/>
      <c r="H205" s="25">
        <f t="shared" si="7"/>
        <v>0.5915999999999999</v>
      </c>
      <c r="I205" s="5"/>
      <c r="J205" s="5"/>
    </row>
    <row r="206" spans="1:10" x14ac:dyDescent="0.25">
      <c r="A206" s="15">
        <f>'Nyquist Rate - Tx'!A207</f>
        <v>0.192</v>
      </c>
      <c r="B206" s="15">
        <f>'Nyquist Rate - Tx'!B207</f>
        <v>1.5729490168751761</v>
      </c>
      <c r="D206" s="4">
        <f t="shared" si="8"/>
        <v>0.17454545454545523</v>
      </c>
      <c r="E206" s="4">
        <v>192</v>
      </c>
      <c r="F206" s="23">
        <f t="shared" si="6"/>
        <v>2.9786999999999999</v>
      </c>
      <c r="G206" s="6"/>
      <c r="H206" s="25">
        <f t="shared" si="7"/>
        <v>0.4786999999999999</v>
      </c>
      <c r="I206" s="5"/>
      <c r="J206" s="5"/>
    </row>
    <row r="207" spans="1:10" x14ac:dyDescent="0.25">
      <c r="A207" s="15">
        <f>'Nyquist Rate - Tx'!A208</f>
        <v>0.193</v>
      </c>
      <c r="B207" s="15">
        <f>'Nyquist Rate - Tx'!B208</f>
        <v>2.9690547380167249</v>
      </c>
      <c r="D207" s="4">
        <f t="shared" si="8"/>
        <v>0.17545454545454614</v>
      </c>
      <c r="E207" s="4">
        <v>193</v>
      </c>
      <c r="F207" s="23">
        <f t="shared" ref="F207:F269" si="9">ROUND($C$3*(COS($C$5*D207))^2+$C$4*COS($C$5*D207), 4)</f>
        <v>4.2000999999999999</v>
      </c>
      <c r="G207" s="6"/>
      <c r="H207" s="25">
        <f t="shared" ref="H207:H269" si="10">MOD(F207, $G$10)</f>
        <v>0.45009999999999994</v>
      </c>
      <c r="I207" s="5"/>
      <c r="J207" s="5"/>
    </row>
    <row r="208" spans="1:10" x14ac:dyDescent="0.25">
      <c r="A208" s="15">
        <f>'Nyquist Rate - Tx'!A209</f>
        <v>0.19400000000000001</v>
      </c>
      <c r="B208" s="15">
        <f>'Nyquist Rate - Tx'!B209</f>
        <v>4.6304855327102157</v>
      </c>
      <c r="D208" s="4">
        <f t="shared" ref="D208:D269" si="11">D207+$C$11</f>
        <v>0.17636363636363706</v>
      </c>
      <c r="E208" s="4">
        <v>194</v>
      </c>
      <c r="F208" s="23">
        <f t="shared" si="9"/>
        <v>5.3945999999999996</v>
      </c>
      <c r="G208" s="6"/>
      <c r="H208" s="25">
        <f t="shared" si="10"/>
        <v>0.39459999999999962</v>
      </c>
      <c r="I208" s="5"/>
      <c r="J208" s="5"/>
    </row>
    <row r="209" spans="1:10" x14ac:dyDescent="0.25">
      <c r="A209" s="15">
        <f>'Nyquist Rate - Tx'!A210</f>
        <v>0.19500000000000001</v>
      </c>
      <c r="B209" s="15">
        <f>'Nyquist Rate - Tx'!B210</f>
        <v>6.4142135623731118</v>
      </c>
      <c r="D209" s="4">
        <f t="shared" si="11"/>
        <v>0.17727272727272797</v>
      </c>
      <c r="E209" s="4">
        <v>195</v>
      </c>
      <c r="F209" s="23">
        <f t="shared" si="9"/>
        <v>6.4550000000000001</v>
      </c>
      <c r="G209" s="6"/>
      <c r="H209" s="25">
        <f t="shared" si="10"/>
        <v>0.20500000000000007</v>
      </c>
      <c r="I209" s="5"/>
      <c r="J209" s="5"/>
    </row>
    <row r="210" spans="1:10" x14ac:dyDescent="0.25">
      <c r="A210" s="15">
        <f>'Nyquist Rate - Tx'!A211</f>
        <v>0.19600000000000001</v>
      </c>
      <c r="B210" s="15">
        <f>'Nyquist Rate - Tx'!B211</f>
        <v>8.1631189606246579</v>
      </c>
      <c r="D210" s="4">
        <f t="shared" si="11"/>
        <v>0.17818181818181889</v>
      </c>
      <c r="E210" s="4">
        <v>196</v>
      </c>
      <c r="F210" s="23">
        <f t="shared" si="9"/>
        <v>7.2873000000000001</v>
      </c>
      <c r="G210" s="6"/>
      <c r="H210" s="25">
        <f t="shared" si="10"/>
        <v>0.41230000000000011</v>
      </c>
      <c r="I210" s="5"/>
      <c r="J210" s="5"/>
    </row>
    <row r="211" spans="1:10" x14ac:dyDescent="0.25">
      <c r="A211" s="15">
        <f>'Nyquist Rate - Tx'!A212</f>
        <v>0.19700000000000001</v>
      </c>
      <c r="B211" s="15">
        <f>'Nyquist Rate - Tx'!B212</f>
        <v>9.7209393098391317</v>
      </c>
      <c r="D211" s="4">
        <f t="shared" si="11"/>
        <v>0.1790909090909098</v>
      </c>
      <c r="E211" s="4">
        <v>197</v>
      </c>
      <c r="F211" s="23">
        <f t="shared" si="9"/>
        <v>7.8178000000000001</v>
      </c>
      <c r="G211" s="6"/>
      <c r="H211" s="25">
        <f t="shared" si="10"/>
        <v>0.31780000000000008</v>
      </c>
      <c r="I211" s="5"/>
      <c r="J211" s="5"/>
    </row>
    <row r="212" spans="1:10" x14ac:dyDescent="0.25">
      <c r="A212" s="15">
        <f>'Nyquist Rate - Tx'!A213</f>
        <v>0.19800000000000001</v>
      </c>
      <c r="B212" s="15">
        <f>'Nyquist Rate - Tx'!B213</f>
        <v>10.947198004465047</v>
      </c>
      <c r="D212" s="4">
        <f t="shared" si="11"/>
        <v>0.18000000000000071</v>
      </c>
      <c r="E212" s="4">
        <v>198</v>
      </c>
      <c r="F212" s="23">
        <f t="shared" si="9"/>
        <v>8</v>
      </c>
      <c r="G212" s="6"/>
      <c r="H212" s="25">
        <f t="shared" si="10"/>
        <v>0.5</v>
      </c>
      <c r="I212" s="5"/>
      <c r="J212" s="5"/>
    </row>
    <row r="213" spans="1:10" x14ac:dyDescent="0.25">
      <c r="A213" s="15">
        <f>'Nyquist Rate - Tx'!A214</f>
        <v>0.19900000000000001</v>
      </c>
      <c r="B213" s="15">
        <f>'Nyquist Rate - Tx'!B214</f>
        <v>11.730659262666048</v>
      </c>
      <c r="D213" s="4">
        <f t="shared" si="11"/>
        <v>0.18090909090909163</v>
      </c>
      <c r="E213" s="4">
        <v>199</v>
      </c>
      <c r="F213" s="23">
        <f t="shared" si="9"/>
        <v>7.8178000000000001</v>
      </c>
      <c r="G213" s="6"/>
      <c r="H213" s="25">
        <f t="shared" si="10"/>
        <v>0.31780000000000008</v>
      </c>
      <c r="I213" s="5"/>
      <c r="J213" s="5"/>
    </row>
    <row r="214" spans="1:10" x14ac:dyDescent="0.25">
      <c r="A214" s="15">
        <f>'Nyquist Rate - Tx'!A215</f>
        <v>0.2</v>
      </c>
      <c r="B214" s="15">
        <f>'Nyquist Rate - Tx'!B215</f>
        <v>12</v>
      </c>
      <c r="D214" s="4">
        <f t="shared" si="11"/>
        <v>0.18181818181818254</v>
      </c>
      <c r="E214" s="4">
        <v>200</v>
      </c>
      <c r="F214" s="23">
        <f t="shared" si="9"/>
        <v>7.2873000000000001</v>
      </c>
      <c r="G214" s="6"/>
      <c r="H214" s="25">
        <f t="shared" si="10"/>
        <v>0.41230000000000011</v>
      </c>
      <c r="I214" s="5"/>
      <c r="J214" s="5"/>
    </row>
    <row r="215" spans="1:10" x14ac:dyDescent="0.25">
      <c r="A215" s="15">
        <f>'Nyquist Rate - Tx'!A216</f>
        <v>0.20100000000000001</v>
      </c>
      <c r="B215" s="15">
        <f>'Nyquist Rate - Tx'!B216</f>
        <v>11.730659262666032</v>
      </c>
      <c r="D215" s="4">
        <f t="shared" si="11"/>
        <v>0.18272727272727346</v>
      </c>
      <c r="E215" s="4">
        <v>201</v>
      </c>
      <c r="F215" s="23">
        <f t="shared" si="9"/>
        <v>6.4550000000000001</v>
      </c>
      <c r="G215" s="6"/>
      <c r="H215" s="25">
        <f t="shared" si="10"/>
        <v>0.20500000000000007</v>
      </c>
      <c r="I215" s="5"/>
      <c r="J215" s="5"/>
    </row>
    <row r="216" spans="1:10" x14ac:dyDescent="0.25">
      <c r="A216" s="15">
        <f>'Nyquist Rate - Tx'!A217</f>
        <v>0.20200000000000001</v>
      </c>
      <c r="B216" s="15">
        <f>'Nyquist Rate - Tx'!B217</f>
        <v>10.947198004465042</v>
      </c>
      <c r="D216" s="4">
        <f t="shared" si="11"/>
        <v>0.18363636363636437</v>
      </c>
      <c r="E216" s="4">
        <v>202</v>
      </c>
      <c r="F216" s="23">
        <f t="shared" si="9"/>
        <v>5.3945999999999996</v>
      </c>
      <c r="G216" s="6"/>
      <c r="H216" s="25">
        <f t="shared" si="10"/>
        <v>0.39459999999999962</v>
      </c>
      <c r="I216" s="5"/>
      <c r="J216" s="5"/>
    </row>
    <row r="217" spans="1:10" x14ac:dyDescent="0.25">
      <c r="A217" s="15">
        <f>'Nyquist Rate - Tx'!A218</f>
        <v>0.20300000000000001</v>
      </c>
      <c r="B217" s="15">
        <f>'Nyquist Rate - Tx'!B218</f>
        <v>9.720939309839089</v>
      </c>
      <c r="D217" s="4">
        <f t="shared" si="11"/>
        <v>0.18454545454545529</v>
      </c>
      <c r="E217" s="4">
        <v>203</v>
      </c>
      <c r="F217" s="23">
        <f t="shared" si="9"/>
        <v>4.2000999999999999</v>
      </c>
      <c r="G217" s="6"/>
      <c r="H217" s="25">
        <f t="shared" si="10"/>
        <v>0.45009999999999994</v>
      </c>
      <c r="I217" s="5"/>
      <c r="J217" s="5"/>
    </row>
    <row r="218" spans="1:10" x14ac:dyDescent="0.25">
      <c r="A218" s="15">
        <f>'Nyquist Rate - Tx'!A219</f>
        <v>0.20399999999999999</v>
      </c>
      <c r="B218" s="15">
        <f>'Nyquist Rate - Tx'!B219</f>
        <v>8.1631189606246828</v>
      </c>
      <c r="D218" s="4">
        <f t="shared" si="11"/>
        <v>0.1854545454545462</v>
      </c>
      <c r="E218" s="4">
        <v>204</v>
      </c>
      <c r="F218" s="23">
        <f t="shared" si="9"/>
        <v>2.9786999999999999</v>
      </c>
      <c r="G218" s="6"/>
      <c r="H218" s="25">
        <f t="shared" si="10"/>
        <v>0.4786999999999999</v>
      </c>
      <c r="I218" s="5"/>
      <c r="J218" s="5"/>
    </row>
    <row r="219" spans="1:10" x14ac:dyDescent="0.25">
      <c r="A219" s="15">
        <f>'Nyquist Rate - Tx'!A220</f>
        <v>0.20499999999999999</v>
      </c>
      <c r="B219" s="15">
        <f>'Nyquist Rate - Tx'!B220</f>
        <v>6.4142135623731402</v>
      </c>
      <c r="D219" s="4">
        <f t="shared" si="11"/>
        <v>0.18636363636363712</v>
      </c>
      <c r="E219" s="4">
        <v>205</v>
      </c>
      <c r="F219" s="23">
        <f t="shared" si="9"/>
        <v>1.8415999999999999</v>
      </c>
      <c r="G219" s="6"/>
      <c r="H219" s="25">
        <f t="shared" si="10"/>
        <v>0.5915999999999999</v>
      </c>
      <c r="I219" s="5"/>
      <c r="J219" s="5"/>
    </row>
    <row r="220" spans="1:10" x14ac:dyDescent="0.25">
      <c r="A220" s="15">
        <f>'Nyquist Rate - Tx'!A221</f>
        <v>0.20599999999999999</v>
      </c>
      <c r="B220" s="15">
        <f>'Nyquist Rate - Tx'!B221</f>
        <v>4.6304855327102423</v>
      </c>
      <c r="D220" s="4">
        <f t="shared" si="11"/>
        <v>0.18727272727272803</v>
      </c>
      <c r="E220" s="4">
        <v>206</v>
      </c>
      <c r="F220" s="23">
        <f t="shared" si="9"/>
        <v>0.89490000000000003</v>
      </c>
      <c r="G220" s="6"/>
      <c r="H220" s="25">
        <f t="shared" si="10"/>
        <v>0.26990000000000003</v>
      </c>
      <c r="I220" s="5"/>
      <c r="J220" s="5"/>
    </row>
    <row r="221" spans="1:10" x14ac:dyDescent="0.25">
      <c r="A221" s="15">
        <f>'Nyquist Rate - Tx'!A222</f>
        <v>0.20699999999999999</v>
      </c>
      <c r="B221" s="15">
        <f>'Nyquist Rate - Tx'!B222</f>
        <v>2.9690547380167489</v>
      </c>
      <c r="D221" s="4">
        <f t="shared" si="11"/>
        <v>0.18818181818181895</v>
      </c>
      <c r="E221" s="4">
        <v>207</v>
      </c>
      <c r="F221" s="23">
        <f t="shared" si="9"/>
        <v>0.2303</v>
      </c>
      <c r="G221" s="6"/>
      <c r="H221" s="25">
        <f t="shared" si="10"/>
        <v>0.2303</v>
      </c>
      <c r="I221" s="5"/>
      <c r="J221" s="5"/>
    </row>
    <row r="222" spans="1:10" x14ac:dyDescent="0.25">
      <c r="A222" s="15">
        <f>'Nyquist Rate - Tx'!A223</f>
        <v>0.20799999999999999</v>
      </c>
      <c r="B222" s="15">
        <f>'Nyquist Rate - Tx'!B223</f>
        <v>1.5729490168751674</v>
      </c>
      <c r="D222" s="4">
        <f t="shared" si="11"/>
        <v>0.18909090909090986</v>
      </c>
      <c r="E222" s="4">
        <v>208</v>
      </c>
      <c r="F222" s="23">
        <f t="shared" si="9"/>
        <v>-8.2100000000000006E-2</v>
      </c>
      <c r="G222" s="6"/>
      <c r="H222" s="25">
        <f t="shared" si="10"/>
        <v>0.54289999999999994</v>
      </c>
      <c r="I222" s="5"/>
      <c r="J222" s="5"/>
    </row>
    <row r="223" spans="1:10" x14ac:dyDescent="0.25">
      <c r="A223" s="15">
        <f>'Nyquist Rate - Tx'!A224</f>
        <v>0.20899999999999999</v>
      </c>
      <c r="B223" s="15">
        <f>'Nyquist Rate - Tx'!B224</f>
        <v>0.55758634860469591</v>
      </c>
      <c r="D223" s="4">
        <f t="shared" si="11"/>
        <v>0.19000000000000078</v>
      </c>
      <c r="E223" s="4">
        <v>209</v>
      </c>
      <c r="F223" s="23">
        <f t="shared" si="9"/>
        <v>0</v>
      </c>
      <c r="G223" s="6"/>
      <c r="H223" s="25">
        <f t="shared" si="10"/>
        <v>0</v>
      </c>
      <c r="I223" s="5"/>
      <c r="J223" s="5"/>
    </row>
    <row r="224" spans="1:10" x14ac:dyDescent="0.25">
      <c r="A224" s="15">
        <f>'Nyquist Rate - Tx'!A225</f>
        <v>0.21</v>
      </c>
      <c r="B224" s="15">
        <f>'Nyquist Rate - Tx'!B225</f>
        <v>-9.7990192349239654E-16</v>
      </c>
      <c r="D224" s="4">
        <f t="shared" si="11"/>
        <v>0.19090909090909169</v>
      </c>
      <c r="E224" s="4">
        <v>210</v>
      </c>
      <c r="F224" s="23">
        <f t="shared" si="9"/>
        <v>0.48720000000000002</v>
      </c>
      <c r="G224" s="6"/>
      <c r="H224" s="25">
        <f t="shared" si="10"/>
        <v>0.48720000000000002</v>
      </c>
      <c r="I224" s="5"/>
      <c r="J224" s="5"/>
    </row>
    <row r="225" spans="1:10" x14ac:dyDescent="0.25">
      <c r="A225" s="15">
        <f>'Nyquist Rate - Tx'!A226</f>
        <v>0.21099999999999999</v>
      </c>
      <c r="B225" s="15">
        <f>'Nyquist Rate - Tx'!B226</f>
        <v>-6.8151511556228062E-2</v>
      </c>
      <c r="D225" s="4">
        <f t="shared" si="11"/>
        <v>0.19181818181818261</v>
      </c>
      <c r="E225" s="4">
        <v>211</v>
      </c>
      <c r="F225" s="23">
        <f t="shared" si="9"/>
        <v>1.3572</v>
      </c>
      <c r="G225" s="6"/>
      <c r="H225" s="25">
        <f t="shared" si="10"/>
        <v>0.10719999999999996</v>
      </c>
      <c r="I225" s="5"/>
      <c r="J225" s="5"/>
    </row>
    <row r="226" spans="1:10" x14ac:dyDescent="0.25">
      <c r="A226" s="15">
        <f>'Nyquist Rate - Tx'!A227</f>
        <v>0.21199999999999999</v>
      </c>
      <c r="B226" s="15">
        <f>'Nyquist Rate - Tx'!B227</f>
        <v>0.33688103937537694</v>
      </c>
      <c r="D226" s="4">
        <f t="shared" si="11"/>
        <v>0.19272727272727352</v>
      </c>
      <c r="E226" s="4">
        <v>212</v>
      </c>
      <c r="F226" s="23">
        <f t="shared" si="9"/>
        <v>2.5565000000000002</v>
      </c>
      <c r="G226" s="6"/>
      <c r="H226" s="25">
        <f t="shared" si="10"/>
        <v>5.6500000000000217E-2</v>
      </c>
      <c r="I226" s="5"/>
      <c r="J226" s="5"/>
    </row>
    <row r="227" spans="1:10" x14ac:dyDescent="0.25">
      <c r="A227" s="15">
        <f>'Nyquist Rate - Tx'!A228</f>
        <v>0.21299999999999999</v>
      </c>
      <c r="B227" s="15">
        <f>'Nyquist Rate - Tx'!B228</f>
        <v>1.1530927390585157</v>
      </c>
      <c r="D227" s="4">
        <f t="shared" si="11"/>
        <v>0.19363636363636444</v>
      </c>
      <c r="E227" s="4">
        <v>213</v>
      </c>
      <c r="F227" s="23">
        <f t="shared" si="9"/>
        <v>4.0042</v>
      </c>
      <c r="G227" s="6"/>
      <c r="H227" s="25">
        <f t="shared" si="10"/>
        <v>0.25419999999999998</v>
      </c>
      <c r="I227" s="5"/>
      <c r="J227" s="5"/>
    </row>
    <row r="228" spans="1:10" x14ac:dyDescent="0.25">
      <c r="A228" s="15">
        <f>'Nyquist Rate - Tx'!A229</f>
        <v>0.214</v>
      </c>
      <c r="B228" s="15">
        <f>'Nyquist Rate - Tx'!B229</f>
        <v>2.2793445235402912</v>
      </c>
      <c r="D228" s="4">
        <f t="shared" si="11"/>
        <v>0.19454545454545535</v>
      </c>
      <c r="E228" s="4">
        <v>214</v>
      </c>
      <c r="F228" s="23">
        <f t="shared" si="9"/>
        <v>5.5980999999999996</v>
      </c>
      <c r="G228" s="6"/>
      <c r="H228" s="25">
        <f t="shared" si="10"/>
        <v>0.59809999999999963</v>
      </c>
      <c r="I228" s="5"/>
      <c r="J228" s="5"/>
    </row>
    <row r="229" spans="1:10" x14ac:dyDescent="0.25">
      <c r="A229" s="15">
        <f>'Nyquist Rate - Tx'!A230</f>
        <v>0.215</v>
      </c>
      <c r="B229" s="15">
        <f>'Nyquist Rate - Tx'!B230</f>
        <v>3.5857864376268864</v>
      </c>
      <c r="D229" s="4">
        <f t="shared" si="11"/>
        <v>0.19545454545454627</v>
      </c>
      <c r="E229" s="4">
        <v>215</v>
      </c>
      <c r="F229" s="23">
        <f t="shared" si="9"/>
        <v>7.2230999999999996</v>
      </c>
      <c r="G229" s="6"/>
      <c r="H229" s="25">
        <f t="shared" si="10"/>
        <v>0.34809999999999963</v>
      </c>
      <c r="I229" s="5"/>
      <c r="J229" s="5"/>
    </row>
    <row r="230" spans="1:10" x14ac:dyDescent="0.25">
      <c r="A230" s="15">
        <f>'Nyquist Rate - Tx'!A231</f>
        <v>0.216</v>
      </c>
      <c r="B230" s="15">
        <f>'Nyquist Rate - Tx'!B231</f>
        <v>4.9270509831248317</v>
      </c>
      <c r="D230" s="4">
        <f t="shared" si="11"/>
        <v>0.19636363636363718</v>
      </c>
      <c r="E230" s="4">
        <v>216</v>
      </c>
      <c r="F230" s="23">
        <f t="shared" si="9"/>
        <v>8.7596000000000007</v>
      </c>
      <c r="G230" s="6"/>
      <c r="H230" s="25">
        <f t="shared" si="10"/>
        <v>9.6000000000007191E-3</v>
      </c>
      <c r="I230" s="5"/>
      <c r="J230" s="5"/>
    </row>
    <row r="231" spans="1:10" x14ac:dyDescent="0.25">
      <c r="A231" s="15">
        <f>'Nyquist Rate - Tx'!A232</f>
        <v>0.217</v>
      </c>
      <c r="B231" s="15">
        <f>'Nyquist Rate - Tx'!B232</f>
        <v>6.1569132130856268</v>
      </c>
      <c r="D231" s="4">
        <f t="shared" si="11"/>
        <v>0.1972727272727281</v>
      </c>
      <c r="E231" s="4">
        <v>217</v>
      </c>
      <c r="F231" s="23">
        <f t="shared" si="9"/>
        <v>10.0936</v>
      </c>
      <c r="G231" s="6"/>
      <c r="H231" s="25">
        <f t="shared" si="10"/>
        <v>9.360000000000035E-2</v>
      </c>
      <c r="I231" s="5"/>
      <c r="J231" s="5"/>
    </row>
    <row r="232" spans="1:10" x14ac:dyDescent="0.25">
      <c r="A232" s="15">
        <f>'Nyquist Rate - Tx'!A233</f>
        <v>0.218</v>
      </c>
      <c r="B232" s="15">
        <f>'Nyquist Rate - Tx'!B233</f>
        <v>7.1429719392844326</v>
      </c>
      <c r="D232" s="4">
        <f t="shared" si="11"/>
        <v>0.19818181818181901</v>
      </c>
      <c r="E232" s="4">
        <v>218</v>
      </c>
      <c r="F232" s="23">
        <f t="shared" si="9"/>
        <v>11.125299999999999</v>
      </c>
      <c r="G232" s="6"/>
      <c r="H232" s="25">
        <f t="shared" si="10"/>
        <v>0.5002999999999993</v>
      </c>
      <c r="I232" s="5"/>
      <c r="J232" s="5"/>
    </row>
    <row r="233" spans="1:10" x14ac:dyDescent="0.25">
      <c r="A233" s="15">
        <f>'Nyquist Rate - Tx'!A234</f>
        <v>0.219</v>
      </c>
      <c r="B233" s="15">
        <f>'Nyquist Rate - Tx'!B234</f>
        <v>7.7799059002854944</v>
      </c>
      <c r="D233" s="4">
        <f t="shared" si="11"/>
        <v>0.19909090909090993</v>
      </c>
      <c r="E233" s="4">
        <v>219</v>
      </c>
      <c r="F233" s="23">
        <f t="shared" si="9"/>
        <v>11.777100000000001</v>
      </c>
      <c r="G233" s="6"/>
      <c r="H233" s="25">
        <f t="shared" si="10"/>
        <v>0.52710000000000079</v>
      </c>
      <c r="I233" s="5"/>
      <c r="J233" s="5"/>
    </row>
    <row r="234" spans="1:10" x14ac:dyDescent="0.25">
      <c r="A234" s="15">
        <f>'Nyquist Rate - Tx'!A235</f>
        <v>0.22</v>
      </c>
      <c r="B234" s="15">
        <f>'Nyquist Rate - Tx'!B235</f>
        <v>8</v>
      </c>
      <c r="D234" s="4">
        <f t="shared" si="11"/>
        <v>0.20000000000000084</v>
      </c>
      <c r="E234" s="4">
        <v>220</v>
      </c>
      <c r="F234" s="23">
        <f t="shared" si="9"/>
        <v>12</v>
      </c>
      <c r="G234" s="6"/>
      <c r="H234" s="25">
        <f t="shared" si="10"/>
        <v>0.125</v>
      </c>
      <c r="I234" s="5"/>
      <c r="J234" s="5"/>
    </row>
    <row r="235" spans="1:10" x14ac:dyDescent="0.25">
      <c r="A235" s="15">
        <f>'Nyquist Rate - Tx'!A236</f>
        <v>0.221</v>
      </c>
      <c r="B235" s="15">
        <f>'Nyquist Rate - Tx'!B236</f>
        <v>7.7799059002854829</v>
      </c>
      <c r="D235" s="4">
        <f t="shared" si="11"/>
        <v>0.20090909090909176</v>
      </c>
      <c r="E235" s="4">
        <v>221</v>
      </c>
      <c r="F235" s="23">
        <f t="shared" si="9"/>
        <v>11.777100000000001</v>
      </c>
      <c r="G235" s="6"/>
      <c r="H235" s="25">
        <f t="shared" si="10"/>
        <v>0.52710000000000079</v>
      </c>
      <c r="I235" s="5"/>
      <c r="J235" s="5"/>
    </row>
    <row r="236" spans="1:10" x14ac:dyDescent="0.25">
      <c r="A236" s="15">
        <f>'Nyquist Rate - Tx'!A237</f>
        <v>0.222</v>
      </c>
      <c r="B236" s="15">
        <f>'Nyquist Rate - Tx'!B237</f>
        <v>7.1429719392844087</v>
      </c>
      <c r="D236" s="4">
        <f t="shared" si="11"/>
        <v>0.20181818181818267</v>
      </c>
      <c r="E236" s="4">
        <v>222</v>
      </c>
      <c r="F236" s="23">
        <f t="shared" si="9"/>
        <v>11.125299999999999</v>
      </c>
      <c r="G236" s="6"/>
      <c r="H236" s="25">
        <f t="shared" si="10"/>
        <v>0.5002999999999993</v>
      </c>
      <c r="I236" s="5"/>
      <c r="J236" s="5"/>
    </row>
    <row r="237" spans="1:10" x14ac:dyDescent="0.25">
      <c r="A237" s="15">
        <f>'Nyquist Rate - Tx'!A238</f>
        <v>0.223</v>
      </c>
      <c r="B237" s="15">
        <f>'Nyquist Rate - Tx'!B238</f>
        <v>6.1569132130856463</v>
      </c>
      <c r="D237" s="4">
        <f t="shared" si="11"/>
        <v>0.20272727272727359</v>
      </c>
      <c r="E237" s="4">
        <v>223</v>
      </c>
      <c r="F237" s="23">
        <f t="shared" si="9"/>
        <v>10.0936</v>
      </c>
      <c r="G237" s="6"/>
      <c r="H237" s="25">
        <f t="shared" si="10"/>
        <v>9.360000000000035E-2</v>
      </c>
      <c r="I237" s="5"/>
      <c r="J237" s="5"/>
    </row>
    <row r="238" spans="1:10" x14ac:dyDescent="0.25">
      <c r="A238" s="15">
        <f>'Nyquist Rate - Tx'!A239</f>
        <v>0.224</v>
      </c>
      <c r="B238" s="15">
        <f>'Nyquist Rate - Tx'!B239</f>
        <v>4.9270509831248539</v>
      </c>
      <c r="D238" s="4">
        <f t="shared" si="11"/>
        <v>0.2036363636363645</v>
      </c>
      <c r="E238" s="4">
        <v>224</v>
      </c>
      <c r="F238" s="23">
        <f t="shared" si="9"/>
        <v>8.7596000000000007</v>
      </c>
      <c r="G238" s="6"/>
      <c r="H238" s="25">
        <f t="shared" si="10"/>
        <v>9.6000000000007191E-3</v>
      </c>
      <c r="I238" s="5"/>
      <c r="J238" s="5"/>
    </row>
    <row r="239" spans="1:10" x14ac:dyDescent="0.25">
      <c r="A239" s="15">
        <f>'Nyquist Rate - Tx'!A240</f>
        <v>0.22500000000000001</v>
      </c>
      <c r="B239" s="15">
        <f>'Nyquist Rate - Tx'!B240</f>
        <v>3.5857864376269095</v>
      </c>
      <c r="D239" s="4">
        <f t="shared" si="11"/>
        <v>0.20454545454545542</v>
      </c>
      <c r="E239" s="4">
        <v>225</v>
      </c>
      <c r="F239" s="23">
        <f t="shared" si="9"/>
        <v>7.2230999999999996</v>
      </c>
      <c r="G239" s="6"/>
      <c r="H239" s="25">
        <f t="shared" si="10"/>
        <v>0.34809999999999963</v>
      </c>
      <c r="I239" s="5"/>
      <c r="J239" s="5"/>
    </row>
    <row r="240" spans="1:10" x14ac:dyDescent="0.25">
      <c r="A240" s="15">
        <f>'Nyquist Rate - Tx'!A241</f>
        <v>0.22600000000000001</v>
      </c>
      <c r="B240" s="15">
        <f>'Nyquist Rate - Tx'!B241</f>
        <v>2.2793445235403134</v>
      </c>
      <c r="D240" s="4">
        <f t="shared" si="11"/>
        <v>0.20545454545454633</v>
      </c>
      <c r="E240" s="4">
        <v>226</v>
      </c>
      <c r="F240" s="23">
        <f t="shared" si="9"/>
        <v>5.5980999999999996</v>
      </c>
      <c r="G240" s="6"/>
      <c r="H240" s="25">
        <f t="shared" si="10"/>
        <v>0.59809999999999963</v>
      </c>
      <c r="I240" s="5"/>
      <c r="J240" s="5"/>
    </row>
    <row r="241" spans="1:10" x14ac:dyDescent="0.25">
      <c r="A241" s="15">
        <f>'Nyquist Rate - Tx'!A242</f>
        <v>0.22700000000000001</v>
      </c>
      <c r="B241" s="15">
        <f>'Nyquist Rate - Tx'!B242</f>
        <v>1.1530927390585326</v>
      </c>
      <c r="D241" s="4">
        <f t="shared" si="11"/>
        <v>0.20636363636363725</v>
      </c>
      <c r="E241" s="4">
        <v>227</v>
      </c>
      <c r="F241" s="23">
        <f t="shared" si="9"/>
        <v>4.0042</v>
      </c>
      <c r="G241" s="6"/>
      <c r="H241" s="25">
        <f t="shared" si="10"/>
        <v>0.25419999999999998</v>
      </c>
      <c r="I241" s="5"/>
      <c r="J241" s="5"/>
    </row>
    <row r="242" spans="1:10" x14ac:dyDescent="0.25">
      <c r="A242" s="15">
        <f>'Nyquist Rate - Tx'!A243</f>
        <v>0.22800000000000001</v>
      </c>
      <c r="B242" s="15">
        <f>'Nyquist Rate - Tx'!B243</f>
        <v>0.33688103937535963</v>
      </c>
      <c r="D242" s="4">
        <f t="shared" si="11"/>
        <v>0.20727272727272816</v>
      </c>
      <c r="E242" s="4">
        <v>228</v>
      </c>
      <c r="F242" s="23">
        <f t="shared" si="9"/>
        <v>2.5565000000000002</v>
      </c>
      <c r="G242" s="6"/>
      <c r="H242" s="25">
        <f t="shared" si="10"/>
        <v>5.6500000000000217E-2</v>
      </c>
      <c r="I242" s="5"/>
      <c r="J242" s="5"/>
    </row>
    <row r="243" spans="1:10" x14ac:dyDescent="0.25">
      <c r="A243" s="15">
        <f>'Nyquist Rate - Tx'!A244</f>
        <v>0.22900000000000001</v>
      </c>
      <c r="B243" s="15">
        <f>'Nyquist Rate - Tx'!B244</f>
        <v>-6.8151511556232974E-2</v>
      </c>
      <c r="D243" s="4">
        <f t="shared" si="11"/>
        <v>0.20818181818181908</v>
      </c>
      <c r="E243" s="4">
        <v>229</v>
      </c>
      <c r="F243" s="23">
        <f t="shared" si="9"/>
        <v>1.3572</v>
      </c>
      <c r="G243" s="6"/>
      <c r="H243" s="25">
        <f t="shared" si="10"/>
        <v>0.10719999999999996</v>
      </c>
      <c r="I243" s="5"/>
      <c r="J243" s="5"/>
    </row>
    <row r="244" spans="1:10" x14ac:dyDescent="0.25">
      <c r="A244" s="15">
        <f>'Nyquist Rate - Tx'!A245</f>
        <v>0.23</v>
      </c>
      <c r="B244" s="15">
        <f>'Nyquist Rate - Tx'!B245</f>
        <v>7.8402995901118298E-15</v>
      </c>
      <c r="D244" s="4">
        <f t="shared" si="11"/>
        <v>0.20909090909090999</v>
      </c>
      <c r="E244" s="4">
        <v>230</v>
      </c>
      <c r="F244" s="23">
        <f t="shared" si="9"/>
        <v>0.48720000000000002</v>
      </c>
      <c r="G244" s="6"/>
      <c r="H244" s="25">
        <f t="shared" si="10"/>
        <v>0.48720000000000002</v>
      </c>
      <c r="I244" s="5"/>
      <c r="J244" s="5"/>
    </row>
    <row r="245" spans="1:10" x14ac:dyDescent="0.25">
      <c r="A245" s="15">
        <f>'Nyquist Rate - Tx'!A246</f>
        <v>0.23100000000000001</v>
      </c>
      <c r="B245" s="15">
        <f>'Nyquist Rate - Tx'!B246</f>
        <v>0.55758634860471823</v>
      </c>
      <c r="D245" s="4">
        <f t="shared" si="11"/>
        <v>0.21000000000000091</v>
      </c>
      <c r="E245" s="4">
        <v>231</v>
      </c>
      <c r="F245" s="23">
        <f t="shared" si="9"/>
        <v>0</v>
      </c>
      <c r="G245" s="6"/>
      <c r="H245" s="25">
        <f t="shared" si="10"/>
        <v>0</v>
      </c>
      <c r="I245" s="5"/>
      <c r="J245" s="5"/>
    </row>
    <row r="246" spans="1:10" x14ac:dyDescent="0.25">
      <c r="A246" s="15">
        <f>'Nyquist Rate - Tx'!A247</f>
        <v>0.23200000000000001</v>
      </c>
      <c r="B246" s="15">
        <f>'Nyquist Rate - Tx'!B247</f>
        <v>1.5729490168751465</v>
      </c>
      <c r="D246" s="4">
        <f t="shared" si="11"/>
        <v>0.21090909090909182</v>
      </c>
      <c r="E246" s="4">
        <v>232</v>
      </c>
      <c r="F246" s="23">
        <f t="shared" si="9"/>
        <v>-8.2100000000000006E-2</v>
      </c>
      <c r="G246" s="6"/>
      <c r="H246" s="25">
        <f t="shared" si="10"/>
        <v>0.54289999999999994</v>
      </c>
      <c r="I246" s="5"/>
      <c r="J246" s="5"/>
    </row>
    <row r="247" spans="1:10" x14ac:dyDescent="0.25">
      <c r="A247" s="15">
        <f>'Nyquist Rate - Tx'!A248</f>
        <v>0.23300000000000001</v>
      </c>
      <c r="B247" s="15">
        <f>'Nyquist Rate - Tx'!B248</f>
        <v>2.9690547380167223</v>
      </c>
      <c r="D247" s="4">
        <f t="shared" si="11"/>
        <v>0.21181818181818274</v>
      </c>
      <c r="E247" s="4">
        <v>233</v>
      </c>
      <c r="F247" s="23">
        <f t="shared" si="9"/>
        <v>0.2303</v>
      </c>
      <c r="G247" s="6"/>
      <c r="H247" s="25">
        <f t="shared" si="10"/>
        <v>0.2303</v>
      </c>
      <c r="I247" s="5"/>
      <c r="J247" s="5"/>
    </row>
    <row r="248" spans="1:10" x14ac:dyDescent="0.25">
      <c r="A248" s="15">
        <f>'Nyquist Rate - Tx'!A249</f>
        <v>0.23400000000000001</v>
      </c>
      <c r="B248" s="15">
        <f>'Nyquist Rate - Tx'!B249</f>
        <v>4.6304855327102121</v>
      </c>
      <c r="D248" s="4">
        <f t="shared" si="11"/>
        <v>0.21272727272727365</v>
      </c>
      <c r="E248" s="4">
        <v>234</v>
      </c>
      <c r="F248" s="23">
        <f t="shared" si="9"/>
        <v>0.89490000000000003</v>
      </c>
      <c r="G248" s="6"/>
      <c r="H248" s="25">
        <f t="shared" si="10"/>
        <v>0.26990000000000003</v>
      </c>
      <c r="I248" s="5"/>
      <c r="J248" s="5"/>
    </row>
    <row r="249" spans="1:10" x14ac:dyDescent="0.25">
      <c r="A249" s="15">
        <f>'Nyquist Rate - Tx'!A250</f>
        <v>0.23499999999999999</v>
      </c>
      <c r="B249" s="15">
        <f>'Nyquist Rate - Tx'!B250</f>
        <v>6.4142135623731091</v>
      </c>
      <c r="D249" s="4">
        <f t="shared" si="11"/>
        <v>0.21363636363636457</v>
      </c>
      <c r="E249" s="4">
        <v>235</v>
      </c>
      <c r="F249" s="23">
        <f t="shared" si="9"/>
        <v>1.8415999999999999</v>
      </c>
      <c r="G249" s="6"/>
      <c r="H249" s="25">
        <f t="shared" si="10"/>
        <v>0.5915999999999999</v>
      </c>
      <c r="I249" s="5"/>
      <c r="J249" s="5"/>
    </row>
    <row r="250" spans="1:10" x14ac:dyDescent="0.25">
      <c r="A250" s="15">
        <f>'Nyquist Rate - Tx'!A251</f>
        <v>0.23599999999999999</v>
      </c>
      <c r="B250" s="15">
        <f>'Nyquist Rate - Tx'!B251</f>
        <v>8.163118960624578</v>
      </c>
      <c r="D250" s="4">
        <f t="shared" si="11"/>
        <v>0.21454545454545548</v>
      </c>
      <c r="E250" s="4">
        <v>236</v>
      </c>
      <c r="F250" s="23">
        <f t="shared" si="9"/>
        <v>2.9786999999999999</v>
      </c>
      <c r="G250" s="6"/>
      <c r="H250" s="25">
        <f t="shared" si="10"/>
        <v>0.4786999999999999</v>
      </c>
      <c r="I250" s="5"/>
      <c r="J250" s="5"/>
    </row>
    <row r="251" spans="1:10" x14ac:dyDescent="0.25">
      <c r="A251" s="15">
        <f>'Nyquist Rate - Tx'!A252</f>
        <v>0.23699999999999999</v>
      </c>
      <c r="B251" s="15">
        <f>'Nyquist Rate - Tx'!B252</f>
        <v>9.7209393098390642</v>
      </c>
      <c r="D251" s="4">
        <f t="shared" si="11"/>
        <v>0.2154545454545464</v>
      </c>
      <c r="E251" s="4">
        <v>237</v>
      </c>
      <c r="F251" s="23">
        <f t="shared" si="9"/>
        <v>4.2000999999999999</v>
      </c>
      <c r="G251" s="6"/>
      <c r="H251" s="25">
        <f t="shared" si="10"/>
        <v>0.45009999999999994</v>
      </c>
      <c r="I251" s="5"/>
      <c r="J251" s="5"/>
    </row>
    <row r="252" spans="1:10" x14ac:dyDescent="0.25">
      <c r="A252" s="15">
        <f>'Nyquist Rate - Tx'!A253</f>
        <v>0.23799999999999999</v>
      </c>
      <c r="B252" s="15">
        <f>'Nyquist Rate - Tx'!B253</f>
        <v>10.947198004465022</v>
      </c>
      <c r="D252" s="4">
        <f t="shared" si="11"/>
        <v>0.21636363636363731</v>
      </c>
      <c r="E252" s="4">
        <v>238</v>
      </c>
      <c r="F252" s="23">
        <f t="shared" si="9"/>
        <v>5.3945999999999996</v>
      </c>
      <c r="G252" s="6"/>
      <c r="H252" s="25">
        <f t="shared" si="10"/>
        <v>0.39459999999999962</v>
      </c>
      <c r="I252" s="5"/>
      <c r="J252" s="5"/>
    </row>
    <row r="253" spans="1:10" x14ac:dyDescent="0.25">
      <c r="A253" s="15">
        <f>'Nyquist Rate - Tx'!A254</f>
        <v>0.23899999999999999</v>
      </c>
      <c r="B253" s="15">
        <f>'Nyquist Rate - Tx'!B254</f>
        <v>11.730659262666036</v>
      </c>
      <c r="D253" s="4">
        <f t="shared" si="11"/>
        <v>0.21727272727272823</v>
      </c>
      <c r="E253" s="4">
        <v>239</v>
      </c>
      <c r="F253" s="23">
        <f t="shared" si="9"/>
        <v>6.4550000000000001</v>
      </c>
      <c r="G253" s="6"/>
      <c r="H253" s="25">
        <f t="shared" si="10"/>
        <v>0.20500000000000007</v>
      </c>
      <c r="I253" s="5"/>
      <c r="J253" s="5"/>
    </row>
    <row r="254" spans="1:10" x14ac:dyDescent="0.25">
      <c r="A254" s="15">
        <f>'Nyquist Rate - Tx'!A255</f>
        <v>0.24</v>
      </c>
      <c r="B254" s="15">
        <f>'Nyquist Rate - Tx'!B255</f>
        <v>12</v>
      </c>
      <c r="D254" s="4">
        <f t="shared" si="11"/>
        <v>0.21818181818181914</v>
      </c>
      <c r="E254" s="4">
        <v>240</v>
      </c>
      <c r="F254" s="23">
        <f t="shared" si="9"/>
        <v>7.2873000000000001</v>
      </c>
      <c r="G254" s="6"/>
      <c r="H254" s="25">
        <f t="shared" si="10"/>
        <v>0.41230000000000011</v>
      </c>
      <c r="I254" s="5"/>
      <c r="J254" s="5"/>
    </row>
    <row r="255" spans="1:10" x14ac:dyDescent="0.25">
      <c r="A255" s="15">
        <f>'Nyquist Rate - Tx'!A256</f>
        <v>0.24099999999999999</v>
      </c>
      <c r="B255" s="15">
        <f>'Nyquist Rate - Tx'!B256</f>
        <v>11.730659262666045</v>
      </c>
      <c r="D255" s="4">
        <f t="shared" si="11"/>
        <v>0.21909090909091006</v>
      </c>
      <c r="E255" s="4">
        <v>241</v>
      </c>
      <c r="F255" s="23">
        <f t="shared" si="9"/>
        <v>7.8178000000000001</v>
      </c>
      <c r="G255" s="6"/>
      <c r="H255" s="25">
        <f t="shared" si="10"/>
        <v>0.31780000000000008</v>
      </c>
      <c r="I255" s="5"/>
      <c r="J255" s="5"/>
    </row>
    <row r="256" spans="1:10" x14ac:dyDescent="0.25">
      <c r="A256" s="15">
        <f>'Nyquist Rate - Tx'!A257</f>
        <v>0.24199999999999999</v>
      </c>
      <c r="B256" s="15">
        <f>'Nyquist Rate - Tx'!B257</f>
        <v>10.947198004465044</v>
      </c>
      <c r="D256" s="4">
        <f t="shared" si="11"/>
        <v>0.22000000000000097</v>
      </c>
      <c r="E256" s="4">
        <v>242</v>
      </c>
      <c r="F256" s="23">
        <f t="shared" si="9"/>
        <v>8</v>
      </c>
      <c r="G256" s="6"/>
      <c r="H256" s="25">
        <f t="shared" si="10"/>
        <v>0.5</v>
      </c>
      <c r="I256" s="5"/>
      <c r="J256" s="5"/>
    </row>
    <row r="257" spans="1:10" x14ac:dyDescent="0.25">
      <c r="A257" s="15">
        <f>'Nyquist Rate - Tx'!A258</f>
        <v>0.24299999999999999</v>
      </c>
      <c r="B257" s="15">
        <f>'Nyquist Rate - Tx'!B258</f>
        <v>9.7209393098390926</v>
      </c>
      <c r="D257" s="4">
        <f t="shared" si="11"/>
        <v>0.22090909090909189</v>
      </c>
      <c r="E257" s="4">
        <v>243</v>
      </c>
      <c r="F257" s="23">
        <f t="shared" si="9"/>
        <v>7.8178000000000001</v>
      </c>
      <c r="G257" s="6"/>
      <c r="H257" s="25">
        <f t="shared" si="10"/>
        <v>0.31780000000000008</v>
      </c>
      <c r="I257" s="5"/>
      <c r="J257" s="5"/>
    </row>
    <row r="258" spans="1:10" x14ac:dyDescent="0.25">
      <c r="A258" s="15">
        <f>'Nyquist Rate - Tx'!A259</f>
        <v>0.24399999999999999</v>
      </c>
      <c r="B258" s="15">
        <f>'Nyquist Rate - Tx'!B259</f>
        <v>8.16311896062461</v>
      </c>
      <c r="D258" s="4">
        <f t="shared" si="11"/>
        <v>0.2218181818181828</v>
      </c>
      <c r="E258" s="4">
        <v>244</v>
      </c>
      <c r="F258" s="23">
        <f t="shared" si="9"/>
        <v>7.2873000000000001</v>
      </c>
      <c r="G258" s="6"/>
      <c r="H258" s="25">
        <f t="shared" si="10"/>
        <v>0.41230000000000011</v>
      </c>
      <c r="I258" s="5"/>
      <c r="J258" s="5"/>
    </row>
    <row r="259" spans="1:10" x14ac:dyDescent="0.25">
      <c r="A259" s="15">
        <f>'Nyquist Rate - Tx'!A260</f>
        <v>0.245</v>
      </c>
      <c r="B259" s="15">
        <f>'Nyquist Rate - Tx'!B260</f>
        <v>6.4142135623730621</v>
      </c>
      <c r="D259" s="4">
        <f t="shared" si="11"/>
        <v>0.22272727272727372</v>
      </c>
      <c r="E259" s="4">
        <v>245</v>
      </c>
      <c r="F259" s="23">
        <f t="shared" si="9"/>
        <v>6.4550000000000001</v>
      </c>
      <c r="G259" s="6"/>
      <c r="H259" s="25">
        <f t="shared" si="10"/>
        <v>0.20500000000000007</v>
      </c>
      <c r="I259" s="5"/>
      <c r="J259" s="5"/>
    </row>
    <row r="260" spans="1:10" x14ac:dyDescent="0.25">
      <c r="A260" s="15">
        <f>'Nyquist Rate - Tx'!A261</f>
        <v>0.246</v>
      </c>
      <c r="B260" s="15">
        <f>'Nyquist Rate - Tx'!B261</f>
        <v>4.6304855327102459</v>
      </c>
      <c r="D260" s="4">
        <f t="shared" si="11"/>
        <v>0.22363636363636463</v>
      </c>
      <c r="E260" s="4">
        <v>246</v>
      </c>
      <c r="F260" s="23">
        <f t="shared" si="9"/>
        <v>5.3945999999999996</v>
      </c>
      <c r="G260" s="6"/>
      <c r="H260" s="25">
        <f t="shared" si="10"/>
        <v>0.39459999999999962</v>
      </c>
      <c r="I260" s="5"/>
      <c r="J260" s="5"/>
    </row>
    <row r="261" spans="1:10" x14ac:dyDescent="0.25">
      <c r="A261" s="15">
        <f>'Nyquist Rate - Tx'!A262</f>
        <v>0.247</v>
      </c>
      <c r="B261" s="15">
        <f>'Nyquist Rate - Tx'!B262</f>
        <v>2.9690547380167516</v>
      </c>
      <c r="D261" s="4">
        <f t="shared" si="11"/>
        <v>0.22454545454545555</v>
      </c>
      <c r="E261" s="4">
        <v>247</v>
      </c>
      <c r="F261" s="23">
        <f t="shared" si="9"/>
        <v>4.2000999999999999</v>
      </c>
      <c r="G261" s="6"/>
      <c r="H261" s="25">
        <f t="shared" si="10"/>
        <v>0.45009999999999994</v>
      </c>
      <c r="I261" s="5"/>
      <c r="J261" s="5"/>
    </row>
    <row r="262" spans="1:10" x14ac:dyDescent="0.25">
      <c r="A262" s="15">
        <f>'Nyquist Rate - Tx'!A263</f>
        <v>0.248</v>
      </c>
      <c r="B262" s="15">
        <f>'Nyquist Rate - Tx'!B263</f>
        <v>1.5729490168751696</v>
      </c>
      <c r="D262" s="4">
        <f t="shared" si="11"/>
        <v>0.22545454545454646</v>
      </c>
      <c r="E262" s="4">
        <v>248</v>
      </c>
      <c r="F262" s="23">
        <f t="shared" si="9"/>
        <v>2.9786999999999999</v>
      </c>
      <c r="G262" s="6"/>
      <c r="H262" s="25">
        <f t="shared" si="10"/>
        <v>0.4786999999999999</v>
      </c>
      <c r="I262" s="5"/>
      <c r="J262" s="5"/>
    </row>
    <row r="263" spans="1:10" x14ac:dyDescent="0.25">
      <c r="A263" s="15">
        <f>'Nyquist Rate - Tx'!A264</f>
        <v>0.249</v>
      </c>
      <c r="B263" s="15">
        <f>'Nyquist Rate - Tx'!B264</f>
        <v>0.55758634860469714</v>
      </c>
      <c r="D263" s="4">
        <f t="shared" si="11"/>
        <v>0.22636363636363738</v>
      </c>
      <c r="E263" s="4">
        <v>249</v>
      </c>
      <c r="F263" s="23">
        <f t="shared" si="9"/>
        <v>1.8415999999999999</v>
      </c>
      <c r="G263" s="6"/>
      <c r="H263" s="25">
        <f t="shared" si="10"/>
        <v>0.5915999999999999</v>
      </c>
      <c r="I263" s="5"/>
      <c r="J263" s="5"/>
    </row>
    <row r="264" spans="1:10" x14ac:dyDescent="0.25">
      <c r="A264" s="15">
        <f>'Nyquist Rate - Tx'!A265</f>
        <v>0.25</v>
      </c>
      <c r="B264" s="15">
        <f>'Nyquist Rate - Tx'!B265</f>
        <v>-4.8984254152895031E-16</v>
      </c>
      <c r="D264" s="4">
        <f t="shared" si="11"/>
        <v>0.22727272727272829</v>
      </c>
      <c r="E264" s="4">
        <v>250</v>
      </c>
      <c r="F264" s="23">
        <f t="shared" si="9"/>
        <v>0.89490000000000003</v>
      </c>
      <c r="G264" s="6"/>
      <c r="H264" s="25">
        <f t="shared" si="10"/>
        <v>0.26990000000000003</v>
      </c>
      <c r="I264" s="5"/>
      <c r="J264" s="5"/>
    </row>
    <row r="265" spans="1:10" x14ac:dyDescent="0.25">
      <c r="A265" s="15">
        <f>'Nyquist Rate - Tx'!A266</f>
        <v>0.251</v>
      </c>
      <c r="B265" s="15">
        <f>'Nyquist Rate - Tx'!B266</f>
        <v>-6.8151511556228339E-2</v>
      </c>
      <c r="D265" s="4">
        <f t="shared" si="11"/>
        <v>0.22818181818181921</v>
      </c>
      <c r="E265" s="4">
        <v>251</v>
      </c>
      <c r="F265" s="23">
        <f t="shared" si="9"/>
        <v>0.2303</v>
      </c>
      <c r="G265" s="6"/>
      <c r="H265" s="25">
        <f t="shared" si="10"/>
        <v>0.2303</v>
      </c>
      <c r="I265" s="5"/>
      <c r="J265" s="5"/>
    </row>
    <row r="266" spans="1:10" x14ac:dyDescent="0.25">
      <c r="A266" s="15">
        <f>'Nyquist Rate - Tx'!A267</f>
        <v>0.252</v>
      </c>
      <c r="B266" s="15">
        <f>'Nyquist Rate - Tx'!B267</f>
        <v>0.33688103937537606</v>
      </c>
      <c r="D266" s="4">
        <f t="shared" si="11"/>
        <v>0.22909090909091012</v>
      </c>
      <c r="E266" s="4">
        <v>252</v>
      </c>
      <c r="F266" s="23">
        <f t="shared" si="9"/>
        <v>-8.2100000000000006E-2</v>
      </c>
      <c r="G266" s="6"/>
      <c r="H266" s="25">
        <f t="shared" si="10"/>
        <v>0.54289999999999994</v>
      </c>
      <c r="I266" s="5"/>
      <c r="J266" s="5"/>
    </row>
    <row r="267" spans="1:10" x14ac:dyDescent="0.25">
      <c r="A267" s="15">
        <f>'Nyquist Rate - Tx'!A268</f>
        <v>0.253</v>
      </c>
      <c r="B267" s="15">
        <f>'Nyquist Rate - Tx'!B268</f>
        <v>1.1530927390585588</v>
      </c>
      <c r="D267" s="4">
        <f t="shared" si="11"/>
        <v>0.23000000000000104</v>
      </c>
      <c r="E267" s="4">
        <v>253</v>
      </c>
      <c r="F267" s="23">
        <f t="shared" si="9"/>
        <v>0</v>
      </c>
      <c r="G267" s="6"/>
      <c r="H267" s="25">
        <f t="shared" si="10"/>
        <v>0</v>
      </c>
      <c r="I267" s="5"/>
      <c r="J267" s="5"/>
    </row>
    <row r="268" spans="1:10" x14ac:dyDescent="0.25">
      <c r="A268" s="15">
        <f>'Nyquist Rate - Tx'!A269</f>
        <v>0.254</v>
      </c>
      <c r="B268" s="15">
        <f>'Nyquist Rate - Tx'!B269</f>
        <v>2.2793445235403462</v>
      </c>
      <c r="D268" s="4">
        <f t="shared" si="11"/>
        <v>0.23090909090909195</v>
      </c>
      <c r="E268" s="4">
        <v>254</v>
      </c>
      <c r="F268" s="23">
        <f t="shared" si="9"/>
        <v>0.48720000000000002</v>
      </c>
      <c r="G268" s="6"/>
      <c r="H268" s="25">
        <f t="shared" si="10"/>
        <v>0.48720000000000002</v>
      </c>
      <c r="I268" s="5"/>
      <c r="J268" s="5"/>
    </row>
    <row r="269" spans="1:10" x14ac:dyDescent="0.25">
      <c r="A269" s="15">
        <f>'Nyquist Rate - Tx'!A270</f>
        <v>0.255</v>
      </c>
      <c r="B269" s="15">
        <f>'Nyquist Rate - Tx'!B270</f>
        <v>3.5857864376268838</v>
      </c>
      <c r="D269" s="7">
        <f t="shared" si="11"/>
        <v>0.23181818181818287</v>
      </c>
      <c r="E269" s="7">
        <v>255</v>
      </c>
      <c r="F269" s="23">
        <f t="shared" si="9"/>
        <v>1.3572</v>
      </c>
      <c r="G269" s="9"/>
      <c r="H269" s="25">
        <f t="shared" si="10"/>
        <v>0.10719999999999996</v>
      </c>
      <c r="I269" s="8"/>
      <c r="J269" s="8"/>
    </row>
    <row r="270" spans="1:10" x14ac:dyDescent="0.25">
      <c r="A270" s="15">
        <f>'Nyquist Rate - Tx'!A271</f>
        <v>0.25600000000000001</v>
      </c>
      <c r="B270" s="15">
        <f>'Nyquist Rate - Tx'!B271</f>
        <v>4.927050983124829</v>
      </c>
      <c r="H270" s="54">
        <f>MAX(H14:H269)</f>
        <v>0.59809999999999963</v>
      </c>
    </row>
    <row r="271" spans="1:10" x14ac:dyDescent="0.25">
      <c r="A271" s="15">
        <f>'Nyquist Rate - Tx'!A272</f>
        <v>0.25700000000000001</v>
      </c>
      <c r="B271" s="15">
        <f>'Nyquist Rate - Tx'!B272</f>
        <v>6.156913213085625</v>
      </c>
    </row>
    <row r="272" spans="1:10" x14ac:dyDescent="0.25">
      <c r="A272" s="15">
        <f>'Nyquist Rate - Tx'!A273</f>
        <v>0.25800000000000001</v>
      </c>
      <c r="B272" s="15">
        <f>'Nyquist Rate - Tx'!B273</f>
        <v>7.1429719392844309</v>
      </c>
    </row>
    <row r="273" spans="1:2" x14ac:dyDescent="0.25">
      <c r="A273" s="15">
        <f>'Nyquist Rate - Tx'!A274</f>
        <v>0.25900000000000001</v>
      </c>
      <c r="B273" s="15">
        <f>'Nyquist Rate - Tx'!B274</f>
        <v>7.7799059002854944</v>
      </c>
    </row>
    <row r="274" spans="1:2" x14ac:dyDescent="0.25">
      <c r="A274" s="15">
        <f>'Nyquist Rate - Tx'!A275</f>
        <v>0.26</v>
      </c>
      <c r="B274" s="15">
        <f>'Nyquist Rate - Tx'!B275</f>
        <v>8</v>
      </c>
    </row>
    <row r="275" spans="1:2" x14ac:dyDescent="0.25">
      <c r="A275" s="15">
        <f>'Nyquist Rate - Tx'!A276</f>
        <v>0.26100000000000001</v>
      </c>
      <c r="B275" s="15">
        <f>'Nyquist Rate - Tx'!B276</f>
        <v>7.7799059002854865</v>
      </c>
    </row>
    <row r="276" spans="1:2" x14ac:dyDescent="0.25">
      <c r="A276" s="15">
        <f>'Nyquist Rate - Tx'!A277</f>
        <v>0.26200000000000001</v>
      </c>
      <c r="B276" s="15">
        <f>'Nyquist Rate - Tx'!B277</f>
        <v>7.1429719392844104</v>
      </c>
    </row>
    <row r="277" spans="1:2" x14ac:dyDescent="0.25">
      <c r="A277" s="15">
        <f>'Nyquist Rate - Tx'!A278</f>
        <v>0.26300000000000001</v>
      </c>
      <c r="B277" s="15">
        <f>'Nyquist Rate - Tx'!B278</f>
        <v>6.1569132130855984</v>
      </c>
    </row>
    <row r="278" spans="1:2" x14ac:dyDescent="0.25">
      <c r="A278" s="15">
        <f>'Nyquist Rate - Tx'!A279</f>
        <v>0.26400000000000001</v>
      </c>
      <c r="B278" s="15">
        <f>'Nyquist Rate - Tx'!B279</f>
        <v>4.9270509831247962</v>
      </c>
    </row>
    <row r="279" spans="1:2" x14ac:dyDescent="0.25">
      <c r="A279" s="15">
        <f>'Nyquist Rate - Tx'!A280</f>
        <v>0.26500000000000001</v>
      </c>
      <c r="B279" s="15">
        <f>'Nyquist Rate - Tx'!B280</f>
        <v>3.5857864376269113</v>
      </c>
    </row>
    <row r="280" spans="1:2" x14ac:dyDescent="0.25">
      <c r="A280" s="15">
        <f>'Nyquist Rate - Tx'!A281</f>
        <v>0.26600000000000001</v>
      </c>
      <c r="B280" s="15">
        <f>'Nyquist Rate - Tx'!B281</f>
        <v>2.279344523540316</v>
      </c>
    </row>
    <row r="281" spans="1:2" x14ac:dyDescent="0.25">
      <c r="A281" s="15">
        <f>'Nyquist Rate - Tx'!A282</f>
        <v>0.26700000000000002</v>
      </c>
      <c r="B281" s="15">
        <f>'Nyquist Rate - Tx'!B282</f>
        <v>1.1530927390585344</v>
      </c>
    </row>
    <row r="282" spans="1:2" x14ac:dyDescent="0.25">
      <c r="A282" s="15">
        <f>'Nyquist Rate - Tx'!A283</f>
        <v>0.26800000000000002</v>
      </c>
      <c r="B282" s="15">
        <f>'Nyquist Rate - Tx'!B283</f>
        <v>0.33688103937536051</v>
      </c>
    </row>
    <row r="283" spans="1:2" x14ac:dyDescent="0.25">
      <c r="A283" s="15">
        <f>'Nyquist Rate - Tx'!A284</f>
        <v>0.26900000000000002</v>
      </c>
      <c r="B283" s="15">
        <f>'Nyquist Rate - Tx'!B284</f>
        <v>-6.8151511556232724E-2</v>
      </c>
    </row>
    <row r="284" spans="1:2" x14ac:dyDescent="0.25">
      <c r="A284" s="15">
        <f>'Nyquist Rate - Tx'!A285</f>
        <v>0.27</v>
      </c>
      <c r="B284" s="15">
        <f>'Nyquist Rate - Tx'!B285</f>
        <v>7.3502402081483644E-15</v>
      </c>
    </row>
    <row r="285" spans="1:2" x14ac:dyDescent="0.25">
      <c r="A285" s="15">
        <f>'Nyquist Rate - Tx'!A286</f>
        <v>0.27100000000000002</v>
      </c>
      <c r="B285" s="15">
        <f>'Nyquist Rate - Tx'!B286</f>
        <v>0.55758634860471701</v>
      </c>
    </row>
    <row r="286" spans="1:2" x14ac:dyDescent="0.25">
      <c r="A286" s="15">
        <f>'Nyquist Rate - Tx'!A287</f>
        <v>0.27200000000000002</v>
      </c>
      <c r="B286" s="15">
        <f>'Nyquist Rate - Tx'!B287</f>
        <v>1.5729490168752003</v>
      </c>
    </row>
    <row r="287" spans="1:2" x14ac:dyDescent="0.25">
      <c r="A287" s="15">
        <f>'Nyquist Rate - Tx'!A288</f>
        <v>0.27300000000000002</v>
      </c>
      <c r="B287" s="15">
        <f>'Nyquist Rate - Tx'!B288</f>
        <v>2.9690547380167907</v>
      </c>
    </row>
    <row r="288" spans="1:2" x14ac:dyDescent="0.25">
      <c r="A288" s="15">
        <f>'Nyquist Rate - Tx'!A289</f>
        <v>0.27400000000000002</v>
      </c>
      <c r="B288" s="15">
        <f>'Nyquist Rate - Tx'!B289</f>
        <v>4.6304855327102112</v>
      </c>
    </row>
    <row r="289" spans="1:2" x14ac:dyDescent="0.25">
      <c r="A289" s="15">
        <f>'Nyquist Rate - Tx'!A290</f>
        <v>0.27500000000000002</v>
      </c>
      <c r="B289" s="15">
        <f>'Nyquist Rate - Tx'!B290</f>
        <v>6.4142135623731065</v>
      </c>
    </row>
    <row r="290" spans="1:2" x14ac:dyDescent="0.25">
      <c r="A290" s="15">
        <f>'Nyquist Rate - Tx'!A291</f>
        <v>0.27600000000000002</v>
      </c>
      <c r="B290" s="15">
        <f>'Nyquist Rate - Tx'!B291</f>
        <v>8.1631189606246526</v>
      </c>
    </row>
    <row r="291" spans="1:2" x14ac:dyDescent="0.25">
      <c r="A291" s="15">
        <f>'Nyquist Rate - Tx'!A292</f>
        <v>0.27700000000000002</v>
      </c>
      <c r="B291" s="15">
        <f>'Nyquist Rate - Tx'!B292</f>
        <v>9.7209393098391264</v>
      </c>
    </row>
    <row r="292" spans="1:2" x14ac:dyDescent="0.25">
      <c r="A292" s="15">
        <f>'Nyquist Rate - Tx'!A293</f>
        <v>0.27800000000000002</v>
      </c>
      <c r="B292" s="15">
        <f>'Nyquist Rate - Tx'!B293</f>
        <v>10.947198004465067</v>
      </c>
    </row>
    <row r="293" spans="1:2" x14ac:dyDescent="0.25">
      <c r="A293" s="15">
        <f>'Nyquist Rate - Tx'!A294</f>
        <v>0.27900000000000003</v>
      </c>
      <c r="B293" s="15">
        <f>'Nyquist Rate - Tx'!B294</f>
        <v>11.730659262666059</v>
      </c>
    </row>
    <row r="294" spans="1:2" x14ac:dyDescent="0.25">
      <c r="A294" s="15">
        <f>'Nyquist Rate - Tx'!A295</f>
        <v>0.28000000000000003</v>
      </c>
      <c r="B294" s="15">
        <f>'Nyquist Rate - Tx'!B295</f>
        <v>12</v>
      </c>
    </row>
    <row r="295" spans="1:2" x14ac:dyDescent="0.25">
      <c r="A295" s="15">
        <f>'Nyquist Rate - Tx'!A296</f>
        <v>0.28100000000000003</v>
      </c>
      <c r="B295" s="15">
        <f>'Nyquist Rate - Tx'!B296</f>
        <v>11.730659262666022</v>
      </c>
    </row>
    <row r="296" spans="1:2" x14ac:dyDescent="0.25">
      <c r="A296" s="15">
        <f>'Nyquist Rate - Tx'!A297</f>
        <v>0.28199999999999997</v>
      </c>
      <c r="B296" s="15">
        <f>'Nyquist Rate - Tx'!B297</f>
        <v>10.94719800446509</v>
      </c>
    </row>
    <row r="297" spans="1:2" x14ac:dyDescent="0.25">
      <c r="A297" s="15">
        <f>'Nyquist Rate - Tx'!A298</f>
        <v>0.28299999999999997</v>
      </c>
      <c r="B297" s="15">
        <f>'Nyquist Rate - Tx'!B298</f>
        <v>9.7209393098391566</v>
      </c>
    </row>
    <row r="298" spans="1:2" x14ac:dyDescent="0.25">
      <c r="A298" s="15">
        <f>'Nyquist Rate - Tx'!A299</f>
        <v>0.28399999999999997</v>
      </c>
      <c r="B298" s="15">
        <f>'Nyquist Rate - Tx'!B299</f>
        <v>8.1631189606246899</v>
      </c>
    </row>
    <row r="299" spans="1:2" x14ac:dyDescent="0.25">
      <c r="A299" s="15">
        <f>'Nyquist Rate - Tx'!A300</f>
        <v>0.28499999999999998</v>
      </c>
      <c r="B299" s="15">
        <f>'Nyquist Rate - Tx'!B300</f>
        <v>6.4142135623731455</v>
      </c>
    </row>
    <row r="300" spans="1:2" x14ac:dyDescent="0.25">
      <c r="A300" s="15">
        <f>'Nyquist Rate - Tx'!A301</f>
        <v>0.28599999999999998</v>
      </c>
      <c r="B300" s="15">
        <f>'Nyquist Rate - Tx'!B301</f>
        <v>4.6304855327102494</v>
      </c>
    </row>
    <row r="301" spans="1:2" x14ac:dyDescent="0.25">
      <c r="A301" s="15">
        <f>'Nyquist Rate - Tx'!A302</f>
        <v>0.28699999999999998</v>
      </c>
      <c r="B301" s="15">
        <f>'Nyquist Rate - Tx'!B302</f>
        <v>2.9690547380167542</v>
      </c>
    </row>
    <row r="302" spans="1:2" x14ac:dyDescent="0.25">
      <c r="A302" s="15">
        <f>'Nyquist Rate - Tx'!A303</f>
        <v>0.28799999999999998</v>
      </c>
      <c r="B302" s="15">
        <f>'Nyquist Rate - Tx'!B303</f>
        <v>1.5729490168751714</v>
      </c>
    </row>
    <row r="303" spans="1:2" x14ac:dyDescent="0.25">
      <c r="A303" s="15">
        <f>'Nyquist Rate - Tx'!A304</f>
        <v>0.28899999999999998</v>
      </c>
      <c r="B303" s="15">
        <f>'Nyquist Rate - Tx'!B304</f>
        <v>0.55758634860469836</v>
      </c>
    </row>
    <row r="304" spans="1:2" x14ac:dyDescent="0.25">
      <c r="A304" s="15">
        <f>'Nyquist Rate - Tx'!A305</f>
        <v>0.28999999999999998</v>
      </c>
      <c r="B304" s="15">
        <f>'Nyquist Rate - Tx'!B305</f>
        <v>2.1684043449710089E-19</v>
      </c>
    </row>
    <row r="305" spans="1:2" x14ac:dyDescent="0.25">
      <c r="A305" s="15">
        <f>'Nyquist Rate - Tx'!A306</f>
        <v>0.29099999999999998</v>
      </c>
      <c r="B305" s="15">
        <f>'Nyquist Rate - Tx'!B306</f>
        <v>-6.8151511556236527E-2</v>
      </c>
    </row>
    <row r="306" spans="1:2" x14ac:dyDescent="0.25">
      <c r="A306" s="15">
        <f>'Nyquist Rate - Tx'!A307</f>
        <v>0.29199999999999998</v>
      </c>
      <c r="B306" s="15">
        <f>'Nyquist Rate - Tx'!B307</f>
        <v>0.33688103937534686</v>
      </c>
    </row>
    <row r="307" spans="1:2" x14ac:dyDescent="0.25">
      <c r="A307" s="15">
        <f>'Nyquist Rate - Tx'!A308</f>
        <v>0.29299999999999998</v>
      </c>
      <c r="B307" s="15">
        <f>'Nyquist Rate - Tx'!B308</f>
        <v>1.1530927390585126</v>
      </c>
    </row>
    <row r="308" spans="1:2" x14ac:dyDescent="0.25">
      <c r="A308" s="15">
        <f>'Nyquist Rate - Tx'!A309</f>
        <v>0.29399999999999998</v>
      </c>
      <c r="B308" s="15">
        <f>'Nyquist Rate - Tx'!B309</f>
        <v>2.2793445235402885</v>
      </c>
    </row>
    <row r="309" spans="1:2" x14ac:dyDescent="0.25">
      <c r="A309" s="15">
        <f>'Nyquist Rate - Tx'!A310</f>
        <v>0.29499999999999998</v>
      </c>
      <c r="B309" s="15">
        <f>'Nyquist Rate - Tx'!B310</f>
        <v>3.5857864376268811</v>
      </c>
    </row>
    <row r="310" spans="1:2" x14ac:dyDescent="0.25">
      <c r="A310" s="15">
        <f>'Nyquist Rate - Tx'!A311</f>
        <v>0.29599999999999999</v>
      </c>
      <c r="B310" s="15">
        <f>'Nyquist Rate - Tx'!B311</f>
        <v>4.9270509831248273</v>
      </c>
    </row>
    <row r="311" spans="1:2" x14ac:dyDescent="0.25">
      <c r="A311" s="15">
        <f>'Nyquist Rate - Tx'!A312</f>
        <v>0.29699999999999999</v>
      </c>
      <c r="B311" s="15">
        <f>'Nyquist Rate - Tx'!B312</f>
        <v>6.1569132130856232</v>
      </c>
    </row>
    <row r="312" spans="1:2" x14ac:dyDescent="0.25">
      <c r="A312" s="15">
        <f>'Nyquist Rate - Tx'!A313</f>
        <v>0.29799999999999999</v>
      </c>
      <c r="B312" s="15">
        <f>'Nyquist Rate - Tx'!B313</f>
        <v>7.1429719392844291</v>
      </c>
    </row>
    <row r="313" spans="1:2" x14ac:dyDescent="0.25">
      <c r="A313" s="15">
        <f>'Nyquist Rate - Tx'!A314</f>
        <v>0.29899999999999999</v>
      </c>
      <c r="B313" s="15">
        <f>'Nyquist Rate - Tx'!B314</f>
        <v>7.7799059002854944</v>
      </c>
    </row>
    <row r="314" spans="1:2" x14ac:dyDescent="0.25">
      <c r="A314" s="15">
        <f>'Nyquist Rate - Tx'!A315</f>
        <v>0.3</v>
      </c>
      <c r="B314" s="15">
        <f>'Nyquist Rate - Tx'!B315</f>
        <v>8</v>
      </c>
    </row>
    <row r="315" spans="1:2" x14ac:dyDescent="0.25">
      <c r="A315" s="15">
        <f>'Nyquist Rate - Tx'!A316</f>
        <v>0.30099999999999999</v>
      </c>
      <c r="B315" s="15">
        <f>'Nyquist Rate - Tx'!B316</f>
        <v>7.779905900285506</v>
      </c>
    </row>
    <row r="316" spans="1:2" x14ac:dyDescent="0.25">
      <c r="A316" s="15">
        <f>'Nyquist Rate - Tx'!A317</f>
        <v>0.30199999999999999</v>
      </c>
      <c r="B316" s="15">
        <f>'Nyquist Rate - Tx'!B317</f>
        <v>7.1429719392844486</v>
      </c>
    </row>
    <row r="317" spans="1:2" x14ac:dyDescent="0.25">
      <c r="A317" s="15">
        <f>'Nyquist Rate - Tx'!A318</f>
        <v>0.30299999999999999</v>
      </c>
      <c r="B317" s="15">
        <f>'Nyquist Rate - Tx'!B318</f>
        <v>6.1569132130856499</v>
      </c>
    </row>
    <row r="318" spans="1:2" x14ac:dyDescent="0.25">
      <c r="A318" s="15">
        <f>'Nyquist Rate - Tx'!A319</f>
        <v>0.30399999999999999</v>
      </c>
      <c r="B318" s="15">
        <f>'Nyquist Rate - Tx'!B319</f>
        <v>4.9270509831248575</v>
      </c>
    </row>
    <row r="319" spans="1:2" x14ac:dyDescent="0.25">
      <c r="A319" s="15">
        <f>'Nyquist Rate - Tx'!A320</f>
        <v>0.30499999999999999</v>
      </c>
      <c r="B319" s="15">
        <f>'Nyquist Rate - Tx'!B320</f>
        <v>3.5857864376269131</v>
      </c>
    </row>
    <row r="320" spans="1:2" x14ac:dyDescent="0.25">
      <c r="A320" s="15">
        <f>'Nyquist Rate - Tx'!A321</f>
        <v>0.30599999999999999</v>
      </c>
      <c r="B320" s="15">
        <f>'Nyquist Rate - Tx'!B321</f>
        <v>2.2793445235403178</v>
      </c>
    </row>
    <row r="321" spans="1:2" x14ac:dyDescent="0.25">
      <c r="A321" s="15">
        <f>'Nyquist Rate - Tx'!A322</f>
        <v>0.307</v>
      </c>
      <c r="B321" s="15">
        <f>'Nyquist Rate - Tx'!B322</f>
        <v>1.1530927390585357</v>
      </c>
    </row>
    <row r="322" spans="1:2" x14ac:dyDescent="0.25">
      <c r="A322" s="15">
        <f>'Nyquist Rate - Tx'!A323</f>
        <v>0.308</v>
      </c>
      <c r="B322" s="15">
        <f>'Nyquist Rate - Tx'!B323</f>
        <v>0.33688103937536129</v>
      </c>
    </row>
    <row r="323" spans="1:2" x14ac:dyDescent="0.25">
      <c r="A323" s="15">
        <f>'Nyquist Rate - Tx'!A324</f>
        <v>0.309</v>
      </c>
      <c r="B323" s="15">
        <f>'Nyquist Rate - Tx'!B324</f>
        <v>-6.8151511556232447E-2</v>
      </c>
    </row>
    <row r="324" spans="1:2" x14ac:dyDescent="0.25">
      <c r="A324" s="15">
        <f>'Nyquist Rate - Tx'!A325</f>
        <v>0.31</v>
      </c>
      <c r="B324" s="15">
        <f>'Nyquist Rate - Tx'!B325</f>
        <v>6.8601808261848983E-15</v>
      </c>
    </row>
    <row r="325" spans="1:2" x14ac:dyDescent="0.25">
      <c r="A325" s="15">
        <f>'Nyquist Rate - Tx'!A326</f>
        <v>0.311</v>
      </c>
      <c r="B325" s="15">
        <f>'Nyquist Rate - Tx'!B326</f>
        <v>0.5575863486046797</v>
      </c>
    </row>
    <row r="326" spans="1:2" x14ac:dyDescent="0.25">
      <c r="A326" s="15">
        <f>'Nyquist Rate - Tx'!A327</f>
        <v>0.312</v>
      </c>
      <c r="B326" s="15">
        <f>'Nyquist Rate - Tx'!B327</f>
        <v>1.572949016875143</v>
      </c>
    </row>
    <row r="327" spans="1:2" x14ac:dyDescent="0.25">
      <c r="A327" s="15">
        <f>'Nyquist Rate - Tx'!A328</f>
        <v>0.313</v>
      </c>
      <c r="B327" s="15">
        <f>'Nyquist Rate - Tx'!B328</f>
        <v>2.9690547380167178</v>
      </c>
    </row>
    <row r="328" spans="1:2" x14ac:dyDescent="0.25">
      <c r="A328" s="15">
        <f>'Nyquist Rate - Tx'!A329</f>
        <v>0.314</v>
      </c>
      <c r="B328" s="15">
        <f>'Nyquist Rate - Tx'!B329</f>
        <v>4.6304855327102077</v>
      </c>
    </row>
    <row r="329" spans="1:2" x14ac:dyDescent="0.25">
      <c r="A329" s="15">
        <f>'Nyquist Rate - Tx'!A330</f>
        <v>0.315</v>
      </c>
      <c r="B329" s="15">
        <f>'Nyquist Rate - Tx'!B330</f>
        <v>6.4142135623731029</v>
      </c>
    </row>
    <row r="330" spans="1:2" x14ac:dyDescent="0.25">
      <c r="A330" s="15">
        <f>'Nyquist Rate - Tx'!A331</f>
        <v>0.316</v>
      </c>
      <c r="B330" s="15">
        <f>'Nyquist Rate - Tx'!B331</f>
        <v>8.1631189606246473</v>
      </c>
    </row>
    <row r="331" spans="1:2" x14ac:dyDescent="0.25">
      <c r="A331" s="15">
        <f>'Nyquist Rate - Tx'!A332</f>
        <v>0.317</v>
      </c>
      <c r="B331" s="15">
        <f>'Nyquist Rate - Tx'!B332</f>
        <v>9.7209393098391228</v>
      </c>
    </row>
    <row r="332" spans="1:2" x14ac:dyDescent="0.25">
      <c r="A332" s="15">
        <f>'Nyquist Rate - Tx'!A333</f>
        <v>0.318</v>
      </c>
      <c r="B332" s="15">
        <f>'Nyquist Rate - Tx'!B333</f>
        <v>10.947198004465067</v>
      </c>
    </row>
    <row r="333" spans="1:2" x14ac:dyDescent="0.25">
      <c r="A333" s="15">
        <f>'Nyquist Rate - Tx'!A334</f>
        <v>0.31900000000000001</v>
      </c>
      <c r="B333" s="15">
        <f>'Nyquist Rate - Tx'!B334</f>
        <v>11.730659262666059</v>
      </c>
    </row>
    <row r="334" spans="1:2" x14ac:dyDescent="0.25">
      <c r="A334" s="15">
        <f>'Nyquist Rate - Tx'!A335</f>
        <v>0.32</v>
      </c>
      <c r="B334" s="15">
        <f>'Nyquist Rate - Tx'!B335</f>
        <v>12</v>
      </c>
    </row>
    <row r="335" spans="1:2" x14ac:dyDescent="0.25">
      <c r="A335" s="15">
        <f>'Nyquist Rate - Tx'!A336</f>
        <v>0.32100000000000001</v>
      </c>
      <c r="B335" s="15">
        <f>'Nyquist Rate - Tx'!B336</f>
        <v>11.730659262666046</v>
      </c>
    </row>
    <row r="336" spans="1:2" x14ac:dyDescent="0.25">
      <c r="A336" s="15">
        <f>'Nyquist Rate - Tx'!A337</f>
        <v>0.32200000000000001</v>
      </c>
      <c r="B336" s="15">
        <f>'Nyquist Rate - Tx'!B337</f>
        <v>10.947198004465045</v>
      </c>
    </row>
    <row r="337" spans="1:2" x14ac:dyDescent="0.25">
      <c r="A337" s="15">
        <f>'Nyquist Rate - Tx'!A338</f>
        <v>0.32300000000000001</v>
      </c>
      <c r="B337" s="15">
        <f>'Nyquist Rate - Tx'!B338</f>
        <v>9.7209393098390944</v>
      </c>
    </row>
    <row r="338" spans="1:2" x14ac:dyDescent="0.25">
      <c r="A338" s="15">
        <f>'Nyquist Rate - Tx'!A339</f>
        <v>0.32400000000000001</v>
      </c>
      <c r="B338" s="15">
        <f>'Nyquist Rate - Tx'!B339</f>
        <v>8.1631189606246153</v>
      </c>
    </row>
    <row r="339" spans="1:2" x14ac:dyDescent="0.25">
      <c r="A339" s="15">
        <f>'Nyquist Rate - Tx'!A340</f>
        <v>0.32500000000000001</v>
      </c>
      <c r="B339" s="15">
        <f>'Nyquist Rate - Tx'!B340</f>
        <v>6.4142135623730665</v>
      </c>
    </row>
    <row r="340" spans="1:2" x14ac:dyDescent="0.25">
      <c r="A340" s="15">
        <f>'Nyquist Rate - Tx'!A341</f>
        <v>0.32600000000000001</v>
      </c>
      <c r="B340" s="15">
        <f>'Nyquist Rate - Tx'!B341</f>
        <v>4.630485532710173</v>
      </c>
    </row>
    <row r="341" spans="1:2" x14ac:dyDescent="0.25">
      <c r="A341" s="15">
        <f>'Nyquist Rate - Tx'!A342</f>
        <v>0.32700000000000001</v>
      </c>
      <c r="B341" s="15">
        <f>'Nyquist Rate - Tx'!B342</f>
        <v>2.9690547380166863</v>
      </c>
    </row>
    <row r="342" spans="1:2" x14ac:dyDescent="0.25">
      <c r="A342" s="15">
        <f>'Nyquist Rate - Tx'!A343</f>
        <v>0.32800000000000001</v>
      </c>
      <c r="B342" s="15">
        <f>'Nyquist Rate - Tx'!B343</f>
        <v>1.5729490168751181</v>
      </c>
    </row>
    <row r="343" spans="1:2" x14ac:dyDescent="0.25">
      <c r="A343" s="15">
        <f>'Nyquist Rate - Tx'!A344</f>
        <v>0.32900000000000001</v>
      </c>
      <c r="B343" s="15">
        <f>'Nyquist Rate - Tx'!B344</f>
        <v>0.5575863486046635</v>
      </c>
    </row>
    <row r="344" spans="1:2" x14ac:dyDescent="0.25">
      <c r="A344" s="15">
        <f>'Nyquist Rate - Tx'!A345</f>
        <v>0.33</v>
      </c>
      <c r="B344" s="15">
        <f>'Nyquist Rate - Tx'!B345</f>
        <v>4.902762223979457E-16</v>
      </c>
    </row>
    <row r="345" spans="1:2" x14ac:dyDescent="0.25">
      <c r="A345" s="15">
        <f>'Nyquist Rate - Tx'!A346</f>
        <v>0.33100000000000002</v>
      </c>
      <c r="B345" s="15">
        <f>'Nyquist Rate - Tx'!B346</f>
        <v>-6.8151511556228866E-2</v>
      </c>
    </row>
    <row r="346" spans="1:2" x14ac:dyDescent="0.25">
      <c r="A346" s="15">
        <f>'Nyquist Rate - Tx'!A347</f>
        <v>0.33200000000000002</v>
      </c>
      <c r="B346" s="15">
        <f>'Nyquist Rate - Tx'!B347</f>
        <v>0.33688103937537406</v>
      </c>
    </row>
    <row r="347" spans="1:2" x14ac:dyDescent="0.25">
      <c r="A347" s="15">
        <f>'Nyquist Rate - Tx'!A348</f>
        <v>0.33300000000000002</v>
      </c>
      <c r="B347" s="15">
        <f>'Nyquist Rate - Tx'!B348</f>
        <v>1.1530927390585557</v>
      </c>
    </row>
    <row r="348" spans="1:2" x14ac:dyDescent="0.25">
      <c r="A348" s="15">
        <f>'Nyquist Rate - Tx'!A349</f>
        <v>0.33400000000000002</v>
      </c>
      <c r="B348" s="15">
        <f>'Nyquist Rate - Tx'!B349</f>
        <v>2.2793445235403427</v>
      </c>
    </row>
    <row r="349" spans="1:2" x14ac:dyDescent="0.25">
      <c r="A349" s="15">
        <f>'Nyquist Rate - Tx'!A350</f>
        <v>0.33500000000000002</v>
      </c>
      <c r="B349" s="15">
        <f>'Nyquist Rate - Tx'!B350</f>
        <v>3.5857864376269397</v>
      </c>
    </row>
    <row r="350" spans="1:2" x14ac:dyDescent="0.25">
      <c r="A350" s="15">
        <f>'Nyquist Rate - Tx'!A351</f>
        <v>0.33600000000000002</v>
      </c>
      <c r="B350" s="15">
        <f>'Nyquist Rate - Tx'!B351</f>
        <v>4.9270509831248841</v>
      </c>
    </row>
    <row r="351" spans="1:2" x14ac:dyDescent="0.25">
      <c r="A351" s="15">
        <f>'Nyquist Rate - Tx'!A352</f>
        <v>0.33700000000000002</v>
      </c>
      <c r="B351" s="15">
        <f>'Nyquist Rate - Tx'!B352</f>
        <v>6.1569132130856721</v>
      </c>
    </row>
    <row r="352" spans="1:2" x14ac:dyDescent="0.25">
      <c r="A352" s="15">
        <f>'Nyquist Rate - Tx'!A353</f>
        <v>0.33800000000000002</v>
      </c>
      <c r="B352" s="15">
        <f>'Nyquist Rate - Tx'!B353</f>
        <v>7.1429719392844646</v>
      </c>
    </row>
    <row r="353" spans="1:2" x14ac:dyDescent="0.25">
      <c r="A353" s="15">
        <f>'Nyquist Rate - Tx'!A354</f>
        <v>0.33900000000000002</v>
      </c>
      <c r="B353" s="15">
        <f>'Nyquist Rate - Tx'!B354</f>
        <v>7.7799059002854927</v>
      </c>
    </row>
    <row r="354" spans="1:2" x14ac:dyDescent="0.25">
      <c r="A354" s="15">
        <f>'Nyquist Rate - Tx'!A355</f>
        <v>0.34</v>
      </c>
      <c r="B354" s="15">
        <f>'Nyquist Rate - Tx'!B355</f>
        <v>8</v>
      </c>
    </row>
    <row r="355" spans="1:2" x14ac:dyDescent="0.25">
      <c r="A355" s="15">
        <f>'Nyquist Rate - Tx'!A356</f>
        <v>0.34100000000000003</v>
      </c>
      <c r="B355" s="15">
        <f>'Nyquist Rate - Tx'!B356</f>
        <v>7.7799059002854865</v>
      </c>
    </row>
    <row r="356" spans="1:2" x14ac:dyDescent="0.25">
      <c r="A356" s="15">
        <f>'Nyquist Rate - Tx'!A357</f>
        <v>0.34200000000000003</v>
      </c>
      <c r="B356" s="15">
        <f>'Nyquist Rate - Tx'!B357</f>
        <v>7.1429719392844113</v>
      </c>
    </row>
    <row r="357" spans="1:2" x14ac:dyDescent="0.25">
      <c r="A357" s="15">
        <f>'Nyquist Rate - Tx'!A358</f>
        <v>0.34300000000000003</v>
      </c>
      <c r="B357" s="15">
        <f>'Nyquist Rate - Tx'!B358</f>
        <v>6.1569132130856001</v>
      </c>
    </row>
    <row r="358" spans="1:2" x14ac:dyDescent="0.25">
      <c r="A358" s="15">
        <f>'Nyquist Rate - Tx'!A359</f>
        <v>0.34399999999999997</v>
      </c>
      <c r="B358" s="15">
        <f>'Nyquist Rate - Tx'!B359</f>
        <v>4.9270509831248601</v>
      </c>
    </row>
    <row r="359" spans="1:2" x14ac:dyDescent="0.25">
      <c r="A359" s="15">
        <f>'Nyquist Rate - Tx'!A360</f>
        <v>0.34499999999999997</v>
      </c>
      <c r="B359" s="15">
        <f>'Nyquist Rate - Tx'!B360</f>
        <v>3.5857864376269157</v>
      </c>
    </row>
    <row r="360" spans="1:2" x14ac:dyDescent="0.25">
      <c r="A360" s="15">
        <f>'Nyquist Rate - Tx'!A361</f>
        <v>0.34599999999999997</v>
      </c>
      <c r="B360" s="15">
        <f>'Nyquist Rate - Tx'!B361</f>
        <v>2.2793445235403187</v>
      </c>
    </row>
    <row r="361" spans="1:2" x14ac:dyDescent="0.25">
      <c r="A361" s="15">
        <f>'Nyquist Rate - Tx'!A362</f>
        <v>0.34699999999999998</v>
      </c>
      <c r="B361" s="15">
        <f>'Nyquist Rate - Tx'!B362</f>
        <v>1.1530927390585821</v>
      </c>
    </row>
    <row r="362" spans="1:2" x14ac:dyDescent="0.25">
      <c r="A362" s="15">
        <f>'Nyquist Rate - Tx'!A363</f>
        <v>0.34799999999999998</v>
      </c>
      <c r="B362" s="15">
        <f>'Nyquist Rate - Tx'!B363</f>
        <v>0.3368810393753906</v>
      </c>
    </row>
    <row r="363" spans="1:2" x14ac:dyDescent="0.25">
      <c r="A363" s="15">
        <f>'Nyquist Rate - Tx'!A364</f>
        <v>0.34899999999999998</v>
      </c>
      <c r="B363" s="15">
        <f>'Nyquist Rate - Tx'!B364</f>
        <v>-6.8151511556224231E-2</v>
      </c>
    </row>
    <row r="364" spans="1:2" x14ac:dyDescent="0.25">
      <c r="A364" s="15">
        <f>'Nyquist Rate - Tx'!A365</f>
        <v>0.35</v>
      </c>
      <c r="B364" s="15">
        <f>'Nyquist Rate - Tx'!B365</f>
        <v>-7.8407332709805179E-15</v>
      </c>
    </row>
    <row r="365" spans="1:2" x14ac:dyDescent="0.25">
      <c r="A365" s="15">
        <f>'Nyquist Rate - Tx'!A366</f>
        <v>0.35099999999999998</v>
      </c>
      <c r="B365" s="15">
        <f>'Nyquist Rate - Tx'!B366</f>
        <v>0.55758634860467848</v>
      </c>
    </row>
    <row r="366" spans="1:2" x14ac:dyDescent="0.25">
      <c r="A366" s="15">
        <f>'Nyquist Rate - Tx'!A367</f>
        <v>0.35199999999999998</v>
      </c>
      <c r="B366" s="15">
        <f>'Nyquist Rate - Tx'!B367</f>
        <v>1.5729490168751412</v>
      </c>
    </row>
    <row r="367" spans="1:2" x14ac:dyDescent="0.25">
      <c r="A367" s="15">
        <f>'Nyquist Rate - Tx'!A368</f>
        <v>0.35299999999999998</v>
      </c>
      <c r="B367" s="15">
        <f>'Nyquist Rate - Tx'!B368</f>
        <v>2.9690547380167152</v>
      </c>
    </row>
    <row r="368" spans="1:2" x14ac:dyDescent="0.25">
      <c r="A368" s="15">
        <f>'Nyquist Rate - Tx'!A369</f>
        <v>0.35399999999999998</v>
      </c>
      <c r="B368" s="15">
        <f>'Nyquist Rate - Tx'!B369</f>
        <v>4.6304855327102041</v>
      </c>
    </row>
    <row r="369" spans="1:2" x14ac:dyDescent="0.25">
      <c r="A369" s="15">
        <f>'Nyquist Rate - Tx'!A370</f>
        <v>0.35499999999999998</v>
      </c>
      <c r="B369" s="15">
        <f>'Nyquist Rate - Tx'!B370</f>
        <v>6.4142135623731011</v>
      </c>
    </row>
    <row r="370" spans="1:2" x14ac:dyDescent="0.25">
      <c r="A370" s="15">
        <f>'Nyquist Rate - Tx'!A371</f>
        <v>0.35599999999999998</v>
      </c>
      <c r="B370" s="15">
        <f>'Nyquist Rate - Tx'!B371</f>
        <v>8.1631189606245691</v>
      </c>
    </row>
    <row r="371" spans="1:2" x14ac:dyDescent="0.25">
      <c r="A371" s="15">
        <f>'Nyquist Rate - Tx'!A372</f>
        <v>0.35699999999999998</v>
      </c>
      <c r="B371" s="15">
        <f>'Nyquist Rate - Tx'!B372</f>
        <v>9.7209393098390589</v>
      </c>
    </row>
    <row r="372" spans="1:2" x14ac:dyDescent="0.25">
      <c r="A372" s="15">
        <f>'Nyquist Rate - Tx'!A373</f>
        <v>0.35799999999999998</v>
      </c>
      <c r="B372" s="15">
        <f>'Nyquist Rate - Tx'!B373</f>
        <v>10.947198004465019</v>
      </c>
    </row>
    <row r="373" spans="1:2" x14ac:dyDescent="0.25">
      <c r="A373" s="15">
        <f>'Nyquist Rate - Tx'!A374</f>
        <v>0.35899999999999999</v>
      </c>
      <c r="B373" s="15">
        <f>'Nyquist Rate - Tx'!B374</f>
        <v>11.730659262666032</v>
      </c>
    </row>
    <row r="374" spans="1:2" x14ac:dyDescent="0.25">
      <c r="A374" s="15">
        <f>'Nyquist Rate - Tx'!A375</f>
        <v>0.36</v>
      </c>
      <c r="B374" s="15">
        <f>'Nyquist Rate - Tx'!B375</f>
        <v>12</v>
      </c>
    </row>
    <row r="375" spans="1:2" x14ac:dyDescent="0.25">
      <c r="A375" s="15">
        <f>'Nyquist Rate - Tx'!A376</f>
        <v>0.36099999999999999</v>
      </c>
      <c r="B375" s="15">
        <f>'Nyquist Rate - Tx'!B376</f>
        <v>11.730659262666046</v>
      </c>
    </row>
    <row r="376" spans="1:2" x14ac:dyDescent="0.25">
      <c r="A376" s="15">
        <f>'Nyquist Rate - Tx'!A377</f>
        <v>0.36199999999999999</v>
      </c>
      <c r="B376" s="15">
        <f>'Nyquist Rate - Tx'!B377</f>
        <v>10.947198004465047</v>
      </c>
    </row>
    <row r="377" spans="1:2" x14ac:dyDescent="0.25">
      <c r="A377" s="15">
        <f>'Nyquist Rate - Tx'!A378</f>
        <v>0.36299999999999999</v>
      </c>
      <c r="B377" s="15">
        <f>'Nyquist Rate - Tx'!B378</f>
        <v>9.7209393098390979</v>
      </c>
    </row>
    <row r="378" spans="1:2" x14ac:dyDescent="0.25">
      <c r="A378" s="15">
        <f>'Nyquist Rate - Tx'!A379</f>
        <v>0.36399999999999999</v>
      </c>
      <c r="B378" s="15">
        <f>'Nyquist Rate - Tx'!B379</f>
        <v>8.1631189606246188</v>
      </c>
    </row>
    <row r="379" spans="1:2" x14ac:dyDescent="0.25">
      <c r="A379" s="15">
        <f>'Nyquist Rate - Tx'!A380</f>
        <v>0.36499999999999999</v>
      </c>
      <c r="B379" s="15">
        <f>'Nyquist Rate - Tx'!B380</f>
        <v>6.4142135623730709</v>
      </c>
    </row>
    <row r="380" spans="1:2" x14ac:dyDescent="0.25">
      <c r="A380" s="15">
        <f>'Nyquist Rate - Tx'!A381</f>
        <v>0.36599999999999999</v>
      </c>
      <c r="B380" s="15">
        <f>'Nyquist Rate - Tx'!B381</f>
        <v>4.6304855327102539</v>
      </c>
    </row>
    <row r="381" spans="1:2" x14ac:dyDescent="0.25">
      <c r="A381" s="15">
        <f>'Nyquist Rate - Tx'!A382</f>
        <v>0.36699999999999999</v>
      </c>
      <c r="B381" s="15">
        <f>'Nyquist Rate - Tx'!B382</f>
        <v>2.9690547380167587</v>
      </c>
    </row>
    <row r="382" spans="1:2" x14ac:dyDescent="0.25">
      <c r="A382" s="15">
        <f>'Nyquist Rate - Tx'!A383</f>
        <v>0.36799999999999999</v>
      </c>
      <c r="B382" s="15">
        <f>'Nyquist Rate - Tx'!B383</f>
        <v>1.5729490168751752</v>
      </c>
    </row>
    <row r="383" spans="1:2" x14ac:dyDescent="0.25">
      <c r="A383" s="15">
        <f>'Nyquist Rate - Tx'!A384</f>
        <v>0.36899999999999999</v>
      </c>
      <c r="B383" s="15">
        <f>'Nyquist Rate - Tx'!B384</f>
        <v>0.5575863486047008</v>
      </c>
    </row>
    <row r="384" spans="1:2" x14ac:dyDescent="0.25">
      <c r="A384" s="15">
        <f>'Nyquist Rate - Tx'!A385</f>
        <v>0.37</v>
      </c>
      <c r="B384" s="15">
        <f>'Nyquist Rate - Tx'!B385</f>
        <v>9.8033560436139548E-16</v>
      </c>
    </row>
    <row r="385" spans="1:2" x14ac:dyDescent="0.25">
      <c r="A385" s="15">
        <f>'Nyquist Rate - Tx'!A386</f>
        <v>0.371</v>
      </c>
      <c r="B385" s="15">
        <f>'Nyquist Rate - Tx'!B386</f>
        <v>-6.8151511556229172E-2</v>
      </c>
    </row>
    <row r="386" spans="1:2" x14ac:dyDescent="0.25">
      <c r="A386" s="15">
        <f>'Nyquist Rate - Tx'!A387</f>
        <v>0.372</v>
      </c>
      <c r="B386" s="15">
        <f>'Nyquist Rate - Tx'!B387</f>
        <v>0.33688103937537306</v>
      </c>
    </row>
    <row r="387" spans="1:2" x14ac:dyDescent="0.25">
      <c r="A387" s="15">
        <f>'Nyquist Rate - Tx'!A388</f>
        <v>0.373</v>
      </c>
      <c r="B387" s="15">
        <f>'Nyquist Rate - Tx'!B388</f>
        <v>1.1530927390585539</v>
      </c>
    </row>
    <row r="388" spans="1:2" x14ac:dyDescent="0.25">
      <c r="A388" s="15">
        <f>'Nyquist Rate - Tx'!A389</f>
        <v>0.374</v>
      </c>
      <c r="B388" s="15">
        <f>'Nyquist Rate - Tx'!B389</f>
        <v>2.2793445235403405</v>
      </c>
    </row>
    <row r="389" spans="1:2" x14ac:dyDescent="0.25">
      <c r="A389" s="15">
        <f>'Nyquist Rate - Tx'!A390</f>
        <v>0.375</v>
      </c>
      <c r="B389" s="15">
        <f>'Nyquist Rate - Tx'!B390</f>
        <v>3.5857864376268775</v>
      </c>
    </row>
    <row r="390" spans="1:2" x14ac:dyDescent="0.25">
      <c r="A390" s="15">
        <f>'Nyquist Rate - Tx'!A391</f>
        <v>0.376</v>
      </c>
      <c r="B390" s="15">
        <f>'Nyquist Rate - Tx'!B391</f>
        <v>4.9270509831248237</v>
      </c>
    </row>
    <row r="391" spans="1:2" x14ac:dyDescent="0.25">
      <c r="A391" s="15">
        <f>'Nyquist Rate - Tx'!A392</f>
        <v>0.377</v>
      </c>
      <c r="B391" s="15">
        <f>'Nyquist Rate - Tx'!B392</f>
        <v>6.1569132130856197</v>
      </c>
    </row>
    <row r="392" spans="1:2" x14ac:dyDescent="0.25">
      <c r="A392" s="15">
        <f>'Nyquist Rate - Tx'!A393</f>
        <v>0.378</v>
      </c>
      <c r="B392" s="15">
        <f>'Nyquist Rate - Tx'!B393</f>
        <v>7.1429719392844273</v>
      </c>
    </row>
    <row r="393" spans="1:2" x14ac:dyDescent="0.25">
      <c r="A393" s="15">
        <f>'Nyquist Rate - Tx'!A394</f>
        <v>0.379</v>
      </c>
      <c r="B393" s="15">
        <f>'Nyquist Rate - Tx'!B394</f>
        <v>7.7799059002854927</v>
      </c>
    </row>
    <row r="394" spans="1:2" x14ac:dyDescent="0.25">
      <c r="A394" s="15">
        <f>'Nyquist Rate - Tx'!A395</f>
        <v>0.38</v>
      </c>
      <c r="B394" s="15">
        <f>'Nyquist Rate - Tx'!B395</f>
        <v>8</v>
      </c>
    </row>
    <row r="395" spans="1:2" x14ac:dyDescent="0.25">
      <c r="A395" s="15">
        <f>'Nyquist Rate - Tx'!A396</f>
        <v>0.38100000000000001</v>
      </c>
      <c r="B395" s="15">
        <f>'Nyquist Rate - Tx'!B396</f>
        <v>7.7799059002854882</v>
      </c>
    </row>
    <row r="396" spans="1:2" x14ac:dyDescent="0.25">
      <c r="A396" s="15">
        <f>'Nyquist Rate - Tx'!A397</f>
        <v>0.38200000000000001</v>
      </c>
      <c r="B396" s="15">
        <f>'Nyquist Rate - Tx'!B397</f>
        <v>7.1429719392844131</v>
      </c>
    </row>
    <row r="397" spans="1:2" x14ac:dyDescent="0.25">
      <c r="A397" s="15">
        <f>'Nyquist Rate - Tx'!A398</f>
        <v>0.38300000000000001</v>
      </c>
      <c r="B397" s="15">
        <f>'Nyquist Rate - Tx'!B398</f>
        <v>6.1569132130856028</v>
      </c>
    </row>
    <row r="398" spans="1:2" x14ac:dyDescent="0.25">
      <c r="A398" s="15">
        <f>'Nyquist Rate - Tx'!A399</f>
        <v>0.38400000000000001</v>
      </c>
      <c r="B398" s="15">
        <f>'Nyquist Rate - Tx'!B399</f>
        <v>4.9270509831248033</v>
      </c>
    </row>
    <row r="399" spans="1:2" x14ac:dyDescent="0.25">
      <c r="A399" s="15">
        <f>'Nyquist Rate - Tx'!A400</f>
        <v>0.38500000000000001</v>
      </c>
      <c r="B399" s="15">
        <f>'Nyquist Rate - Tx'!B400</f>
        <v>3.5857864376269171</v>
      </c>
    </row>
    <row r="400" spans="1:2" x14ac:dyDescent="0.25">
      <c r="A400" s="15">
        <f>'Nyquist Rate - Tx'!A401</f>
        <v>0.38600000000000001</v>
      </c>
      <c r="B400" s="15">
        <f>'Nyquist Rate - Tx'!B401</f>
        <v>2.2793445235403209</v>
      </c>
    </row>
    <row r="401" spans="1:2" x14ac:dyDescent="0.25">
      <c r="A401" s="15">
        <f>'Nyquist Rate - Tx'!A402</f>
        <v>0.38700000000000001</v>
      </c>
      <c r="B401" s="15">
        <f>'Nyquist Rate - Tx'!B402</f>
        <v>1.1530927390585388</v>
      </c>
    </row>
    <row r="402" spans="1:2" x14ac:dyDescent="0.25">
      <c r="A402" s="15">
        <f>'Nyquist Rate - Tx'!A403</f>
        <v>0.38800000000000001</v>
      </c>
      <c r="B402" s="15">
        <f>'Nyquist Rate - Tx'!B403</f>
        <v>0.33688103937536329</v>
      </c>
    </row>
    <row r="403" spans="1:2" x14ac:dyDescent="0.25">
      <c r="A403" s="15">
        <f>'Nyquist Rate - Tx'!A404</f>
        <v>0.38900000000000001</v>
      </c>
      <c r="B403" s="15">
        <f>'Nyquist Rate - Tx'!B404</f>
        <v>-6.8151511556231892E-2</v>
      </c>
    </row>
    <row r="404" spans="1:2" x14ac:dyDescent="0.25">
      <c r="A404" s="15">
        <f>'Nyquist Rate - Tx'!A405</f>
        <v>0.39</v>
      </c>
      <c r="B404" s="15">
        <f>'Nyquist Rate - Tx'!B405</f>
        <v>5.8800620622579715E-15</v>
      </c>
    </row>
    <row r="405" spans="1:2" x14ac:dyDescent="0.25">
      <c r="A405" s="15">
        <f>'Nyquist Rate - Tx'!A406</f>
        <v>0.39100000000000001</v>
      </c>
      <c r="B405" s="15">
        <f>'Nyquist Rate - Tx'!B406</f>
        <v>0.55758634860471323</v>
      </c>
    </row>
    <row r="406" spans="1:2" x14ac:dyDescent="0.25">
      <c r="A406" s="15">
        <f>'Nyquist Rate - Tx'!A407</f>
        <v>0.39200000000000002</v>
      </c>
      <c r="B406" s="15">
        <f>'Nyquist Rate - Tx'!B407</f>
        <v>1.5729490168751943</v>
      </c>
    </row>
    <row r="407" spans="1:2" x14ac:dyDescent="0.25">
      <c r="A407" s="15">
        <f>'Nyquist Rate - Tx'!A408</f>
        <v>0.39300000000000002</v>
      </c>
      <c r="B407" s="15">
        <f>'Nyquist Rate - Tx'!B408</f>
        <v>2.9690547380167827</v>
      </c>
    </row>
    <row r="408" spans="1:2" x14ac:dyDescent="0.25">
      <c r="A408" s="15">
        <f>'Nyquist Rate - Tx'!A409</f>
        <v>0.39400000000000002</v>
      </c>
      <c r="B408" s="15">
        <f>'Nyquist Rate - Tx'!B409</f>
        <v>4.6304855327102814</v>
      </c>
    </row>
    <row r="409" spans="1:2" x14ac:dyDescent="0.25">
      <c r="A409" s="15">
        <f>'Nyquist Rate - Tx'!A410</f>
        <v>0.39500000000000002</v>
      </c>
      <c r="B409" s="15">
        <f>'Nyquist Rate - Tx'!B410</f>
        <v>6.4142135623730976</v>
      </c>
    </row>
    <row r="410" spans="1:2" x14ac:dyDescent="0.25">
      <c r="A410" s="15">
        <f>'Nyquist Rate - Tx'!A411</f>
        <v>0.39600000000000002</v>
      </c>
      <c r="B410" s="15">
        <f>'Nyquist Rate - Tx'!B411</f>
        <v>8.1631189606246455</v>
      </c>
    </row>
    <row r="411" spans="1:2" x14ac:dyDescent="0.25">
      <c r="A411" s="15">
        <f>'Nyquist Rate - Tx'!A412</f>
        <v>0.39700000000000002</v>
      </c>
      <c r="B411" s="15">
        <f>'Nyquist Rate - Tx'!B412</f>
        <v>9.720939309839121</v>
      </c>
    </row>
    <row r="412" spans="1:2" x14ac:dyDescent="0.25">
      <c r="A412" s="15">
        <f>'Nyquist Rate - Tx'!A413</f>
        <v>0.39800000000000002</v>
      </c>
      <c r="B412" s="15">
        <f>'Nyquist Rate - Tx'!B413</f>
        <v>10.947198004465061</v>
      </c>
    </row>
    <row r="413" spans="1:2" x14ac:dyDescent="0.25">
      <c r="A413" s="15">
        <f>'Nyquist Rate - Tx'!A414</f>
        <v>0.39900000000000002</v>
      </c>
      <c r="B413" s="15">
        <f>'Nyquist Rate - Tx'!B414</f>
        <v>11.730659262666055</v>
      </c>
    </row>
    <row r="414" spans="1:2" x14ac:dyDescent="0.25">
      <c r="A414" s="15">
        <f>'Nyquist Rate - Tx'!A415</f>
        <v>0.4</v>
      </c>
      <c r="B414" s="15">
        <f>'Nyquist Rate - Tx'!B415</f>
        <v>12</v>
      </c>
    </row>
    <row r="415" spans="1:2" x14ac:dyDescent="0.25">
      <c r="A415" s="15">
        <f>'Nyquist Rate - Tx'!A416</f>
        <v>0.40100000000000002</v>
      </c>
      <c r="B415" s="15">
        <f>'Nyquist Rate - Tx'!B416</f>
        <v>11.730659262666027</v>
      </c>
    </row>
    <row r="416" spans="1:2" x14ac:dyDescent="0.25">
      <c r="A416" s="15">
        <f>'Nyquist Rate - Tx'!A417</f>
        <v>0.40200000000000002</v>
      </c>
      <c r="B416" s="15">
        <f>'Nyquist Rate - Tx'!B417</f>
        <v>10.947198004465005</v>
      </c>
    </row>
    <row r="417" spans="1:2" x14ac:dyDescent="0.25">
      <c r="A417" s="15">
        <f>'Nyquist Rate - Tx'!A418</f>
        <v>0.40300000000000002</v>
      </c>
      <c r="B417" s="15">
        <f>'Nyquist Rate - Tx'!B418</f>
        <v>9.7209393098390358</v>
      </c>
    </row>
    <row r="418" spans="1:2" x14ac:dyDescent="0.25">
      <c r="A418" s="15">
        <f>'Nyquist Rate - Tx'!A419</f>
        <v>0.40400000000000003</v>
      </c>
      <c r="B418" s="15">
        <f>'Nyquist Rate - Tx'!B419</f>
        <v>8.1631189606246206</v>
      </c>
    </row>
    <row r="419" spans="1:2" x14ac:dyDescent="0.25">
      <c r="A419" s="15">
        <f>'Nyquist Rate - Tx'!A420</f>
        <v>0.40500000000000003</v>
      </c>
      <c r="B419" s="15">
        <f>'Nyquist Rate - Tx'!B420</f>
        <v>6.4142135623730727</v>
      </c>
    </row>
    <row r="420" spans="1:2" x14ac:dyDescent="0.25">
      <c r="A420" s="15">
        <f>'Nyquist Rate - Tx'!A421</f>
        <v>0.40600000000000003</v>
      </c>
      <c r="B420" s="15">
        <f>'Nyquist Rate - Tx'!B421</f>
        <v>4.6304855327101775</v>
      </c>
    </row>
    <row r="421" spans="1:2" x14ac:dyDescent="0.25">
      <c r="A421" s="15">
        <f>'Nyquist Rate - Tx'!A422</f>
        <v>0.40699999999999997</v>
      </c>
      <c r="B421" s="15">
        <f>'Nyquist Rate - Tx'!B422</f>
        <v>2.9690547380167613</v>
      </c>
    </row>
    <row r="422" spans="1:2" x14ac:dyDescent="0.25">
      <c r="A422" s="15">
        <f>'Nyquist Rate - Tx'!A423</f>
        <v>0.40799999999999997</v>
      </c>
      <c r="B422" s="15">
        <f>'Nyquist Rate - Tx'!B423</f>
        <v>1.5729490168752325</v>
      </c>
    </row>
    <row r="423" spans="1:2" x14ac:dyDescent="0.25">
      <c r="A423" s="15">
        <f>'Nyquist Rate - Tx'!A424</f>
        <v>0.40899999999999997</v>
      </c>
      <c r="B423" s="15">
        <f>'Nyquist Rate - Tx'!B424</f>
        <v>0.55758634860470213</v>
      </c>
    </row>
    <row r="424" spans="1:2" x14ac:dyDescent="0.25">
      <c r="A424" s="15">
        <f>'Nyquist Rate - Tx'!A425</f>
        <v>0.41</v>
      </c>
      <c r="B424" s="15">
        <f>'Nyquist Rate - Tx'!B425</f>
        <v>1.568124970152746E-14</v>
      </c>
    </row>
    <row r="425" spans="1:2" x14ac:dyDescent="0.25">
      <c r="A425" s="15">
        <f>'Nyquist Rate - Tx'!A426</f>
        <v>0.41099999999999998</v>
      </c>
      <c r="B425" s="15">
        <f>'Nyquist Rate - Tx'!B426</f>
        <v>-6.8151511556229422E-2</v>
      </c>
    </row>
    <row r="426" spans="1:2" x14ac:dyDescent="0.25">
      <c r="A426" s="15">
        <f>'Nyquist Rate - Tx'!A427</f>
        <v>0.41199999999999998</v>
      </c>
      <c r="B426" s="15">
        <f>'Nyquist Rate - Tx'!B427</f>
        <v>0.33688103937534386</v>
      </c>
    </row>
    <row r="427" spans="1:2" x14ac:dyDescent="0.25">
      <c r="A427" s="15">
        <f>'Nyquist Rate - Tx'!A428</f>
        <v>0.41299999999999998</v>
      </c>
      <c r="B427" s="15">
        <f>'Nyquist Rate - Tx'!B428</f>
        <v>1.1530927390585526</v>
      </c>
    </row>
    <row r="428" spans="1:2" x14ac:dyDescent="0.25">
      <c r="A428" s="15">
        <f>'Nyquist Rate - Tx'!A429</f>
        <v>0.41399999999999998</v>
      </c>
      <c r="B428" s="15">
        <f>'Nyquist Rate - Tx'!B429</f>
        <v>2.2793445235402832</v>
      </c>
    </row>
    <row r="429" spans="1:2" x14ac:dyDescent="0.25">
      <c r="A429" s="15">
        <f>'Nyquist Rate - Tx'!A430</f>
        <v>0.41499999999999998</v>
      </c>
      <c r="B429" s="15">
        <f>'Nyquist Rate - Tx'!B430</f>
        <v>3.5857864376269362</v>
      </c>
    </row>
    <row r="430" spans="1:2" x14ac:dyDescent="0.25">
      <c r="A430" s="15">
        <f>'Nyquist Rate - Tx'!A431</f>
        <v>0.41599999999999998</v>
      </c>
      <c r="B430" s="15">
        <f>'Nyquist Rate - Tx'!B431</f>
        <v>4.9270509831248219</v>
      </c>
    </row>
    <row r="431" spans="1:2" x14ac:dyDescent="0.25">
      <c r="A431" s="15">
        <f>'Nyquist Rate - Tx'!A432</f>
        <v>0.41699999999999998</v>
      </c>
      <c r="B431" s="15">
        <f>'Nyquist Rate - Tx'!B432</f>
        <v>6.1569132130855673</v>
      </c>
    </row>
    <row r="432" spans="1:2" x14ac:dyDescent="0.25">
      <c r="A432" s="15">
        <f>'Nyquist Rate - Tx'!A433</f>
        <v>0.41799999999999998</v>
      </c>
      <c r="B432" s="15">
        <f>'Nyquist Rate - Tx'!B433</f>
        <v>7.1429719392844246</v>
      </c>
    </row>
    <row r="433" spans="1:2" x14ac:dyDescent="0.25">
      <c r="A433" s="15">
        <f>'Nyquist Rate - Tx'!A434</f>
        <v>0.41899999999999998</v>
      </c>
      <c r="B433" s="15">
        <f>'Nyquist Rate - Tx'!B434</f>
        <v>7.779905900285474</v>
      </c>
    </row>
    <row r="434" spans="1:2" x14ac:dyDescent="0.25">
      <c r="A434" s="15">
        <f>'Nyquist Rate - Tx'!A435</f>
        <v>0.42</v>
      </c>
      <c r="B434" s="15">
        <f>'Nyquist Rate - Tx'!B435</f>
        <v>8</v>
      </c>
    </row>
    <row r="435" spans="1:2" x14ac:dyDescent="0.25">
      <c r="A435" s="15">
        <f>'Nyquist Rate - Tx'!A436</f>
        <v>0.42099999999999999</v>
      </c>
      <c r="B435" s="15">
        <f>'Nyquist Rate - Tx'!B436</f>
        <v>7.7799059002855069</v>
      </c>
    </row>
    <row r="436" spans="1:2" x14ac:dyDescent="0.25">
      <c r="A436" s="15">
        <f>'Nyquist Rate - Tx'!A437</f>
        <v>0.42199999999999999</v>
      </c>
      <c r="B436" s="15">
        <f>'Nyquist Rate - Tx'!B437</f>
        <v>7.1429719392844166</v>
      </c>
    </row>
    <row r="437" spans="1:2" x14ac:dyDescent="0.25">
      <c r="A437" s="15">
        <f>'Nyquist Rate - Tx'!A438</f>
        <v>0.42299999999999999</v>
      </c>
      <c r="B437" s="15">
        <f>'Nyquist Rate - Tx'!B438</f>
        <v>6.1569132130856543</v>
      </c>
    </row>
    <row r="438" spans="1:2" x14ac:dyDescent="0.25">
      <c r="A438" s="15">
        <f>'Nyquist Rate - Tx'!A439</f>
        <v>0.42399999999999999</v>
      </c>
      <c r="B438" s="15">
        <f>'Nyquist Rate - Tx'!B439</f>
        <v>4.9270509831248042</v>
      </c>
    </row>
    <row r="439" spans="1:2" x14ac:dyDescent="0.25">
      <c r="A439" s="15">
        <f>'Nyquist Rate - Tx'!A440</f>
        <v>0.42499999999999999</v>
      </c>
      <c r="B439" s="15">
        <f>'Nyquist Rate - Tx'!B440</f>
        <v>3.5857864376269193</v>
      </c>
    </row>
    <row r="440" spans="1:2" x14ac:dyDescent="0.25">
      <c r="A440" s="15">
        <f>'Nyquist Rate - Tx'!A441</f>
        <v>0.42599999999999999</v>
      </c>
      <c r="B440" s="15">
        <f>'Nyquist Rate - Tx'!B441</f>
        <v>2.2793445235403795</v>
      </c>
    </row>
    <row r="441" spans="1:2" x14ac:dyDescent="0.25">
      <c r="A441" s="15">
        <f>'Nyquist Rate - Tx'!A442</f>
        <v>0.42699999999999999</v>
      </c>
      <c r="B441" s="15">
        <f>'Nyquist Rate - Tx'!B442</f>
        <v>1.1530927390585406</v>
      </c>
    </row>
    <row r="442" spans="1:2" x14ac:dyDescent="0.25">
      <c r="A442" s="15">
        <f>'Nyquist Rate - Tx'!A443</f>
        <v>0.42799999999999999</v>
      </c>
      <c r="B442" s="15">
        <f>'Nyquist Rate - Tx'!B443</f>
        <v>0.3368810393753926</v>
      </c>
    </row>
    <row r="443" spans="1:2" x14ac:dyDescent="0.25">
      <c r="A443" s="15">
        <f>'Nyquist Rate - Tx'!A444</f>
        <v>0.42899999999999999</v>
      </c>
      <c r="B443" s="15">
        <f>'Nyquist Rate - Tx'!B444</f>
        <v>-6.8151511556231642E-2</v>
      </c>
    </row>
    <row r="444" spans="1:2" x14ac:dyDescent="0.25">
      <c r="A444" s="15">
        <f>'Nyquist Rate - Tx'!A445</f>
        <v>0.43</v>
      </c>
      <c r="B444" s="15">
        <f>'Nyquist Rate - Tx'!B445</f>
        <v>-8.8208520349073729E-15</v>
      </c>
    </row>
    <row r="445" spans="1:2" x14ac:dyDescent="0.25">
      <c r="A445" s="15">
        <f>'Nyquist Rate - Tx'!A446</f>
        <v>0.43099999999999999</v>
      </c>
      <c r="B445" s="15">
        <f>'Nyquist Rate - Tx'!B446</f>
        <v>0.5575863486047119</v>
      </c>
    </row>
    <row r="446" spans="1:2" x14ac:dyDescent="0.25">
      <c r="A446" s="15">
        <f>'Nyquist Rate - Tx'!A447</f>
        <v>0.432</v>
      </c>
      <c r="B446" s="15">
        <f>'Nyquist Rate - Tx'!B447</f>
        <v>1.572949016875137</v>
      </c>
    </row>
    <row r="447" spans="1:2" x14ac:dyDescent="0.25">
      <c r="A447" s="15">
        <f>'Nyquist Rate - Tx'!A448</f>
        <v>0.433</v>
      </c>
      <c r="B447" s="15">
        <f>'Nyquist Rate - Tx'!B448</f>
        <v>2.96905473801678</v>
      </c>
    </row>
    <row r="448" spans="1:2" x14ac:dyDescent="0.25">
      <c r="A448" s="15">
        <f>'Nyquist Rate - Tx'!A449</f>
        <v>0.434</v>
      </c>
      <c r="B448" s="15">
        <f>'Nyquist Rate - Tx'!B449</f>
        <v>4.6304855327101997</v>
      </c>
    </row>
    <row r="449" spans="1:2" x14ac:dyDescent="0.25">
      <c r="A449" s="15">
        <f>'Nyquist Rate - Tx'!A450</f>
        <v>0.435</v>
      </c>
      <c r="B449" s="15">
        <f>'Nyquist Rate - Tx'!B450</f>
        <v>6.4142135623731757</v>
      </c>
    </row>
    <row r="450" spans="1:2" x14ac:dyDescent="0.25">
      <c r="A450" s="15">
        <f>'Nyquist Rate - Tx'!A451</f>
        <v>0.436</v>
      </c>
      <c r="B450" s="15">
        <f>'Nyquist Rate - Tx'!B451</f>
        <v>8.1631189606246402</v>
      </c>
    </row>
    <row r="451" spans="1:2" x14ac:dyDescent="0.25">
      <c r="A451" s="15">
        <f>'Nyquist Rate - Tx'!A452</f>
        <v>0.437</v>
      </c>
      <c r="B451" s="15">
        <f>'Nyquist Rate - Tx'!B452</f>
        <v>9.7209393098390535</v>
      </c>
    </row>
    <row r="452" spans="1:2" x14ac:dyDescent="0.25">
      <c r="A452" s="15">
        <f>'Nyquist Rate - Tx'!A453</f>
        <v>0.438</v>
      </c>
      <c r="B452" s="15">
        <f>'Nyquist Rate - Tx'!B453</f>
        <v>10.947198004465061</v>
      </c>
    </row>
    <row r="453" spans="1:2" x14ac:dyDescent="0.25">
      <c r="A453" s="15">
        <f>'Nyquist Rate - Tx'!A454</f>
        <v>0.439</v>
      </c>
      <c r="B453" s="15">
        <f>'Nyquist Rate - Tx'!B454</f>
        <v>11.730659262666032</v>
      </c>
    </row>
    <row r="454" spans="1:2" x14ac:dyDescent="0.25">
      <c r="A454" s="15">
        <f>'Nyquist Rate - Tx'!A455</f>
        <v>0.44</v>
      </c>
      <c r="B454" s="15">
        <f>'Nyquist Rate - Tx'!B455</f>
        <v>12</v>
      </c>
    </row>
    <row r="455" spans="1:2" x14ac:dyDescent="0.25">
      <c r="A455" s="15">
        <f>'Nyquist Rate - Tx'!A456</f>
        <v>0.441</v>
      </c>
      <c r="B455" s="15">
        <f>'Nyquist Rate - Tx'!B456</f>
        <v>11.730659262666048</v>
      </c>
    </row>
    <row r="456" spans="1:2" x14ac:dyDescent="0.25">
      <c r="A456" s="15">
        <f>'Nyquist Rate - Tx'!A457</f>
        <v>0.442</v>
      </c>
      <c r="B456" s="15">
        <f>'Nyquist Rate - Tx'!B457</f>
        <v>10.947198004465005</v>
      </c>
    </row>
    <row r="457" spans="1:2" x14ac:dyDescent="0.25">
      <c r="A457" s="15">
        <f>'Nyquist Rate - Tx'!A458</f>
        <v>0.443</v>
      </c>
      <c r="B457" s="15">
        <f>'Nyquist Rate - Tx'!B458</f>
        <v>9.7209393098391033</v>
      </c>
    </row>
    <row r="458" spans="1:2" x14ac:dyDescent="0.25">
      <c r="A458" s="15">
        <f>'Nyquist Rate - Tx'!A459</f>
        <v>0.44400000000000001</v>
      </c>
      <c r="B458" s="15">
        <f>'Nyquist Rate - Tx'!B459</f>
        <v>8.1631189606245478</v>
      </c>
    </row>
    <row r="459" spans="1:2" x14ac:dyDescent="0.25">
      <c r="A459" s="15">
        <f>'Nyquist Rate - Tx'!A460</f>
        <v>0.44500000000000001</v>
      </c>
      <c r="B459" s="15">
        <f>'Nyquist Rate - Tx'!B460</f>
        <v>6.4142135623730763</v>
      </c>
    </row>
    <row r="460" spans="1:2" x14ac:dyDescent="0.25">
      <c r="A460" s="15">
        <f>'Nyquist Rate - Tx'!A461</f>
        <v>0.44600000000000001</v>
      </c>
      <c r="B460" s="15">
        <f>'Nyquist Rate - Tx'!B461</f>
        <v>4.6304855327102601</v>
      </c>
    </row>
    <row r="461" spans="1:2" x14ac:dyDescent="0.25">
      <c r="A461" s="15">
        <f>'Nyquist Rate - Tx'!A462</f>
        <v>0.44700000000000001</v>
      </c>
      <c r="B461" s="15">
        <f>'Nyquist Rate - Tx'!B462</f>
        <v>2.9690547380166934</v>
      </c>
    </row>
    <row r="462" spans="1:2" x14ac:dyDescent="0.25">
      <c r="A462" s="15">
        <f>'Nyquist Rate - Tx'!A463</f>
        <v>0.44800000000000001</v>
      </c>
      <c r="B462" s="15">
        <f>'Nyquist Rate - Tx'!B463</f>
        <v>1.5729490168751794</v>
      </c>
    </row>
    <row r="463" spans="1:2" x14ac:dyDescent="0.25">
      <c r="A463" s="15">
        <f>'Nyquist Rate - Tx'!A464</f>
        <v>0.44900000000000001</v>
      </c>
      <c r="B463" s="15">
        <f>'Nyquist Rate - Tx'!B464</f>
        <v>0.55758634860466727</v>
      </c>
    </row>
    <row r="464" spans="1:2" x14ac:dyDescent="0.25">
      <c r="A464" s="15">
        <f>'Nyquist Rate - Tx'!A465</f>
        <v>0.45</v>
      </c>
      <c r="B464" s="15">
        <f>'Nyquist Rate - Tx'!B465</f>
        <v>1.9604543682882986E-15</v>
      </c>
    </row>
    <row r="465" spans="1:2" x14ac:dyDescent="0.25">
      <c r="A465" s="15">
        <f>'Nyquist Rate - Tx'!A466</f>
        <v>0.45100000000000001</v>
      </c>
      <c r="B465" s="15">
        <f>'Nyquist Rate - Tx'!B466</f>
        <v>-6.8151511556221817E-2</v>
      </c>
    </row>
    <row r="466" spans="1:2" x14ac:dyDescent="0.25">
      <c r="A466" s="15">
        <f>'Nyquist Rate - Tx'!A467</f>
        <v>0.45200000000000001</v>
      </c>
      <c r="B466" s="15">
        <f>'Nyquist Rate - Tx'!B467</f>
        <v>0.33688103937537106</v>
      </c>
    </row>
    <row r="467" spans="1:2" x14ac:dyDescent="0.25">
      <c r="A467" s="15">
        <f>'Nyquist Rate - Tx'!A468</f>
        <v>0.45300000000000001</v>
      </c>
      <c r="B467" s="15">
        <f>'Nyquist Rate - Tx'!B468</f>
        <v>1.1530927390585963</v>
      </c>
    </row>
    <row r="468" spans="1:2" x14ac:dyDescent="0.25">
      <c r="A468" s="15">
        <f>'Nyquist Rate - Tx'!A469</f>
        <v>0.45400000000000001</v>
      </c>
      <c r="B468" s="15">
        <f>'Nyquist Rate - Tx'!B469</f>
        <v>2.2793445235403365</v>
      </c>
    </row>
    <row r="469" spans="1:2" x14ac:dyDescent="0.25">
      <c r="A469" s="15">
        <f>'Nyquist Rate - Tx'!A470</f>
        <v>0.45500000000000002</v>
      </c>
      <c r="B469" s="15">
        <f>'Nyquist Rate - Tx'!B470</f>
        <v>3.5857864376268731</v>
      </c>
    </row>
    <row r="470" spans="1:2" x14ac:dyDescent="0.25">
      <c r="A470" s="15">
        <f>'Nyquist Rate - Tx'!A471</f>
        <v>0.45600000000000002</v>
      </c>
      <c r="B470" s="15">
        <f>'Nyquist Rate - Tx'!B471</f>
        <v>4.9270509831248779</v>
      </c>
    </row>
    <row r="471" spans="1:2" x14ac:dyDescent="0.25">
      <c r="A471" s="15">
        <f>'Nyquist Rate - Tx'!A472</f>
        <v>0.45700000000000002</v>
      </c>
      <c r="B471" s="15">
        <f>'Nyquist Rate - Tx'!B472</f>
        <v>6.1569132130856161</v>
      </c>
    </row>
    <row r="472" spans="1:2" x14ac:dyDescent="0.25">
      <c r="A472" s="15">
        <f>'Nyquist Rate - Tx'!A473</f>
        <v>0.45800000000000002</v>
      </c>
      <c r="B472" s="15">
        <f>'Nyquist Rate - Tx'!B473</f>
        <v>7.1429719392844611</v>
      </c>
    </row>
    <row r="473" spans="1:2" x14ac:dyDescent="0.25">
      <c r="A473" s="15">
        <f>'Nyquist Rate - Tx'!A474</f>
        <v>0.45900000000000002</v>
      </c>
      <c r="B473" s="15">
        <f>'Nyquist Rate - Tx'!B474</f>
        <v>7.7799059002854909</v>
      </c>
    </row>
    <row r="474" spans="1:2" x14ac:dyDescent="0.25">
      <c r="A474" s="15">
        <f>'Nyquist Rate - Tx'!A475</f>
        <v>0.46</v>
      </c>
      <c r="B474" s="15">
        <f>'Nyquist Rate - Tx'!B475</f>
        <v>8</v>
      </c>
    </row>
    <row r="475" spans="1:2" x14ac:dyDescent="0.25">
      <c r="A475" s="15">
        <f>'Nyquist Rate - Tx'!A476</f>
        <v>0.46100000000000002</v>
      </c>
      <c r="B475" s="15">
        <f>'Nyquist Rate - Tx'!B476</f>
        <v>7.7799059002854882</v>
      </c>
    </row>
    <row r="476" spans="1:2" x14ac:dyDescent="0.25">
      <c r="A476" s="15">
        <f>'Nyquist Rate - Tx'!A477</f>
        <v>0.46200000000000002</v>
      </c>
      <c r="B476" s="15">
        <f>'Nyquist Rate - Tx'!B477</f>
        <v>7.1429719392843802</v>
      </c>
    </row>
    <row r="477" spans="1:2" x14ac:dyDescent="0.25">
      <c r="A477" s="15">
        <f>'Nyquist Rate - Tx'!A478</f>
        <v>0.46300000000000002</v>
      </c>
      <c r="B477" s="15">
        <f>'Nyquist Rate - Tx'!B478</f>
        <v>6.1569132130856064</v>
      </c>
    </row>
    <row r="478" spans="1:2" x14ac:dyDescent="0.25">
      <c r="A478" s="15">
        <f>'Nyquist Rate - Tx'!A479</f>
        <v>0.46400000000000002</v>
      </c>
      <c r="B478" s="15">
        <f>'Nyquist Rate - Tx'!B479</f>
        <v>4.9270509831248663</v>
      </c>
    </row>
    <row r="479" spans="1:2" x14ac:dyDescent="0.25">
      <c r="A479" s="15">
        <f>'Nyquist Rate - Tx'!A480</f>
        <v>0.46500000000000002</v>
      </c>
      <c r="B479" s="15">
        <f>'Nyquist Rate - Tx'!B480</f>
        <v>3.5857864376268607</v>
      </c>
    </row>
    <row r="480" spans="1:2" x14ac:dyDescent="0.25">
      <c r="A480" s="15">
        <f>'Nyquist Rate - Tx'!A481</f>
        <v>0.46600000000000003</v>
      </c>
      <c r="B480" s="15">
        <f>'Nyquist Rate - Tx'!B481</f>
        <v>2.2793445235403254</v>
      </c>
    </row>
    <row r="481" spans="1:2" x14ac:dyDescent="0.25">
      <c r="A481" s="15">
        <f>'Nyquist Rate - Tx'!A482</f>
        <v>0.46700000000000003</v>
      </c>
      <c r="B481" s="15">
        <f>'Nyquist Rate - Tx'!B482</f>
        <v>1.1530927390584973</v>
      </c>
    </row>
    <row r="482" spans="1:2" x14ac:dyDescent="0.25">
      <c r="A482" s="15">
        <f>'Nyquist Rate - Tx'!A483</f>
        <v>0.46800000000000003</v>
      </c>
      <c r="B482" s="15">
        <f>'Nyquist Rate - Tx'!B483</f>
        <v>0.3368810393753654</v>
      </c>
    </row>
    <row r="483" spans="1:2" x14ac:dyDescent="0.25">
      <c r="A483" s="15">
        <f>'Nyquist Rate - Tx'!A484</f>
        <v>0.46899999999999997</v>
      </c>
      <c r="B483" s="15">
        <f>'Nyquist Rate - Tx'!B484</f>
        <v>-6.8151511556223426E-2</v>
      </c>
    </row>
    <row r="484" spans="1:2" x14ac:dyDescent="0.25">
      <c r="A484" s="15">
        <f>'Nyquist Rate - Tx'!A485</f>
        <v>0.47</v>
      </c>
      <c r="B484" s="15">
        <f>'Nyquist Rate - Tx'!B485</f>
        <v>4.8999432983310487E-15</v>
      </c>
    </row>
    <row r="485" spans="1:2" x14ac:dyDescent="0.25">
      <c r="A485" s="15">
        <f>'Nyquist Rate - Tx'!A486</f>
        <v>0.47099999999999997</v>
      </c>
      <c r="B485" s="15">
        <f>'Nyquist Rate - Tx'!B486</f>
        <v>0.55758634860467482</v>
      </c>
    </row>
    <row r="486" spans="1:2" x14ac:dyDescent="0.25">
      <c r="A486" s="15">
        <f>'Nyquist Rate - Tx'!A487</f>
        <v>0.47199999999999998</v>
      </c>
      <c r="B486" s="15">
        <f>'Nyquist Rate - Tx'!B487</f>
        <v>1.5729490168750799</v>
      </c>
    </row>
    <row r="487" spans="1:2" x14ac:dyDescent="0.25">
      <c r="A487" s="15">
        <f>'Nyquist Rate - Tx'!A488</f>
        <v>0.47299999999999998</v>
      </c>
      <c r="B487" s="15">
        <f>'Nyquist Rate - Tx'!B488</f>
        <v>2.9690547380167081</v>
      </c>
    </row>
    <row r="488" spans="1:2" x14ac:dyDescent="0.25">
      <c r="A488" s="15">
        <f>'Nyquist Rate - Tx'!A489</f>
        <v>0.47399999999999998</v>
      </c>
      <c r="B488" s="15">
        <f>'Nyquist Rate - Tx'!B489</f>
        <v>4.630485532710118</v>
      </c>
    </row>
    <row r="489" spans="1:2" x14ac:dyDescent="0.25">
      <c r="A489" s="15">
        <f>'Nyquist Rate - Tx'!A490</f>
        <v>0.47499999999999998</v>
      </c>
      <c r="B489" s="15">
        <f>'Nyquist Rate - Tx'!B490</f>
        <v>6.4142135623730931</v>
      </c>
    </row>
    <row r="490" spans="1:2" x14ac:dyDescent="0.25">
      <c r="A490" s="15">
        <f>'Nyquist Rate - Tx'!A491</f>
        <v>0.47599999999999998</v>
      </c>
      <c r="B490" s="15">
        <f>'Nyquist Rate - Tx'!B491</f>
        <v>8.1631189606245638</v>
      </c>
    </row>
    <row r="491" spans="1:2" x14ac:dyDescent="0.25">
      <c r="A491" s="15">
        <f>'Nyquist Rate - Tx'!A492</f>
        <v>0.47699999999999998</v>
      </c>
      <c r="B491" s="15">
        <f>'Nyquist Rate - Tx'!B492</f>
        <v>9.7209393098391139</v>
      </c>
    </row>
    <row r="492" spans="1:2" x14ac:dyDescent="0.25">
      <c r="A492" s="15">
        <f>'Nyquist Rate - Tx'!A493</f>
        <v>0.47799999999999998</v>
      </c>
      <c r="B492" s="15">
        <f>'Nyquist Rate - Tx'!B493</f>
        <v>10.947198004465012</v>
      </c>
    </row>
    <row r="493" spans="1:2" x14ac:dyDescent="0.25">
      <c r="A493" s="15">
        <f>'Nyquist Rate - Tx'!A494</f>
        <v>0.47899999999999998</v>
      </c>
      <c r="B493" s="15">
        <f>'Nyquist Rate - Tx'!B494</f>
        <v>11.730659262666054</v>
      </c>
    </row>
    <row r="494" spans="1:2" x14ac:dyDescent="0.25">
      <c r="A494" s="15">
        <f>'Nyquist Rate - Tx'!A495</f>
        <v>0.48</v>
      </c>
      <c r="B494" s="15">
        <f>'Nyquist Rate - Tx'!B495</f>
        <v>12</v>
      </c>
    </row>
    <row r="495" spans="1:2" x14ac:dyDescent="0.25">
      <c r="A495" s="15">
        <f>'Nyquist Rate - Tx'!A496</f>
        <v>0.48099999999999998</v>
      </c>
      <c r="B495" s="15">
        <f>'Nyquist Rate - Tx'!B496</f>
        <v>11.730659262666075</v>
      </c>
    </row>
    <row r="496" spans="1:2" x14ac:dyDescent="0.25">
      <c r="A496" s="15">
        <f>'Nyquist Rate - Tx'!A497</f>
        <v>0.48199999999999998</v>
      </c>
      <c r="B496" s="15">
        <f>'Nyquist Rate - Tx'!B497</f>
        <v>10.947198004465053</v>
      </c>
    </row>
    <row r="497" spans="1:2" x14ac:dyDescent="0.25">
      <c r="A497" s="15">
        <f>'Nyquist Rate - Tx'!A498</f>
        <v>0.48299999999999998</v>
      </c>
      <c r="B497" s="15">
        <f>'Nyquist Rate - Tx'!B498</f>
        <v>9.7209393098391672</v>
      </c>
    </row>
    <row r="498" spans="1:2" x14ac:dyDescent="0.25">
      <c r="A498" s="15">
        <f>'Nyquist Rate - Tx'!A499</f>
        <v>0.48399999999999999</v>
      </c>
      <c r="B498" s="15">
        <f>'Nyquist Rate - Tx'!B499</f>
        <v>8.1631189606246259</v>
      </c>
    </row>
    <row r="499" spans="1:2" x14ac:dyDescent="0.25">
      <c r="A499" s="15">
        <f>'Nyquist Rate - Tx'!A500</f>
        <v>0.48499999999999999</v>
      </c>
      <c r="B499" s="15">
        <f>'Nyquist Rate - Tx'!B500</f>
        <v>6.414213562373158</v>
      </c>
    </row>
    <row r="500" spans="1:2" x14ac:dyDescent="0.25">
      <c r="A500" s="15">
        <f>'Nyquist Rate - Tx'!A501</f>
        <v>0.48599999999999999</v>
      </c>
      <c r="B500" s="15">
        <f>'Nyquist Rate - Tx'!B501</f>
        <v>4.6304855327101828</v>
      </c>
    </row>
    <row r="501" spans="1:2" x14ac:dyDescent="0.25">
      <c r="A501" s="15">
        <f>'Nyquist Rate - Tx'!A502</f>
        <v>0.48699999999999999</v>
      </c>
      <c r="B501" s="15">
        <f>'Nyquist Rate - Tx'!B502</f>
        <v>2.9690547380167662</v>
      </c>
    </row>
    <row r="502" spans="1:2" x14ac:dyDescent="0.25">
      <c r="A502" s="15">
        <f>'Nyquist Rate - Tx'!A503</f>
        <v>0.48799999999999999</v>
      </c>
      <c r="B502" s="15">
        <f>'Nyquist Rate - Tx'!B503</f>
        <v>1.5729490168751257</v>
      </c>
    </row>
    <row r="503" spans="1:2" x14ac:dyDescent="0.25">
      <c r="A503" s="15">
        <f>'Nyquist Rate - Tx'!A504</f>
        <v>0.48899999999999999</v>
      </c>
      <c r="B503" s="15">
        <f>'Nyquist Rate - Tx'!B504</f>
        <v>0.55758634860470457</v>
      </c>
    </row>
    <row r="504" spans="1:2" x14ac:dyDescent="0.25">
      <c r="A504" s="15">
        <f>'Nyquist Rate - Tx'!A505</f>
        <v>0.49</v>
      </c>
      <c r="B504" s="15">
        <f>'Nyquist Rate - Tx'!B505</f>
        <v>-1.1760340964949921E-14</v>
      </c>
    </row>
    <row r="505" spans="1:2" x14ac:dyDescent="0.25">
      <c r="A505" s="15">
        <f>'Nyquist Rate - Tx'!A506</f>
        <v>0.49099999999999999</v>
      </c>
      <c r="B505" s="15">
        <f>'Nyquist Rate - Tx'!B506</f>
        <v>-6.8151511556229977E-2</v>
      </c>
    </row>
    <row r="506" spans="1:2" x14ac:dyDescent="0.25">
      <c r="A506" s="15">
        <f>'Nyquist Rate - Tx'!A507</f>
        <v>0.49199999999999999</v>
      </c>
      <c r="B506" s="15">
        <f>'Nyquist Rate - Tx'!B507</f>
        <v>0.33688103937534197</v>
      </c>
    </row>
    <row r="507" spans="1:2" x14ac:dyDescent="0.25">
      <c r="A507" s="15">
        <f>'Nyquist Rate - Tx'!A508</f>
        <v>0.49299999999999999</v>
      </c>
      <c r="B507" s="15">
        <f>'Nyquist Rate - Tx'!B508</f>
        <v>1.1530927390585499</v>
      </c>
    </row>
    <row r="508" spans="1:2" x14ac:dyDescent="0.25">
      <c r="A508" s="15">
        <f>'Nyquist Rate - Tx'!A509</f>
        <v>0.49399999999999999</v>
      </c>
      <c r="B508" s="15">
        <f>'Nyquist Rate - Tx'!B509</f>
        <v>2.2793445235402787</v>
      </c>
    </row>
    <row r="509" spans="1:2" x14ac:dyDescent="0.25">
      <c r="A509" s="15">
        <f>'Nyquist Rate - Tx'!A510</f>
        <v>0.495</v>
      </c>
      <c r="B509" s="15">
        <f>'Nyquist Rate - Tx'!B510</f>
        <v>3.5857864376269326</v>
      </c>
    </row>
    <row r="510" spans="1:2" x14ac:dyDescent="0.25">
      <c r="A510" s="15">
        <f>'Nyquist Rate - Tx'!A511</f>
        <v>0.496</v>
      </c>
      <c r="B510" s="15">
        <f>'Nyquist Rate - Tx'!B511</f>
        <v>4.9270509831248166</v>
      </c>
    </row>
    <row r="511" spans="1:2" x14ac:dyDescent="0.25">
      <c r="A511" s="15">
        <f>'Nyquist Rate - Tx'!A512</f>
        <v>0.497</v>
      </c>
      <c r="B511" s="15">
        <f>'Nyquist Rate - Tx'!B512</f>
        <v>6.1569132130856659</v>
      </c>
    </row>
    <row r="512" spans="1:2" x14ac:dyDescent="0.25">
      <c r="A512" s="15">
        <f>'Nyquist Rate - Tx'!A513</f>
        <v>0.498</v>
      </c>
      <c r="B512" s="15">
        <f>'Nyquist Rate - Tx'!B513</f>
        <v>7.1429719392844229</v>
      </c>
    </row>
    <row r="513" spans="1:2" x14ac:dyDescent="0.25">
      <c r="A513" s="15">
        <f>'Nyquist Rate - Tx'!A514</f>
        <v>0.499</v>
      </c>
      <c r="B513" s="15">
        <f>'Nyquist Rate - Tx'!B514</f>
        <v>7.7799059002855104</v>
      </c>
    </row>
    <row r="514" spans="1:2" x14ac:dyDescent="0.25">
      <c r="A514" s="15">
        <f>'Nyquist Rate - Tx'!A515</f>
        <v>0.5</v>
      </c>
      <c r="B514" s="15">
        <f>'Nyquist Rate - Tx'!B515</f>
        <v>8</v>
      </c>
    </row>
    <row r="515" spans="1:2" x14ac:dyDescent="0.25">
      <c r="A515" s="15">
        <f>'Nyquist Rate - Tx'!A516</f>
        <v>0.501</v>
      </c>
      <c r="B515" s="15">
        <f>'Nyquist Rate - Tx'!B516</f>
        <v>7.7799059002855087</v>
      </c>
    </row>
    <row r="516" spans="1:2" x14ac:dyDescent="0.25">
      <c r="A516" s="15">
        <f>'Nyquist Rate - Tx'!A517</f>
        <v>0.502</v>
      </c>
      <c r="B516" s="15">
        <f>'Nyquist Rate - Tx'!B517</f>
        <v>7.1429719392844184</v>
      </c>
    </row>
    <row r="517" spans="1:2" x14ac:dyDescent="0.25">
      <c r="A517" s="15">
        <f>'Nyquist Rate - Tx'!A518</f>
        <v>0.503</v>
      </c>
      <c r="B517" s="15">
        <f>'Nyquist Rate - Tx'!B518</f>
        <v>6.1569132130856588</v>
      </c>
    </row>
    <row r="518" spans="1:2" x14ac:dyDescent="0.25">
      <c r="A518" s="15">
        <f>'Nyquist Rate - Tx'!A519</f>
        <v>0.504</v>
      </c>
      <c r="B518" s="15">
        <f>'Nyquist Rate - Tx'!B519</f>
        <v>4.9270509831248077</v>
      </c>
    </row>
    <row r="519" spans="1:2" x14ac:dyDescent="0.25">
      <c r="A519" s="15">
        <f>'Nyquist Rate - Tx'!A520</f>
        <v>0.505</v>
      </c>
      <c r="B519" s="15">
        <f>'Nyquist Rate - Tx'!B520</f>
        <v>3.5857864376269237</v>
      </c>
    </row>
    <row r="520" spans="1:2" x14ac:dyDescent="0.25">
      <c r="A520" s="15">
        <f>'Nyquist Rate - Tx'!A521</f>
        <v>0.50600000000000001</v>
      </c>
      <c r="B520" s="15">
        <f>'Nyquist Rate - Tx'!B521</f>
        <v>2.2793445235402716</v>
      </c>
    </row>
    <row r="521" spans="1:2" x14ac:dyDescent="0.25">
      <c r="A521" s="15">
        <f>'Nyquist Rate - Tx'!A522</f>
        <v>0.50700000000000001</v>
      </c>
      <c r="B521" s="15">
        <f>'Nyquist Rate - Tx'!B522</f>
        <v>1.1530927390585437</v>
      </c>
    </row>
    <row r="522" spans="1:2" x14ac:dyDescent="0.25">
      <c r="A522" s="15">
        <f>'Nyquist Rate - Tx'!A523</f>
        <v>0.50800000000000001</v>
      </c>
      <c r="B522" s="15">
        <f>'Nyquist Rate - Tx'!B523</f>
        <v>0.33688103937533798</v>
      </c>
    </row>
    <row r="523" spans="1:2" x14ac:dyDescent="0.25">
      <c r="A523" s="15">
        <f>'Nyquist Rate - Tx'!A524</f>
        <v>0.50900000000000001</v>
      </c>
      <c r="B523" s="15">
        <f>'Nyquist Rate - Tx'!B524</f>
        <v>-6.8151511556231087E-2</v>
      </c>
    </row>
    <row r="524" spans="1:2" x14ac:dyDescent="0.25">
      <c r="A524" s="15">
        <f>'Nyquist Rate - Tx'!A525</f>
        <v>0.51</v>
      </c>
      <c r="B524" s="15">
        <f>'Nyquist Rate - Tx'!B525</f>
        <v>-9.8009707988342232E-15</v>
      </c>
    </row>
    <row r="525" spans="1:2" x14ac:dyDescent="0.25">
      <c r="A525" s="15">
        <f>'Nyquist Rate - Tx'!A526</f>
        <v>0.51100000000000001</v>
      </c>
      <c r="B525" s="15">
        <f>'Nyquist Rate - Tx'!B526</f>
        <v>0.55758634860470946</v>
      </c>
    </row>
    <row r="526" spans="1:2" x14ac:dyDescent="0.25">
      <c r="A526" s="15">
        <f>'Nyquist Rate - Tx'!A527</f>
        <v>0.51200000000000001</v>
      </c>
      <c r="B526" s="15">
        <f>'Nyquist Rate - Tx'!B527</f>
        <v>1.5729490168751334</v>
      </c>
    </row>
    <row r="527" spans="1:2" x14ac:dyDescent="0.25">
      <c r="A527" s="15">
        <f>'Nyquist Rate - Tx'!A528</f>
        <v>0.51300000000000001</v>
      </c>
      <c r="B527" s="15">
        <f>'Nyquist Rate - Tx'!B528</f>
        <v>2.969054738016776</v>
      </c>
    </row>
    <row r="528" spans="1:2" x14ac:dyDescent="0.25">
      <c r="A528" s="15">
        <f>'Nyquist Rate - Tx'!A529</f>
        <v>0.51400000000000001</v>
      </c>
      <c r="B528" s="15">
        <f>'Nyquist Rate - Tx'!B529</f>
        <v>4.6304855327101944</v>
      </c>
    </row>
    <row r="529" spans="1:2" x14ac:dyDescent="0.25">
      <c r="A529" s="15">
        <f>'Nyquist Rate - Tx'!A530</f>
        <v>0.51500000000000001</v>
      </c>
      <c r="B529" s="15">
        <f>'Nyquist Rate - Tx'!B530</f>
        <v>6.4142135623731713</v>
      </c>
    </row>
    <row r="530" spans="1:2" x14ac:dyDescent="0.25">
      <c r="A530" s="15">
        <f>'Nyquist Rate - Tx'!A531</f>
        <v>0.51600000000000001</v>
      </c>
      <c r="B530" s="15">
        <f>'Nyquist Rate - Tx'!B531</f>
        <v>8.1631189606246366</v>
      </c>
    </row>
    <row r="531" spans="1:2" x14ac:dyDescent="0.25">
      <c r="A531" s="15">
        <f>'Nyquist Rate - Tx'!A532</f>
        <v>0.51700000000000002</v>
      </c>
      <c r="B531" s="15">
        <f>'Nyquist Rate - Tx'!B532</f>
        <v>9.7209393098391761</v>
      </c>
    </row>
    <row r="532" spans="1:2" x14ac:dyDescent="0.25">
      <c r="A532" s="15">
        <f>'Nyquist Rate - Tx'!A533</f>
        <v>0.51800000000000002</v>
      </c>
      <c r="B532" s="15">
        <f>'Nyquist Rate - Tx'!B533</f>
        <v>10.947198004465058</v>
      </c>
    </row>
    <row r="533" spans="1:2" x14ac:dyDescent="0.25">
      <c r="A533" s="15">
        <f>'Nyquist Rate - Tx'!A534</f>
        <v>0.51900000000000002</v>
      </c>
      <c r="B533" s="15">
        <f>'Nyquist Rate - Tx'!B534</f>
        <v>11.730659262666078</v>
      </c>
    </row>
    <row r="534" spans="1:2" x14ac:dyDescent="0.25">
      <c r="A534" s="15">
        <f>'Nyquist Rate - Tx'!A535</f>
        <v>0.52</v>
      </c>
      <c r="B534" s="15">
        <f>'Nyquist Rate - Tx'!B535</f>
        <v>12</v>
      </c>
    </row>
    <row r="535" spans="1:2" x14ac:dyDescent="0.25">
      <c r="A535" s="15">
        <f>'Nyquist Rate - Tx'!A536</f>
        <v>0.52100000000000002</v>
      </c>
      <c r="B535" s="15">
        <f>'Nyquist Rate - Tx'!B536</f>
        <v>11.730659262666052</v>
      </c>
    </row>
    <row r="536" spans="1:2" x14ac:dyDescent="0.25">
      <c r="A536" s="15">
        <f>'Nyquist Rate - Tx'!A537</f>
        <v>0.52200000000000002</v>
      </c>
      <c r="B536" s="15">
        <f>'Nyquist Rate - Tx'!B537</f>
        <v>10.947198004465008</v>
      </c>
    </row>
    <row r="537" spans="1:2" x14ac:dyDescent="0.25">
      <c r="A537" s="15">
        <f>'Nyquist Rate - Tx'!A538</f>
        <v>0.52300000000000002</v>
      </c>
      <c r="B537" s="15">
        <f>'Nyquist Rate - Tx'!B538</f>
        <v>9.7209393098391068</v>
      </c>
    </row>
    <row r="538" spans="1:2" x14ac:dyDescent="0.25">
      <c r="A538" s="15">
        <f>'Nyquist Rate - Tx'!A539</f>
        <v>0.52400000000000002</v>
      </c>
      <c r="B538" s="15">
        <f>'Nyquist Rate - Tx'!B539</f>
        <v>8.1631189606245513</v>
      </c>
    </row>
    <row r="539" spans="1:2" x14ac:dyDescent="0.25">
      <c r="A539" s="15">
        <f>'Nyquist Rate - Tx'!A540</f>
        <v>0.52500000000000002</v>
      </c>
      <c r="B539" s="15">
        <f>'Nyquist Rate - Tx'!B540</f>
        <v>6.4142135623730816</v>
      </c>
    </row>
    <row r="540" spans="1:2" x14ac:dyDescent="0.25">
      <c r="A540" s="15">
        <f>'Nyquist Rate - Tx'!A541</f>
        <v>0.52600000000000002</v>
      </c>
      <c r="B540" s="15">
        <f>'Nyquist Rate - Tx'!B541</f>
        <v>4.6304855327101073</v>
      </c>
    </row>
    <row r="541" spans="1:2" x14ac:dyDescent="0.25">
      <c r="A541" s="15">
        <f>'Nyquist Rate - Tx'!A542</f>
        <v>0.52700000000000002</v>
      </c>
      <c r="B541" s="15">
        <f>'Nyquist Rate - Tx'!B542</f>
        <v>2.9690547380166983</v>
      </c>
    </row>
    <row r="542" spans="1:2" x14ac:dyDescent="0.25">
      <c r="A542" s="15">
        <f>'Nyquist Rate - Tx'!A543</f>
        <v>0.52800000000000002</v>
      </c>
      <c r="B542" s="15">
        <f>'Nyquist Rate - Tx'!B543</f>
        <v>1.5729490168750722</v>
      </c>
    </row>
    <row r="543" spans="1:2" x14ac:dyDescent="0.25">
      <c r="A543" s="15">
        <f>'Nyquist Rate - Tx'!A544</f>
        <v>0.52900000000000003</v>
      </c>
      <c r="B543" s="15">
        <f>'Nyquist Rate - Tx'!B544</f>
        <v>0.55758634860466982</v>
      </c>
    </row>
    <row r="544" spans="1:2" x14ac:dyDescent="0.25">
      <c r="A544" s="15">
        <f>'Nyquist Rate - Tx'!A545</f>
        <v>0.53</v>
      </c>
      <c r="B544" s="15">
        <f>'Nyquist Rate - Tx'!B545</f>
        <v>2.9405731322152068E-15</v>
      </c>
    </row>
    <row r="545" spans="1:2" x14ac:dyDescent="0.25">
      <c r="A545" s="15">
        <f>'Nyquist Rate - Tx'!A546</f>
        <v>0.53100000000000003</v>
      </c>
      <c r="B545" s="15">
        <f>'Nyquist Rate - Tx'!B546</f>
        <v>-6.8151511556222316E-2</v>
      </c>
    </row>
    <row r="546" spans="1:2" x14ac:dyDescent="0.25">
      <c r="A546" s="15">
        <f>'Nyquist Rate - Tx'!A547</f>
        <v>0.53200000000000003</v>
      </c>
      <c r="B546" s="15">
        <f>'Nyquist Rate - Tx'!B547</f>
        <v>0.3368810393753694</v>
      </c>
    </row>
    <row r="547" spans="1:2" x14ac:dyDescent="0.25">
      <c r="A547" s="15">
        <f>'Nyquist Rate - Tx'!A548</f>
        <v>0.53300000000000003</v>
      </c>
      <c r="B547" s="15">
        <f>'Nyquist Rate - Tx'!B548</f>
        <v>1.1530927390585932</v>
      </c>
    </row>
    <row r="548" spans="1:2" x14ac:dyDescent="0.25">
      <c r="A548" s="15">
        <f>'Nyquist Rate - Tx'!A549</f>
        <v>0.53400000000000003</v>
      </c>
      <c r="B548" s="15">
        <f>'Nyquist Rate - Tx'!B549</f>
        <v>2.2793445235403329</v>
      </c>
    </row>
    <row r="549" spans="1:2" x14ac:dyDescent="0.25">
      <c r="A549" s="15">
        <f>'Nyquist Rate - Tx'!A550</f>
        <v>0.53500000000000003</v>
      </c>
      <c r="B549" s="15">
        <f>'Nyquist Rate - Tx'!B550</f>
        <v>3.5857864376269921</v>
      </c>
    </row>
    <row r="550" spans="1:2" x14ac:dyDescent="0.25">
      <c r="A550" s="15">
        <f>'Nyquist Rate - Tx'!A551</f>
        <v>0.53600000000000003</v>
      </c>
      <c r="B550" s="15">
        <f>'Nyquist Rate - Tx'!B551</f>
        <v>4.9270509831248743</v>
      </c>
    </row>
    <row r="551" spans="1:2" x14ac:dyDescent="0.25">
      <c r="A551" s="15">
        <f>'Nyquist Rate - Tx'!A552</f>
        <v>0.53700000000000003</v>
      </c>
      <c r="B551" s="15">
        <f>'Nyquist Rate - Tx'!B552</f>
        <v>6.1569132130857147</v>
      </c>
    </row>
    <row r="552" spans="1:2" x14ac:dyDescent="0.25">
      <c r="A552" s="15">
        <f>'Nyquist Rate - Tx'!A553</f>
        <v>0.53800000000000003</v>
      </c>
      <c r="B552" s="15">
        <f>'Nyquist Rate - Tx'!B553</f>
        <v>7.1429719392844593</v>
      </c>
    </row>
    <row r="553" spans="1:2" x14ac:dyDescent="0.25">
      <c r="A553" s="15">
        <f>'Nyquist Rate - Tx'!A554</f>
        <v>0.53900000000000003</v>
      </c>
      <c r="B553" s="15">
        <f>'Nyquist Rate - Tx'!B554</f>
        <v>7.7799059002854909</v>
      </c>
    </row>
    <row r="554" spans="1:2" x14ac:dyDescent="0.25">
      <c r="A554" s="15">
        <f>'Nyquist Rate - Tx'!A555</f>
        <v>0.54</v>
      </c>
      <c r="B554" s="15">
        <f>'Nyquist Rate - Tx'!B555</f>
        <v>8</v>
      </c>
    </row>
    <row r="555" spans="1:2" x14ac:dyDescent="0.25">
      <c r="A555" s="15">
        <f>'Nyquist Rate - Tx'!A556</f>
        <v>0.54100000000000004</v>
      </c>
      <c r="B555" s="15">
        <f>'Nyquist Rate - Tx'!B556</f>
        <v>7.77990590028549</v>
      </c>
    </row>
    <row r="556" spans="1:2" x14ac:dyDescent="0.25">
      <c r="A556" s="15">
        <f>'Nyquist Rate - Tx'!A557</f>
        <v>0.54200000000000004</v>
      </c>
      <c r="B556" s="15">
        <f>'Nyquist Rate - Tx'!B557</f>
        <v>7.1429719392843811</v>
      </c>
    </row>
    <row r="557" spans="1:2" x14ac:dyDescent="0.25">
      <c r="A557" s="15">
        <f>'Nyquist Rate - Tx'!A558</f>
        <v>0.54300000000000004</v>
      </c>
      <c r="B557" s="15">
        <f>'Nyquist Rate - Tx'!B558</f>
        <v>6.156913213085609</v>
      </c>
    </row>
    <row r="558" spans="1:2" x14ac:dyDescent="0.25">
      <c r="A558" s="15">
        <f>'Nyquist Rate - Tx'!A559</f>
        <v>0.54400000000000004</v>
      </c>
      <c r="B558" s="15">
        <f>'Nyquist Rate - Tx'!B559</f>
        <v>4.9270509831247509</v>
      </c>
    </row>
    <row r="559" spans="1:2" x14ac:dyDescent="0.25">
      <c r="A559" s="15">
        <f>'Nyquist Rate - Tx'!A560</f>
        <v>0.54500000000000004</v>
      </c>
      <c r="B559" s="15">
        <f>'Nyquist Rate - Tx'!B560</f>
        <v>3.5857864376268651</v>
      </c>
    </row>
    <row r="560" spans="1:2" x14ac:dyDescent="0.25">
      <c r="A560" s="15">
        <f>'Nyquist Rate - Tx'!A561</f>
        <v>0.54600000000000004</v>
      </c>
      <c r="B560" s="15">
        <f>'Nyquist Rate - Tx'!B561</f>
        <v>2.279344523540217</v>
      </c>
    </row>
    <row r="561" spans="1:2" x14ac:dyDescent="0.25">
      <c r="A561" s="15">
        <f>'Nyquist Rate - Tx'!A562</f>
        <v>0.54700000000000004</v>
      </c>
      <c r="B561" s="15">
        <f>'Nyquist Rate - Tx'!B562</f>
        <v>1.1530927390585004</v>
      </c>
    </row>
    <row r="562" spans="1:2" x14ac:dyDescent="0.25">
      <c r="A562" s="15">
        <f>'Nyquist Rate - Tx'!A563</f>
        <v>0.54800000000000004</v>
      </c>
      <c r="B562" s="15">
        <f>'Nyquist Rate - Tx'!B563</f>
        <v>0.33688103937536718</v>
      </c>
    </row>
    <row r="563" spans="1:2" x14ac:dyDescent="0.25">
      <c r="A563" s="15">
        <f>'Nyquist Rate - Tx'!A564</f>
        <v>0.54900000000000004</v>
      </c>
      <c r="B563" s="15">
        <f>'Nyquist Rate - Tx'!B564</f>
        <v>-6.815151155623872E-2</v>
      </c>
    </row>
    <row r="564" spans="1:2" x14ac:dyDescent="0.25">
      <c r="A564" s="15">
        <f>'Nyquist Rate - Tx'!A565</f>
        <v>0.55000000000000004</v>
      </c>
      <c r="B564" s="15">
        <f>'Nyquist Rate - Tx'!B565</f>
        <v>3.9198245344041314E-15</v>
      </c>
    </row>
    <row r="565" spans="1:2" x14ac:dyDescent="0.25">
      <c r="A565" s="15">
        <f>'Nyquist Rate - Tx'!A566</f>
        <v>0.55100000000000005</v>
      </c>
      <c r="B565" s="15">
        <f>'Nyquist Rate - Tx'!B566</f>
        <v>0.55758634860474432</v>
      </c>
    </row>
    <row r="566" spans="1:2" x14ac:dyDescent="0.25">
      <c r="A566" s="15">
        <f>'Nyquist Rate - Tx'!A567</f>
        <v>0.55200000000000005</v>
      </c>
      <c r="B566" s="15">
        <f>'Nyquist Rate - Tx'!B567</f>
        <v>1.5729490168751865</v>
      </c>
    </row>
    <row r="567" spans="1:2" x14ac:dyDescent="0.25">
      <c r="A567" s="15">
        <f>'Nyquist Rate - Tx'!A568</f>
        <v>0.55300000000000005</v>
      </c>
      <c r="B567" s="15">
        <f>'Nyquist Rate - Tx'!B568</f>
        <v>2.9690547380168435</v>
      </c>
    </row>
    <row r="568" spans="1:2" x14ac:dyDescent="0.25">
      <c r="A568" s="15">
        <f>'Nyquist Rate - Tx'!A569</f>
        <v>0.55400000000000005</v>
      </c>
      <c r="B568" s="15">
        <f>'Nyquist Rate - Tx'!B569</f>
        <v>4.6304855327102707</v>
      </c>
    </row>
    <row r="569" spans="1:2" x14ac:dyDescent="0.25">
      <c r="A569" s="15">
        <f>'Nyquist Rate - Tx'!A570</f>
        <v>0.55500000000000005</v>
      </c>
      <c r="B569" s="15">
        <f>'Nyquist Rate - Tx'!B570</f>
        <v>6.4142135623732486</v>
      </c>
    </row>
    <row r="570" spans="1:2" x14ac:dyDescent="0.25">
      <c r="A570" s="15">
        <f>'Nyquist Rate - Tx'!A571</f>
        <v>0.55600000000000005</v>
      </c>
      <c r="B570" s="15">
        <f>'Nyquist Rate - Tx'!B571</f>
        <v>8.1631189606247094</v>
      </c>
    </row>
    <row r="571" spans="1:2" x14ac:dyDescent="0.25">
      <c r="A571" s="15">
        <f>'Nyquist Rate - Tx'!A572</f>
        <v>0.55700000000000005</v>
      </c>
      <c r="B571" s="15">
        <f>'Nyquist Rate - Tx'!B572</f>
        <v>9.7209393098392383</v>
      </c>
    </row>
    <row r="572" spans="1:2" x14ac:dyDescent="0.25">
      <c r="A572" s="15">
        <f>'Nyquist Rate - Tx'!A573</f>
        <v>0.55800000000000005</v>
      </c>
      <c r="B572" s="15">
        <f>'Nyquist Rate - Tx'!B573</f>
        <v>10.947198004465102</v>
      </c>
    </row>
    <row r="573" spans="1:2" x14ac:dyDescent="0.25">
      <c r="A573" s="15">
        <f>'Nyquist Rate - Tx'!A574</f>
        <v>0.55900000000000005</v>
      </c>
      <c r="B573" s="15">
        <f>'Nyquist Rate - Tx'!B574</f>
        <v>11.730659262666054</v>
      </c>
    </row>
    <row r="574" spans="1:2" x14ac:dyDescent="0.25">
      <c r="A574" s="15">
        <f>'Nyquist Rate - Tx'!A575</f>
        <v>0.56000000000000005</v>
      </c>
      <c r="B574" s="15">
        <f>'Nyquist Rate - Tx'!B575</f>
        <v>12</v>
      </c>
    </row>
    <row r="575" spans="1:2" x14ac:dyDescent="0.25">
      <c r="A575" s="15">
        <f>'Nyquist Rate - Tx'!A576</f>
        <v>0.56100000000000005</v>
      </c>
      <c r="B575" s="15">
        <f>'Nyquist Rate - Tx'!B576</f>
        <v>11.730659262666029</v>
      </c>
    </row>
    <row r="576" spans="1:2" x14ac:dyDescent="0.25">
      <c r="A576" s="15">
        <f>'Nyquist Rate - Tx'!A577</f>
        <v>0.56200000000000006</v>
      </c>
      <c r="B576" s="15">
        <f>'Nyquist Rate - Tx'!B577</f>
        <v>10.947198004464962</v>
      </c>
    </row>
    <row r="577" spans="1:2" x14ac:dyDescent="0.25">
      <c r="A577" s="15">
        <f>'Nyquist Rate - Tx'!A578</f>
        <v>0.56299999999999994</v>
      </c>
      <c r="B577" s="15">
        <f>'Nyquist Rate - Tx'!B578</f>
        <v>9.7209393098391725</v>
      </c>
    </row>
    <row r="578" spans="1:2" x14ac:dyDescent="0.25">
      <c r="A578" s="15">
        <f>'Nyquist Rate - Tx'!A579</f>
        <v>0.56399999999999995</v>
      </c>
      <c r="B578" s="15">
        <f>'Nyquist Rate - Tx'!B579</f>
        <v>8.1631189606247823</v>
      </c>
    </row>
    <row r="579" spans="1:2" x14ac:dyDescent="0.25">
      <c r="A579" s="15">
        <f>'Nyquist Rate - Tx'!A580</f>
        <v>0.56499999999999995</v>
      </c>
      <c r="B579" s="15">
        <f>'Nyquist Rate - Tx'!B580</f>
        <v>6.414213562373166</v>
      </c>
    </row>
    <row r="580" spans="1:2" x14ac:dyDescent="0.25">
      <c r="A580" s="15">
        <f>'Nyquist Rate - Tx'!A581</f>
        <v>0.56599999999999995</v>
      </c>
      <c r="B580" s="15">
        <f>'Nyquist Rate - Tx'!B581</f>
        <v>4.6304855327103471</v>
      </c>
    </row>
    <row r="581" spans="1:2" x14ac:dyDescent="0.25">
      <c r="A581" s="15">
        <f>'Nyquist Rate - Tx'!A582</f>
        <v>0.56699999999999995</v>
      </c>
      <c r="B581" s="15">
        <f>'Nyquist Rate - Tx'!B582</f>
        <v>2.9690547380167711</v>
      </c>
    </row>
    <row r="582" spans="1:2" x14ac:dyDescent="0.25">
      <c r="A582" s="15">
        <f>'Nyquist Rate - Tx'!A583</f>
        <v>0.56799999999999995</v>
      </c>
      <c r="B582" s="15">
        <f>'Nyquist Rate - Tx'!B583</f>
        <v>1.5729490168752402</v>
      </c>
    </row>
    <row r="583" spans="1:2" x14ac:dyDescent="0.25">
      <c r="A583" s="15">
        <f>'Nyquist Rate - Tx'!A584</f>
        <v>0.56899999999999995</v>
      </c>
      <c r="B583" s="15">
        <f>'Nyquist Rate - Tx'!B584</f>
        <v>0.55758634860470702</v>
      </c>
    </row>
    <row r="584" spans="1:2" x14ac:dyDescent="0.25">
      <c r="A584" s="15">
        <f>'Nyquist Rate - Tx'!A585</f>
        <v>0.56999999999999995</v>
      </c>
      <c r="B584" s="15">
        <f>'Nyquist Rate - Tx'!B585</f>
        <v>1.7641487229381416E-14</v>
      </c>
    </row>
    <row r="585" spans="1:2" x14ac:dyDescent="0.25">
      <c r="A585" s="15">
        <f>'Nyquist Rate - Tx'!A586</f>
        <v>0.57099999999999995</v>
      </c>
      <c r="B585" s="15">
        <f>'Nyquist Rate - Tx'!B586</f>
        <v>-6.8151511556230532E-2</v>
      </c>
    </row>
    <row r="586" spans="1:2" x14ac:dyDescent="0.25">
      <c r="A586" s="15">
        <f>'Nyquist Rate - Tx'!A587</f>
        <v>0.57199999999999995</v>
      </c>
      <c r="B586" s="15">
        <f>'Nyquist Rate - Tx'!B587</f>
        <v>0.33688103937534009</v>
      </c>
    </row>
    <row r="587" spans="1:2" x14ac:dyDescent="0.25">
      <c r="A587" s="15">
        <f>'Nyquist Rate - Tx'!A588</f>
        <v>0.57299999999999995</v>
      </c>
      <c r="B587" s="15">
        <f>'Nyquist Rate - Tx'!B588</f>
        <v>1.1530927390584571</v>
      </c>
    </row>
    <row r="588" spans="1:2" x14ac:dyDescent="0.25">
      <c r="A588" s="15">
        <f>'Nyquist Rate - Tx'!A589</f>
        <v>0.57399999999999995</v>
      </c>
      <c r="B588" s="15">
        <f>'Nyquist Rate - Tx'!B589</f>
        <v>2.2793445235402743</v>
      </c>
    </row>
    <row r="589" spans="1:2" x14ac:dyDescent="0.25">
      <c r="A589" s="15">
        <f>'Nyquist Rate - Tx'!A590</f>
        <v>0.57499999999999996</v>
      </c>
      <c r="B589" s="15">
        <f>'Nyquist Rate - Tx'!B590</f>
        <v>3.5857864376268056</v>
      </c>
    </row>
    <row r="590" spans="1:2" x14ac:dyDescent="0.25">
      <c r="A590" s="15">
        <f>'Nyquist Rate - Tx'!A591</f>
        <v>0.57599999999999996</v>
      </c>
      <c r="B590" s="15">
        <f>'Nyquist Rate - Tx'!B591</f>
        <v>4.9270509831248139</v>
      </c>
    </row>
    <row r="591" spans="1:2" x14ac:dyDescent="0.25">
      <c r="A591" s="15">
        <f>'Nyquist Rate - Tx'!A592</f>
        <v>0.57699999999999996</v>
      </c>
      <c r="B591" s="15">
        <f>'Nyquist Rate - Tx'!B592</f>
        <v>6.1569132130855602</v>
      </c>
    </row>
    <row r="592" spans="1:2" x14ac:dyDescent="0.25">
      <c r="A592" s="15">
        <f>'Nyquist Rate - Tx'!A593</f>
        <v>0.57799999999999996</v>
      </c>
      <c r="B592" s="15">
        <f>'Nyquist Rate - Tx'!B593</f>
        <v>7.1429719392844202</v>
      </c>
    </row>
    <row r="593" spans="1:2" x14ac:dyDescent="0.25">
      <c r="A593" s="15">
        <f>'Nyquist Rate - Tx'!A594</f>
        <v>0.57899999999999996</v>
      </c>
      <c r="B593" s="15">
        <f>'Nyquist Rate - Tx'!B594</f>
        <v>7.7799059002854705</v>
      </c>
    </row>
    <row r="594" spans="1:2" x14ac:dyDescent="0.25">
      <c r="A594" s="15">
        <f>'Nyquist Rate - Tx'!A595</f>
        <v>0.57999999999999996</v>
      </c>
      <c r="B594" s="15">
        <f>'Nyquist Rate - Tx'!B595</f>
        <v>8</v>
      </c>
    </row>
    <row r="595" spans="1:2" x14ac:dyDescent="0.25">
      <c r="A595" s="15">
        <f>'Nyquist Rate - Tx'!A596</f>
        <v>0.58099999999999996</v>
      </c>
      <c r="B595" s="15">
        <f>'Nyquist Rate - Tx'!B596</f>
        <v>7.7799059002855087</v>
      </c>
    </row>
    <row r="596" spans="1:2" x14ac:dyDescent="0.25">
      <c r="A596" s="15">
        <f>'Nyquist Rate - Tx'!A597</f>
        <v>0.58199999999999996</v>
      </c>
      <c r="B596" s="15">
        <f>'Nyquist Rate - Tx'!B597</f>
        <v>7.1429719392844966</v>
      </c>
    </row>
    <row r="597" spans="1:2" x14ac:dyDescent="0.25">
      <c r="A597" s="15">
        <f>'Nyquist Rate - Tx'!A598</f>
        <v>0.58299999999999996</v>
      </c>
      <c r="B597" s="15">
        <f>'Nyquist Rate - Tx'!B598</f>
        <v>6.1569132130856623</v>
      </c>
    </row>
    <row r="598" spans="1:2" x14ac:dyDescent="0.25">
      <c r="A598" s="15">
        <f>'Nyquist Rate - Tx'!A599</f>
        <v>0.58399999999999996</v>
      </c>
      <c r="B598" s="15">
        <f>'Nyquist Rate - Tx'!B599</f>
        <v>4.9270509831249312</v>
      </c>
    </row>
    <row r="599" spans="1:2" x14ac:dyDescent="0.25">
      <c r="A599" s="15">
        <f>'Nyquist Rate - Tx'!A600</f>
        <v>0.58499999999999996</v>
      </c>
      <c r="B599" s="15">
        <f>'Nyquist Rate - Tx'!B600</f>
        <v>3.5857864376269286</v>
      </c>
    </row>
    <row r="600" spans="1:2" x14ac:dyDescent="0.25">
      <c r="A600" s="15">
        <f>'Nyquist Rate - Tx'!A601</f>
        <v>0.58599999999999997</v>
      </c>
      <c r="B600" s="15">
        <f>'Nyquist Rate - Tx'!B601</f>
        <v>2.2793445235403871</v>
      </c>
    </row>
    <row r="601" spans="1:2" x14ac:dyDescent="0.25">
      <c r="A601" s="15">
        <f>'Nyquist Rate - Tx'!A602</f>
        <v>0.58699999999999997</v>
      </c>
      <c r="B601" s="15">
        <f>'Nyquist Rate - Tx'!B602</f>
        <v>1.1530927390585468</v>
      </c>
    </row>
    <row r="602" spans="1:2" x14ac:dyDescent="0.25">
      <c r="A602" s="15">
        <f>'Nyquist Rate - Tx'!A603</f>
        <v>0.58799999999999997</v>
      </c>
      <c r="B602" s="15">
        <f>'Nyquist Rate - Tx'!B603</f>
        <v>0.33688103937539648</v>
      </c>
    </row>
    <row r="603" spans="1:2" x14ac:dyDescent="0.25">
      <c r="A603" s="15">
        <f>'Nyquist Rate - Tx'!A604</f>
        <v>0.58899999999999997</v>
      </c>
      <c r="B603" s="15">
        <f>'Nyquist Rate - Tx'!B604</f>
        <v>-6.8151511556230532E-2</v>
      </c>
    </row>
    <row r="604" spans="1:2" x14ac:dyDescent="0.25">
      <c r="A604" s="15">
        <f>'Nyquist Rate - Tx'!A605</f>
        <v>0.59</v>
      </c>
      <c r="B604" s="15">
        <f>'Nyquist Rate - Tx'!B605</f>
        <v>-1.0781089562761069E-14</v>
      </c>
    </row>
    <row r="605" spans="1:2" x14ac:dyDescent="0.25">
      <c r="A605" s="15">
        <f>'Nyquist Rate - Tx'!A606</f>
        <v>0.59099999999999997</v>
      </c>
      <c r="B605" s="15">
        <f>'Nyquist Rate - Tx'!B606</f>
        <v>0.55758634860470702</v>
      </c>
    </row>
    <row r="606" spans="1:2" x14ac:dyDescent="0.25">
      <c r="A606" s="15">
        <f>'Nyquist Rate - Tx'!A607</f>
        <v>0.59199999999999997</v>
      </c>
      <c r="B606" s="15">
        <f>'Nyquist Rate - Tx'!B607</f>
        <v>1.5729490168751292</v>
      </c>
    </row>
    <row r="607" spans="1:2" x14ac:dyDescent="0.25">
      <c r="A607" s="15">
        <f>'Nyquist Rate - Tx'!A608</f>
        <v>0.59299999999999997</v>
      </c>
      <c r="B607" s="15">
        <f>'Nyquist Rate - Tx'!B608</f>
        <v>2.9690547380166312</v>
      </c>
    </row>
    <row r="608" spans="1:2" x14ac:dyDescent="0.25">
      <c r="A608" s="15">
        <f>'Nyquist Rate - Tx'!A609</f>
        <v>0.59399999999999997</v>
      </c>
      <c r="B608" s="15">
        <f>'Nyquist Rate - Tx'!B609</f>
        <v>4.6304855327101873</v>
      </c>
    </row>
    <row r="609" spans="1:2" x14ac:dyDescent="0.25">
      <c r="A609" s="15">
        <f>'Nyquist Rate - Tx'!A610</f>
        <v>0.59499999999999997</v>
      </c>
      <c r="B609" s="15">
        <f>'Nyquist Rate - Tx'!B610</f>
        <v>6.4142135623730026</v>
      </c>
    </row>
    <row r="610" spans="1:2" x14ac:dyDescent="0.25">
      <c r="A610" s="15">
        <f>'Nyquist Rate - Tx'!A611</f>
        <v>0.59599999999999997</v>
      </c>
      <c r="B610" s="15">
        <f>'Nyquist Rate - Tx'!B611</f>
        <v>8.1631189606246313</v>
      </c>
    </row>
    <row r="611" spans="1:2" x14ac:dyDescent="0.25">
      <c r="A611" s="15">
        <f>'Nyquist Rate - Tx'!A612</f>
        <v>0.59699999999999998</v>
      </c>
      <c r="B611" s="15">
        <f>'Nyquist Rate - Tx'!B612</f>
        <v>9.7209393098390446</v>
      </c>
    </row>
    <row r="612" spans="1:2" x14ac:dyDescent="0.25">
      <c r="A612" s="15">
        <f>'Nyquist Rate - Tx'!A613</f>
        <v>0.59799999999999998</v>
      </c>
      <c r="B612" s="15">
        <f>'Nyquist Rate - Tx'!B613</f>
        <v>10.947198004465054</v>
      </c>
    </row>
    <row r="613" spans="1:2" x14ac:dyDescent="0.25">
      <c r="A613" s="15">
        <f>'Nyquist Rate - Tx'!A614</f>
        <v>0.59899999999999998</v>
      </c>
      <c r="B613" s="15">
        <f>'Nyquist Rate - Tx'!B614</f>
        <v>11.730659262666029</v>
      </c>
    </row>
    <row r="614" spans="1:2" x14ac:dyDescent="0.25">
      <c r="A614" s="15">
        <f>'Nyquist Rate - Tx'!A615</f>
        <v>0.6</v>
      </c>
      <c r="B614" s="15">
        <f>'Nyquist Rate - Tx'!B615</f>
        <v>12</v>
      </c>
    </row>
    <row r="615" spans="1:2" x14ac:dyDescent="0.25">
      <c r="A615" s="15">
        <f>'Nyquist Rate - Tx'!A616</f>
        <v>0.60099999999999998</v>
      </c>
      <c r="B615" s="15">
        <f>'Nyquist Rate - Tx'!B616</f>
        <v>11.730659262666054</v>
      </c>
    </row>
    <row r="616" spans="1:2" x14ac:dyDescent="0.25">
      <c r="A616" s="15">
        <f>'Nyquist Rate - Tx'!A617</f>
        <v>0.60199999999999998</v>
      </c>
      <c r="B616" s="15">
        <f>'Nyquist Rate - Tx'!B617</f>
        <v>10.947198004465102</v>
      </c>
    </row>
    <row r="617" spans="1:2" x14ac:dyDescent="0.25">
      <c r="A617" s="15">
        <f>'Nyquist Rate - Tx'!A618</f>
        <v>0.60299999999999998</v>
      </c>
      <c r="B617" s="15">
        <f>'Nyquist Rate - Tx'!B618</f>
        <v>9.7209393098391121</v>
      </c>
    </row>
    <row r="618" spans="1:2" x14ac:dyDescent="0.25">
      <c r="A618" s="15">
        <f>'Nyquist Rate - Tx'!A619</f>
        <v>0.60399999999999998</v>
      </c>
      <c r="B618" s="15">
        <f>'Nyquist Rate - Tx'!B619</f>
        <v>8.1631189606247094</v>
      </c>
    </row>
    <row r="619" spans="1:2" x14ac:dyDescent="0.25">
      <c r="A619" s="15">
        <f>'Nyquist Rate - Tx'!A620</f>
        <v>0.60499999999999998</v>
      </c>
      <c r="B619" s="15">
        <f>'Nyquist Rate - Tx'!B620</f>
        <v>6.4142135623730869</v>
      </c>
    </row>
    <row r="620" spans="1:2" x14ac:dyDescent="0.25">
      <c r="A620" s="15">
        <f>'Nyquist Rate - Tx'!A621</f>
        <v>0.60599999999999998</v>
      </c>
      <c r="B620" s="15">
        <f>'Nyquist Rate - Tx'!B621</f>
        <v>4.6304855327102707</v>
      </c>
    </row>
    <row r="621" spans="1:2" x14ac:dyDescent="0.25">
      <c r="A621" s="15">
        <f>'Nyquist Rate - Tx'!A622</f>
        <v>0.60699999999999998</v>
      </c>
      <c r="B621" s="15">
        <f>'Nyquist Rate - Tx'!B622</f>
        <v>2.9690547380167036</v>
      </c>
    </row>
    <row r="622" spans="1:2" x14ac:dyDescent="0.25">
      <c r="A622" s="15">
        <f>'Nyquist Rate - Tx'!A623</f>
        <v>0.60799999999999998</v>
      </c>
      <c r="B622" s="15">
        <f>'Nyquist Rate - Tx'!B623</f>
        <v>1.5729490168751865</v>
      </c>
    </row>
    <row r="623" spans="1:2" x14ac:dyDescent="0.25">
      <c r="A623" s="15">
        <f>'Nyquist Rate - Tx'!A624</f>
        <v>0.60899999999999999</v>
      </c>
      <c r="B623" s="15">
        <f>'Nyquist Rate - Tx'!B624</f>
        <v>0.55758634860467227</v>
      </c>
    </row>
    <row r="624" spans="1:2" x14ac:dyDescent="0.25">
      <c r="A624" s="15">
        <f>'Nyquist Rate - Tx'!A625</f>
        <v>0.61</v>
      </c>
      <c r="B624" s="15">
        <f>'Nyquist Rate - Tx'!B625</f>
        <v>3.9206918961421198E-15</v>
      </c>
    </row>
    <row r="625" spans="1:2" x14ac:dyDescent="0.25">
      <c r="A625" s="15">
        <f>'Nyquist Rate - Tx'!A626</f>
        <v>0.61099999999999999</v>
      </c>
      <c r="B625" s="15">
        <f>'Nyquist Rate - Tx'!B626</f>
        <v>-6.815151155623872E-2</v>
      </c>
    </row>
    <row r="626" spans="1:2" x14ac:dyDescent="0.25">
      <c r="A626" s="15">
        <f>'Nyquist Rate - Tx'!A627</f>
        <v>0.61199999999999999</v>
      </c>
      <c r="B626" s="15">
        <f>'Nyquist Rate - Tx'!B627</f>
        <v>0.33688103937536718</v>
      </c>
    </row>
    <row r="627" spans="1:2" x14ac:dyDescent="0.25">
      <c r="A627" s="15">
        <f>'Nyquist Rate - Tx'!A628</f>
        <v>0.61299999999999999</v>
      </c>
      <c r="B627" s="15">
        <f>'Nyquist Rate - Tx'!B628</f>
        <v>1.1530927390585004</v>
      </c>
    </row>
    <row r="628" spans="1:2" x14ac:dyDescent="0.25">
      <c r="A628" s="15">
        <f>'Nyquist Rate - Tx'!A629</f>
        <v>0.61399999999999999</v>
      </c>
      <c r="B628" s="15">
        <f>'Nyquist Rate - Tx'!B629</f>
        <v>2.2793445235403285</v>
      </c>
    </row>
    <row r="629" spans="1:2" x14ac:dyDescent="0.25">
      <c r="A629" s="15">
        <f>'Nyquist Rate - Tx'!A630</f>
        <v>0.61499999999999999</v>
      </c>
      <c r="B629" s="15">
        <f>'Nyquist Rate - Tx'!B630</f>
        <v>3.5857864376268651</v>
      </c>
    </row>
    <row r="630" spans="1:2" x14ac:dyDescent="0.25">
      <c r="A630" s="15">
        <f>'Nyquist Rate - Tx'!A631</f>
        <v>0.61599999999999999</v>
      </c>
      <c r="B630" s="15">
        <f>'Nyquist Rate - Tx'!B631</f>
        <v>4.9270509831248699</v>
      </c>
    </row>
    <row r="631" spans="1:2" x14ac:dyDescent="0.25">
      <c r="A631" s="15">
        <f>'Nyquist Rate - Tx'!A632</f>
        <v>0.61699999999999999</v>
      </c>
      <c r="B631" s="15">
        <f>'Nyquist Rate - Tx'!B632</f>
        <v>6.156913213085609</v>
      </c>
    </row>
    <row r="632" spans="1:2" x14ac:dyDescent="0.25">
      <c r="A632" s="15">
        <f>'Nyquist Rate - Tx'!A633</f>
        <v>0.61799999999999999</v>
      </c>
      <c r="B632" s="15">
        <f>'Nyquist Rate - Tx'!B633</f>
        <v>7.1429719392844575</v>
      </c>
    </row>
    <row r="633" spans="1:2" x14ac:dyDescent="0.25">
      <c r="A633" s="15">
        <f>'Nyquist Rate - Tx'!A634</f>
        <v>0.61899999999999999</v>
      </c>
      <c r="B633" s="15">
        <f>'Nyquist Rate - Tx'!B634</f>
        <v>7.77990590028549</v>
      </c>
    </row>
    <row r="634" spans="1:2" x14ac:dyDescent="0.25">
      <c r="A634" s="15">
        <f>'Nyquist Rate - Tx'!A635</f>
        <v>0.62</v>
      </c>
      <c r="B634" s="15">
        <f>'Nyquist Rate - Tx'!B635</f>
        <v>8</v>
      </c>
    </row>
    <row r="635" spans="1:2" x14ac:dyDescent="0.25">
      <c r="A635" s="15">
        <f>'Nyquist Rate - Tx'!A636</f>
        <v>0.621</v>
      </c>
      <c r="B635" s="15">
        <f>'Nyquist Rate - Tx'!B636</f>
        <v>7.7799059002854909</v>
      </c>
    </row>
    <row r="636" spans="1:2" x14ac:dyDescent="0.25">
      <c r="A636" s="15">
        <f>'Nyquist Rate - Tx'!A637</f>
        <v>0.622</v>
      </c>
      <c r="B636" s="15">
        <f>'Nyquist Rate - Tx'!B637</f>
        <v>7.1429719392844593</v>
      </c>
    </row>
    <row r="637" spans="1:2" x14ac:dyDescent="0.25">
      <c r="A637" s="15">
        <f>'Nyquist Rate - Tx'!A638</f>
        <v>0.623</v>
      </c>
      <c r="B637" s="15">
        <f>'Nyquist Rate - Tx'!B638</f>
        <v>6.1569132130856135</v>
      </c>
    </row>
    <row r="638" spans="1:2" x14ac:dyDescent="0.25">
      <c r="A638" s="15">
        <f>'Nyquist Rate - Tx'!A639</f>
        <v>0.624</v>
      </c>
      <c r="B638" s="15">
        <f>'Nyquist Rate - Tx'!B639</f>
        <v>4.9270509831248743</v>
      </c>
    </row>
    <row r="639" spans="1:2" x14ac:dyDescent="0.25">
      <c r="A639" s="15">
        <f>'Nyquist Rate - Tx'!A640</f>
        <v>0.625</v>
      </c>
      <c r="B639" s="15">
        <f>'Nyquist Rate - Tx'!B640</f>
        <v>3.5857864376268691</v>
      </c>
    </row>
    <row r="640" spans="1:2" x14ac:dyDescent="0.25">
      <c r="A640" s="15">
        <f>'Nyquist Rate - Tx'!A641</f>
        <v>0.626</v>
      </c>
      <c r="B640" s="15">
        <f>'Nyquist Rate - Tx'!B641</f>
        <v>2.2793445235403329</v>
      </c>
    </row>
    <row r="641" spans="1:2" x14ac:dyDescent="0.25">
      <c r="A641" s="15">
        <f>'Nyquist Rate - Tx'!A642</f>
        <v>0.627</v>
      </c>
      <c r="B641" s="15">
        <f>'Nyquist Rate - Tx'!B642</f>
        <v>1.1530927390585035</v>
      </c>
    </row>
    <row r="642" spans="1:2" x14ac:dyDescent="0.25">
      <c r="A642" s="15">
        <f>'Nyquist Rate - Tx'!A643</f>
        <v>0.628</v>
      </c>
      <c r="B642" s="15">
        <f>'Nyquist Rate - Tx'!B643</f>
        <v>0.3368810393753694</v>
      </c>
    </row>
    <row r="643" spans="1:2" x14ac:dyDescent="0.25">
      <c r="A643" s="15">
        <f>'Nyquist Rate - Tx'!A644</f>
        <v>0.629</v>
      </c>
      <c r="B643" s="15">
        <f>'Nyquist Rate - Tx'!B644</f>
        <v>-6.8151511556238192E-2</v>
      </c>
    </row>
    <row r="644" spans="1:2" x14ac:dyDescent="0.25">
      <c r="A644" s="15">
        <f>'Nyquist Rate - Tx'!A645</f>
        <v>0.63</v>
      </c>
      <c r="B644" s="15">
        <f>'Nyquist Rate - Tx'!B645</f>
        <v>2.9397057704772184E-15</v>
      </c>
    </row>
    <row r="645" spans="1:2" x14ac:dyDescent="0.25">
      <c r="A645" s="15">
        <f>'Nyquist Rate - Tx'!A646</f>
        <v>0.63100000000000001</v>
      </c>
      <c r="B645" s="15">
        <f>'Nyquist Rate - Tx'!B646</f>
        <v>0.55758634860466982</v>
      </c>
    </row>
    <row r="646" spans="1:2" x14ac:dyDescent="0.25">
      <c r="A646" s="15">
        <f>'Nyquist Rate - Tx'!A647</f>
        <v>0.63200000000000001</v>
      </c>
      <c r="B646" s="15">
        <f>'Nyquist Rate - Tx'!B647</f>
        <v>1.572949016875183</v>
      </c>
    </row>
    <row r="647" spans="1:2" x14ac:dyDescent="0.25">
      <c r="A647" s="15">
        <f>'Nyquist Rate - Tx'!A648</f>
        <v>0.63300000000000001</v>
      </c>
      <c r="B647" s="15">
        <f>'Nyquist Rate - Tx'!B648</f>
        <v>2.9690547380166983</v>
      </c>
    </row>
    <row r="648" spans="1:2" x14ac:dyDescent="0.25">
      <c r="A648" s="15">
        <f>'Nyquist Rate - Tx'!A649</f>
        <v>0.63400000000000001</v>
      </c>
      <c r="B648" s="15">
        <f>'Nyquist Rate - Tx'!B649</f>
        <v>4.6304855327102636</v>
      </c>
    </row>
    <row r="649" spans="1:2" x14ac:dyDescent="0.25">
      <c r="A649" s="15">
        <f>'Nyquist Rate - Tx'!A650</f>
        <v>0.63500000000000001</v>
      </c>
      <c r="B649" s="15">
        <f>'Nyquist Rate - Tx'!B650</f>
        <v>6.4142135623730816</v>
      </c>
    </row>
    <row r="650" spans="1:2" x14ac:dyDescent="0.25">
      <c r="A650" s="15">
        <f>'Nyquist Rate - Tx'!A651</f>
        <v>0.63600000000000001</v>
      </c>
      <c r="B650" s="15">
        <f>'Nyquist Rate - Tx'!B651</f>
        <v>8.1631189606247059</v>
      </c>
    </row>
    <row r="651" spans="1:2" x14ac:dyDescent="0.25">
      <c r="A651" s="15">
        <f>'Nyquist Rate - Tx'!A652</f>
        <v>0.63700000000000001</v>
      </c>
      <c r="B651" s="15">
        <f>'Nyquist Rate - Tx'!B652</f>
        <v>9.7209393098391068</v>
      </c>
    </row>
    <row r="652" spans="1:2" x14ac:dyDescent="0.25">
      <c r="A652" s="15">
        <f>'Nyquist Rate - Tx'!A653</f>
        <v>0.63800000000000001</v>
      </c>
      <c r="B652" s="15">
        <f>'Nyquist Rate - Tx'!B653</f>
        <v>10.9471980044651</v>
      </c>
    </row>
    <row r="653" spans="1:2" x14ac:dyDescent="0.25">
      <c r="A653" s="15">
        <f>'Nyquist Rate - Tx'!A654</f>
        <v>0.63900000000000001</v>
      </c>
      <c r="B653" s="15">
        <f>'Nyquist Rate - Tx'!B654</f>
        <v>11.730659262666052</v>
      </c>
    </row>
    <row r="654" spans="1:2" x14ac:dyDescent="0.25">
      <c r="A654" s="15">
        <f>'Nyquist Rate - Tx'!A655</f>
        <v>0.64</v>
      </c>
      <c r="B654" s="15">
        <f>'Nyquist Rate - Tx'!B655</f>
        <v>12</v>
      </c>
    </row>
    <row r="655" spans="1:2" x14ac:dyDescent="0.25">
      <c r="A655" s="15">
        <f>'Nyquist Rate - Tx'!A656</f>
        <v>0.64100000000000001</v>
      </c>
      <c r="B655" s="15">
        <f>'Nyquist Rate - Tx'!B656</f>
        <v>11.73065926266603</v>
      </c>
    </row>
    <row r="656" spans="1:2" x14ac:dyDescent="0.25">
      <c r="A656" s="15">
        <f>'Nyquist Rate - Tx'!A657</f>
        <v>0.64200000000000002</v>
      </c>
      <c r="B656" s="15">
        <f>'Nyquist Rate - Tx'!B657</f>
        <v>10.947198004465058</v>
      </c>
    </row>
    <row r="657" spans="1:2" x14ac:dyDescent="0.25">
      <c r="A657" s="15">
        <f>'Nyquist Rate - Tx'!A658</f>
        <v>0.64300000000000002</v>
      </c>
      <c r="B657" s="15">
        <f>'Nyquist Rate - Tx'!B658</f>
        <v>9.72093930983905</v>
      </c>
    </row>
    <row r="658" spans="1:2" x14ac:dyDescent="0.25">
      <c r="A658" s="15">
        <f>'Nyquist Rate - Tx'!A659</f>
        <v>0.64400000000000002</v>
      </c>
      <c r="B658" s="15">
        <f>'Nyquist Rate - Tx'!B659</f>
        <v>8.1631189606246366</v>
      </c>
    </row>
    <row r="659" spans="1:2" x14ac:dyDescent="0.25">
      <c r="A659" s="15">
        <f>'Nyquist Rate - Tx'!A660</f>
        <v>0.64500000000000002</v>
      </c>
      <c r="B659" s="15">
        <f>'Nyquist Rate - Tx'!B660</f>
        <v>6.4142135623730079</v>
      </c>
    </row>
    <row r="660" spans="1:2" x14ac:dyDescent="0.25">
      <c r="A660" s="15">
        <f>'Nyquist Rate - Tx'!A661</f>
        <v>0.64600000000000002</v>
      </c>
      <c r="B660" s="15">
        <f>'Nyquist Rate - Tx'!B661</f>
        <v>4.6304855327101944</v>
      </c>
    </row>
    <row r="661" spans="1:2" x14ac:dyDescent="0.25">
      <c r="A661" s="15">
        <f>'Nyquist Rate - Tx'!A662</f>
        <v>0.64700000000000002</v>
      </c>
      <c r="B661" s="15">
        <f>'Nyquist Rate - Tx'!B662</f>
        <v>2.9690547380166357</v>
      </c>
    </row>
    <row r="662" spans="1:2" x14ac:dyDescent="0.25">
      <c r="A662" s="15">
        <f>'Nyquist Rate - Tx'!A663</f>
        <v>0.64800000000000002</v>
      </c>
      <c r="B662" s="15">
        <f>'Nyquist Rate - Tx'!B663</f>
        <v>1.5729490168751334</v>
      </c>
    </row>
    <row r="663" spans="1:2" x14ac:dyDescent="0.25">
      <c r="A663" s="15">
        <f>'Nyquist Rate - Tx'!A664</f>
        <v>0.64900000000000002</v>
      </c>
      <c r="B663" s="15">
        <f>'Nyquist Rate - Tx'!B664</f>
        <v>0.55758634860470946</v>
      </c>
    </row>
    <row r="664" spans="1:2" x14ac:dyDescent="0.25">
      <c r="A664" s="15">
        <f>'Nyquist Rate - Tx'!A665</f>
        <v>0.65</v>
      </c>
      <c r="B664" s="15">
        <f>'Nyquist Rate - Tx'!B665</f>
        <v>-9.8001034370962348E-15</v>
      </c>
    </row>
    <row r="665" spans="1:2" x14ac:dyDescent="0.25">
      <c r="A665" s="15">
        <f>'Nyquist Rate - Tx'!A666</f>
        <v>0.65100000000000002</v>
      </c>
      <c r="B665" s="15">
        <f>'Nyquist Rate - Tx'!B666</f>
        <v>-6.8151511556231087E-2</v>
      </c>
    </row>
    <row r="666" spans="1:2" x14ac:dyDescent="0.25">
      <c r="A666" s="15">
        <f>'Nyquist Rate - Tx'!A667</f>
        <v>0.65200000000000002</v>
      </c>
      <c r="B666" s="15">
        <f>'Nyquist Rate - Tx'!B667</f>
        <v>0.3368810393753946</v>
      </c>
    </row>
    <row r="667" spans="1:2" x14ac:dyDescent="0.25">
      <c r="A667" s="15">
        <f>'Nyquist Rate - Tx'!A668</f>
        <v>0.65300000000000002</v>
      </c>
      <c r="B667" s="15">
        <f>'Nyquist Rate - Tx'!B668</f>
        <v>1.1530927390585437</v>
      </c>
    </row>
    <row r="668" spans="1:2" x14ac:dyDescent="0.25">
      <c r="A668" s="15">
        <f>'Nyquist Rate - Tx'!A669</f>
        <v>0.65400000000000003</v>
      </c>
      <c r="B668" s="15">
        <f>'Nyquist Rate - Tx'!B669</f>
        <v>2.2793445235403826</v>
      </c>
    </row>
    <row r="669" spans="1:2" x14ac:dyDescent="0.25">
      <c r="A669" s="15">
        <f>'Nyquist Rate - Tx'!A670</f>
        <v>0.65500000000000003</v>
      </c>
      <c r="B669" s="15">
        <f>'Nyquist Rate - Tx'!B670</f>
        <v>3.5857864376269237</v>
      </c>
    </row>
    <row r="670" spans="1:2" x14ac:dyDescent="0.25">
      <c r="A670" s="15">
        <f>'Nyquist Rate - Tx'!A671</f>
        <v>0.65600000000000003</v>
      </c>
      <c r="B670" s="15">
        <f>'Nyquist Rate - Tx'!B671</f>
        <v>4.9270509831249285</v>
      </c>
    </row>
    <row r="671" spans="1:2" x14ac:dyDescent="0.25">
      <c r="A671" s="15">
        <f>'Nyquist Rate - Tx'!A672</f>
        <v>0.65700000000000003</v>
      </c>
      <c r="B671" s="15">
        <f>'Nyquist Rate - Tx'!B672</f>
        <v>6.1569132130856588</v>
      </c>
    </row>
    <row r="672" spans="1:2" x14ac:dyDescent="0.25">
      <c r="A672" s="15">
        <f>'Nyquist Rate - Tx'!A673</f>
        <v>0.65800000000000003</v>
      </c>
      <c r="B672" s="15">
        <f>'Nyquist Rate - Tx'!B673</f>
        <v>7.142971939284493</v>
      </c>
    </row>
    <row r="673" spans="1:2" x14ac:dyDescent="0.25">
      <c r="A673" s="15">
        <f>'Nyquist Rate - Tx'!A674</f>
        <v>0.65900000000000003</v>
      </c>
      <c r="B673" s="15">
        <f>'Nyquist Rate - Tx'!B674</f>
        <v>7.7799059002855087</v>
      </c>
    </row>
    <row r="674" spans="1:2" x14ac:dyDescent="0.25">
      <c r="A674" s="15">
        <f>'Nyquist Rate - Tx'!A675</f>
        <v>0.66</v>
      </c>
      <c r="B674" s="15">
        <f>'Nyquist Rate - Tx'!B675</f>
        <v>8</v>
      </c>
    </row>
    <row r="675" spans="1:2" x14ac:dyDescent="0.25">
      <c r="A675" s="15">
        <f>'Nyquist Rate - Tx'!A676</f>
        <v>0.66100000000000003</v>
      </c>
      <c r="B675" s="15">
        <f>'Nyquist Rate - Tx'!B676</f>
        <v>7.7799059002854722</v>
      </c>
    </row>
    <row r="676" spans="1:2" x14ac:dyDescent="0.25">
      <c r="A676" s="15">
        <f>'Nyquist Rate - Tx'!A677</f>
        <v>0.66200000000000003</v>
      </c>
      <c r="B676" s="15">
        <f>'Nyquist Rate - Tx'!B677</f>
        <v>7.1429719392844229</v>
      </c>
    </row>
    <row r="677" spans="1:2" x14ac:dyDescent="0.25">
      <c r="A677" s="15">
        <f>'Nyquist Rate - Tx'!A678</f>
        <v>0.66300000000000003</v>
      </c>
      <c r="B677" s="15">
        <f>'Nyquist Rate - Tx'!B678</f>
        <v>6.1569132130855637</v>
      </c>
    </row>
    <row r="678" spans="1:2" x14ac:dyDescent="0.25">
      <c r="A678" s="15">
        <f>'Nyquist Rate - Tx'!A679</f>
        <v>0.66400000000000003</v>
      </c>
      <c r="B678" s="15">
        <f>'Nyquist Rate - Tx'!B679</f>
        <v>4.9270509831248166</v>
      </c>
    </row>
    <row r="679" spans="1:2" x14ac:dyDescent="0.25">
      <c r="A679" s="15">
        <f>'Nyquist Rate - Tx'!A680</f>
        <v>0.66500000000000004</v>
      </c>
      <c r="B679" s="15">
        <f>'Nyquist Rate - Tx'!B680</f>
        <v>3.5857864376268096</v>
      </c>
    </row>
    <row r="680" spans="1:2" x14ac:dyDescent="0.25">
      <c r="A680" s="15">
        <f>'Nyquist Rate - Tx'!A681</f>
        <v>0.66600000000000004</v>
      </c>
      <c r="B680" s="15">
        <f>'Nyquist Rate - Tx'!B681</f>
        <v>2.2793445235402787</v>
      </c>
    </row>
    <row r="681" spans="1:2" x14ac:dyDescent="0.25">
      <c r="A681" s="15">
        <f>'Nyquist Rate - Tx'!A682</f>
        <v>0.66700000000000004</v>
      </c>
      <c r="B681" s="15">
        <f>'Nyquist Rate - Tx'!B682</f>
        <v>1.1530927390584598</v>
      </c>
    </row>
    <row r="682" spans="1:2" x14ac:dyDescent="0.25">
      <c r="A682" s="15">
        <f>'Nyquist Rate - Tx'!A683</f>
        <v>0.66800000000000004</v>
      </c>
      <c r="B682" s="15">
        <f>'Nyquist Rate - Tx'!B683</f>
        <v>0.33688103937534197</v>
      </c>
    </row>
    <row r="683" spans="1:2" x14ac:dyDescent="0.25">
      <c r="A683" s="15">
        <f>'Nyquist Rate - Tx'!A684</f>
        <v>0.66900000000000004</v>
      </c>
      <c r="B683" s="15">
        <f>'Nyquist Rate - Tx'!B684</f>
        <v>-6.8151511556229977E-2</v>
      </c>
    </row>
    <row r="684" spans="1:2" x14ac:dyDescent="0.25">
      <c r="A684" s="15">
        <f>'Nyquist Rate - Tx'!A685</f>
        <v>0.67</v>
      </c>
      <c r="B684" s="15">
        <f>'Nyquist Rate - Tx'!B685</f>
        <v>1.6660501103716447E-14</v>
      </c>
    </row>
    <row r="685" spans="1:2" x14ac:dyDescent="0.25">
      <c r="A685" s="15">
        <f>'Nyquist Rate - Tx'!A686</f>
        <v>0.67100000000000004</v>
      </c>
      <c r="B685" s="15">
        <f>'Nyquist Rate - Tx'!B686</f>
        <v>0.55758634860470457</v>
      </c>
    </row>
    <row r="686" spans="1:2" x14ac:dyDescent="0.25">
      <c r="A686" s="15">
        <f>'Nyquist Rate - Tx'!A687</f>
        <v>0.67200000000000004</v>
      </c>
      <c r="B686" s="15">
        <f>'Nyquist Rate - Tx'!B687</f>
        <v>1.572949016875236</v>
      </c>
    </row>
    <row r="687" spans="1:2" x14ac:dyDescent="0.25">
      <c r="A687" s="15">
        <f>'Nyquist Rate - Tx'!A688</f>
        <v>0.67300000000000004</v>
      </c>
      <c r="B687" s="15">
        <f>'Nyquist Rate - Tx'!B688</f>
        <v>2.9690547380167662</v>
      </c>
    </row>
    <row r="688" spans="1:2" x14ac:dyDescent="0.25">
      <c r="A688" s="15">
        <f>'Nyquist Rate - Tx'!A689</f>
        <v>0.67400000000000004</v>
      </c>
      <c r="B688" s="15">
        <f>'Nyquist Rate - Tx'!B689</f>
        <v>4.6304855327103409</v>
      </c>
    </row>
    <row r="689" spans="1:2" x14ac:dyDescent="0.25">
      <c r="A689" s="15">
        <f>'Nyquist Rate - Tx'!A690</f>
        <v>0.67500000000000004</v>
      </c>
      <c r="B689" s="15">
        <f>'Nyquist Rate - Tx'!B690</f>
        <v>6.414213562373158</v>
      </c>
    </row>
    <row r="690" spans="1:2" x14ac:dyDescent="0.25">
      <c r="A690" s="15">
        <f>'Nyquist Rate - Tx'!A691</f>
        <v>0.67600000000000005</v>
      </c>
      <c r="B690" s="15">
        <f>'Nyquist Rate - Tx'!B691</f>
        <v>8.1631189606247787</v>
      </c>
    </row>
    <row r="691" spans="1:2" x14ac:dyDescent="0.25">
      <c r="A691" s="15">
        <f>'Nyquist Rate - Tx'!A692</f>
        <v>0.67700000000000005</v>
      </c>
      <c r="B691" s="15">
        <f>'Nyquist Rate - Tx'!B692</f>
        <v>9.7209393098391672</v>
      </c>
    </row>
    <row r="692" spans="1:2" x14ac:dyDescent="0.25">
      <c r="A692" s="15">
        <f>'Nyquist Rate - Tx'!A693</f>
        <v>0.67800000000000005</v>
      </c>
      <c r="B692" s="15">
        <f>'Nyquist Rate - Tx'!B693</f>
        <v>10.947198004465053</v>
      </c>
    </row>
    <row r="693" spans="1:2" x14ac:dyDescent="0.25">
      <c r="A693" s="15">
        <f>'Nyquist Rate - Tx'!A694</f>
        <v>0.67900000000000005</v>
      </c>
      <c r="B693" s="15">
        <f>'Nyquist Rate - Tx'!B694</f>
        <v>11.730659262666075</v>
      </c>
    </row>
    <row r="694" spans="1:2" x14ac:dyDescent="0.25">
      <c r="A694" s="15">
        <f>'Nyquist Rate - Tx'!A695</f>
        <v>0.68</v>
      </c>
      <c r="B694" s="15">
        <f>'Nyquist Rate - Tx'!B695</f>
        <v>12</v>
      </c>
    </row>
    <row r="695" spans="1:2" x14ac:dyDescent="0.25">
      <c r="A695" s="15">
        <f>'Nyquist Rate - Tx'!A696</f>
        <v>0.68100000000000005</v>
      </c>
      <c r="B695" s="15">
        <f>'Nyquist Rate - Tx'!B696</f>
        <v>11.730659262666006</v>
      </c>
    </row>
    <row r="696" spans="1:2" x14ac:dyDescent="0.25">
      <c r="A696" s="15">
        <f>'Nyquist Rate - Tx'!A697</f>
        <v>0.68200000000000005</v>
      </c>
      <c r="B696" s="15">
        <f>'Nyquist Rate - Tx'!B697</f>
        <v>10.947198004465012</v>
      </c>
    </row>
    <row r="697" spans="1:2" x14ac:dyDescent="0.25">
      <c r="A697" s="15">
        <f>'Nyquist Rate - Tx'!A698</f>
        <v>0.68300000000000005</v>
      </c>
      <c r="B697" s="15">
        <f>'Nyquist Rate - Tx'!B698</f>
        <v>9.7209393098389878</v>
      </c>
    </row>
    <row r="698" spans="1:2" x14ac:dyDescent="0.25">
      <c r="A698" s="15">
        <f>'Nyquist Rate - Tx'!A699</f>
        <v>0.68400000000000005</v>
      </c>
      <c r="B698" s="15">
        <f>'Nyquist Rate - Tx'!B699</f>
        <v>8.1631189606245638</v>
      </c>
    </row>
    <row r="699" spans="1:2" x14ac:dyDescent="0.25">
      <c r="A699" s="15">
        <f>'Nyquist Rate - Tx'!A700</f>
        <v>0.68500000000000005</v>
      </c>
      <c r="B699" s="15">
        <f>'Nyquist Rate - Tx'!B700</f>
        <v>6.4142135623729288</v>
      </c>
    </row>
    <row r="700" spans="1:2" x14ac:dyDescent="0.25">
      <c r="A700" s="15">
        <f>'Nyquist Rate - Tx'!A701</f>
        <v>0.68600000000000005</v>
      </c>
      <c r="B700" s="15">
        <f>'Nyquist Rate - Tx'!B701</f>
        <v>4.630485532710118</v>
      </c>
    </row>
    <row r="701" spans="1:2" x14ac:dyDescent="0.25">
      <c r="A701" s="15">
        <f>'Nyquist Rate - Tx'!A702</f>
        <v>0.68700000000000006</v>
      </c>
      <c r="B701" s="15">
        <f>'Nyquist Rate - Tx'!B702</f>
        <v>2.9690547380165677</v>
      </c>
    </row>
    <row r="702" spans="1:2" x14ac:dyDescent="0.25">
      <c r="A702" s="15">
        <f>'Nyquist Rate - Tx'!A703</f>
        <v>0.68799999999999994</v>
      </c>
      <c r="B702" s="15">
        <f>'Nyquist Rate - Tx'!B703</f>
        <v>1.5729490168751905</v>
      </c>
    </row>
    <row r="703" spans="1:2" x14ac:dyDescent="0.25">
      <c r="A703" s="15">
        <f>'Nyquist Rate - Tx'!A704</f>
        <v>0.68899999999999995</v>
      </c>
      <c r="B703" s="15">
        <f>'Nyquist Rate - Tx'!B704</f>
        <v>0.55758634860474676</v>
      </c>
    </row>
    <row r="704" spans="1:2" x14ac:dyDescent="0.25">
      <c r="A704" s="15">
        <f>'Nyquist Rate - Tx'!A705</f>
        <v>0.69</v>
      </c>
      <c r="B704" s="15">
        <f>'Nyquist Rate - Tx'!B705</f>
        <v>4.9008106600690371E-15</v>
      </c>
    </row>
    <row r="705" spans="1:2" x14ac:dyDescent="0.25">
      <c r="A705" s="15">
        <f>'Nyquist Rate - Tx'!A706</f>
        <v>0.69099999999999995</v>
      </c>
      <c r="B705" s="15">
        <f>'Nyquist Rate - Tx'!B706</f>
        <v>-6.8151511556239275E-2</v>
      </c>
    </row>
    <row r="706" spans="1:2" x14ac:dyDescent="0.25">
      <c r="A706" s="15">
        <f>'Nyquist Rate - Tx'!A707</f>
        <v>0.69199999999999995</v>
      </c>
      <c r="B706" s="15">
        <f>'Nyquist Rate - Tx'!B707</f>
        <v>0.3368810393753654</v>
      </c>
    </row>
    <row r="707" spans="1:2" x14ac:dyDescent="0.25">
      <c r="A707" s="15">
        <f>'Nyquist Rate - Tx'!A708</f>
        <v>0.69299999999999995</v>
      </c>
      <c r="B707" s="15">
        <f>'Nyquist Rate - Tx'!B708</f>
        <v>1.1530927390584973</v>
      </c>
    </row>
    <row r="708" spans="1:2" x14ac:dyDescent="0.25">
      <c r="A708" s="15">
        <f>'Nyquist Rate - Tx'!A709</f>
        <v>0.69399999999999995</v>
      </c>
      <c r="B708" s="15">
        <f>'Nyquist Rate - Tx'!B709</f>
        <v>2.279344523540213</v>
      </c>
    </row>
    <row r="709" spans="1:2" x14ac:dyDescent="0.25">
      <c r="A709" s="15">
        <f>'Nyquist Rate - Tx'!A710</f>
        <v>0.69499999999999995</v>
      </c>
      <c r="B709" s="15">
        <f>'Nyquist Rate - Tx'!B710</f>
        <v>3.5857864376268607</v>
      </c>
    </row>
    <row r="710" spans="1:2" x14ac:dyDescent="0.25">
      <c r="A710" s="15">
        <f>'Nyquist Rate - Tx'!A711</f>
        <v>0.69599999999999995</v>
      </c>
      <c r="B710" s="15">
        <f>'Nyquist Rate - Tx'!B711</f>
        <v>4.9270509831247482</v>
      </c>
    </row>
    <row r="711" spans="1:2" x14ac:dyDescent="0.25">
      <c r="A711" s="15">
        <f>'Nyquist Rate - Tx'!A712</f>
        <v>0.69699999999999995</v>
      </c>
      <c r="B711" s="15">
        <f>'Nyquist Rate - Tx'!B712</f>
        <v>6.1569132130856064</v>
      </c>
    </row>
    <row r="712" spans="1:2" x14ac:dyDescent="0.25">
      <c r="A712" s="15">
        <f>'Nyquist Rate - Tx'!A713</f>
        <v>0.69799999999999995</v>
      </c>
      <c r="B712" s="15">
        <f>'Nyquist Rate - Tx'!B713</f>
        <v>7.1429719392843802</v>
      </c>
    </row>
    <row r="713" spans="1:2" x14ac:dyDescent="0.25">
      <c r="A713" s="15">
        <f>'Nyquist Rate - Tx'!A714</f>
        <v>0.69899999999999995</v>
      </c>
      <c r="B713" s="15">
        <f>'Nyquist Rate - Tx'!B714</f>
        <v>7.7799059002854882</v>
      </c>
    </row>
    <row r="714" spans="1:2" x14ac:dyDescent="0.25">
      <c r="A714" s="15">
        <f>'Nyquist Rate - Tx'!A715</f>
        <v>0.7</v>
      </c>
      <c r="B714" s="15">
        <f>'Nyquist Rate - Tx'!B715</f>
        <v>8</v>
      </c>
    </row>
    <row r="715" spans="1:2" x14ac:dyDescent="0.25">
      <c r="A715" s="15">
        <f>'Nyquist Rate - Tx'!A716</f>
        <v>0.70099999999999996</v>
      </c>
      <c r="B715" s="15">
        <f>'Nyquist Rate - Tx'!B716</f>
        <v>7.7799059002854909</v>
      </c>
    </row>
    <row r="716" spans="1:2" x14ac:dyDescent="0.25">
      <c r="A716" s="15">
        <f>'Nyquist Rate - Tx'!A717</f>
        <v>0.70199999999999996</v>
      </c>
      <c r="B716" s="15">
        <f>'Nyquist Rate - Tx'!B717</f>
        <v>7.1429719392844611</v>
      </c>
    </row>
    <row r="717" spans="1:2" x14ac:dyDescent="0.25">
      <c r="A717" s="15">
        <f>'Nyquist Rate - Tx'!A718</f>
        <v>0.70299999999999996</v>
      </c>
      <c r="B717" s="15">
        <f>'Nyquist Rate - Tx'!B718</f>
        <v>6.1569132130857183</v>
      </c>
    </row>
    <row r="718" spans="1:2" x14ac:dyDescent="0.25">
      <c r="A718" s="15">
        <f>'Nyquist Rate - Tx'!A719</f>
        <v>0.70399999999999996</v>
      </c>
      <c r="B718" s="15">
        <f>'Nyquist Rate - Tx'!B719</f>
        <v>4.9270509831248779</v>
      </c>
    </row>
    <row r="719" spans="1:2" x14ac:dyDescent="0.25">
      <c r="A719" s="15">
        <f>'Nyquist Rate - Tx'!A720</f>
        <v>0.70499999999999996</v>
      </c>
      <c r="B719" s="15">
        <f>'Nyquist Rate - Tx'!B720</f>
        <v>3.5857864376269957</v>
      </c>
    </row>
    <row r="720" spans="1:2" x14ac:dyDescent="0.25">
      <c r="A720" s="15">
        <f>'Nyquist Rate - Tx'!A721</f>
        <v>0.70599999999999996</v>
      </c>
      <c r="B720" s="15">
        <f>'Nyquist Rate - Tx'!B721</f>
        <v>2.2793445235403365</v>
      </c>
    </row>
    <row r="721" spans="1:2" x14ac:dyDescent="0.25">
      <c r="A721" s="15">
        <f>'Nyquist Rate - Tx'!A722</f>
        <v>0.70699999999999996</v>
      </c>
      <c r="B721" s="15">
        <f>'Nyquist Rate - Tx'!B722</f>
        <v>1.1530927390585963</v>
      </c>
    </row>
    <row r="722" spans="1:2" x14ac:dyDescent="0.25">
      <c r="A722" s="15">
        <f>'Nyquist Rate - Tx'!A723</f>
        <v>0.70799999999999996</v>
      </c>
      <c r="B722" s="15">
        <f>'Nyquist Rate - Tx'!B723</f>
        <v>0.33688103937537106</v>
      </c>
    </row>
    <row r="723" spans="1:2" x14ac:dyDescent="0.25">
      <c r="A723" s="15">
        <f>'Nyquist Rate - Tx'!A724</f>
        <v>0.70899999999999996</v>
      </c>
      <c r="B723" s="15">
        <f>'Nyquist Rate - Tx'!B724</f>
        <v>-6.8151511556221817E-2</v>
      </c>
    </row>
    <row r="724" spans="1:2" x14ac:dyDescent="0.25">
      <c r="A724" s="15">
        <f>'Nyquist Rate - Tx'!A725</f>
        <v>0.71</v>
      </c>
      <c r="B724" s="15">
        <f>'Nyquist Rate - Tx'!B725</f>
        <v>1.9595870065503102E-15</v>
      </c>
    </row>
    <row r="725" spans="1:2" x14ac:dyDescent="0.25">
      <c r="A725" s="15">
        <f>'Nyquist Rate - Tx'!A726</f>
        <v>0.71099999999999997</v>
      </c>
      <c r="B725" s="15">
        <f>'Nyquist Rate - Tx'!B726</f>
        <v>0.55758634860466727</v>
      </c>
    </row>
    <row r="726" spans="1:2" x14ac:dyDescent="0.25">
      <c r="A726" s="15">
        <f>'Nyquist Rate - Tx'!A727</f>
        <v>0.71199999999999997</v>
      </c>
      <c r="B726" s="15">
        <f>'Nyquist Rate - Tx'!B727</f>
        <v>1.5729490168750684</v>
      </c>
    </row>
    <row r="727" spans="1:2" x14ac:dyDescent="0.25">
      <c r="A727" s="15">
        <f>'Nyquist Rate - Tx'!A728</f>
        <v>0.71299999999999997</v>
      </c>
      <c r="B727" s="15">
        <f>'Nyquist Rate - Tx'!B728</f>
        <v>2.9690547380166934</v>
      </c>
    </row>
    <row r="728" spans="1:2" x14ac:dyDescent="0.25">
      <c r="A728" s="15">
        <f>'Nyquist Rate - Tx'!A729</f>
        <v>0.71399999999999997</v>
      </c>
      <c r="B728" s="15">
        <f>'Nyquist Rate - Tx'!B729</f>
        <v>4.6304855327101002</v>
      </c>
    </row>
    <row r="729" spans="1:2" x14ac:dyDescent="0.25">
      <c r="A729" s="15">
        <f>'Nyquist Rate - Tx'!A730</f>
        <v>0.71499999999999997</v>
      </c>
      <c r="B729" s="15">
        <f>'Nyquist Rate - Tx'!B730</f>
        <v>6.4142135623730763</v>
      </c>
    </row>
    <row r="730" spans="1:2" x14ac:dyDescent="0.25">
      <c r="A730" s="15">
        <f>'Nyquist Rate - Tx'!A731</f>
        <v>0.71599999999999997</v>
      </c>
      <c r="B730" s="15">
        <f>'Nyquist Rate - Tx'!B731</f>
        <v>8.1631189606245478</v>
      </c>
    </row>
    <row r="731" spans="1:2" x14ac:dyDescent="0.25">
      <c r="A731" s="15">
        <f>'Nyquist Rate - Tx'!A732</f>
        <v>0.71699999999999997</v>
      </c>
      <c r="B731" s="15">
        <f>'Nyquist Rate - Tx'!B732</f>
        <v>9.7209393098391033</v>
      </c>
    </row>
    <row r="732" spans="1:2" x14ac:dyDescent="0.25">
      <c r="A732" s="15">
        <f>'Nyquist Rate - Tx'!A733</f>
        <v>0.71799999999999997</v>
      </c>
      <c r="B732" s="15">
        <f>'Nyquist Rate - Tx'!B733</f>
        <v>10.947198004465005</v>
      </c>
    </row>
    <row r="733" spans="1:2" x14ac:dyDescent="0.25">
      <c r="A733" s="15">
        <f>'Nyquist Rate - Tx'!A734</f>
        <v>0.71899999999999997</v>
      </c>
      <c r="B733" s="15">
        <f>'Nyquist Rate - Tx'!B734</f>
        <v>11.730659262666048</v>
      </c>
    </row>
    <row r="734" spans="1:2" x14ac:dyDescent="0.25">
      <c r="A734" s="15">
        <f>'Nyquist Rate - Tx'!A735</f>
        <v>0.72</v>
      </c>
      <c r="B734" s="15">
        <f>'Nyquist Rate - Tx'!B735</f>
        <v>12</v>
      </c>
    </row>
    <row r="735" spans="1:2" x14ac:dyDescent="0.25">
      <c r="A735" s="15">
        <f>'Nyquist Rate - Tx'!A736</f>
        <v>0.72099999999999997</v>
      </c>
      <c r="B735" s="15">
        <f>'Nyquist Rate - Tx'!B736</f>
        <v>11.730659262666032</v>
      </c>
    </row>
    <row r="736" spans="1:2" x14ac:dyDescent="0.25">
      <c r="A736" s="15">
        <f>'Nyquist Rate - Tx'!A737</f>
        <v>0.72199999999999998</v>
      </c>
      <c r="B736" s="15">
        <f>'Nyquist Rate - Tx'!B737</f>
        <v>10.947198004465061</v>
      </c>
    </row>
    <row r="737" spans="1:2" x14ac:dyDescent="0.25">
      <c r="A737" s="15">
        <f>'Nyquist Rate - Tx'!A738</f>
        <v>0.72299999999999998</v>
      </c>
      <c r="B737" s="15">
        <f>'Nyquist Rate - Tx'!B738</f>
        <v>9.7209393098391814</v>
      </c>
    </row>
    <row r="738" spans="1:2" x14ac:dyDescent="0.25">
      <c r="A738" s="15">
        <f>'Nyquist Rate - Tx'!A739</f>
        <v>0.72399999999999998</v>
      </c>
      <c r="B738" s="15">
        <f>'Nyquist Rate - Tx'!B739</f>
        <v>8.1631189606246402</v>
      </c>
    </row>
    <row r="739" spans="1:2" x14ac:dyDescent="0.25">
      <c r="A739" s="15">
        <f>'Nyquist Rate - Tx'!A740</f>
        <v>0.72499999999999998</v>
      </c>
      <c r="B739" s="15">
        <f>'Nyquist Rate - Tx'!B740</f>
        <v>6.4142135623731757</v>
      </c>
    </row>
    <row r="740" spans="1:2" x14ac:dyDescent="0.25">
      <c r="A740" s="15">
        <f>'Nyquist Rate - Tx'!A741</f>
        <v>0.72599999999999998</v>
      </c>
      <c r="B740" s="15">
        <f>'Nyquist Rate - Tx'!B741</f>
        <v>4.6304855327101997</v>
      </c>
    </row>
    <row r="741" spans="1:2" x14ac:dyDescent="0.25">
      <c r="A741" s="15">
        <f>'Nyquist Rate - Tx'!A742</f>
        <v>0.72699999999999998</v>
      </c>
      <c r="B741" s="15">
        <f>'Nyquist Rate - Tx'!B742</f>
        <v>2.9690547380167813</v>
      </c>
    </row>
    <row r="742" spans="1:2" x14ac:dyDescent="0.25">
      <c r="A742" s="15">
        <f>'Nyquist Rate - Tx'!A743</f>
        <v>0.72799999999999998</v>
      </c>
      <c r="B742" s="15">
        <f>'Nyquist Rate - Tx'!B743</f>
        <v>1.572949016875137</v>
      </c>
    </row>
    <row r="743" spans="1:2" x14ac:dyDescent="0.25">
      <c r="A743" s="15">
        <f>'Nyquist Rate - Tx'!A744</f>
        <v>0.72899999999999998</v>
      </c>
      <c r="B743" s="15">
        <f>'Nyquist Rate - Tx'!B744</f>
        <v>0.5575863486047119</v>
      </c>
    </row>
    <row r="744" spans="1:2" x14ac:dyDescent="0.25">
      <c r="A744" s="15">
        <f>'Nyquist Rate - Tx'!A745</f>
        <v>0.73</v>
      </c>
      <c r="B744" s="15">
        <f>'Nyquist Rate - Tx'!B745</f>
        <v>-8.8199846731693845E-15</v>
      </c>
    </row>
    <row r="745" spans="1:2" x14ac:dyDescent="0.25">
      <c r="A745" s="15">
        <f>'Nyquist Rate - Tx'!A746</f>
        <v>0.73099999999999998</v>
      </c>
      <c r="B745" s="15">
        <f>'Nyquist Rate - Tx'!B746</f>
        <v>-6.8151511556231642E-2</v>
      </c>
    </row>
    <row r="746" spans="1:2" x14ac:dyDescent="0.25">
      <c r="A746" s="15">
        <f>'Nyquist Rate - Tx'!A747</f>
        <v>0.73199999999999998</v>
      </c>
      <c r="B746" s="15">
        <f>'Nyquist Rate - Tx'!B747</f>
        <v>0.33688103937533609</v>
      </c>
    </row>
    <row r="747" spans="1:2" x14ac:dyDescent="0.25">
      <c r="A747" s="15">
        <f>'Nyquist Rate - Tx'!A748</f>
        <v>0.73299999999999998</v>
      </c>
      <c r="B747" s="15">
        <f>'Nyquist Rate - Tx'!B748</f>
        <v>1.1530927390585406</v>
      </c>
    </row>
    <row r="748" spans="1:2" x14ac:dyDescent="0.25">
      <c r="A748" s="15">
        <f>'Nyquist Rate - Tx'!A749</f>
        <v>0.73399999999999999</v>
      </c>
      <c r="B748" s="15">
        <f>'Nyquist Rate - Tx'!B749</f>
        <v>2.2793445235402667</v>
      </c>
    </row>
    <row r="749" spans="1:2" x14ac:dyDescent="0.25">
      <c r="A749" s="15">
        <f>'Nyquist Rate - Tx'!A750</f>
        <v>0.73499999999999999</v>
      </c>
      <c r="B749" s="15">
        <f>'Nyquist Rate - Tx'!B750</f>
        <v>3.5857864376269193</v>
      </c>
    </row>
    <row r="750" spans="1:2" x14ac:dyDescent="0.25">
      <c r="A750" s="15">
        <f>'Nyquist Rate - Tx'!A751</f>
        <v>0.73599999999999999</v>
      </c>
      <c r="B750" s="15">
        <f>'Nyquist Rate - Tx'!B751</f>
        <v>4.9270509831248042</v>
      </c>
    </row>
    <row r="751" spans="1:2" x14ac:dyDescent="0.25">
      <c r="A751" s="15">
        <f>'Nyquist Rate - Tx'!A752</f>
        <v>0.73699999999999999</v>
      </c>
      <c r="B751" s="15">
        <f>'Nyquist Rate - Tx'!B752</f>
        <v>6.1569132130856543</v>
      </c>
    </row>
    <row r="752" spans="1:2" x14ac:dyDescent="0.25">
      <c r="A752" s="15">
        <f>'Nyquist Rate - Tx'!A753</f>
        <v>0.73799999999999999</v>
      </c>
      <c r="B752" s="15">
        <f>'Nyquist Rate - Tx'!B753</f>
        <v>7.1429719392844166</v>
      </c>
    </row>
    <row r="753" spans="1:2" x14ac:dyDescent="0.25">
      <c r="A753" s="15">
        <f>'Nyquist Rate - Tx'!A754</f>
        <v>0.73899999999999999</v>
      </c>
      <c r="B753" s="15">
        <f>'Nyquist Rate - Tx'!B754</f>
        <v>7.7799059002855069</v>
      </c>
    </row>
    <row r="754" spans="1:2" x14ac:dyDescent="0.25">
      <c r="A754" s="15">
        <f>'Nyquist Rate - Tx'!A755</f>
        <v>0.74</v>
      </c>
      <c r="B754" s="15">
        <f>'Nyquist Rate - Tx'!B755</f>
        <v>8</v>
      </c>
    </row>
    <row r="755" spans="1:2" x14ac:dyDescent="0.25">
      <c r="A755" s="15">
        <f>'Nyquist Rate - Tx'!A756</f>
        <v>0.74099999999999999</v>
      </c>
      <c r="B755" s="15">
        <f>'Nyquist Rate - Tx'!B756</f>
        <v>7.7799059002855113</v>
      </c>
    </row>
    <row r="756" spans="1:2" x14ac:dyDescent="0.25">
      <c r="A756" s="15">
        <f>'Nyquist Rate - Tx'!A757</f>
        <v>0.74199999999999999</v>
      </c>
      <c r="B756" s="15">
        <f>'Nyquist Rate - Tx'!B757</f>
        <v>7.1429719392844246</v>
      </c>
    </row>
    <row r="757" spans="1:2" x14ac:dyDescent="0.25">
      <c r="A757" s="15">
        <f>'Nyquist Rate - Tx'!A758</f>
        <v>0.74299999999999999</v>
      </c>
      <c r="B757" s="15">
        <f>'Nyquist Rate - Tx'!B758</f>
        <v>6.1569132130856694</v>
      </c>
    </row>
    <row r="758" spans="1:2" x14ac:dyDescent="0.25">
      <c r="A758" s="15">
        <f>'Nyquist Rate - Tx'!A759</f>
        <v>0.74399999999999999</v>
      </c>
      <c r="B758" s="15">
        <f>'Nyquist Rate - Tx'!B759</f>
        <v>4.9270509831248219</v>
      </c>
    </row>
    <row r="759" spans="1:2" x14ac:dyDescent="0.25">
      <c r="A759" s="15">
        <f>'Nyquist Rate - Tx'!A760</f>
        <v>0.745</v>
      </c>
      <c r="B759" s="15">
        <f>'Nyquist Rate - Tx'!B760</f>
        <v>3.5857864376269362</v>
      </c>
    </row>
    <row r="760" spans="1:2" x14ac:dyDescent="0.25">
      <c r="A760" s="15">
        <f>'Nyquist Rate - Tx'!A761</f>
        <v>0.746</v>
      </c>
      <c r="B760" s="15">
        <f>'Nyquist Rate - Tx'!B761</f>
        <v>2.2793445235402832</v>
      </c>
    </row>
    <row r="761" spans="1:2" x14ac:dyDescent="0.25">
      <c r="A761" s="15">
        <f>'Nyquist Rate - Tx'!A762</f>
        <v>0.747</v>
      </c>
      <c r="B761" s="15">
        <f>'Nyquist Rate - Tx'!B762</f>
        <v>1.1530927390585526</v>
      </c>
    </row>
    <row r="762" spans="1:2" x14ac:dyDescent="0.25">
      <c r="A762" s="15">
        <f>'Nyquist Rate - Tx'!A763</f>
        <v>0.748</v>
      </c>
      <c r="B762" s="15">
        <f>'Nyquist Rate - Tx'!B763</f>
        <v>0.33688103937534386</v>
      </c>
    </row>
    <row r="763" spans="1:2" x14ac:dyDescent="0.25">
      <c r="A763" s="15">
        <f>'Nyquist Rate - Tx'!A764</f>
        <v>0.749</v>
      </c>
      <c r="B763" s="15">
        <f>'Nyquist Rate - Tx'!B764</f>
        <v>-6.8151511556229422E-2</v>
      </c>
    </row>
    <row r="764" spans="1:2" x14ac:dyDescent="0.25">
      <c r="A764" s="15">
        <f>'Nyquist Rate - Tx'!A765</f>
        <v>0.75</v>
      </c>
      <c r="B764" s="15">
        <f>'Nyquist Rate - Tx'!B765</f>
        <v>-1.2741327090614746E-14</v>
      </c>
    </row>
    <row r="765" spans="1:2" x14ac:dyDescent="0.25">
      <c r="A765" s="15">
        <f>'Nyquist Rate - Tx'!A766</f>
        <v>0.751</v>
      </c>
      <c r="B765" s="15">
        <f>'Nyquist Rate - Tx'!B766</f>
        <v>0.55758634860470213</v>
      </c>
    </row>
    <row r="766" spans="1:2" x14ac:dyDescent="0.25">
      <c r="A766" s="15">
        <f>'Nyquist Rate - Tx'!A767</f>
        <v>0.752</v>
      </c>
      <c r="B766" s="15">
        <f>'Nyquist Rate - Tx'!B767</f>
        <v>1.5729490168751221</v>
      </c>
    </row>
    <row r="767" spans="1:2" x14ac:dyDescent="0.25">
      <c r="A767" s="15">
        <f>'Nyquist Rate - Tx'!A768</f>
        <v>0.753</v>
      </c>
      <c r="B767" s="15">
        <f>'Nyquist Rate - Tx'!B768</f>
        <v>2.9690547380167613</v>
      </c>
    </row>
    <row r="768" spans="1:2" x14ac:dyDescent="0.25">
      <c r="A768" s="15">
        <f>'Nyquist Rate - Tx'!A769</f>
        <v>0.754</v>
      </c>
      <c r="B768" s="15">
        <f>'Nyquist Rate - Tx'!B769</f>
        <v>4.6304855327101775</v>
      </c>
    </row>
    <row r="769" spans="1:2" x14ac:dyDescent="0.25">
      <c r="A769" s="15">
        <f>'Nyquist Rate - Tx'!A770</f>
        <v>0.755</v>
      </c>
      <c r="B769" s="15">
        <f>'Nyquist Rate - Tx'!B770</f>
        <v>6.4142135623731535</v>
      </c>
    </row>
    <row r="770" spans="1:2" x14ac:dyDescent="0.25">
      <c r="A770" s="15">
        <f>'Nyquist Rate - Tx'!A771</f>
        <v>0.75600000000000001</v>
      </c>
      <c r="B770" s="15">
        <f>'Nyquist Rate - Tx'!B771</f>
        <v>8.1631189606246206</v>
      </c>
    </row>
    <row r="771" spans="1:2" x14ac:dyDescent="0.25">
      <c r="A771" s="15">
        <f>'Nyquist Rate - Tx'!A772</f>
        <v>0.75700000000000001</v>
      </c>
      <c r="B771" s="15">
        <f>'Nyquist Rate - Tx'!B772</f>
        <v>9.7209393098391637</v>
      </c>
    </row>
    <row r="772" spans="1:2" x14ac:dyDescent="0.25">
      <c r="A772" s="15">
        <f>'Nyquist Rate - Tx'!A773</f>
        <v>0.75800000000000001</v>
      </c>
      <c r="B772" s="15">
        <f>'Nyquist Rate - Tx'!B773</f>
        <v>10.947198004465047</v>
      </c>
    </row>
    <row r="773" spans="1:2" x14ac:dyDescent="0.25">
      <c r="A773" s="15">
        <f>'Nyquist Rate - Tx'!A774</f>
        <v>0.75900000000000001</v>
      </c>
      <c r="B773" s="15">
        <f>'Nyquist Rate - Tx'!B774</f>
        <v>11.730659262666073</v>
      </c>
    </row>
    <row r="774" spans="1:2" x14ac:dyDescent="0.25">
      <c r="A774" s="15">
        <f>'Nyquist Rate - Tx'!A775</f>
        <v>0.76</v>
      </c>
      <c r="B774" s="15">
        <f>'Nyquist Rate - Tx'!B775</f>
        <v>12</v>
      </c>
    </row>
    <row r="775" spans="1:2" x14ac:dyDescent="0.25">
      <c r="A775" s="15">
        <f>'Nyquist Rate - Tx'!A776</f>
        <v>0.76100000000000001</v>
      </c>
      <c r="B775" s="15">
        <f>'Nyquist Rate - Tx'!B776</f>
        <v>11.730659262666055</v>
      </c>
    </row>
    <row r="776" spans="1:2" x14ac:dyDescent="0.25">
      <c r="A776" s="15">
        <f>'Nyquist Rate - Tx'!A777</f>
        <v>0.76200000000000001</v>
      </c>
      <c r="B776" s="15">
        <f>'Nyquist Rate - Tx'!B777</f>
        <v>10.947198004465019</v>
      </c>
    </row>
    <row r="777" spans="1:2" x14ac:dyDescent="0.25">
      <c r="A777" s="15">
        <f>'Nyquist Rate - Tx'!A778</f>
        <v>0.76300000000000001</v>
      </c>
      <c r="B777" s="15">
        <f>'Nyquist Rate - Tx'!B778</f>
        <v>9.720939309839121</v>
      </c>
    </row>
    <row r="778" spans="1:2" x14ac:dyDescent="0.25">
      <c r="A778" s="15">
        <f>'Nyquist Rate - Tx'!A779</f>
        <v>0.76400000000000001</v>
      </c>
      <c r="B778" s="15">
        <f>'Nyquist Rate - Tx'!B779</f>
        <v>8.1631189606245673</v>
      </c>
    </row>
    <row r="779" spans="1:2" x14ac:dyDescent="0.25">
      <c r="A779" s="15">
        <f>'Nyquist Rate - Tx'!A780</f>
        <v>0.76500000000000001</v>
      </c>
      <c r="B779" s="15">
        <f>'Nyquist Rate - Tx'!B780</f>
        <v>6.4142135623730976</v>
      </c>
    </row>
    <row r="780" spans="1:2" x14ac:dyDescent="0.25">
      <c r="A780" s="15">
        <f>'Nyquist Rate - Tx'!A781</f>
        <v>0.76600000000000001</v>
      </c>
      <c r="B780" s="15">
        <f>'Nyquist Rate - Tx'!B781</f>
        <v>4.6304855327101233</v>
      </c>
    </row>
    <row r="781" spans="1:2" x14ac:dyDescent="0.25">
      <c r="A781" s="15">
        <f>'Nyquist Rate - Tx'!A782</f>
        <v>0.76700000000000002</v>
      </c>
      <c r="B781" s="15">
        <f>'Nyquist Rate - Tx'!B782</f>
        <v>2.9690547380167125</v>
      </c>
    </row>
    <row r="782" spans="1:2" x14ac:dyDescent="0.25">
      <c r="A782" s="15">
        <f>'Nyquist Rate - Tx'!A783</f>
        <v>0.76800000000000002</v>
      </c>
      <c r="B782" s="15">
        <f>'Nyquist Rate - Tx'!B783</f>
        <v>1.5729490168750839</v>
      </c>
    </row>
    <row r="783" spans="1:2" x14ac:dyDescent="0.25">
      <c r="A783" s="15">
        <f>'Nyquist Rate - Tx'!A784</f>
        <v>0.76900000000000002</v>
      </c>
      <c r="B783" s="15">
        <f>'Nyquist Rate - Tx'!B784</f>
        <v>0.55758634860467726</v>
      </c>
    </row>
    <row r="784" spans="1:2" x14ac:dyDescent="0.25">
      <c r="A784" s="15">
        <f>'Nyquist Rate - Tx'!A785</f>
        <v>0.77</v>
      </c>
      <c r="B784" s="15">
        <f>'Nyquist Rate - Tx'!B785</f>
        <v>5.8809294239959599E-15</v>
      </c>
    </row>
    <row r="785" spans="1:2" x14ac:dyDescent="0.25">
      <c r="A785" s="15">
        <f>'Nyquist Rate - Tx'!A786</f>
        <v>0.77100000000000002</v>
      </c>
      <c r="B785" s="15">
        <f>'Nyquist Rate - Tx'!B786</f>
        <v>-6.8151511556223954E-2</v>
      </c>
    </row>
    <row r="786" spans="1:2" x14ac:dyDescent="0.25">
      <c r="A786" s="15">
        <f>'Nyquist Rate - Tx'!A787</f>
        <v>0.77200000000000002</v>
      </c>
      <c r="B786" s="15">
        <f>'Nyquist Rate - Tx'!B787</f>
        <v>0.33688103937536329</v>
      </c>
    </row>
    <row r="787" spans="1:2" x14ac:dyDescent="0.25">
      <c r="A787" s="15">
        <f>'Nyquist Rate - Tx'!A788</f>
        <v>0.77300000000000002</v>
      </c>
      <c r="B787" s="15">
        <f>'Nyquist Rate - Tx'!B788</f>
        <v>1.1530927390585839</v>
      </c>
    </row>
    <row r="788" spans="1:2" x14ac:dyDescent="0.25">
      <c r="A788" s="15">
        <f>'Nyquist Rate - Tx'!A789</f>
        <v>0.77400000000000002</v>
      </c>
      <c r="B788" s="15">
        <f>'Nyquist Rate - Tx'!B789</f>
        <v>2.2793445235403209</v>
      </c>
    </row>
    <row r="789" spans="1:2" x14ac:dyDescent="0.25">
      <c r="A789" s="15">
        <f>'Nyquist Rate - Tx'!A790</f>
        <v>0.77500000000000002</v>
      </c>
      <c r="B789" s="15">
        <f>'Nyquist Rate - Tx'!B790</f>
        <v>3.5857864376269779</v>
      </c>
    </row>
    <row r="790" spans="1:2" x14ac:dyDescent="0.25">
      <c r="A790" s="15">
        <f>'Nyquist Rate - Tx'!A791</f>
        <v>0.77600000000000002</v>
      </c>
      <c r="B790" s="15">
        <f>'Nyquist Rate - Tx'!B791</f>
        <v>4.9270509831248619</v>
      </c>
    </row>
    <row r="791" spans="1:2" x14ac:dyDescent="0.25">
      <c r="A791" s="15">
        <f>'Nyquist Rate - Tx'!A792</f>
        <v>0.77700000000000002</v>
      </c>
      <c r="B791" s="15">
        <f>'Nyquist Rate - Tx'!B792</f>
        <v>6.1569132130857032</v>
      </c>
    </row>
    <row r="792" spans="1:2" x14ac:dyDescent="0.25">
      <c r="A792" s="15">
        <f>'Nyquist Rate - Tx'!A793</f>
        <v>0.77800000000000002</v>
      </c>
      <c r="B792" s="15">
        <f>'Nyquist Rate - Tx'!B793</f>
        <v>7.1429719392844513</v>
      </c>
    </row>
    <row r="793" spans="1:2" x14ac:dyDescent="0.25">
      <c r="A793" s="15">
        <f>'Nyquist Rate - Tx'!A794</f>
        <v>0.77900000000000003</v>
      </c>
      <c r="B793" s="15">
        <f>'Nyquist Rate - Tx'!B794</f>
        <v>7.7799059002854882</v>
      </c>
    </row>
    <row r="794" spans="1:2" x14ac:dyDescent="0.25">
      <c r="A794" s="15">
        <f>'Nyquist Rate - Tx'!A795</f>
        <v>0.78</v>
      </c>
      <c r="B794" s="15">
        <f>'Nyquist Rate - Tx'!B795</f>
        <v>8</v>
      </c>
    </row>
    <row r="795" spans="1:2" x14ac:dyDescent="0.25">
      <c r="A795" s="15">
        <f>'Nyquist Rate - Tx'!A796</f>
        <v>0.78100000000000003</v>
      </c>
      <c r="B795" s="15">
        <f>'Nyquist Rate - Tx'!B796</f>
        <v>7.7799059002854927</v>
      </c>
    </row>
    <row r="796" spans="1:2" x14ac:dyDescent="0.25">
      <c r="A796" s="15">
        <f>'Nyquist Rate - Tx'!A797</f>
        <v>0.78200000000000003</v>
      </c>
      <c r="B796" s="15">
        <f>'Nyquist Rate - Tx'!B797</f>
        <v>7.14297193928439</v>
      </c>
    </row>
    <row r="797" spans="1:2" x14ac:dyDescent="0.25">
      <c r="A797" s="15">
        <f>'Nyquist Rate - Tx'!A798</f>
        <v>0.78300000000000003</v>
      </c>
      <c r="B797" s="15">
        <f>'Nyquist Rate - Tx'!B798</f>
        <v>6.1569132130856197</v>
      </c>
    </row>
    <row r="798" spans="1:2" x14ac:dyDescent="0.25">
      <c r="A798" s="15">
        <f>'Nyquist Rate - Tx'!A799</f>
        <v>0.78400000000000003</v>
      </c>
      <c r="B798" s="15">
        <f>'Nyquist Rate - Tx'!B799</f>
        <v>4.9270509831247633</v>
      </c>
    </row>
    <row r="799" spans="1:2" x14ac:dyDescent="0.25">
      <c r="A799" s="15">
        <f>'Nyquist Rate - Tx'!A800</f>
        <v>0.78500000000000003</v>
      </c>
      <c r="B799" s="15">
        <f>'Nyquist Rate - Tx'!B800</f>
        <v>3.5857864376268775</v>
      </c>
    </row>
    <row r="800" spans="1:2" x14ac:dyDescent="0.25">
      <c r="A800" s="15">
        <f>'Nyquist Rate - Tx'!A801</f>
        <v>0.78600000000000003</v>
      </c>
      <c r="B800" s="15">
        <f>'Nyquist Rate - Tx'!B801</f>
        <v>2.279344523540229</v>
      </c>
    </row>
    <row r="801" spans="1:2" x14ac:dyDescent="0.25">
      <c r="A801" s="15">
        <f>'Nyquist Rate - Tx'!A802</f>
        <v>0.78700000000000003</v>
      </c>
      <c r="B801" s="15">
        <f>'Nyquist Rate - Tx'!B802</f>
        <v>1.1530927390585095</v>
      </c>
    </row>
    <row r="802" spans="1:2" x14ac:dyDescent="0.25">
      <c r="A802" s="15">
        <f>'Nyquist Rate - Tx'!A803</f>
        <v>0.78800000000000003</v>
      </c>
      <c r="B802" s="15">
        <f>'Nyquist Rate - Tx'!B803</f>
        <v>0.33688103937531655</v>
      </c>
    </row>
    <row r="803" spans="1:2" x14ac:dyDescent="0.25">
      <c r="A803" s="15">
        <f>'Nyquist Rate - Tx'!A804</f>
        <v>0.78900000000000003</v>
      </c>
      <c r="B803" s="15">
        <f>'Nyquist Rate - Tx'!B804</f>
        <v>-6.8151511556237082E-2</v>
      </c>
    </row>
    <row r="804" spans="1:2" x14ac:dyDescent="0.25">
      <c r="A804" s="15">
        <f>'Nyquist Rate - Tx'!A805</f>
        <v>0.79</v>
      </c>
      <c r="B804" s="15">
        <f>'Nyquist Rate - Tx'!B805</f>
        <v>9.7946824262340707E-16</v>
      </c>
    </row>
    <row r="805" spans="1:2" x14ac:dyDescent="0.25">
      <c r="A805" s="15">
        <f>'Nyquist Rate - Tx'!A806</f>
        <v>0.79100000000000004</v>
      </c>
      <c r="B805" s="15">
        <f>'Nyquist Rate - Tx'!B806</f>
        <v>0.55758634860473688</v>
      </c>
    </row>
    <row r="806" spans="1:2" x14ac:dyDescent="0.25">
      <c r="A806" s="15">
        <f>'Nyquist Rate - Tx'!A807</f>
        <v>0.79200000000000004</v>
      </c>
      <c r="B806" s="15">
        <f>'Nyquist Rate - Tx'!B807</f>
        <v>1.5729490168751752</v>
      </c>
    </row>
    <row r="807" spans="1:2" x14ac:dyDescent="0.25">
      <c r="A807" s="15">
        <f>'Nyquist Rate - Tx'!A808</f>
        <v>0.79300000000000004</v>
      </c>
      <c r="B807" s="15">
        <f>'Nyquist Rate - Tx'!B808</f>
        <v>2.9690547380168288</v>
      </c>
    </row>
    <row r="808" spans="1:2" x14ac:dyDescent="0.25">
      <c r="A808" s="15">
        <f>'Nyquist Rate - Tx'!A809</f>
        <v>0.79400000000000004</v>
      </c>
      <c r="B808" s="15">
        <f>'Nyquist Rate - Tx'!B809</f>
        <v>4.6304855327102539</v>
      </c>
    </row>
    <row r="809" spans="1:2" x14ac:dyDescent="0.25">
      <c r="A809" s="15">
        <f>'Nyquist Rate - Tx'!A810</f>
        <v>0.79500000000000004</v>
      </c>
      <c r="B809" s="15">
        <f>'Nyquist Rate - Tx'!B810</f>
        <v>6.4142135623732317</v>
      </c>
    </row>
    <row r="810" spans="1:2" x14ac:dyDescent="0.25">
      <c r="A810" s="15">
        <f>'Nyquist Rate - Tx'!A811</f>
        <v>0.79600000000000004</v>
      </c>
      <c r="B810" s="15">
        <f>'Nyquist Rate - Tx'!B811</f>
        <v>8.1631189606246934</v>
      </c>
    </row>
    <row r="811" spans="1:2" x14ac:dyDescent="0.25">
      <c r="A811" s="15">
        <f>'Nyquist Rate - Tx'!A812</f>
        <v>0.79700000000000004</v>
      </c>
      <c r="B811" s="15">
        <f>'Nyquist Rate - Tx'!B812</f>
        <v>9.7209393098392258</v>
      </c>
    </row>
    <row r="812" spans="1:2" x14ac:dyDescent="0.25">
      <c r="A812" s="15">
        <f>'Nyquist Rate - Tx'!A813</f>
        <v>0.79800000000000004</v>
      </c>
      <c r="B812" s="15">
        <f>'Nyquist Rate - Tx'!B813</f>
        <v>10.947198004465093</v>
      </c>
    </row>
    <row r="813" spans="1:2" x14ac:dyDescent="0.25">
      <c r="A813" s="15">
        <f>'Nyquist Rate - Tx'!A814</f>
        <v>0.79900000000000004</v>
      </c>
      <c r="B813" s="15">
        <f>'Nyquist Rate - Tx'!B814</f>
        <v>11.730659262666046</v>
      </c>
    </row>
    <row r="814" spans="1:2" x14ac:dyDescent="0.25">
      <c r="A814" s="15">
        <f>'Nyquist Rate - Tx'!A815</f>
        <v>0.8</v>
      </c>
      <c r="B814" s="15">
        <f>'Nyquist Rate - Tx'!B815</f>
        <v>12</v>
      </c>
    </row>
    <row r="815" spans="1:2" x14ac:dyDescent="0.25">
      <c r="A815" s="15">
        <f>'Nyquist Rate - Tx'!A816</f>
        <v>0.80100000000000005</v>
      </c>
      <c r="B815" s="15">
        <f>'Nyquist Rate - Tx'!B816</f>
        <v>11.730659262666032</v>
      </c>
    </row>
    <row r="816" spans="1:2" x14ac:dyDescent="0.25">
      <c r="A816" s="15">
        <f>'Nyquist Rate - Tx'!A817</f>
        <v>0.80200000000000005</v>
      </c>
      <c r="B816" s="15">
        <f>'Nyquist Rate - Tx'!B817</f>
        <v>10.947198004464973</v>
      </c>
    </row>
    <row r="817" spans="1:2" x14ac:dyDescent="0.25">
      <c r="A817" s="15">
        <f>'Nyquist Rate - Tx'!A818</f>
        <v>0.80300000000000005</v>
      </c>
      <c r="B817" s="15">
        <f>'Nyquist Rate - Tx'!B818</f>
        <v>9.7209393098390589</v>
      </c>
    </row>
    <row r="818" spans="1:2" x14ac:dyDescent="0.25">
      <c r="A818" s="15">
        <f>'Nyquist Rate - Tx'!A819</f>
        <v>0.80400000000000005</v>
      </c>
      <c r="B818" s="15">
        <f>'Nyquist Rate - Tx'!B819</f>
        <v>8.1631189606244945</v>
      </c>
    </row>
    <row r="819" spans="1:2" x14ac:dyDescent="0.25">
      <c r="A819" s="15">
        <f>'Nyquist Rate - Tx'!A820</f>
        <v>0.80500000000000005</v>
      </c>
      <c r="B819" s="15">
        <f>'Nyquist Rate - Tx'!B820</f>
        <v>6.4142135623730194</v>
      </c>
    </row>
    <row r="820" spans="1:2" x14ac:dyDescent="0.25">
      <c r="A820" s="15">
        <f>'Nyquist Rate - Tx'!A821</f>
        <v>0.80600000000000005</v>
      </c>
      <c r="B820" s="15">
        <f>'Nyquist Rate - Tx'!B821</f>
        <v>4.6304855327100469</v>
      </c>
    </row>
    <row r="821" spans="1:2" x14ac:dyDescent="0.25">
      <c r="A821" s="15">
        <f>'Nyquist Rate - Tx'!A822</f>
        <v>0.80700000000000005</v>
      </c>
      <c r="B821" s="15">
        <f>'Nyquist Rate - Tx'!B822</f>
        <v>2.969054738016645</v>
      </c>
    </row>
    <row r="822" spans="1:2" x14ac:dyDescent="0.25">
      <c r="A822" s="15">
        <f>'Nyquist Rate - Tx'!A823</f>
        <v>0.80800000000000005</v>
      </c>
      <c r="B822" s="15">
        <f>'Nyquist Rate - Tx'!B823</f>
        <v>1.5729490168751412</v>
      </c>
    </row>
    <row r="823" spans="1:2" x14ac:dyDescent="0.25">
      <c r="A823" s="15">
        <f>'Nyquist Rate - Tx'!A824</f>
        <v>0.80900000000000005</v>
      </c>
      <c r="B823" s="15">
        <f>'Nyquist Rate - Tx'!B824</f>
        <v>0.55758634860464251</v>
      </c>
    </row>
    <row r="824" spans="1:2" x14ac:dyDescent="0.25">
      <c r="A824" s="15">
        <f>'Nyquist Rate - Tx'!A825</f>
        <v>0.81</v>
      </c>
      <c r="B824" s="15">
        <f>'Nyquist Rate - Tx'!B825</f>
        <v>-7.8398659092425295E-15</v>
      </c>
    </row>
    <row r="825" spans="1:2" x14ac:dyDescent="0.25">
      <c r="A825" s="15">
        <f>'Nyquist Rate - Tx'!A826</f>
        <v>0.81100000000000005</v>
      </c>
      <c r="B825" s="15">
        <f>'Nyquist Rate - Tx'!B826</f>
        <v>-6.8151511556216321E-2</v>
      </c>
    </row>
    <row r="826" spans="1:2" x14ac:dyDescent="0.25">
      <c r="A826" s="15">
        <f>'Nyquist Rate - Tx'!A827</f>
        <v>0.81200000000000006</v>
      </c>
      <c r="B826" s="15">
        <f>'Nyquist Rate - Tx'!B827</f>
        <v>0.3368810393753906</v>
      </c>
    </row>
    <row r="827" spans="1:2" x14ac:dyDescent="0.25">
      <c r="A827" s="15">
        <f>'Nyquist Rate - Tx'!A828</f>
        <v>0.81299999999999994</v>
      </c>
      <c r="B827" s="15">
        <f>'Nyquist Rate - Tx'!B828</f>
        <v>1.1530927390584478</v>
      </c>
    </row>
    <row r="828" spans="1:2" x14ac:dyDescent="0.25">
      <c r="A828" s="15">
        <f>'Nyquist Rate - Tx'!A829</f>
        <v>0.81399999999999995</v>
      </c>
      <c r="B828" s="15">
        <f>'Nyquist Rate - Tx'!B829</f>
        <v>2.2793445235402636</v>
      </c>
    </row>
    <row r="829" spans="1:2" x14ac:dyDescent="0.25">
      <c r="A829" s="15">
        <f>'Nyquist Rate - Tx'!A830</f>
        <v>0.81499999999999995</v>
      </c>
      <c r="B829" s="15">
        <f>'Nyquist Rate - Tx'!B830</f>
        <v>3.5857864376267936</v>
      </c>
    </row>
    <row r="830" spans="1:2" x14ac:dyDescent="0.25">
      <c r="A830" s="15">
        <f>'Nyquist Rate - Tx'!A831</f>
        <v>0.81599999999999995</v>
      </c>
      <c r="B830" s="15">
        <f>'Nyquist Rate - Tx'!B831</f>
        <v>4.9270509831246816</v>
      </c>
    </row>
    <row r="831" spans="1:2" x14ac:dyDescent="0.25">
      <c r="A831" s="15">
        <f>'Nyquist Rate - Tx'!A832</f>
        <v>0.81699999999999995</v>
      </c>
      <c r="B831" s="15">
        <f>'Nyquist Rate - Tx'!B832</f>
        <v>6.1569132130856516</v>
      </c>
    </row>
    <row r="832" spans="1:2" x14ac:dyDescent="0.25">
      <c r="A832" s="15">
        <f>'Nyquist Rate - Tx'!A833</f>
        <v>0.81799999999999995</v>
      </c>
      <c r="B832" s="15">
        <f>'Nyquist Rate - Tx'!B833</f>
        <v>7.1429719392844113</v>
      </c>
    </row>
    <row r="833" spans="1:2" x14ac:dyDescent="0.25">
      <c r="A833" s="15">
        <f>'Nyquist Rate - Tx'!A834</f>
        <v>0.81899999999999995</v>
      </c>
      <c r="B833" s="15">
        <f>'Nyquist Rate - Tx'!B834</f>
        <v>7.7799059002854651</v>
      </c>
    </row>
    <row r="834" spans="1:2" x14ac:dyDescent="0.25">
      <c r="A834" s="15">
        <f>'Nyquist Rate - Tx'!A835</f>
        <v>0.82</v>
      </c>
      <c r="B834" s="15">
        <f>'Nyquist Rate - Tx'!B835</f>
        <v>8</v>
      </c>
    </row>
    <row r="835" spans="1:2" x14ac:dyDescent="0.25">
      <c r="A835" s="15">
        <f>'Nyquist Rate - Tx'!A836</f>
        <v>0.82099999999999995</v>
      </c>
      <c r="B835" s="15">
        <f>'Nyquist Rate - Tx'!B836</f>
        <v>7.779905900285474</v>
      </c>
    </row>
    <row r="836" spans="1:2" x14ac:dyDescent="0.25">
      <c r="A836" s="15">
        <f>'Nyquist Rate - Tx'!A837</f>
        <v>0.82199999999999995</v>
      </c>
      <c r="B836" s="15">
        <f>'Nyquist Rate - Tx'!B837</f>
        <v>7.1429719392844291</v>
      </c>
    </row>
    <row r="837" spans="1:2" x14ac:dyDescent="0.25">
      <c r="A837" s="15">
        <f>'Nyquist Rate - Tx'!A838</f>
        <v>0.82299999999999995</v>
      </c>
      <c r="B837" s="15">
        <f>'Nyquist Rate - Tx'!B838</f>
        <v>6.1569132130856721</v>
      </c>
    </row>
    <row r="838" spans="1:2" x14ac:dyDescent="0.25">
      <c r="A838" s="15">
        <f>'Nyquist Rate - Tx'!A839</f>
        <v>0.82399999999999995</v>
      </c>
      <c r="B838" s="15">
        <f>'Nyquist Rate - Tx'!B839</f>
        <v>4.9270509831249436</v>
      </c>
    </row>
    <row r="839" spans="1:2" x14ac:dyDescent="0.25">
      <c r="A839" s="15">
        <f>'Nyquist Rate - Tx'!A840</f>
        <v>0.82499999999999996</v>
      </c>
      <c r="B839" s="15">
        <f>'Nyquist Rate - Tx'!B840</f>
        <v>3.5857864376270636</v>
      </c>
    </row>
    <row r="840" spans="1:2" x14ac:dyDescent="0.25">
      <c r="A840" s="15">
        <f>'Nyquist Rate - Tx'!A841</f>
        <v>0.82599999999999996</v>
      </c>
      <c r="B840" s="15">
        <f>'Nyquist Rate - Tx'!B841</f>
        <v>2.2793445235402867</v>
      </c>
    </row>
    <row r="841" spans="1:2" x14ac:dyDescent="0.25">
      <c r="A841" s="15">
        <f>'Nyquist Rate - Tx'!A842</f>
        <v>0.82699999999999996</v>
      </c>
      <c r="B841" s="15">
        <f>'Nyquist Rate - Tx'!B842</f>
        <v>1.1530927390585557</v>
      </c>
    </row>
    <row r="842" spans="1:2" x14ac:dyDescent="0.25">
      <c r="A842" s="15">
        <f>'Nyquist Rate - Tx'!A843</f>
        <v>0.82799999999999996</v>
      </c>
      <c r="B842" s="15">
        <f>'Nyquist Rate - Tx'!B843</f>
        <v>0.33688103937540237</v>
      </c>
    </row>
    <row r="843" spans="1:2" x14ac:dyDescent="0.25">
      <c r="A843" s="15">
        <f>'Nyquist Rate - Tx'!A844</f>
        <v>0.82899999999999996</v>
      </c>
      <c r="B843" s="15">
        <f>'Nyquist Rate - Tx'!B844</f>
        <v>-6.8151511556213046E-2</v>
      </c>
    </row>
    <row r="844" spans="1:2" x14ac:dyDescent="0.25">
      <c r="A844" s="15">
        <f>'Nyquist Rate - Tx'!A845</f>
        <v>0.83</v>
      </c>
      <c r="B844" s="15">
        <f>'Nyquist Rate - Tx'!B845</f>
        <v>1.47002635758625E-14</v>
      </c>
    </row>
    <row r="845" spans="1:2" x14ac:dyDescent="0.25">
      <c r="A845" s="15">
        <f>'Nyquist Rate - Tx'!A846</f>
        <v>0.83099999999999996</v>
      </c>
      <c r="B845" s="15">
        <f>'Nyquist Rate - Tx'!B846</f>
        <v>0.55758634860469958</v>
      </c>
    </row>
    <row r="846" spans="1:2" x14ac:dyDescent="0.25">
      <c r="A846" s="15">
        <f>'Nyquist Rate - Tx'!A847</f>
        <v>0.83199999999999996</v>
      </c>
      <c r="B846" s="15">
        <f>'Nyquist Rate - Tx'!B847</f>
        <v>1.5729490168751181</v>
      </c>
    </row>
    <row r="847" spans="1:2" x14ac:dyDescent="0.25">
      <c r="A847" s="15">
        <f>'Nyquist Rate - Tx'!A848</f>
        <v>0.83299999999999996</v>
      </c>
      <c r="B847" s="15">
        <f>'Nyquist Rate - Tx'!B848</f>
        <v>2.9690547380166161</v>
      </c>
    </row>
    <row r="848" spans="1:2" x14ac:dyDescent="0.25">
      <c r="A848" s="15">
        <f>'Nyquist Rate - Tx'!A849</f>
        <v>0.83399999999999996</v>
      </c>
      <c r="B848" s="15">
        <f>'Nyquist Rate - Tx'!B849</f>
        <v>4.6304855327100132</v>
      </c>
    </row>
    <row r="849" spans="1:2" x14ac:dyDescent="0.25">
      <c r="A849" s="15">
        <f>'Nyquist Rate - Tx'!A850</f>
        <v>0.83499999999999996</v>
      </c>
      <c r="B849" s="15">
        <f>'Nyquist Rate - Tx'!B850</f>
        <v>6.4142135623731473</v>
      </c>
    </row>
    <row r="850" spans="1:2" x14ac:dyDescent="0.25">
      <c r="A850" s="15">
        <f>'Nyquist Rate - Tx'!A851</f>
        <v>0.83599999999999997</v>
      </c>
      <c r="B850" s="15">
        <f>'Nyquist Rate - Tx'!B851</f>
        <v>8.1631189606246153</v>
      </c>
    </row>
    <row r="851" spans="1:2" x14ac:dyDescent="0.25">
      <c r="A851" s="15">
        <f>'Nyquist Rate - Tx'!A852</f>
        <v>0.83699999999999997</v>
      </c>
      <c r="B851" s="15">
        <f>'Nyquist Rate - Tx'!B852</f>
        <v>9.7209393098390322</v>
      </c>
    </row>
    <row r="852" spans="1:2" x14ac:dyDescent="0.25">
      <c r="A852" s="15">
        <f>'Nyquist Rate - Tx'!A853</f>
        <v>0.83799999999999997</v>
      </c>
      <c r="B852" s="15">
        <f>'Nyquist Rate - Tx'!B853</f>
        <v>10.947198004464953</v>
      </c>
    </row>
    <row r="853" spans="1:2" x14ac:dyDescent="0.25">
      <c r="A853" s="15">
        <f>'Nyquist Rate - Tx'!A854</f>
        <v>0.83899999999999997</v>
      </c>
      <c r="B853" s="15">
        <f>'Nyquist Rate - Tx'!B854</f>
        <v>11.730659262666071</v>
      </c>
    </row>
    <row r="854" spans="1:2" x14ac:dyDescent="0.25">
      <c r="A854" s="15">
        <f>'Nyquist Rate - Tx'!A855</f>
        <v>0.84</v>
      </c>
      <c r="B854" s="15">
        <f>'Nyquist Rate - Tx'!B855</f>
        <v>12</v>
      </c>
    </row>
    <row r="855" spans="1:2" x14ac:dyDescent="0.25">
      <c r="A855" s="15">
        <f>'Nyquist Rate - Tx'!A856</f>
        <v>0.84099999999999997</v>
      </c>
      <c r="B855" s="15">
        <f>'Nyquist Rate - Tx'!B856</f>
        <v>11.730659262666059</v>
      </c>
    </row>
    <row r="856" spans="1:2" x14ac:dyDescent="0.25">
      <c r="A856" s="15">
        <f>'Nyquist Rate - Tx'!A857</f>
        <v>0.84199999999999997</v>
      </c>
      <c r="B856" s="15">
        <f>'Nyquist Rate - Tx'!B857</f>
        <v>10.947198004465115</v>
      </c>
    </row>
    <row r="857" spans="1:2" x14ac:dyDescent="0.25">
      <c r="A857" s="15">
        <f>'Nyquist Rate - Tx'!A858</f>
        <v>0.84299999999999997</v>
      </c>
      <c r="B857" s="15">
        <f>'Nyquist Rate - Tx'!B858</f>
        <v>9.7209393098392525</v>
      </c>
    </row>
    <row r="858" spans="1:2" x14ac:dyDescent="0.25">
      <c r="A858" s="15">
        <f>'Nyquist Rate - Tx'!A859</f>
        <v>0.84399999999999997</v>
      </c>
      <c r="B858" s="15">
        <f>'Nyquist Rate - Tx'!B859</f>
        <v>8.1631189606245727</v>
      </c>
    </row>
    <row r="859" spans="1:2" x14ac:dyDescent="0.25">
      <c r="A859" s="15">
        <f>'Nyquist Rate - Tx'!A860</f>
        <v>0.84499999999999997</v>
      </c>
      <c r="B859" s="15">
        <f>'Nyquist Rate - Tx'!B860</f>
        <v>6.4142135623731029</v>
      </c>
    </row>
    <row r="860" spans="1:2" x14ac:dyDescent="0.25">
      <c r="A860" s="15">
        <f>'Nyquist Rate - Tx'!A861</f>
        <v>0.84599999999999997</v>
      </c>
      <c r="B860" s="15">
        <f>'Nyquist Rate - Tx'!B861</f>
        <v>4.6304855327102867</v>
      </c>
    </row>
    <row r="861" spans="1:2" x14ac:dyDescent="0.25">
      <c r="A861" s="15">
        <f>'Nyquist Rate - Tx'!A862</f>
        <v>0.84699999999999998</v>
      </c>
      <c r="B861" s="15">
        <f>'Nyquist Rate - Tx'!B862</f>
        <v>2.9690547380168577</v>
      </c>
    </row>
    <row r="862" spans="1:2" x14ac:dyDescent="0.25">
      <c r="A862" s="15">
        <f>'Nyquist Rate - Tx'!A863</f>
        <v>0.84799999999999998</v>
      </c>
      <c r="B862" s="15">
        <f>'Nyquist Rate - Tx'!B863</f>
        <v>1.5729490168750875</v>
      </c>
    </row>
    <row r="863" spans="1:2" x14ac:dyDescent="0.25">
      <c r="A863" s="15">
        <f>'Nyquist Rate - Tx'!A864</f>
        <v>0.84899999999999998</v>
      </c>
      <c r="B863" s="15">
        <f>'Nyquist Rate - Tx'!B864</f>
        <v>0.5575863486046797</v>
      </c>
    </row>
    <row r="864" spans="1:2" x14ac:dyDescent="0.25">
      <c r="A864" s="15">
        <f>'Nyquist Rate - Tx'!A865</f>
        <v>0.85</v>
      </c>
      <c r="B864" s="15">
        <f>'Nyquist Rate - Tx'!B865</f>
        <v>6.8610481879228867E-15</v>
      </c>
    </row>
    <row r="865" spans="1:2" x14ac:dyDescent="0.25">
      <c r="A865" s="15">
        <f>'Nyquist Rate - Tx'!A866</f>
        <v>0.85099999999999998</v>
      </c>
      <c r="B865" s="15">
        <f>'Nyquist Rate - Tx'!B866</f>
        <v>-6.8151511556240385E-2</v>
      </c>
    </row>
    <row r="866" spans="1:2" x14ac:dyDescent="0.25">
      <c r="A866" s="15">
        <f>'Nyquist Rate - Tx'!A867</f>
        <v>0.85199999999999998</v>
      </c>
      <c r="B866" s="15">
        <f>'Nyquist Rate - Tx'!B867</f>
        <v>0.33688103937530478</v>
      </c>
    </row>
    <row r="867" spans="1:2" x14ac:dyDescent="0.25">
      <c r="A867" s="15">
        <f>'Nyquist Rate - Tx'!A868</f>
        <v>0.85299999999999998</v>
      </c>
      <c r="B867" s="15">
        <f>'Nyquist Rate - Tx'!B868</f>
        <v>1.1530927390585808</v>
      </c>
    </row>
    <row r="868" spans="1:2" x14ac:dyDescent="0.25">
      <c r="A868" s="15">
        <f>'Nyquist Rate - Tx'!A869</f>
        <v>0.85399999999999998</v>
      </c>
      <c r="B868" s="15">
        <f>'Nyquist Rate - Tx'!B869</f>
        <v>2.2793445235403178</v>
      </c>
    </row>
    <row r="869" spans="1:2" x14ac:dyDescent="0.25">
      <c r="A869" s="15">
        <f>'Nyquist Rate - Tx'!A870</f>
        <v>0.85499999999999998</v>
      </c>
      <c r="B869" s="15">
        <f>'Nyquist Rate - Tx'!B870</f>
        <v>3.5857864376268531</v>
      </c>
    </row>
    <row r="870" spans="1:2" x14ac:dyDescent="0.25">
      <c r="A870" s="15">
        <f>'Nyquist Rate - Tx'!A871</f>
        <v>0.85599999999999998</v>
      </c>
      <c r="B870" s="15">
        <f>'Nyquist Rate - Tx'!B871</f>
        <v>4.9270509831247384</v>
      </c>
    </row>
    <row r="871" spans="1:2" x14ac:dyDescent="0.25">
      <c r="A871" s="15">
        <f>'Nyquist Rate - Tx'!A872</f>
        <v>0.85699999999999998</v>
      </c>
      <c r="B871" s="15">
        <f>'Nyquist Rate - Tx'!B872</f>
        <v>6.1569132130857014</v>
      </c>
    </row>
    <row r="872" spans="1:2" x14ac:dyDescent="0.25">
      <c r="A872" s="15">
        <f>'Nyquist Rate - Tx'!A873</f>
        <v>0.85799999999999998</v>
      </c>
      <c r="B872" s="15">
        <f>'Nyquist Rate - Tx'!B873</f>
        <v>7.1429719392844486</v>
      </c>
    </row>
    <row r="873" spans="1:2" x14ac:dyDescent="0.25">
      <c r="A873" s="15">
        <f>'Nyquist Rate - Tx'!A874</f>
        <v>0.85899999999999999</v>
      </c>
      <c r="B873" s="15">
        <f>'Nyquist Rate - Tx'!B874</f>
        <v>7.7799059002854865</v>
      </c>
    </row>
    <row r="874" spans="1:2" x14ac:dyDescent="0.25">
      <c r="A874" s="15">
        <f>'Nyquist Rate - Tx'!A875</f>
        <v>0.86</v>
      </c>
      <c r="B874" s="15">
        <f>'Nyquist Rate - Tx'!B875</f>
        <v>8</v>
      </c>
    </row>
    <row r="875" spans="1:2" x14ac:dyDescent="0.25">
      <c r="A875" s="15">
        <f>'Nyquist Rate - Tx'!A876</f>
        <v>0.86099999999999999</v>
      </c>
      <c r="B875" s="15">
        <f>'Nyquist Rate - Tx'!B876</f>
        <v>7.7799059002855344</v>
      </c>
    </row>
    <row r="876" spans="1:2" x14ac:dyDescent="0.25">
      <c r="A876" s="15">
        <f>'Nyquist Rate - Tx'!A877</f>
        <v>0.86199999999999999</v>
      </c>
      <c r="B876" s="15">
        <f>'Nyquist Rate - Tx'!B877</f>
        <v>7.1429719392843909</v>
      </c>
    </row>
    <row r="877" spans="1:2" x14ac:dyDescent="0.25">
      <c r="A877" s="15">
        <f>'Nyquist Rate - Tx'!A878</f>
        <v>0.86299999999999999</v>
      </c>
      <c r="B877" s="15">
        <f>'Nyquist Rate - Tx'!B878</f>
        <v>6.1569132130856232</v>
      </c>
    </row>
    <row r="878" spans="1:2" x14ac:dyDescent="0.25">
      <c r="A878" s="15">
        <f>'Nyquist Rate - Tx'!A879</f>
        <v>0.86399999999999999</v>
      </c>
      <c r="B878" s="15">
        <f>'Nyquist Rate - Tx'!B879</f>
        <v>4.9270509831248868</v>
      </c>
    </row>
    <row r="879" spans="1:2" x14ac:dyDescent="0.25">
      <c r="A879" s="15">
        <f>'Nyquist Rate - Tx'!A880</f>
        <v>0.86499999999999999</v>
      </c>
      <c r="B879" s="15">
        <f>'Nyquist Rate - Tx'!B880</f>
        <v>3.5857864376270041</v>
      </c>
    </row>
    <row r="880" spans="1:2" x14ac:dyDescent="0.25">
      <c r="A880" s="15">
        <f>'Nyquist Rate - Tx'!A881</f>
        <v>0.86599999999999999</v>
      </c>
      <c r="B880" s="15">
        <f>'Nyquist Rate - Tx'!B881</f>
        <v>2.2793445235402321</v>
      </c>
    </row>
    <row r="881" spans="1:2" x14ac:dyDescent="0.25">
      <c r="A881" s="15">
        <f>'Nyquist Rate - Tx'!A882</f>
        <v>0.86699999999999999</v>
      </c>
      <c r="B881" s="15">
        <f>'Nyquist Rate - Tx'!B882</f>
        <v>1.1530927390585126</v>
      </c>
    </row>
    <row r="882" spans="1:2" x14ac:dyDescent="0.25">
      <c r="A882" s="15">
        <f>'Nyquist Rate - Tx'!A883</f>
        <v>0.86799999999999999</v>
      </c>
      <c r="B882" s="15">
        <f>'Nyquist Rate - Tx'!B883</f>
        <v>0.33688103937537506</v>
      </c>
    </row>
    <row r="883" spans="1:2" x14ac:dyDescent="0.25">
      <c r="A883" s="15">
        <f>'Nyquist Rate - Tx'!A884</f>
        <v>0.86899999999999999</v>
      </c>
      <c r="B883" s="15">
        <f>'Nyquist Rate - Tx'!B884</f>
        <v>-6.8151511556220706E-2</v>
      </c>
    </row>
    <row r="884" spans="1:2" x14ac:dyDescent="0.25">
      <c r="A884" s="15">
        <f>'Nyquist Rate - Tx'!A885</f>
        <v>0.87</v>
      </c>
      <c r="B884" s="15">
        <f>'Nyquist Rate - Tx'!B885</f>
        <v>2.8421058909102536E-14</v>
      </c>
    </row>
    <row r="885" spans="1:2" x14ac:dyDescent="0.25">
      <c r="A885" s="15">
        <f>'Nyquist Rate - Tx'!A886</f>
        <v>0.871</v>
      </c>
      <c r="B885" s="15">
        <f>'Nyquist Rate - Tx'!B886</f>
        <v>0.55758634860473433</v>
      </c>
    </row>
    <row r="886" spans="1:2" x14ac:dyDescent="0.25">
      <c r="A886" s="15">
        <f>'Nyquist Rate - Tx'!A887</f>
        <v>0.872</v>
      </c>
      <c r="B886" s="15">
        <f>'Nyquist Rate - Tx'!B887</f>
        <v>1.5729490168751714</v>
      </c>
    </row>
    <row r="887" spans="1:2" x14ac:dyDescent="0.25">
      <c r="A887" s="15">
        <f>'Nyquist Rate - Tx'!A888</f>
        <v>0.873</v>
      </c>
      <c r="B887" s="15">
        <f>'Nyquist Rate - Tx'!B888</f>
        <v>2.9690547380166836</v>
      </c>
    </row>
    <row r="888" spans="1:2" x14ac:dyDescent="0.25">
      <c r="A888" s="15">
        <f>'Nyquist Rate - Tx'!A889</f>
        <v>0.874</v>
      </c>
      <c r="B888" s="15">
        <f>'Nyquist Rate - Tx'!B889</f>
        <v>4.6304855327100896</v>
      </c>
    </row>
    <row r="889" spans="1:2" x14ac:dyDescent="0.25">
      <c r="A889" s="15">
        <f>'Nyquist Rate - Tx'!A890</f>
        <v>0.875</v>
      </c>
      <c r="B889" s="15">
        <f>'Nyquist Rate - Tx'!B890</f>
        <v>6.4142135623732273</v>
      </c>
    </row>
    <row r="890" spans="1:2" x14ac:dyDescent="0.25">
      <c r="A890" s="15">
        <f>'Nyquist Rate - Tx'!A891</f>
        <v>0.876</v>
      </c>
      <c r="B890" s="15">
        <f>'Nyquist Rate - Tx'!B891</f>
        <v>8.1631189606246899</v>
      </c>
    </row>
    <row r="891" spans="1:2" x14ac:dyDescent="0.25">
      <c r="A891" s="15">
        <f>'Nyquist Rate - Tx'!A892</f>
        <v>0.877</v>
      </c>
      <c r="B891" s="15">
        <f>'Nyquist Rate - Tx'!B892</f>
        <v>9.7209393098390926</v>
      </c>
    </row>
    <row r="892" spans="1:2" x14ac:dyDescent="0.25">
      <c r="A892" s="15">
        <f>'Nyquist Rate - Tx'!A893</f>
        <v>0.878</v>
      </c>
      <c r="B892" s="15">
        <f>'Nyquist Rate - Tx'!B893</f>
        <v>10.947198004464996</v>
      </c>
    </row>
    <row r="893" spans="1:2" x14ac:dyDescent="0.25">
      <c r="A893" s="15">
        <f>'Nyquist Rate - Tx'!A894</f>
        <v>0.879</v>
      </c>
      <c r="B893" s="15">
        <f>'Nyquist Rate - Tx'!B894</f>
        <v>11.730659262666094</v>
      </c>
    </row>
    <row r="894" spans="1:2" x14ac:dyDescent="0.25">
      <c r="A894" s="15">
        <f>'Nyquist Rate - Tx'!A895</f>
        <v>0.88</v>
      </c>
      <c r="B894" s="15">
        <f>'Nyquist Rate - Tx'!B895</f>
        <v>12</v>
      </c>
    </row>
    <row r="895" spans="1:2" x14ac:dyDescent="0.25">
      <c r="A895" s="15">
        <f>'Nyquist Rate - Tx'!A896</f>
        <v>0.88100000000000001</v>
      </c>
      <c r="B895" s="15">
        <f>'Nyquist Rate - Tx'!B896</f>
        <v>11.730659262666036</v>
      </c>
    </row>
    <row r="896" spans="1:2" x14ac:dyDescent="0.25">
      <c r="A896" s="15">
        <f>'Nyquist Rate - Tx'!A897</f>
        <v>0.88200000000000001</v>
      </c>
      <c r="B896" s="15">
        <f>'Nyquist Rate - Tx'!B897</f>
        <v>10.947198004465067</v>
      </c>
    </row>
    <row r="897" spans="1:2" x14ac:dyDescent="0.25">
      <c r="A897" s="15">
        <f>'Nyquist Rate - Tx'!A898</f>
        <v>0.88300000000000001</v>
      </c>
      <c r="B897" s="15">
        <f>'Nyquist Rate - Tx'!B898</f>
        <v>9.7209393098391903</v>
      </c>
    </row>
    <row r="898" spans="1:2" x14ac:dyDescent="0.25">
      <c r="A898" s="15">
        <f>'Nyquist Rate - Tx'!A899</f>
        <v>0.88400000000000001</v>
      </c>
      <c r="B898" s="15">
        <f>'Nyquist Rate - Tx'!B899</f>
        <v>8.163118960624498</v>
      </c>
    </row>
    <row r="899" spans="1:2" x14ac:dyDescent="0.25">
      <c r="A899" s="15">
        <f>'Nyquist Rate - Tx'!A900</f>
        <v>0.88500000000000001</v>
      </c>
      <c r="B899" s="15">
        <f>'Nyquist Rate - Tx'!B900</f>
        <v>6.4142135623730265</v>
      </c>
    </row>
    <row r="900" spans="1:2" x14ac:dyDescent="0.25">
      <c r="A900" s="15">
        <f>'Nyquist Rate - Tx'!A901</f>
        <v>0.88600000000000001</v>
      </c>
      <c r="B900" s="15">
        <f>'Nyquist Rate - Tx'!B901</f>
        <v>4.6304855327102112</v>
      </c>
    </row>
    <row r="901" spans="1:2" x14ac:dyDescent="0.25">
      <c r="A901" s="15">
        <f>'Nyquist Rate - Tx'!A902</f>
        <v>0.88700000000000001</v>
      </c>
      <c r="B901" s="15">
        <f>'Nyquist Rate - Tx'!B902</f>
        <v>2.9690547380167907</v>
      </c>
    </row>
    <row r="902" spans="1:2" x14ac:dyDescent="0.25">
      <c r="A902" s="15">
        <f>'Nyquist Rate - Tx'!A903</f>
        <v>0.88800000000000001</v>
      </c>
      <c r="B902" s="15">
        <f>'Nyquist Rate - Tx'!B903</f>
        <v>1.5729490168750344</v>
      </c>
    </row>
    <row r="903" spans="1:2" x14ac:dyDescent="0.25">
      <c r="A903" s="15">
        <f>'Nyquist Rate - Tx'!A904</f>
        <v>0.88900000000000001</v>
      </c>
      <c r="B903" s="15">
        <f>'Nyquist Rate - Tx'!B904</f>
        <v>0.55758634860464484</v>
      </c>
    </row>
    <row r="904" spans="1:2" x14ac:dyDescent="0.25">
      <c r="A904" s="15">
        <f>'Nyquist Rate - Tx'!A905</f>
        <v>0.89</v>
      </c>
      <c r="B904" s="15">
        <f>'Nyquist Rate - Tx'!B905</f>
        <v>-6.859747145315669E-15</v>
      </c>
    </row>
    <row r="905" spans="1:2" x14ac:dyDescent="0.25">
      <c r="A905" s="15">
        <f>'Nyquist Rate - Tx'!A906</f>
        <v>0.89100000000000001</v>
      </c>
      <c r="B905" s="15">
        <f>'Nyquist Rate - Tx'!B906</f>
        <v>-6.8151511556232724E-2</v>
      </c>
    </row>
    <row r="906" spans="1:2" x14ac:dyDescent="0.25">
      <c r="A906" s="15">
        <f>'Nyquist Rate - Tx'!A907</f>
        <v>0.89200000000000002</v>
      </c>
      <c r="B906" s="15">
        <f>'Nyquist Rate - Tx'!B907</f>
        <v>0.3368810393753322</v>
      </c>
    </row>
    <row r="907" spans="1:2" x14ac:dyDescent="0.25">
      <c r="A907" s="15">
        <f>'Nyquist Rate - Tx'!A908</f>
        <v>0.89300000000000002</v>
      </c>
      <c r="B907" s="15">
        <f>'Nyquist Rate - Tx'!B908</f>
        <v>1.1530927390586236</v>
      </c>
    </row>
    <row r="908" spans="1:2" x14ac:dyDescent="0.25">
      <c r="A908" s="15">
        <f>'Nyquist Rate - Tx'!A909</f>
        <v>0.89400000000000002</v>
      </c>
      <c r="B908" s="15">
        <f>'Nyquist Rate - Tx'!B909</f>
        <v>2.279344523540372</v>
      </c>
    </row>
    <row r="909" spans="1:2" x14ac:dyDescent="0.25">
      <c r="A909" s="15">
        <f>'Nyquist Rate - Tx'!A910</f>
        <v>0.89500000000000002</v>
      </c>
      <c r="B909" s="15">
        <f>'Nyquist Rate - Tx'!B910</f>
        <v>3.5857864376269113</v>
      </c>
    </row>
    <row r="910" spans="1:2" x14ac:dyDescent="0.25">
      <c r="A910" s="15">
        <f>'Nyquist Rate - Tx'!A911</f>
        <v>0.89600000000000002</v>
      </c>
      <c r="B910" s="15">
        <f>'Nyquist Rate - Tx'!B911</f>
        <v>4.9270509831247962</v>
      </c>
    </row>
    <row r="911" spans="1:2" x14ac:dyDescent="0.25">
      <c r="A911" s="15">
        <f>'Nyquist Rate - Tx'!A912</f>
        <v>0.89700000000000002</v>
      </c>
      <c r="B911" s="15">
        <f>'Nyquist Rate - Tx'!B912</f>
        <v>6.1569132130857502</v>
      </c>
    </row>
    <row r="912" spans="1:2" x14ac:dyDescent="0.25">
      <c r="A912" s="15">
        <f>'Nyquist Rate - Tx'!A913</f>
        <v>0.89800000000000002</v>
      </c>
      <c r="B912" s="15">
        <f>'Nyquist Rate - Tx'!B913</f>
        <v>7.1429719392844868</v>
      </c>
    </row>
    <row r="913" spans="1:2" x14ac:dyDescent="0.25">
      <c r="A913" s="15">
        <f>'Nyquist Rate - Tx'!A914</f>
        <v>0.89900000000000002</v>
      </c>
      <c r="B913" s="15">
        <f>'Nyquist Rate - Tx'!B914</f>
        <v>7.779905900285506</v>
      </c>
    </row>
    <row r="914" spans="1:2" x14ac:dyDescent="0.25">
      <c r="A914" s="15">
        <f>'Nyquist Rate - Tx'!A915</f>
        <v>0.9</v>
      </c>
      <c r="B914" s="15">
        <f>'Nyquist Rate - Tx'!B915</f>
        <v>8</v>
      </c>
    </row>
    <row r="915" spans="1:2" x14ac:dyDescent="0.25">
      <c r="A915" s="15">
        <f>'Nyquist Rate - Tx'!A916</f>
        <v>0.90100000000000002</v>
      </c>
      <c r="B915" s="15">
        <f>'Nyquist Rate - Tx'!B916</f>
        <v>7.7799059002855149</v>
      </c>
    </row>
    <row r="916" spans="1:2" x14ac:dyDescent="0.25">
      <c r="A916" s="15">
        <f>'Nyquist Rate - Tx'!A917</f>
        <v>0.90200000000000002</v>
      </c>
      <c r="B916" s="15">
        <f>'Nyquist Rate - Tx'!B917</f>
        <v>7.1429719392843563</v>
      </c>
    </row>
    <row r="917" spans="1:2" x14ac:dyDescent="0.25">
      <c r="A917" s="15">
        <f>'Nyquist Rate - Tx'!A918</f>
        <v>0.90300000000000002</v>
      </c>
      <c r="B917" s="15">
        <f>'Nyquist Rate - Tx'!B918</f>
        <v>6.1569132130855753</v>
      </c>
    </row>
    <row r="918" spans="1:2" x14ac:dyDescent="0.25">
      <c r="A918" s="15">
        <f>'Nyquist Rate - Tx'!A919</f>
        <v>0.90400000000000003</v>
      </c>
      <c r="B918" s="15">
        <f>'Nyquist Rate - Tx'!B919</f>
        <v>4.927050983124829</v>
      </c>
    </row>
    <row r="919" spans="1:2" x14ac:dyDescent="0.25">
      <c r="A919" s="15">
        <f>'Nyquist Rate - Tx'!A920</f>
        <v>0.90500000000000003</v>
      </c>
      <c r="B919" s="15">
        <f>'Nyquist Rate - Tx'!B920</f>
        <v>3.5857864376269446</v>
      </c>
    </row>
    <row r="920" spans="1:2" x14ac:dyDescent="0.25">
      <c r="A920" s="15">
        <f>'Nyquist Rate - Tx'!A921</f>
        <v>0.90600000000000003</v>
      </c>
      <c r="B920" s="15">
        <f>'Nyquist Rate - Tx'!B921</f>
        <v>2.2793445235401779</v>
      </c>
    </row>
    <row r="921" spans="1:2" x14ac:dyDescent="0.25">
      <c r="A921" s="15">
        <f>'Nyquist Rate - Tx'!A922</f>
        <v>0.90700000000000003</v>
      </c>
      <c r="B921" s="15">
        <f>'Nyquist Rate - Tx'!B922</f>
        <v>1.1530927390584691</v>
      </c>
    </row>
    <row r="922" spans="1:2" x14ac:dyDescent="0.25">
      <c r="A922" s="15">
        <f>'Nyquist Rate - Tx'!A923</f>
        <v>0.90800000000000003</v>
      </c>
      <c r="B922" s="15">
        <f>'Nyquist Rate - Tx'!B923</f>
        <v>0.33688103937534775</v>
      </c>
    </row>
    <row r="923" spans="1:2" x14ac:dyDescent="0.25">
      <c r="A923" s="15">
        <f>'Nyquist Rate - Tx'!A924</f>
        <v>0.90900000000000003</v>
      </c>
      <c r="B923" s="15">
        <f>'Nyquist Rate - Tx'!B924</f>
        <v>-6.8151511556228339E-2</v>
      </c>
    </row>
    <row r="924" spans="1:2" x14ac:dyDescent="0.25">
      <c r="A924" s="15">
        <f>'Nyquist Rate - Tx'!A925</f>
        <v>0.91</v>
      </c>
      <c r="B924" s="15">
        <f>'Nyquist Rate - Tx'!B925</f>
        <v>-1.4701564618468403E-14</v>
      </c>
    </row>
    <row r="925" spans="1:2" x14ac:dyDescent="0.25">
      <c r="A925" s="15">
        <f>'Nyquist Rate - Tx'!A926</f>
        <v>0.91100000000000003</v>
      </c>
      <c r="B925" s="15">
        <f>'Nyquist Rate - Tx'!B926</f>
        <v>0.55758634860476908</v>
      </c>
    </row>
    <row r="926" spans="1:2" x14ac:dyDescent="0.25">
      <c r="A926" s="15">
        <f>'Nyquist Rate - Tx'!A927</f>
        <v>0.91200000000000003</v>
      </c>
      <c r="B926" s="15">
        <f>'Nyquist Rate - Tx'!B927</f>
        <v>1.5729490168752247</v>
      </c>
    </row>
    <row r="927" spans="1:2" x14ac:dyDescent="0.25">
      <c r="A927" s="15">
        <f>'Nyquist Rate - Tx'!A928</f>
        <v>0.91300000000000003</v>
      </c>
      <c r="B927" s="15">
        <f>'Nyquist Rate - Tx'!B928</f>
        <v>2.9690547380167516</v>
      </c>
    </row>
    <row r="928" spans="1:2" x14ac:dyDescent="0.25">
      <c r="A928" s="15">
        <f>'Nyquist Rate - Tx'!A929</f>
        <v>0.91400000000000003</v>
      </c>
      <c r="B928" s="15">
        <f>'Nyquist Rate - Tx'!B929</f>
        <v>4.6304855327101668</v>
      </c>
    </row>
    <row r="929" spans="1:2" x14ac:dyDescent="0.25">
      <c r="A929" s="15">
        <f>'Nyquist Rate - Tx'!A930</f>
        <v>0.91500000000000004</v>
      </c>
      <c r="B929" s="15">
        <f>'Nyquist Rate - Tx'!B930</f>
        <v>6.4142135623733054</v>
      </c>
    </row>
    <row r="930" spans="1:2" x14ac:dyDescent="0.25">
      <c r="A930" s="15">
        <f>'Nyquist Rate - Tx'!A931</f>
        <v>0.91600000000000004</v>
      </c>
      <c r="B930" s="15">
        <f>'Nyquist Rate - Tx'!B931</f>
        <v>8.1631189606247609</v>
      </c>
    </row>
    <row r="931" spans="1:2" x14ac:dyDescent="0.25">
      <c r="A931" s="15">
        <f>'Nyquist Rate - Tx'!A932</f>
        <v>0.91700000000000004</v>
      </c>
      <c r="B931" s="15">
        <f>'Nyquist Rate - Tx'!B932</f>
        <v>9.7209393098391548</v>
      </c>
    </row>
    <row r="932" spans="1:2" x14ac:dyDescent="0.25">
      <c r="A932" s="15">
        <f>'Nyquist Rate - Tx'!A933</f>
        <v>0.91800000000000004</v>
      </c>
      <c r="B932" s="15">
        <f>'Nyquist Rate - Tx'!B933</f>
        <v>10.947198004465044</v>
      </c>
    </row>
    <row r="933" spans="1:2" x14ac:dyDescent="0.25">
      <c r="A933" s="15">
        <f>'Nyquist Rate - Tx'!A934</f>
        <v>0.91900000000000004</v>
      </c>
      <c r="B933" s="15">
        <f>'Nyquist Rate - Tx'!B934</f>
        <v>11.73065926266602</v>
      </c>
    </row>
    <row r="934" spans="1:2" x14ac:dyDescent="0.25">
      <c r="A934" s="15">
        <f>'Nyquist Rate - Tx'!A935</f>
        <v>0.92</v>
      </c>
      <c r="B934" s="15">
        <f>'Nyquist Rate - Tx'!B935</f>
        <v>12</v>
      </c>
    </row>
    <row r="935" spans="1:2" x14ac:dyDescent="0.25">
      <c r="A935" s="15">
        <f>'Nyquist Rate - Tx'!A936</f>
        <v>0.92100000000000004</v>
      </c>
      <c r="B935" s="15">
        <f>'Nyquist Rate - Tx'!B936</f>
        <v>11.730659262666011</v>
      </c>
    </row>
    <row r="936" spans="1:2" x14ac:dyDescent="0.25">
      <c r="A936" s="15">
        <f>'Nyquist Rate - Tx'!A937</f>
        <v>0.92200000000000004</v>
      </c>
      <c r="B936" s="15">
        <f>'Nyquist Rate - Tx'!B937</f>
        <v>10.947198004465022</v>
      </c>
    </row>
    <row r="937" spans="1:2" x14ac:dyDescent="0.25">
      <c r="A937" s="15">
        <f>'Nyquist Rate - Tx'!A938</f>
        <v>0.92300000000000004</v>
      </c>
      <c r="B937" s="15">
        <f>'Nyquist Rate - Tx'!B938</f>
        <v>9.7209393098391281</v>
      </c>
    </row>
    <row r="938" spans="1:2" x14ac:dyDescent="0.25">
      <c r="A938" s="15">
        <f>'Nyquist Rate - Tx'!A939</f>
        <v>0.92400000000000004</v>
      </c>
      <c r="B938" s="15">
        <f>'Nyquist Rate - Tx'!B939</f>
        <v>8.163118960624427</v>
      </c>
    </row>
    <row r="939" spans="1:2" x14ac:dyDescent="0.25">
      <c r="A939" s="15">
        <f>'Nyquist Rate - Tx'!A940</f>
        <v>0.92500000000000004</v>
      </c>
      <c r="B939" s="15">
        <f>'Nyquist Rate - Tx'!B940</f>
        <v>6.4142135623729466</v>
      </c>
    </row>
    <row r="940" spans="1:2" x14ac:dyDescent="0.25">
      <c r="A940" s="15">
        <f>'Nyquist Rate - Tx'!A941</f>
        <v>0.92600000000000005</v>
      </c>
      <c r="B940" s="15">
        <f>'Nyquist Rate - Tx'!B941</f>
        <v>4.630485532710134</v>
      </c>
    </row>
    <row r="941" spans="1:2" x14ac:dyDescent="0.25">
      <c r="A941" s="15">
        <f>'Nyquist Rate - Tx'!A942</f>
        <v>0.92700000000000005</v>
      </c>
      <c r="B941" s="15">
        <f>'Nyquist Rate - Tx'!B942</f>
        <v>2.9690547380167223</v>
      </c>
    </row>
    <row r="942" spans="1:2" x14ac:dyDescent="0.25">
      <c r="A942" s="15">
        <f>'Nyquist Rate - Tx'!A943</f>
        <v>0.92800000000000005</v>
      </c>
      <c r="B942" s="15">
        <f>'Nyquist Rate - Tx'!B943</f>
        <v>1.5729490168752021</v>
      </c>
    </row>
    <row r="943" spans="1:2" x14ac:dyDescent="0.25">
      <c r="A943" s="15">
        <f>'Nyquist Rate - Tx'!A944</f>
        <v>0.92900000000000005</v>
      </c>
      <c r="B943" s="15">
        <f>'Nyquist Rate - Tx'!B944</f>
        <v>0.5575863486046102</v>
      </c>
    </row>
    <row r="944" spans="1:2" x14ac:dyDescent="0.25">
      <c r="A944" s="15">
        <f>'Nyquist Rate - Tx'!A945</f>
        <v>0.93</v>
      </c>
      <c r="B944" s="15">
        <f>'Nyquist Rate - Tx'!B945</f>
        <v>-2.0580542478553282E-14</v>
      </c>
    </row>
    <row r="945" spans="1:2" x14ac:dyDescent="0.25">
      <c r="A945" s="15">
        <f>'Nyquist Rate - Tx'!A946</f>
        <v>0.93100000000000005</v>
      </c>
      <c r="B945" s="15">
        <f>'Nyquist Rate - Tx'!B946</f>
        <v>-6.8151511556225064E-2</v>
      </c>
    </row>
    <row r="946" spans="1:2" x14ac:dyDescent="0.25">
      <c r="A946" s="15">
        <f>'Nyquist Rate - Tx'!A947</f>
        <v>0.93200000000000005</v>
      </c>
      <c r="B946" s="15">
        <f>'Nyquist Rate - Tx'!B947</f>
        <v>0.33688103937535963</v>
      </c>
    </row>
    <row r="947" spans="1:2" x14ac:dyDescent="0.25">
      <c r="A947" s="15">
        <f>'Nyquist Rate - Tx'!A948</f>
        <v>0.93300000000000005</v>
      </c>
      <c r="B947" s="15">
        <f>'Nyquist Rate - Tx'!B948</f>
        <v>1.1530927390586669</v>
      </c>
    </row>
    <row r="948" spans="1:2" x14ac:dyDescent="0.25">
      <c r="A948" s="15">
        <f>'Nyquist Rate - Tx'!A949</f>
        <v>0.93400000000000005</v>
      </c>
      <c r="B948" s="15">
        <f>'Nyquist Rate - Tx'!B949</f>
        <v>2.2793445235404262</v>
      </c>
    </row>
    <row r="949" spans="1:2" x14ac:dyDescent="0.25">
      <c r="A949" s="15">
        <f>'Nyquist Rate - Tx'!A950</f>
        <v>0.93500000000000005</v>
      </c>
      <c r="B949" s="15">
        <f>'Nyquist Rate - Tx'!B950</f>
        <v>3.5857864376269699</v>
      </c>
    </row>
    <row r="950" spans="1:2" x14ac:dyDescent="0.25">
      <c r="A950" s="15">
        <f>'Nyquist Rate - Tx'!A951</f>
        <v>0.93600000000000005</v>
      </c>
      <c r="B950" s="15">
        <f>'Nyquist Rate - Tx'!B951</f>
        <v>4.9270509831248539</v>
      </c>
    </row>
    <row r="951" spans="1:2" x14ac:dyDescent="0.25">
      <c r="A951" s="15">
        <f>'Nyquist Rate - Tx'!A952</f>
        <v>0.93700000000000006</v>
      </c>
      <c r="B951" s="15">
        <f>'Nyquist Rate - Tx'!B952</f>
        <v>6.1569132130858</v>
      </c>
    </row>
    <row r="952" spans="1:2" x14ac:dyDescent="0.25">
      <c r="A952" s="15">
        <f>'Nyquist Rate - Tx'!A953</f>
        <v>0.93799999999999994</v>
      </c>
      <c r="B952" s="15">
        <f>'Nyquist Rate - Tx'!B953</f>
        <v>7.1429719392843722</v>
      </c>
    </row>
    <row r="953" spans="1:2" x14ac:dyDescent="0.25">
      <c r="A953" s="15">
        <f>'Nyquist Rate - Tx'!A954</f>
        <v>0.93899999999999995</v>
      </c>
      <c r="B953" s="15">
        <f>'Nyquist Rate - Tx'!B954</f>
        <v>7.7799059002854429</v>
      </c>
    </row>
    <row r="954" spans="1:2" x14ac:dyDescent="0.25">
      <c r="A954" s="15">
        <f>'Nyquist Rate - Tx'!A955</f>
        <v>0.94</v>
      </c>
      <c r="B954" s="15">
        <f>'Nyquist Rate - Tx'!B955</f>
        <v>8</v>
      </c>
    </row>
    <row r="955" spans="1:2" x14ac:dyDescent="0.25">
      <c r="A955" s="15">
        <f>'Nyquist Rate - Tx'!A956</f>
        <v>0.94099999999999995</v>
      </c>
      <c r="B955" s="15">
        <f>'Nyquist Rate - Tx'!B956</f>
        <v>7.7799059002854944</v>
      </c>
    </row>
    <row r="956" spans="1:2" x14ac:dyDescent="0.25">
      <c r="A956" s="15">
        <f>'Nyquist Rate - Tx'!A957</f>
        <v>0.94199999999999995</v>
      </c>
      <c r="B956" s="15">
        <f>'Nyquist Rate - Tx'!B957</f>
        <v>7.1429719392844691</v>
      </c>
    </row>
    <row r="957" spans="1:2" x14ac:dyDescent="0.25">
      <c r="A957" s="15">
        <f>'Nyquist Rate - Tx'!A958</f>
        <v>0.94299999999999995</v>
      </c>
      <c r="B957" s="15">
        <f>'Nyquist Rate - Tx'!B958</f>
        <v>6.1569132130857289</v>
      </c>
    </row>
    <row r="958" spans="1:2" x14ac:dyDescent="0.25">
      <c r="A958" s="15">
        <f>'Nyquist Rate - Tx'!A959</f>
        <v>0.94399999999999995</v>
      </c>
      <c r="B958" s="15">
        <f>'Nyquist Rate - Tx'!B959</f>
        <v>4.9270509831250102</v>
      </c>
    </row>
    <row r="959" spans="1:2" x14ac:dyDescent="0.25">
      <c r="A959" s="15">
        <f>'Nyquist Rate - Tx'!A960</f>
        <v>0.94499999999999995</v>
      </c>
      <c r="B959" s="15">
        <f>'Nyquist Rate - Tx'!B960</f>
        <v>3.5857864376268864</v>
      </c>
    </row>
    <row r="960" spans="1:2" x14ac:dyDescent="0.25">
      <c r="A960" s="15">
        <f>'Nyquist Rate - Tx'!A961</f>
        <v>0.94599999999999995</v>
      </c>
      <c r="B960" s="15">
        <f>'Nyquist Rate - Tx'!B961</f>
        <v>2.279344523540348</v>
      </c>
    </row>
    <row r="961" spans="1:2" x14ac:dyDescent="0.25">
      <c r="A961" s="15">
        <f>'Nyquist Rate - Tx'!A962</f>
        <v>0.94699999999999995</v>
      </c>
      <c r="B961" s="15">
        <f>'Nyquist Rate - Tx'!B962</f>
        <v>1.1530927390586054</v>
      </c>
    </row>
    <row r="962" spans="1:2" x14ac:dyDescent="0.25">
      <c r="A962" s="15">
        <f>'Nyquist Rate - Tx'!A963</f>
        <v>0.94799999999999995</v>
      </c>
      <c r="B962" s="15">
        <f>'Nyquist Rate - Tx'!B963</f>
        <v>0.33688103937543357</v>
      </c>
    </row>
    <row r="963" spans="1:2" x14ac:dyDescent="0.25">
      <c r="A963" s="15">
        <f>'Nyquist Rate - Tx'!A964</f>
        <v>0.94899999999999995</v>
      </c>
      <c r="B963" s="15">
        <f>'Nyquist Rate - Tx'!B964</f>
        <v>-6.8151511556236E-2</v>
      </c>
    </row>
    <row r="964" spans="1:2" x14ac:dyDescent="0.25">
      <c r="A964" s="15">
        <f>'Nyquist Rate - Tx'!A965</f>
        <v>0.95</v>
      </c>
      <c r="B964" s="15">
        <f>'Nyquist Rate - Tx'!B965</f>
        <v>-9.8076928523038494E-16</v>
      </c>
    </row>
    <row r="965" spans="1:2" x14ac:dyDescent="0.25">
      <c r="A965" s="15">
        <f>'Nyquist Rate - Tx'!A966</f>
        <v>0.95099999999999996</v>
      </c>
      <c r="B965" s="15">
        <f>'Nyquist Rate - Tx'!B966</f>
        <v>0.55758634860465983</v>
      </c>
    </row>
    <row r="966" spans="1:2" x14ac:dyDescent="0.25">
      <c r="A966" s="15">
        <f>'Nyquist Rate - Tx'!A967</f>
        <v>0.95199999999999996</v>
      </c>
      <c r="B966" s="15">
        <f>'Nyquist Rate - Tx'!B967</f>
        <v>1.5729490168750571</v>
      </c>
    </row>
    <row r="967" spans="1:2" x14ac:dyDescent="0.25">
      <c r="A967" s="15">
        <f>'Nyquist Rate - Tx'!A968</f>
        <v>0.95299999999999996</v>
      </c>
      <c r="B967" s="15">
        <f>'Nyquist Rate - Tx'!B968</f>
        <v>2.9690547380165384</v>
      </c>
    </row>
    <row r="968" spans="1:2" x14ac:dyDescent="0.25">
      <c r="A968" s="15">
        <f>'Nyquist Rate - Tx'!A969</f>
        <v>0.95399999999999996</v>
      </c>
      <c r="B968" s="15">
        <f>'Nyquist Rate - Tx'!B969</f>
        <v>4.6304855327102423</v>
      </c>
    </row>
    <row r="969" spans="1:2" x14ac:dyDescent="0.25">
      <c r="A969" s="15">
        <f>'Nyquist Rate - Tx'!A970</f>
        <v>0.95499999999999996</v>
      </c>
      <c r="B969" s="15">
        <f>'Nyquist Rate - Tx'!B970</f>
        <v>6.4142135623730585</v>
      </c>
    </row>
    <row r="970" spans="1:2" x14ac:dyDescent="0.25">
      <c r="A970" s="15">
        <f>'Nyquist Rate - Tx'!A971</f>
        <v>0.95599999999999996</v>
      </c>
      <c r="B970" s="15">
        <f>'Nyquist Rate - Tx'!B971</f>
        <v>8.1631189606245318</v>
      </c>
    </row>
    <row r="971" spans="1:2" x14ac:dyDescent="0.25">
      <c r="A971" s="15">
        <f>'Nyquist Rate - Tx'!A972</f>
        <v>0.95699999999999996</v>
      </c>
      <c r="B971" s="15">
        <f>'Nyquist Rate - Tx'!B972</f>
        <v>9.7209393098389629</v>
      </c>
    </row>
    <row r="972" spans="1:2" x14ac:dyDescent="0.25">
      <c r="A972" s="15">
        <f>'Nyquist Rate - Tx'!A973</f>
        <v>0.95799999999999996</v>
      </c>
      <c r="B972" s="15">
        <f>'Nyquist Rate - Tx'!B973</f>
        <v>10.947198004465086</v>
      </c>
    </row>
    <row r="973" spans="1:2" x14ac:dyDescent="0.25">
      <c r="A973" s="15">
        <f>'Nyquist Rate - Tx'!A974</f>
        <v>0.95899999999999996</v>
      </c>
      <c r="B973" s="15">
        <f>'Nyquist Rate - Tx'!B974</f>
        <v>11.730659262666045</v>
      </c>
    </row>
    <row r="974" spans="1:2" x14ac:dyDescent="0.25">
      <c r="A974" s="15">
        <f>'Nyquist Rate - Tx'!A975</f>
        <v>0.96</v>
      </c>
      <c r="B974" s="15">
        <f>'Nyquist Rate - Tx'!B975</f>
        <v>12</v>
      </c>
    </row>
    <row r="975" spans="1:2" x14ac:dyDescent="0.25">
      <c r="A975" s="15">
        <f>'Nyquist Rate - Tx'!A976</f>
        <v>0.96099999999999997</v>
      </c>
      <c r="B975" s="15">
        <f>'Nyquist Rate - Tx'!B976</f>
        <v>11.730659262666085</v>
      </c>
    </row>
    <row r="976" spans="1:2" x14ac:dyDescent="0.25">
      <c r="A976" s="15">
        <f>'Nyquist Rate - Tx'!A977</f>
        <v>0.96199999999999997</v>
      </c>
      <c r="B976" s="15">
        <f>'Nyquist Rate - Tx'!B977</f>
        <v>10.947198004465161</v>
      </c>
    </row>
    <row r="977" spans="1:2" x14ac:dyDescent="0.25">
      <c r="A977" s="15">
        <f>'Nyquist Rate - Tx'!A978</f>
        <v>0.96299999999999997</v>
      </c>
      <c r="B977" s="15">
        <f>'Nyquist Rate - Tx'!B978</f>
        <v>9.7209393098390677</v>
      </c>
    </row>
    <row r="978" spans="1:2" x14ac:dyDescent="0.25">
      <c r="A978" s="15">
        <f>'Nyquist Rate - Tx'!A979</f>
        <v>0.96399999999999997</v>
      </c>
      <c r="B978" s="15">
        <f>'Nyquist Rate - Tx'!B979</f>
        <v>8.1631189606246579</v>
      </c>
    </row>
    <row r="979" spans="1:2" x14ac:dyDescent="0.25">
      <c r="A979" s="15">
        <f>'Nyquist Rate - Tx'!A980</f>
        <v>0.96499999999999997</v>
      </c>
      <c r="B979" s="15">
        <f>'Nyquist Rate - Tx'!B980</f>
        <v>6.4142135623731926</v>
      </c>
    </row>
    <row r="980" spans="1:2" x14ac:dyDescent="0.25">
      <c r="A980" s="15">
        <f>'Nyquist Rate - Tx'!A981</f>
        <v>0.96599999999999997</v>
      </c>
      <c r="B980" s="15">
        <f>'Nyquist Rate - Tx'!B981</f>
        <v>4.6304855327103738</v>
      </c>
    </row>
    <row r="981" spans="1:2" x14ac:dyDescent="0.25">
      <c r="A981" s="15">
        <f>'Nyquist Rate - Tx'!A982</f>
        <v>0.96699999999999997</v>
      </c>
      <c r="B981" s="15">
        <f>'Nyquist Rate - Tx'!B982</f>
        <v>2.9690547380166548</v>
      </c>
    </row>
    <row r="982" spans="1:2" x14ac:dyDescent="0.25">
      <c r="A982" s="15">
        <f>'Nyquist Rate - Tx'!A983</f>
        <v>0.96799999999999997</v>
      </c>
      <c r="B982" s="15">
        <f>'Nyquist Rate - Tx'!B983</f>
        <v>1.5729490168751483</v>
      </c>
    </row>
    <row r="983" spans="1:2" x14ac:dyDescent="0.25">
      <c r="A983" s="15">
        <f>'Nyquist Rate - Tx'!A984</f>
        <v>0.96899999999999997</v>
      </c>
      <c r="B983" s="15">
        <f>'Nyquist Rate - Tx'!B984</f>
        <v>0.55758634860471945</v>
      </c>
    </row>
    <row r="984" spans="1:2" x14ac:dyDescent="0.25">
      <c r="A984" s="15">
        <f>'Nyquist Rate - Tx'!A985</f>
        <v>0.97</v>
      </c>
      <c r="B984" s="15">
        <f>'Nyquist Rate - Tx'!B985</f>
        <v>2.2542081049016389E-14</v>
      </c>
    </row>
    <row r="985" spans="1:2" x14ac:dyDescent="0.25">
      <c r="A985" s="15">
        <f>'Nyquist Rate - Tx'!A986</f>
        <v>0.97099999999999997</v>
      </c>
      <c r="B985" s="15">
        <f>'Nyquist Rate - Tx'!B986</f>
        <v>-6.8151511556217403E-2</v>
      </c>
    </row>
    <row r="986" spans="1:2" x14ac:dyDescent="0.25">
      <c r="A986" s="15">
        <f>'Nyquist Rate - Tx'!A987</f>
        <v>0.97199999999999998</v>
      </c>
      <c r="B986" s="15">
        <f>'Nyquist Rate - Tx'!B987</f>
        <v>0.33688103937538671</v>
      </c>
    </row>
    <row r="987" spans="1:2" x14ac:dyDescent="0.25">
      <c r="A987" s="15">
        <f>'Nyquist Rate - Tx'!A988</f>
        <v>0.97299999999999998</v>
      </c>
      <c r="B987" s="15">
        <f>'Nyquist Rate - Tx'!B988</f>
        <v>1.1530927390585308</v>
      </c>
    </row>
    <row r="988" spans="1:2" x14ac:dyDescent="0.25">
      <c r="A988" s="15">
        <f>'Nyquist Rate - Tx'!A989</f>
        <v>0.97399999999999998</v>
      </c>
      <c r="B988" s="15">
        <f>'Nyquist Rate - Tx'!B989</f>
        <v>2.2793445235402561</v>
      </c>
    </row>
    <row r="989" spans="1:2" x14ac:dyDescent="0.25">
      <c r="A989" s="15">
        <f>'Nyquist Rate - Tx'!A990</f>
        <v>0.97499999999999998</v>
      </c>
      <c r="B989" s="15">
        <f>'Nyquist Rate - Tx'!B990</f>
        <v>3.5857864376267861</v>
      </c>
    </row>
    <row r="990" spans="1:2" x14ac:dyDescent="0.25">
      <c r="A990" s="15">
        <f>'Nyquist Rate - Tx'!A991</f>
        <v>0.97599999999999998</v>
      </c>
      <c r="B990" s="15">
        <f>'Nyquist Rate - Tx'!B991</f>
        <v>4.9270509831249099</v>
      </c>
    </row>
    <row r="991" spans="1:2" x14ac:dyDescent="0.25">
      <c r="A991" s="15">
        <f>'Nyquist Rate - Tx'!A992</f>
        <v>0.97699999999999998</v>
      </c>
      <c r="B991" s="15">
        <f>'Nyquist Rate - Tx'!B992</f>
        <v>6.1569132130856454</v>
      </c>
    </row>
    <row r="992" spans="1:2" x14ac:dyDescent="0.25">
      <c r="A992" s="15">
        <f>'Nyquist Rate - Tx'!A993</f>
        <v>0.97799999999999998</v>
      </c>
      <c r="B992" s="15">
        <f>'Nyquist Rate - Tx'!B993</f>
        <v>7.1429719392844087</v>
      </c>
    </row>
    <row r="993" spans="1:2" x14ac:dyDescent="0.25">
      <c r="A993" s="15">
        <f>'Nyquist Rate - Tx'!A994</f>
        <v>0.97899999999999998</v>
      </c>
      <c r="B993" s="15">
        <f>'Nyquist Rate - Tx'!B994</f>
        <v>7.7799059002854642</v>
      </c>
    </row>
    <row r="994" spans="1:2" x14ac:dyDescent="0.25">
      <c r="A994" s="15">
        <f>'Nyquist Rate - Tx'!A995</f>
        <v>0.98</v>
      </c>
      <c r="B994" s="15">
        <f>'Nyquist Rate - Tx'!B995</f>
        <v>8</v>
      </c>
    </row>
    <row r="995" spans="1:2" x14ac:dyDescent="0.25">
      <c r="A995" s="15">
        <f>'Nyquist Rate - Tx'!A996</f>
        <v>0.98099999999999998</v>
      </c>
      <c r="B995" s="15">
        <f>'Nyquist Rate - Tx'!B996</f>
        <v>7.7799059002854785</v>
      </c>
    </row>
    <row r="996" spans="1:2" x14ac:dyDescent="0.25">
      <c r="A996" s="15">
        <f>'Nyquist Rate - Tx'!A997</f>
        <v>0.98199999999999998</v>
      </c>
      <c r="B996" s="15">
        <f>'Nyquist Rate - Tx'!B997</f>
        <v>7.1429719392844326</v>
      </c>
    </row>
    <row r="997" spans="1:2" x14ac:dyDescent="0.25">
      <c r="A997" s="15">
        <f>'Nyquist Rate - Tx'!A998</f>
        <v>0.98299999999999998</v>
      </c>
      <c r="B997" s="15">
        <f>'Nyquist Rate - Tx'!B998</f>
        <v>6.1569132130856792</v>
      </c>
    </row>
    <row r="998" spans="1:2" x14ac:dyDescent="0.25">
      <c r="A998" s="15">
        <f>'Nyquist Rate - Tx'!A999</f>
        <v>0.98399999999999999</v>
      </c>
      <c r="B998" s="15">
        <f>'Nyquist Rate - Tx'!B999</f>
        <v>4.9270509831249516</v>
      </c>
    </row>
    <row r="999" spans="1:2" x14ac:dyDescent="0.25">
      <c r="A999" s="15">
        <f>'Nyquist Rate - Tx'!A1000</f>
        <v>0.98499999999999999</v>
      </c>
      <c r="B999" s="15">
        <f>'Nyquist Rate - Tx'!B1000</f>
        <v>3.5857864376268269</v>
      </c>
    </row>
    <row r="1000" spans="1:2" x14ac:dyDescent="0.25">
      <c r="A1000" s="15">
        <f>'Nyquist Rate - Tx'!A1001</f>
        <v>0.98599999999999999</v>
      </c>
      <c r="B1000" s="15">
        <f>'Nyquist Rate - Tx'!B1001</f>
        <v>2.2793445235402938</v>
      </c>
    </row>
    <row r="1001" spans="1:2" x14ac:dyDescent="0.25">
      <c r="A1001" s="15">
        <f>'Nyquist Rate - Tx'!A1002</f>
        <v>0.98699999999999999</v>
      </c>
      <c r="B1001" s="15">
        <f>'Nyquist Rate - Tx'!B1002</f>
        <v>1.1530927390585619</v>
      </c>
    </row>
    <row r="1002" spans="1:2" x14ac:dyDescent="0.25">
      <c r="A1002" s="15">
        <f>'Nyquist Rate - Tx'!A1003</f>
        <v>0.98799999999999999</v>
      </c>
      <c r="B1002" s="15">
        <f>'Nyquist Rate - Tx'!B1003</f>
        <v>0.33688103937540625</v>
      </c>
    </row>
    <row r="1003" spans="1:2" x14ac:dyDescent="0.25">
      <c r="A1003" s="15">
        <f>'Nyquist Rate - Tx'!A1004</f>
        <v>0.98899999999999999</v>
      </c>
      <c r="B1003" s="15">
        <f>'Nyquist Rate - Tx'!B1004</f>
        <v>-6.8151511556243632E-2</v>
      </c>
    </row>
    <row r="1004" spans="1:2" x14ac:dyDescent="0.25">
      <c r="A1004" s="15">
        <f>'Nyquist Rate - Tx'!A1005</f>
        <v>0.99</v>
      </c>
      <c r="B1004" s="15">
        <f>'Nyquist Rate - Tx'!B1005</f>
        <v>1.2740026048008574E-14</v>
      </c>
    </row>
    <row r="1005" spans="1:2" x14ac:dyDescent="0.25">
      <c r="A1005" s="15">
        <f>'Nyquist Rate - Tx'!A1006</f>
        <v>0.99099999999999999</v>
      </c>
      <c r="B1005" s="15">
        <f>'Nyquist Rate - Tx'!B1006</f>
        <v>0.55758634860469458</v>
      </c>
    </row>
    <row r="1006" spans="1:2" x14ac:dyDescent="0.25">
      <c r="A1006" s="15">
        <f>'Nyquist Rate - Tx'!A1007</f>
        <v>0.99199999999999999</v>
      </c>
      <c r="B1006" s="15">
        <f>'Nyquist Rate - Tx'!B1007</f>
        <v>1.5729490168751104</v>
      </c>
    </row>
    <row r="1007" spans="1:2" x14ac:dyDescent="0.25">
      <c r="A1007" s="15">
        <f>'Nyquist Rate - Tx'!A1008</f>
        <v>0.99299999999999999</v>
      </c>
      <c r="B1007" s="15">
        <f>'Nyquist Rate - Tx'!B1008</f>
        <v>2.9690547380166064</v>
      </c>
    </row>
    <row r="1008" spans="1:2" x14ac:dyDescent="0.25">
      <c r="A1008" s="15">
        <f>'Nyquist Rate - Tx'!A1009</f>
        <v>0.99399999999999999</v>
      </c>
      <c r="B1008" s="15">
        <f>'Nyquist Rate - Tx'!B1009</f>
        <v>4.6304855327103187</v>
      </c>
    </row>
    <row r="1009" spans="1:2" x14ac:dyDescent="0.25">
      <c r="A1009" s="15">
        <f>'Nyquist Rate - Tx'!A1010</f>
        <v>0.995</v>
      </c>
      <c r="B1009" s="15">
        <f>'Nyquist Rate - Tx'!B1010</f>
        <v>6.4142135623731367</v>
      </c>
    </row>
    <row r="1010" spans="1:2" x14ac:dyDescent="0.25">
      <c r="A1010" s="15">
        <f>'Nyquist Rate - Tx'!A1011</f>
        <v>0.996</v>
      </c>
      <c r="B1010" s="15">
        <f>'Nyquist Rate - Tx'!B1011</f>
        <v>8.1631189606246046</v>
      </c>
    </row>
    <row r="1011" spans="1:2" x14ac:dyDescent="0.25">
      <c r="A1011" s="15">
        <f>'Nyquist Rate - Tx'!A1012</f>
        <v>0.997</v>
      </c>
      <c r="B1011" s="15">
        <f>'Nyquist Rate - Tx'!B1012</f>
        <v>9.7209393098390233</v>
      </c>
    </row>
    <row r="1012" spans="1:2" x14ac:dyDescent="0.25">
      <c r="A1012" s="15">
        <f>'Nyquist Rate - Tx'!A1013</f>
        <v>0.998</v>
      </c>
      <c r="B1012" s="15">
        <f>'Nyquist Rate - Tx'!B1013</f>
        <v>10.947198004465132</v>
      </c>
    </row>
    <row r="1013" spans="1:2" x14ac:dyDescent="0.25">
      <c r="A1013" s="15">
        <f>'Nyquist Rate - Tx'!A1014</f>
        <v>0.999</v>
      </c>
      <c r="B1013" s="15">
        <f>'Nyquist Rate - Tx'!B1014</f>
        <v>11.730659262666068</v>
      </c>
    </row>
    <row r="1014" spans="1:2" x14ac:dyDescent="0.25">
      <c r="A1014" s="15">
        <f>'Nyquist Rate - Tx'!A1015</f>
        <v>1</v>
      </c>
      <c r="B1014" s="15">
        <f>'Nyquist Rate - Tx'!B1015</f>
        <v>12</v>
      </c>
    </row>
    <row r="1015" spans="1:2" x14ac:dyDescent="0.25">
      <c r="A1015" s="15">
        <f>'Nyquist Rate - Tx'!A1016</f>
        <v>1.0009999999999999</v>
      </c>
      <c r="B1015" s="15">
        <f>'Nyquist Rate - Tx'!B1016</f>
        <v>11.730659262666061</v>
      </c>
    </row>
    <row r="1016" spans="1:2" x14ac:dyDescent="0.25">
      <c r="A1016" s="15">
        <f>'Nyquist Rate - Tx'!A1017</f>
        <v>1.002</v>
      </c>
      <c r="B1016" s="15">
        <f>'Nyquist Rate - Tx'!B1017</f>
        <v>10.947198004465118</v>
      </c>
    </row>
    <row r="1017" spans="1:2" x14ac:dyDescent="0.25">
      <c r="A1017" s="15">
        <f>'Nyquist Rate - Tx'!A1018</f>
        <v>1.0029999999999999</v>
      </c>
      <c r="B1017" s="15">
        <f>'Nyquist Rate - Tx'!B1018</f>
        <v>9.7209393098392614</v>
      </c>
    </row>
    <row r="1018" spans="1:2" x14ac:dyDescent="0.25">
      <c r="A1018" s="15">
        <f>'Nyquist Rate - Tx'!A1019</f>
        <v>1.004</v>
      </c>
      <c r="B1018" s="15">
        <f>'Nyquist Rate - Tx'!B1019</f>
        <v>8.1631189606245833</v>
      </c>
    </row>
    <row r="1019" spans="1:2" x14ac:dyDescent="0.25">
      <c r="A1019" s="15">
        <f>'Nyquist Rate - Tx'!A1020</f>
        <v>1.0049999999999999</v>
      </c>
      <c r="B1019" s="15">
        <f>'Nyquist Rate - Tx'!B1020</f>
        <v>6.4142135623731145</v>
      </c>
    </row>
    <row r="1020" spans="1:2" x14ac:dyDescent="0.25">
      <c r="A1020" s="15">
        <f>'Nyquist Rate - Tx'!A1021</f>
        <v>1.006</v>
      </c>
      <c r="B1020" s="15">
        <f>'Nyquist Rate - Tx'!B1021</f>
        <v>4.6304855327102974</v>
      </c>
    </row>
    <row r="1021" spans="1:2" x14ac:dyDescent="0.25">
      <c r="A1021" s="15">
        <f>'Nyquist Rate - Tx'!A1022</f>
        <v>1.0069999999999999</v>
      </c>
      <c r="B1021" s="15">
        <f>'Nyquist Rate - Tx'!B1022</f>
        <v>2.9690547380168679</v>
      </c>
    </row>
    <row r="1022" spans="1:2" x14ac:dyDescent="0.25">
      <c r="A1022" s="15">
        <f>'Nyquist Rate - Tx'!A1023</f>
        <v>1.008</v>
      </c>
      <c r="B1022" s="15">
        <f>'Nyquist Rate - Tx'!B1023</f>
        <v>1.5729490168750953</v>
      </c>
    </row>
    <row r="1023" spans="1:2" x14ac:dyDescent="0.25">
      <c r="A1023" s="15">
        <f>'Nyquist Rate - Tx'!A1024</f>
        <v>1.0089999999999999</v>
      </c>
      <c r="B1023" s="15">
        <f>'Nyquist Rate - Tx'!B1024</f>
        <v>0.5575863486048287</v>
      </c>
    </row>
    <row r="1024" spans="1:2" x14ac:dyDescent="0.25">
      <c r="A1024" s="15">
        <f>'Nyquist Rate - Tx'!A1025</f>
        <v>1.01</v>
      </c>
      <c r="B1024" s="15">
        <f>'Nyquist Rate - Tx'!B1025</f>
        <v>8.8212857157767552E-15</v>
      </c>
    </row>
    <row r="1025" spans="1:2" x14ac:dyDescent="0.25">
      <c r="A1025" s="15">
        <f>'Nyquist Rate - Tx'!A1026</f>
        <v>1.0109999999999999</v>
      </c>
      <c r="B1025" s="15">
        <f>'Nyquist Rate - Tx'!B1026</f>
        <v>-6.815151155624144E-2</v>
      </c>
    </row>
    <row r="1026" spans="1:2" x14ac:dyDescent="0.25">
      <c r="A1026" s="15">
        <f>'Nyquist Rate - Tx'!A1027</f>
        <v>1.012</v>
      </c>
      <c r="B1026" s="15">
        <f>'Nyquist Rate - Tx'!B1027</f>
        <v>0.33688103937541414</v>
      </c>
    </row>
    <row r="1027" spans="1:2" x14ac:dyDescent="0.25">
      <c r="A1027" s="15">
        <f>'Nyquist Rate - Tx'!A1028</f>
        <v>1.0129999999999999</v>
      </c>
      <c r="B1027" s="15">
        <f>'Nyquist Rate - Tx'!B1028</f>
        <v>1.1530927390583952</v>
      </c>
    </row>
    <row r="1028" spans="1:2" x14ac:dyDescent="0.25">
      <c r="A1028" s="15">
        <f>'Nyquist Rate - Tx'!A1029</f>
        <v>1.014</v>
      </c>
      <c r="B1028" s="15">
        <f>'Nyquist Rate - Tx'!B1029</f>
        <v>2.2793445235403089</v>
      </c>
    </row>
    <row r="1029" spans="1:2" x14ac:dyDescent="0.25">
      <c r="A1029" s="15">
        <f>'Nyquist Rate - Tx'!A1030</f>
        <v>1.0149999999999999</v>
      </c>
      <c r="B1029" s="15">
        <f>'Nyquist Rate - Tx'!B1030</f>
        <v>3.5857864376268429</v>
      </c>
    </row>
    <row r="1030" spans="1:2" x14ac:dyDescent="0.25">
      <c r="A1030" s="15">
        <f>'Nyquist Rate - Tx'!A1031</f>
        <v>1.016</v>
      </c>
      <c r="B1030" s="15">
        <f>'Nyquist Rate - Tx'!B1031</f>
        <v>4.9270509831249694</v>
      </c>
    </row>
    <row r="1031" spans="1:2" x14ac:dyDescent="0.25">
      <c r="A1031" s="15">
        <f>'Nyquist Rate - Tx'!A1032</f>
        <v>1.0169999999999999</v>
      </c>
      <c r="B1031" s="15">
        <f>'Nyquist Rate - Tx'!B1032</f>
        <v>6.15691321308549</v>
      </c>
    </row>
    <row r="1032" spans="1:2" x14ac:dyDescent="0.25">
      <c r="A1032" s="15">
        <f>'Nyquist Rate - Tx'!A1033</f>
        <v>1.018</v>
      </c>
      <c r="B1032" s="15">
        <f>'Nyquist Rate - Tx'!B1033</f>
        <v>7.1429719392844433</v>
      </c>
    </row>
    <row r="1033" spans="1:2" x14ac:dyDescent="0.25">
      <c r="A1033" s="15">
        <f>'Nyquist Rate - Tx'!A1034</f>
        <v>1.0189999999999999</v>
      </c>
      <c r="B1033" s="15">
        <f>'Nyquist Rate - Tx'!B1034</f>
        <v>7.7799059002854829</v>
      </c>
    </row>
    <row r="1034" spans="1:2" x14ac:dyDescent="0.25">
      <c r="A1034" s="15">
        <f>'Nyquist Rate - Tx'!A1035</f>
        <v>1.02</v>
      </c>
      <c r="B1034" s="15">
        <f>'Nyquist Rate - Tx'!B1035</f>
        <v>8</v>
      </c>
    </row>
    <row r="1035" spans="1:2" x14ac:dyDescent="0.25">
      <c r="A1035" s="15">
        <f>'Nyquist Rate - Tx'!A1036</f>
        <v>1.0209999999999999</v>
      </c>
      <c r="B1035" s="15">
        <f>'Nyquist Rate - Tx'!B1036</f>
        <v>7.779905900285538</v>
      </c>
    </row>
    <row r="1036" spans="1:2" x14ac:dyDescent="0.25">
      <c r="A1036" s="15">
        <f>'Nyquist Rate - Tx'!A1037</f>
        <v>1.022</v>
      </c>
      <c r="B1036" s="15">
        <f>'Nyquist Rate - Tx'!B1037</f>
        <v>7.1429719392843971</v>
      </c>
    </row>
    <row r="1037" spans="1:2" x14ac:dyDescent="0.25">
      <c r="A1037" s="15">
        <f>'Nyquist Rate - Tx'!A1038</f>
        <v>1.0229999999999999</v>
      </c>
      <c r="B1037" s="15">
        <f>'Nyquist Rate - Tx'!B1038</f>
        <v>6.1569132130856312</v>
      </c>
    </row>
    <row r="1038" spans="1:2" x14ac:dyDescent="0.25">
      <c r="A1038" s="15">
        <f>'Nyquist Rate - Tx'!A1039</f>
        <v>1.024</v>
      </c>
      <c r="B1038" s="15">
        <f>'Nyquist Rate - Tx'!B1039</f>
        <v>4.9270509831248948</v>
      </c>
    </row>
    <row r="1039" spans="1:2" x14ac:dyDescent="0.25">
      <c r="A1039" s="15">
        <f>'Nyquist Rate - Tx'!A1040</f>
        <v>1.0249999999999999</v>
      </c>
      <c r="B1039" s="15">
        <f>'Nyquist Rate - Tx'!B1040</f>
        <v>3.5857864376270117</v>
      </c>
    </row>
    <row r="1040" spans="1:2" x14ac:dyDescent="0.25">
      <c r="A1040" s="15">
        <f>'Nyquist Rate - Tx'!A1041</f>
        <v>1.026</v>
      </c>
      <c r="B1040" s="15">
        <f>'Nyquist Rate - Tx'!B1041</f>
        <v>2.2793445235402396</v>
      </c>
    </row>
    <row r="1041" spans="1:2" x14ac:dyDescent="0.25">
      <c r="A1041" s="15">
        <f>'Nyquist Rate - Tx'!A1042</f>
        <v>1.0269999999999999</v>
      </c>
      <c r="B1041" s="15">
        <f>'Nyquist Rate - Tx'!B1042</f>
        <v>1.1530927390586982</v>
      </c>
    </row>
  </sheetData>
  <mergeCells count="14">
    <mergeCell ref="A10:B10"/>
    <mergeCell ref="A11:B11"/>
    <mergeCell ref="E10:F10"/>
    <mergeCell ref="E4:G4"/>
    <mergeCell ref="E9:F9"/>
    <mergeCell ref="A6:B6"/>
    <mergeCell ref="A7:B7"/>
    <mergeCell ref="A8:B8"/>
    <mergeCell ref="A9:B9"/>
    <mergeCell ref="A1:B1"/>
    <mergeCell ref="C1:G1"/>
    <mergeCell ref="A3:B3"/>
    <mergeCell ref="A4:B4"/>
    <mergeCell ref="A5:B5"/>
  </mergeCells>
  <conditionalFormatting sqref="H14:H269">
    <cfRule type="cellIs" dxfId="6" priority="1" operator="greaterThan">
      <formula>$G$9/2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1032"/>
  <sheetViews>
    <sheetView topLeftCell="A10" zoomScaleNormal="100" workbookViewId="0">
      <selection activeCell="X7" sqref="X7:AA18"/>
    </sheetView>
  </sheetViews>
  <sheetFormatPr defaultRowHeight="15" x14ac:dyDescent="0.25"/>
  <cols>
    <col min="2" max="2" width="11" customWidth="1"/>
    <col min="4" max="4" width="9" style="33"/>
    <col min="5" max="5" width="10.5703125" customWidth="1"/>
    <col min="6" max="6" width="5.7109375" customWidth="1"/>
    <col min="7" max="7" width="12.85546875" customWidth="1"/>
    <col min="8" max="8" width="16.7109375" customWidth="1"/>
    <col min="9" max="9" width="11.5703125" customWidth="1"/>
    <col min="10" max="10" width="13.28515625" customWidth="1"/>
    <col min="11" max="11" width="19.28515625" customWidth="1"/>
    <col min="12" max="12" width="10.42578125" style="1" customWidth="1"/>
    <col min="13" max="17" width="12.85546875" customWidth="1"/>
    <col min="18" max="18" width="14.140625" customWidth="1"/>
    <col min="19" max="20" width="12.85546875" customWidth="1"/>
    <col min="21" max="21" width="12.85546875" style="1" customWidth="1"/>
    <col min="23" max="23" width="7.7109375" customWidth="1"/>
    <col min="24" max="24" width="15.7109375" customWidth="1"/>
    <col min="25" max="25" width="10.5703125" customWidth="1"/>
    <col min="26" max="26" width="28.7109375" customWidth="1"/>
    <col min="27" max="27" width="30.7109375" customWidth="1"/>
  </cols>
  <sheetData>
    <row r="2" spans="1:27" x14ac:dyDescent="0.25">
      <c r="E2" s="24" t="s">
        <v>7</v>
      </c>
      <c r="F2" s="31">
        <v>0.2</v>
      </c>
      <c r="I2" s="63" t="s">
        <v>39</v>
      </c>
      <c r="J2" s="64"/>
      <c r="K2" s="32">
        <f>'Nyquist Rate - Tx'!G10</f>
        <v>1.25</v>
      </c>
    </row>
    <row r="3" spans="1:27" x14ac:dyDescent="0.25">
      <c r="E3" s="24" t="s">
        <v>8</v>
      </c>
      <c r="F3" s="31">
        <v>0.7</v>
      </c>
    </row>
    <row r="7" spans="1:27" ht="30" customHeight="1" x14ac:dyDescent="0.25">
      <c r="A7" s="12" t="s">
        <v>12</v>
      </c>
      <c r="B7" s="12" t="s">
        <v>49</v>
      </c>
      <c r="C7" s="12" t="s">
        <v>38</v>
      </c>
      <c r="D7" s="34"/>
      <c r="E7" s="12" t="s">
        <v>36</v>
      </c>
      <c r="F7" s="12" t="s">
        <v>37</v>
      </c>
      <c r="G7" s="12" t="s">
        <v>43</v>
      </c>
      <c r="H7" s="12" t="s">
        <v>5</v>
      </c>
      <c r="I7" s="12" t="s">
        <v>40</v>
      </c>
      <c r="J7" s="12" t="s">
        <v>15</v>
      </c>
      <c r="K7" s="12" t="s">
        <v>10</v>
      </c>
      <c r="L7" s="52" t="s">
        <v>9</v>
      </c>
      <c r="N7" s="12" t="s">
        <v>8</v>
      </c>
      <c r="O7" s="12" t="s">
        <v>37</v>
      </c>
      <c r="P7" s="12" t="s">
        <v>43</v>
      </c>
      <c r="Q7" s="12" t="s">
        <v>5</v>
      </c>
      <c r="R7" s="12" t="s">
        <v>40</v>
      </c>
      <c r="S7" s="12" t="s">
        <v>15</v>
      </c>
      <c r="T7" s="12" t="s">
        <v>10</v>
      </c>
      <c r="U7" s="52" t="s">
        <v>9</v>
      </c>
      <c r="X7" t="s">
        <v>15</v>
      </c>
      <c r="Y7" t="s">
        <v>58</v>
      </c>
      <c r="Z7" t="s">
        <v>56</v>
      </c>
      <c r="AA7" t="s">
        <v>57</v>
      </c>
    </row>
    <row r="8" spans="1:27" x14ac:dyDescent="0.25">
      <c r="A8" s="22">
        <v>0</v>
      </c>
      <c r="B8" s="36" t="str">
        <f>MID(VLOOKUP(A8/4,'Nyquist Rate - Tx'!$E$15:$J$270,6),(MOD(A8,4)+1),1)</f>
        <v>1</v>
      </c>
      <c r="C8" s="23">
        <f ca="1">RANDBETWEEN(-100,100)</f>
        <v>-54</v>
      </c>
      <c r="D8" s="35"/>
      <c r="E8" s="23">
        <f t="shared" ref="E8:E71" ca="1" si="0">(C8/100)*$F$2</f>
        <v>-0.10800000000000001</v>
      </c>
      <c r="F8" s="23">
        <f ca="1">B8+E8</f>
        <v>0.89200000000000002</v>
      </c>
      <c r="G8" s="27">
        <f ca="1">IF(F8&lt;0.5, 0, 1)</f>
        <v>1</v>
      </c>
      <c r="H8" s="27" t="str">
        <f ca="1">CONCATENATE(G8, G9, G10, G11)</f>
        <v>1001</v>
      </c>
      <c r="I8" s="27">
        <f ca="1">BIN2DEC(H8)</f>
        <v>9</v>
      </c>
      <c r="J8" s="27">
        <v>0</v>
      </c>
      <c r="K8" s="27">
        <f ca="1">ABS(BIN2DEC(CONCATENATE(B8,B9,B10,B11))-I8)</f>
        <v>0</v>
      </c>
      <c r="L8" s="23">
        <f ca="1">IF(I8="","",I8*$K$2)</f>
        <v>11.25</v>
      </c>
      <c r="M8" s="1"/>
      <c r="N8" s="11">
        <f t="shared" ref="N8:N71" ca="1" si="1">(C8/100)*$F$3</f>
        <v>-0.378</v>
      </c>
      <c r="O8" s="11">
        <f t="shared" ref="O8:O25" ca="1" si="2">N8+B8</f>
        <v>0.622</v>
      </c>
      <c r="P8" s="30">
        <f ca="1">IF(O8&lt;0.5, 0, 1)</f>
        <v>1</v>
      </c>
      <c r="Q8" s="30" t="str">
        <f ca="1">CONCATENATE(P8,P9,P10,P11)</f>
        <v>1001</v>
      </c>
      <c r="R8" s="30">
        <f ca="1">BIN2DEC(Q8)</f>
        <v>9</v>
      </c>
      <c r="S8" s="30">
        <v>0</v>
      </c>
      <c r="T8" s="30">
        <f ca="1">ABS(BIN2DEC(CONCATENATE(B8,B9,B10,B11))-R8)</f>
        <v>0</v>
      </c>
      <c r="U8" s="11">
        <f ca="1">R8*$K$2</f>
        <v>11.25</v>
      </c>
      <c r="X8">
        <v>0</v>
      </c>
      <c r="Y8">
        <v>0</v>
      </c>
      <c r="Z8" s="1">
        <f ca="1">L8</f>
        <v>11.25</v>
      </c>
      <c r="AA8" s="1">
        <f ca="1">U8</f>
        <v>11.25</v>
      </c>
    </row>
    <row r="9" spans="1:27" x14ac:dyDescent="0.25">
      <c r="A9" s="4">
        <v>1</v>
      </c>
      <c r="B9" s="37" t="str">
        <f>MID(VLOOKUP(A9/4,'Nyquist Rate - Tx'!$E$15:$J$270,6),(MOD(A9,4)+1),1)</f>
        <v>0</v>
      </c>
      <c r="C9" s="5">
        <f t="shared" ref="C9:C72" ca="1" si="3">RANDBETWEEN(-100,100)</f>
        <v>-57</v>
      </c>
      <c r="D9" s="35"/>
      <c r="E9" s="5">
        <f t="shared" ca="1" si="0"/>
        <v>-0.11399999999999999</v>
      </c>
      <c r="F9" s="5">
        <f t="shared" ref="F9:F72" ca="1" si="4">B9+E9</f>
        <v>-0.11399999999999999</v>
      </c>
      <c r="G9" s="27">
        <f t="shared" ref="G9:G72" ca="1" si="5">IF(F9&lt;0.5, 0, 1)</f>
        <v>0</v>
      </c>
      <c r="H9" s="28"/>
      <c r="I9" s="28"/>
      <c r="J9" s="28"/>
      <c r="K9" s="28"/>
      <c r="L9" s="23" t="str">
        <f t="shared" ref="L9:L24" si="6">IF(I9="","",I9*$K$2)</f>
        <v/>
      </c>
      <c r="M9" s="1"/>
      <c r="N9" s="5">
        <f t="shared" ca="1" si="1"/>
        <v>-0.39899999999999997</v>
      </c>
      <c r="O9" s="5">
        <f t="shared" ca="1" si="2"/>
        <v>-0.39899999999999997</v>
      </c>
      <c r="P9" s="30">
        <f t="shared" ref="P9:P72" ca="1" si="7">IF(O9&lt;0.5, 0, 1)</f>
        <v>0</v>
      </c>
      <c r="Q9" s="28"/>
      <c r="R9" s="28"/>
      <c r="S9" s="28"/>
      <c r="T9" s="28"/>
      <c r="U9" s="5"/>
      <c r="X9">
        <v>1</v>
      </c>
      <c r="Y9">
        <v>0.01</v>
      </c>
      <c r="Z9" s="1">
        <f ca="1">L12</f>
        <v>0</v>
      </c>
      <c r="AA9" s="1">
        <f ca="1">U12</f>
        <v>1.25</v>
      </c>
    </row>
    <row r="10" spans="1:27" x14ac:dyDescent="0.25">
      <c r="A10" s="4">
        <v>2</v>
      </c>
      <c r="B10" s="37" t="str">
        <f>MID(VLOOKUP(A10/4,'Nyquist Rate - Tx'!$E$15:$J$270,6),(MOD(A10,4)+1),1)</f>
        <v>0</v>
      </c>
      <c r="C10" s="5">
        <f t="shared" ca="1" si="3"/>
        <v>7</v>
      </c>
      <c r="D10" s="35"/>
      <c r="E10" s="5">
        <f t="shared" ca="1" si="0"/>
        <v>1.4000000000000002E-2</v>
      </c>
      <c r="F10" s="5">
        <f t="shared" ca="1" si="4"/>
        <v>1.4000000000000002E-2</v>
      </c>
      <c r="G10" s="27">
        <f t="shared" ca="1" si="5"/>
        <v>0</v>
      </c>
      <c r="H10" s="28"/>
      <c r="I10" s="28"/>
      <c r="J10" s="28"/>
      <c r="K10" s="28"/>
      <c r="L10" s="23" t="str">
        <f t="shared" si="6"/>
        <v/>
      </c>
      <c r="M10" s="1"/>
      <c r="N10" s="5">
        <f t="shared" ca="1" si="1"/>
        <v>4.9000000000000002E-2</v>
      </c>
      <c r="O10" s="5">
        <f t="shared" ca="1" si="2"/>
        <v>4.9000000000000002E-2</v>
      </c>
      <c r="P10" s="30">
        <f t="shared" ca="1" si="7"/>
        <v>0</v>
      </c>
      <c r="Q10" s="28"/>
      <c r="R10" s="28"/>
      <c r="S10" s="28"/>
      <c r="T10" s="28"/>
      <c r="U10" s="5"/>
      <c r="X10" s="46">
        <v>2</v>
      </c>
      <c r="Y10" s="46">
        <v>0.02</v>
      </c>
      <c r="Z10" s="1">
        <f ca="1">L16</f>
        <v>7.5</v>
      </c>
      <c r="AA10" s="1">
        <f ca="1">U16</f>
        <v>5</v>
      </c>
    </row>
    <row r="11" spans="1:27" x14ac:dyDescent="0.25">
      <c r="A11" s="4">
        <v>3</v>
      </c>
      <c r="B11" s="37" t="str">
        <f>MID(VLOOKUP(A11/4,'Nyquist Rate - Tx'!$E$15:$J$270,6),(MOD(A11,4)+1),1)</f>
        <v>1</v>
      </c>
      <c r="C11" s="5">
        <f t="shared" ca="1" si="3"/>
        <v>-33</v>
      </c>
      <c r="D11" s="35"/>
      <c r="E11" s="5">
        <f t="shared" ca="1" si="0"/>
        <v>-6.6000000000000003E-2</v>
      </c>
      <c r="F11" s="5">
        <f t="shared" ca="1" si="4"/>
        <v>0.93399999999999994</v>
      </c>
      <c r="G11" s="27">
        <f t="shared" ca="1" si="5"/>
        <v>1</v>
      </c>
      <c r="H11" s="28"/>
      <c r="I11" s="28"/>
      <c r="J11" s="28"/>
      <c r="K11" s="28"/>
      <c r="L11" s="23" t="str">
        <f t="shared" si="6"/>
        <v/>
      </c>
      <c r="M11" s="1"/>
      <c r="N11" s="5">
        <f t="shared" ca="1" si="1"/>
        <v>-0.23099999999999998</v>
      </c>
      <c r="O11" s="5">
        <f t="shared" ca="1" si="2"/>
        <v>0.76900000000000002</v>
      </c>
      <c r="P11" s="30">
        <f t="shared" ca="1" si="7"/>
        <v>1</v>
      </c>
      <c r="Q11" s="28"/>
      <c r="R11" s="28"/>
      <c r="S11" s="28"/>
      <c r="T11" s="28"/>
      <c r="U11" s="5"/>
      <c r="X11" s="46">
        <v>3</v>
      </c>
      <c r="Y11" s="46">
        <v>0.03</v>
      </c>
      <c r="Z11" s="1">
        <f ca="1">L20</f>
        <v>0</v>
      </c>
      <c r="AA11" s="1">
        <f ca="1">U20</f>
        <v>15</v>
      </c>
    </row>
    <row r="12" spans="1:27" x14ac:dyDescent="0.25">
      <c r="A12" s="4">
        <v>4</v>
      </c>
      <c r="B12" s="37" t="str">
        <f>MID(VLOOKUP(A12/4,'Nyquist Rate - Tx'!$E$15:$J$270,6),(MOD(A12,4)+1),1)</f>
        <v>0</v>
      </c>
      <c r="C12" s="5">
        <f t="shared" ca="1" si="3"/>
        <v>-3</v>
      </c>
      <c r="D12" s="35"/>
      <c r="E12" s="5">
        <f t="shared" ca="1" si="0"/>
        <v>-6.0000000000000001E-3</v>
      </c>
      <c r="F12" s="5">
        <f t="shared" ca="1" si="4"/>
        <v>-6.0000000000000001E-3</v>
      </c>
      <c r="G12" s="27">
        <f t="shared" ca="1" si="5"/>
        <v>0</v>
      </c>
      <c r="H12" s="27" t="str">
        <f ca="1">CONCATENATE(G12, G13, G14, G15)</f>
        <v>0000</v>
      </c>
      <c r="I12" s="27">
        <f t="shared" ref="I12" ca="1" si="8">BIN2DEC(H12)</f>
        <v>0</v>
      </c>
      <c r="J12" s="28">
        <v>1</v>
      </c>
      <c r="K12" s="27">
        <f t="shared" ref="K12" ca="1" si="9">ABS(BIN2DEC(CONCATENATE(B12,B13,B14,B15))-I12)</f>
        <v>0</v>
      </c>
      <c r="L12" s="23">
        <f t="shared" ca="1" si="6"/>
        <v>0</v>
      </c>
      <c r="M12" s="1"/>
      <c r="N12" s="5">
        <f t="shared" ca="1" si="1"/>
        <v>-2.0999999999999998E-2</v>
      </c>
      <c r="O12" s="5">
        <f t="shared" ca="1" si="2"/>
        <v>-2.0999999999999998E-2</v>
      </c>
      <c r="P12" s="30">
        <f t="shared" ca="1" si="7"/>
        <v>0</v>
      </c>
      <c r="Q12" s="30" t="str">
        <f t="shared" ref="Q12" ca="1" si="10">CONCATENATE(P12,P13,P14,P15)</f>
        <v>0001</v>
      </c>
      <c r="R12" s="30">
        <f t="shared" ref="R12" ca="1" si="11">BIN2DEC(Q12)</f>
        <v>1</v>
      </c>
      <c r="S12" s="30">
        <v>1</v>
      </c>
      <c r="T12" s="30">
        <f t="shared" ref="T12" ca="1" si="12">ABS(BIN2DEC(CONCATENATE(B12,B13,B14,B15))-R12)</f>
        <v>1</v>
      </c>
      <c r="U12" s="11">
        <f t="shared" ref="U12" ca="1" si="13">R12*$K$2</f>
        <v>1.25</v>
      </c>
      <c r="X12" s="46">
        <v>4</v>
      </c>
      <c r="Y12" s="46">
        <v>0.04</v>
      </c>
      <c r="Z12" s="1">
        <f ca="1">L24</f>
        <v>11.25</v>
      </c>
      <c r="AA12" s="1">
        <f ca="1">U24</f>
        <v>10</v>
      </c>
    </row>
    <row r="13" spans="1:27" x14ac:dyDescent="0.25">
      <c r="A13" s="4">
        <v>5</v>
      </c>
      <c r="B13" s="37" t="str">
        <f>MID(VLOOKUP(A13/4,'Nyquist Rate - Tx'!$E$15:$J$270,6),(MOD(A13,4)+1),1)</f>
        <v>0</v>
      </c>
      <c r="C13" s="5">
        <f t="shared" ca="1" si="3"/>
        <v>-30</v>
      </c>
      <c r="D13" s="35"/>
      <c r="E13" s="5">
        <f t="shared" ca="1" si="0"/>
        <v>-0.06</v>
      </c>
      <c r="F13" s="5">
        <f t="shared" ca="1" si="4"/>
        <v>-0.06</v>
      </c>
      <c r="G13" s="27">
        <f t="shared" ca="1" si="5"/>
        <v>0</v>
      </c>
      <c r="H13" s="28"/>
      <c r="I13" s="28"/>
      <c r="J13" s="28"/>
      <c r="K13" s="28"/>
      <c r="L13" s="23" t="str">
        <f t="shared" si="6"/>
        <v/>
      </c>
      <c r="M13" s="1"/>
      <c r="N13" s="5">
        <f t="shared" ca="1" si="1"/>
        <v>-0.21</v>
      </c>
      <c r="O13" s="5">
        <f t="shared" ca="1" si="2"/>
        <v>-0.21</v>
      </c>
      <c r="P13" s="30">
        <f t="shared" ca="1" si="7"/>
        <v>0</v>
      </c>
      <c r="Q13" s="28"/>
      <c r="R13" s="28"/>
      <c r="S13" s="28"/>
      <c r="T13" s="28"/>
      <c r="U13" s="5"/>
      <c r="X13" s="46">
        <v>5</v>
      </c>
      <c r="Y13" s="46">
        <v>0.05</v>
      </c>
      <c r="Z13" s="1">
        <f ca="1">L28</f>
        <v>0.625</v>
      </c>
      <c r="AA13" s="1">
        <f ca="1">U28</f>
        <v>5</v>
      </c>
    </row>
    <row r="14" spans="1:27" x14ac:dyDescent="0.25">
      <c r="A14" s="4">
        <v>6</v>
      </c>
      <c r="B14" s="37" t="str">
        <f>MID(VLOOKUP(A14/4,'Nyquist Rate - Tx'!$E$15:$J$270,6),(MOD(A14,4)+1),1)</f>
        <v>0</v>
      </c>
      <c r="C14" s="5">
        <f t="shared" ca="1" si="3"/>
        <v>-61</v>
      </c>
      <c r="D14" s="35"/>
      <c r="E14" s="5">
        <f t="shared" ca="1" si="0"/>
        <v>-0.122</v>
      </c>
      <c r="F14" s="5">
        <f t="shared" ca="1" si="4"/>
        <v>-0.122</v>
      </c>
      <c r="G14" s="27">
        <f t="shared" ca="1" si="5"/>
        <v>0</v>
      </c>
      <c r="H14" s="28"/>
      <c r="I14" s="28"/>
      <c r="J14" s="28"/>
      <c r="K14" s="28"/>
      <c r="L14" s="23" t="str">
        <f t="shared" si="6"/>
        <v/>
      </c>
      <c r="M14" s="1"/>
      <c r="N14" s="5">
        <f t="shared" ca="1" si="1"/>
        <v>-0.42699999999999999</v>
      </c>
      <c r="O14" s="5">
        <f t="shared" ca="1" si="2"/>
        <v>-0.42699999999999999</v>
      </c>
      <c r="P14" s="30">
        <f t="shared" ca="1" si="7"/>
        <v>0</v>
      </c>
      <c r="Q14" s="28"/>
      <c r="R14" s="28"/>
      <c r="S14" s="28"/>
      <c r="T14" s="28"/>
      <c r="U14" s="5"/>
      <c r="X14" s="46">
        <v>6</v>
      </c>
      <c r="Y14" s="46">
        <v>0.06</v>
      </c>
      <c r="Z14" s="1">
        <f ca="1">L32</f>
        <v>8.125</v>
      </c>
      <c r="AA14" s="1">
        <f ca="1">U32</f>
        <v>7.5</v>
      </c>
    </row>
    <row r="15" spans="1:27" x14ac:dyDescent="0.25">
      <c r="A15" s="4">
        <v>7</v>
      </c>
      <c r="B15" s="37" t="str">
        <f>MID(VLOOKUP(A15/4,'Nyquist Rate - Tx'!$E$15:$J$270,6),(MOD(A15,4)+1),1)</f>
        <v>0</v>
      </c>
      <c r="C15" s="5">
        <f t="shared" ca="1" si="3"/>
        <v>83</v>
      </c>
      <c r="D15" s="35"/>
      <c r="E15" s="5">
        <f t="shared" ca="1" si="0"/>
        <v>0.16600000000000001</v>
      </c>
      <c r="F15" s="5">
        <f t="shared" ca="1" si="4"/>
        <v>0.16600000000000001</v>
      </c>
      <c r="G15" s="27">
        <f t="shared" ca="1" si="5"/>
        <v>0</v>
      </c>
      <c r="H15" s="28"/>
      <c r="I15" s="28"/>
      <c r="J15" s="28"/>
      <c r="K15" s="28"/>
      <c r="L15" s="23" t="str">
        <f t="shared" si="6"/>
        <v/>
      </c>
      <c r="M15" s="1"/>
      <c r="N15" s="5">
        <f t="shared" ca="1" si="1"/>
        <v>0.58099999999999996</v>
      </c>
      <c r="O15" s="5">
        <f t="shared" ca="1" si="2"/>
        <v>0.58099999999999996</v>
      </c>
      <c r="P15" s="30">
        <f t="shared" ca="1" si="7"/>
        <v>1</v>
      </c>
      <c r="Q15" s="28"/>
      <c r="R15" s="28"/>
      <c r="S15" s="28"/>
      <c r="T15" s="28"/>
      <c r="U15" s="5"/>
      <c r="X15" s="46">
        <v>7</v>
      </c>
      <c r="Y15" s="46">
        <v>7.0000000000000007E-2</v>
      </c>
      <c r="Z15" s="1">
        <f ca="1">L36</f>
        <v>0.625</v>
      </c>
      <c r="AA15" s="1">
        <f ca="1">U36</f>
        <v>0</v>
      </c>
    </row>
    <row r="16" spans="1:27" x14ac:dyDescent="0.25">
      <c r="A16" s="4">
        <v>8</v>
      </c>
      <c r="B16" s="37" t="str">
        <f>MID(VLOOKUP(A16/4,'Nyquist Rate - Tx'!$E$15:$J$270,6),(MOD(A16,4)+1),1)</f>
        <v>0</v>
      </c>
      <c r="C16" s="5">
        <f t="shared" ca="1" si="3"/>
        <v>-44</v>
      </c>
      <c r="D16" s="35"/>
      <c r="E16" s="5">
        <f t="shared" ca="1" si="0"/>
        <v>-8.8000000000000009E-2</v>
      </c>
      <c r="F16" s="5">
        <f t="shared" ca="1" si="4"/>
        <v>-8.8000000000000009E-2</v>
      </c>
      <c r="G16" s="27">
        <f t="shared" ca="1" si="5"/>
        <v>0</v>
      </c>
      <c r="H16" s="27" t="str">
        <f ca="1">CONCATENATE(G16, G17, G18, G19)</f>
        <v>0110</v>
      </c>
      <c r="I16" s="27">
        <f t="shared" ref="I16" ca="1" si="14">BIN2DEC(H16)</f>
        <v>6</v>
      </c>
      <c r="J16" s="27">
        <v>2</v>
      </c>
      <c r="K16" s="27">
        <f t="shared" ref="K16" ca="1" si="15">ABS(BIN2DEC(CONCATENATE(B16,B17,B18,B19))-I16)</f>
        <v>0</v>
      </c>
      <c r="L16" s="23">
        <f t="shared" ca="1" si="6"/>
        <v>7.5</v>
      </c>
      <c r="M16" s="1"/>
      <c r="N16" s="5">
        <f t="shared" ca="1" si="1"/>
        <v>-0.308</v>
      </c>
      <c r="O16" s="5">
        <f t="shared" ca="1" si="2"/>
        <v>-0.308</v>
      </c>
      <c r="P16" s="30">
        <f t="shared" ca="1" si="7"/>
        <v>0</v>
      </c>
      <c r="Q16" s="30" t="str">
        <f t="shared" ref="Q16" ca="1" si="16">CONCATENATE(P16,P17,P18,P19)</f>
        <v>0100</v>
      </c>
      <c r="R16" s="30">
        <f t="shared" ref="R16" ca="1" si="17">BIN2DEC(Q16)</f>
        <v>4</v>
      </c>
      <c r="S16" s="30">
        <v>2</v>
      </c>
      <c r="T16" s="30">
        <f t="shared" ref="T16" ca="1" si="18">ABS(BIN2DEC(CONCATENATE(B16,B17,B18,B19))-R16)</f>
        <v>2</v>
      </c>
      <c r="U16" s="11">
        <f t="shared" ref="U16" ca="1" si="19">R16*$K$2</f>
        <v>5</v>
      </c>
      <c r="X16" s="46">
        <v>8</v>
      </c>
      <c r="Y16" s="46">
        <v>0.08</v>
      </c>
      <c r="Z16" s="1">
        <f ca="1">L40</f>
        <v>11.875</v>
      </c>
      <c r="AA16" s="1">
        <f ca="1">U40</f>
        <v>1.25</v>
      </c>
    </row>
    <row r="17" spans="1:27" x14ac:dyDescent="0.25">
      <c r="A17" s="4">
        <v>9</v>
      </c>
      <c r="B17" s="37" t="str">
        <f>MID(VLOOKUP(A17/4,'Nyquist Rate - Tx'!$E$15:$J$270,6),(MOD(A17,4)+1),1)</f>
        <v>1</v>
      </c>
      <c r="C17" s="5">
        <f t="shared" ca="1" si="3"/>
        <v>1</v>
      </c>
      <c r="D17" s="35"/>
      <c r="E17" s="5">
        <f t="shared" ca="1" si="0"/>
        <v>2E-3</v>
      </c>
      <c r="F17" s="5">
        <f t="shared" ca="1" si="4"/>
        <v>1.002</v>
      </c>
      <c r="G17" s="27">
        <f t="shared" ca="1" si="5"/>
        <v>1</v>
      </c>
      <c r="H17" s="28"/>
      <c r="I17" s="28"/>
      <c r="J17" s="28"/>
      <c r="K17" s="28"/>
      <c r="L17" s="23" t="str">
        <f t="shared" si="6"/>
        <v/>
      </c>
      <c r="M17" s="1"/>
      <c r="N17" s="5">
        <f t="shared" ca="1" si="1"/>
        <v>6.9999999999999993E-3</v>
      </c>
      <c r="O17" s="5">
        <f t="shared" ca="1" si="2"/>
        <v>1.0069999999999999</v>
      </c>
      <c r="P17" s="30">
        <f t="shared" ca="1" si="7"/>
        <v>1</v>
      </c>
      <c r="Q17" s="28"/>
      <c r="R17" s="28"/>
      <c r="S17" s="28"/>
      <c r="T17" s="28"/>
      <c r="U17" s="5"/>
      <c r="X17" s="46">
        <v>9</v>
      </c>
      <c r="Y17" s="46">
        <v>0.09</v>
      </c>
      <c r="Z17" s="1">
        <f ca="1">L44</f>
        <v>0.625</v>
      </c>
      <c r="AA17" s="1">
        <f ca="1">U44</f>
        <v>6.25</v>
      </c>
    </row>
    <row r="18" spans="1:27" x14ac:dyDescent="0.25">
      <c r="A18" s="4">
        <v>10</v>
      </c>
      <c r="B18" s="37" t="str">
        <f>MID(VLOOKUP(A18/4,'Nyquist Rate - Tx'!$E$15:$J$270,6),(MOD(A18,4)+1),1)</f>
        <v>1</v>
      </c>
      <c r="C18" s="5">
        <f t="shared" ca="1" si="3"/>
        <v>-94</v>
      </c>
      <c r="D18" s="35"/>
      <c r="E18" s="5">
        <f t="shared" ca="1" si="0"/>
        <v>-0.188</v>
      </c>
      <c r="F18" s="5">
        <f t="shared" ca="1" si="4"/>
        <v>0.81200000000000006</v>
      </c>
      <c r="G18" s="27">
        <f t="shared" ca="1" si="5"/>
        <v>1</v>
      </c>
      <c r="H18" s="28"/>
      <c r="I18" s="28"/>
      <c r="J18" s="28"/>
      <c r="K18" s="28"/>
      <c r="L18" s="23" t="str">
        <f t="shared" si="6"/>
        <v/>
      </c>
      <c r="M18" s="1"/>
      <c r="N18" s="5">
        <f t="shared" ca="1" si="1"/>
        <v>-0.65799999999999992</v>
      </c>
      <c r="O18" s="5">
        <f t="shared" ca="1" si="2"/>
        <v>0.34200000000000008</v>
      </c>
      <c r="P18" s="30">
        <f t="shared" ca="1" si="7"/>
        <v>0</v>
      </c>
      <c r="Q18" s="28"/>
      <c r="R18" s="28"/>
      <c r="S18" s="28"/>
      <c r="T18" s="28"/>
      <c r="U18" s="5"/>
      <c r="X18" s="46">
        <v>10</v>
      </c>
      <c r="Y18" s="46">
        <v>0.1</v>
      </c>
      <c r="Z18" s="1">
        <f ca="1">L48</f>
        <v>8.125</v>
      </c>
      <c r="AA18" s="1">
        <f ca="1">U48</f>
        <v>7.5</v>
      </c>
    </row>
    <row r="19" spans="1:27" x14ac:dyDescent="0.25">
      <c r="A19" s="4">
        <v>11</v>
      </c>
      <c r="B19" s="37" t="str">
        <f>MID(VLOOKUP(A19/4,'Nyquist Rate - Tx'!$E$15:$J$270,6),(MOD(A19,4)+1),1)</f>
        <v>0</v>
      </c>
      <c r="C19" s="5">
        <f t="shared" ca="1" si="3"/>
        <v>65</v>
      </c>
      <c r="D19" s="35"/>
      <c r="E19" s="5">
        <f t="shared" ca="1" si="0"/>
        <v>0.13</v>
      </c>
      <c r="F19" s="5">
        <f t="shared" ca="1" si="4"/>
        <v>0.13</v>
      </c>
      <c r="G19" s="27">
        <f t="shared" ca="1" si="5"/>
        <v>0</v>
      </c>
      <c r="H19" s="28"/>
      <c r="I19" s="28"/>
      <c r="J19" s="28"/>
      <c r="K19" s="28"/>
      <c r="L19" s="23" t="str">
        <f t="shared" si="6"/>
        <v/>
      </c>
      <c r="M19" s="1"/>
      <c r="N19" s="5">
        <f t="shared" ca="1" si="1"/>
        <v>0.45499999999999996</v>
      </c>
      <c r="O19" s="5">
        <f t="shared" ca="1" si="2"/>
        <v>0.45499999999999996</v>
      </c>
      <c r="P19" s="30">
        <f t="shared" ca="1" si="7"/>
        <v>0</v>
      </c>
      <c r="Q19" s="28"/>
      <c r="R19" s="28"/>
      <c r="S19" s="28"/>
      <c r="T19" s="28"/>
      <c r="U19" s="5"/>
    </row>
    <row r="20" spans="1:27" x14ac:dyDescent="0.25">
      <c r="A20" s="4">
        <v>12</v>
      </c>
      <c r="B20" s="37" t="str">
        <f>MID(VLOOKUP(A20/4,'Nyquist Rate - Tx'!$E$15:$J$270,6),(MOD(A20,4)+1),1)</f>
        <v>0</v>
      </c>
      <c r="C20" s="5">
        <f t="shared" ca="1" si="3"/>
        <v>94</v>
      </c>
      <c r="D20" s="35"/>
      <c r="E20" s="5">
        <f t="shared" ca="1" si="0"/>
        <v>0.188</v>
      </c>
      <c r="F20" s="5">
        <f t="shared" ca="1" si="4"/>
        <v>0.188</v>
      </c>
      <c r="G20" s="27">
        <f t="shared" ca="1" si="5"/>
        <v>0</v>
      </c>
      <c r="H20" s="27" t="str">
        <f t="shared" ref="H20" ca="1" si="20">CONCATENATE(G20, G21, G22, G23)</f>
        <v>0000</v>
      </c>
      <c r="I20" s="27">
        <f t="shared" ref="I20" ca="1" si="21">BIN2DEC(H20)</f>
        <v>0</v>
      </c>
      <c r="J20" s="28">
        <v>3</v>
      </c>
      <c r="K20" s="27">
        <f t="shared" ref="K20" ca="1" si="22">ABS(BIN2DEC(CONCATENATE(B20,B21,B22,B23))-I20)</f>
        <v>0</v>
      </c>
      <c r="L20" s="23">
        <f t="shared" ca="1" si="6"/>
        <v>0</v>
      </c>
      <c r="M20" s="1"/>
      <c r="N20" s="5">
        <f t="shared" ca="1" si="1"/>
        <v>0.65799999999999992</v>
      </c>
      <c r="O20" s="5">
        <f t="shared" ca="1" si="2"/>
        <v>0.65799999999999992</v>
      </c>
      <c r="P20" s="30">
        <f t="shared" ca="1" si="7"/>
        <v>1</v>
      </c>
      <c r="Q20" s="30" t="str">
        <f t="shared" ref="Q20" ca="1" si="23">CONCATENATE(P20,P21,P22,P23)</f>
        <v>1100</v>
      </c>
      <c r="R20" s="30">
        <f t="shared" ref="R20" ca="1" si="24">BIN2DEC(Q20)</f>
        <v>12</v>
      </c>
      <c r="S20" s="30">
        <v>3</v>
      </c>
      <c r="T20" s="30">
        <f t="shared" ref="T20" ca="1" si="25">ABS(BIN2DEC(CONCATENATE(B20,B21,B22,B23))-R20)</f>
        <v>12</v>
      </c>
      <c r="U20" s="11">
        <f t="shared" ref="U20" ca="1" si="26">R20*$K$2</f>
        <v>15</v>
      </c>
    </row>
    <row r="21" spans="1:27" x14ac:dyDescent="0.25">
      <c r="A21" s="4">
        <v>13</v>
      </c>
      <c r="B21" s="37" t="str">
        <f>MID(VLOOKUP(A21/4,'Nyquist Rate - Tx'!$E$15:$J$270,6),(MOD(A21,4)+1),1)</f>
        <v>0</v>
      </c>
      <c r="C21" s="5">
        <f t="shared" ca="1" si="3"/>
        <v>95</v>
      </c>
      <c r="D21" s="35"/>
      <c r="E21" s="5">
        <f t="shared" ca="1" si="0"/>
        <v>0.19</v>
      </c>
      <c r="F21" s="5">
        <f t="shared" ca="1" si="4"/>
        <v>0.19</v>
      </c>
      <c r="G21" s="27">
        <f t="shared" ca="1" si="5"/>
        <v>0</v>
      </c>
      <c r="H21" s="28"/>
      <c r="I21" s="28"/>
      <c r="J21" s="28"/>
      <c r="K21" s="28"/>
      <c r="L21" s="23" t="str">
        <f t="shared" si="6"/>
        <v/>
      </c>
      <c r="M21" s="1"/>
      <c r="N21" s="5">
        <f t="shared" ca="1" si="1"/>
        <v>0.66499999999999992</v>
      </c>
      <c r="O21" s="5">
        <f t="shared" ca="1" si="2"/>
        <v>0.66499999999999992</v>
      </c>
      <c r="P21" s="30">
        <f t="shared" ca="1" si="7"/>
        <v>1</v>
      </c>
      <c r="Q21" s="28"/>
      <c r="R21" s="28"/>
      <c r="S21" s="28"/>
      <c r="T21" s="28"/>
      <c r="U21" s="5"/>
    </row>
    <row r="22" spans="1:27" x14ac:dyDescent="0.25">
      <c r="A22" s="4">
        <v>14</v>
      </c>
      <c r="B22" s="37" t="str">
        <f>MID(VLOOKUP(A22/4,'Nyquist Rate - Tx'!$E$15:$J$270,6),(MOD(A22,4)+1),1)</f>
        <v>0</v>
      </c>
      <c r="C22" s="5">
        <f t="shared" ca="1" si="3"/>
        <v>-19</v>
      </c>
      <c r="D22" s="35"/>
      <c r="E22" s="5">
        <f t="shared" ca="1" si="0"/>
        <v>-3.8000000000000006E-2</v>
      </c>
      <c r="F22" s="5">
        <f t="shared" ca="1" si="4"/>
        <v>-3.8000000000000006E-2</v>
      </c>
      <c r="G22" s="27">
        <f t="shared" ca="1" si="5"/>
        <v>0</v>
      </c>
      <c r="H22" s="28"/>
      <c r="I22" s="28"/>
      <c r="J22" s="28"/>
      <c r="K22" s="28"/>
      <c r="L22" s="23" t="str">
        <f t="shared" si="6"/>
        <v/>
      </c>
      <c r="M22" s="1"/>
      <c r="N22" s="5">
        <f t="shared" ca="1" si="1"/>
        <v>-0.13299999999999998</v>
      </c>
      <c r="O22" s="5">
        <f t="shared" ca="1" si="2"/>
        <v>-0.13299999999999998</v>
      </c>
      <c r="P22" s="30">
        <f t="shared" ca="1" si="7"/>
        <v>0</v>
      </c>
      <c r="Q22" s="28"/>
      <c r="R22" s="28"/>
      <c r="S22" s="28"/>
      <c r="T22" s="28"/>
      <c r="U22" s="5"/>
    </row>
    <row r="23" spans="1:27" x14ac:dyDescent="0.25">
      <c r="A23" s="4">
        <v>15</v>
      </c>
      <c r="B23" s="37" t="str">
        <f>MID(VLOOKUP(A23/4,'Nyquist Rate - Tx'!$E$15:$J$270,6),(MOD(A23,4)+1),1)</f>
        <v>0</v>
      </c>
      <c r="C23" s="5">
        <f t="shared" ca="1" si="3"/>
        <v>-24</v>
      </c>
      <c r="D23" s="35"/>
      <c r="E23" s="5">
        <f t="shared" ca="1" si="0"/>
        <v>-4.8000000000000001E-2</v>
      </c>
      <c r="F23" s="5">
        <f t="shared" ca="1" si="4"/>
        <v>-4.8000000000000001E-2</v>
      </c>
      <c r="G23" s="27">
        <f t="shared" ca="1" si="5"/>
        <v>0</v>
      </c>
      <c r="H23" s="28"/>
      <c r="I23" s="28"/>
      <c r="J23" s="28"/>
      <c r="K23" s="28"/>
      <c r="L23" s="23" t="str">
        <f t="shared" si="6"/>
        <v/>
      </c>
      <c r="M23" s="1"/>
      <c r="N23" s="5">
        <f t="shared" ca="1" si="1"/>
        <v>-0.16799999999999998</v>
      </c>
      <c r="O23" s="5">
        <f t="shared" ca="1" si="2"/>
        <v>-0.16799999999999998</v>
      </c>
      <c r="P23" s="30">
        <f t="shared" ca="1" si="7"/>
        <v>0</v>
      </c>
      <c r="Q23" s="28"/>
      <c r="R23" s="28"/>
      <c r="S23" s="28"/>
      <c r="T23" s="28"/>
      <c r="U23" s="5"/>
    </row>
    <row r="24" spans="1:27" x14ac:dyDescent="0.25">
      <c r="A24" s="4">
        <v>16</v>
      </c>
      <c r="B24" s="37" t="str">
        <f>MID(VLOOKUP(A24/4,'Nyquist Rate - Tx'!$E$15:$J$270,6),(MOD(A24,4)+1),1)</f>
        <v>1</v>
      </c>
      <c r="C24" s="5">
        <f t="shared" ca="1" si="3"/>
        <v>-55</v>
      </c>
      <c r="D24" s="35"/>
      <c r="E24" s="5">
        <f t="shared" ca="1" si="0"/>
        <v>-0.11000000000000001</v>
      </c>
      <c r="F24" s="5">
        <f t="shared" ca="1" si="4"/>
        <v>0.89</v>
      </c>
      <c r="G24" s="27">
        <f t="shared" ca="1" si="5"/>
        <v>1</v>
      </c>
      <c r="H24" s="27" t="str">
        <f t="shared" ref="H24" ca="1" si="27">CONCATENATE(G24, G25, G26, G27)</f>
        <v>1001</v>
      </c>
      <c r="I24" s="27">
        <f t="shared" ref="I24" ca="1" si="28">BIN2DEC(H24)</f>
        <v>9</v>
      </c>
      <c r="J24" s="27">
        <v>4</v>
      </c>
      <c r="K24" s="27">
        <f t="shared" ref="K24" ca="1" si="29">ABS(BIN2DEC(CONCATENATE(B24,B25,B26,B27))-I24)</f>
        <v>0</v>
      </c>
      <c r="L24" s="23">
        <f t="shared" ca="1" si="6"/>
        <v>11.25</v>
      </c>
      <c r="M24" s="1"/>
      <c r="N24" s="5">
        <f t="shared" ca="1" si="1"/>
        <v>-0.38500000000000001</v>
      </c>
      <c r="O24" s="5">
        <f t="shared" ca="1" si="2"/>
        <v>0.61499999999999999</v>
      </c>
      <c r="P24" s="30">
        <f t="shared" ca="1" si="7"/>
        <v>1</v>
      </c>
      <c r="Q24" s="30" t="str">
        <f t="shared" ref="Q24" ca="1" si="30">CONCATENATE(P24,P25,P26,P27)</f>
        <v>1000</v>
      </c>
      <c r="R24" s="30">
        <f t="shared" ref="R24" ca="1" si="31">BIN2DEC(Q24)</f>
        <v>8</v>
      </c>
      <c r="S24" s="30">
        <v>4</v>
      </c>
      <c r="T24" s="30">
        <f t="shared" ref="T24" ca="1" si="32">ABS(BIN2DEC(CONCATENATE(B24,B25,B26,B27))-R24)</f>
        <v>1</v>
      </c>
      <c r="U24" s="11">
        <f t="shared" ref="U24" ca="1" si="33">R24*$K$2</f>
        <v>10</v>
      </c>
    </row>
    <row r="25" spans="1:27" x14ac:dyDescent="0.25">
      <c r="A25" s="4">
        <v>17</v>
      </c>
      <c r="B25" s="37" t="str">
        <f>MID(VLOOKUP(A25/4,'Nyquist Rate - Tx'!$E$15:$J$270,6),(MOD(A25,4)+1),1)</f>
        <v>0</v>
      </c>
      <c r="C25" s="5">
        <f t="shared" ca="1" si="3"/>
        <v>27</v>
      </c>
      <c r="D25" s="35"/>
      <c r="E25" s="5">
        <f t="shared" ca="1" si="0"/>
        <v>5.4000000000000006E-2</v>
      </c>
      <c r="F25" s="5">
        <f t="shared" ca="1" si="4"/>
        <v>5.4000000000000006E-2</v>
      </c>
      <c r="G25" s="27">
        <f t="shared" ca="1" si="5"/>
        <v>0</v>
      </c>
      <c r="H25" s="28"/>
      <c r="I25" s="28"/>
      <c r="J25" s="28"/>
      <c r="K25" s="28"/>
      <c r="L25" s="5"/>
      <c r="M25" s="1"/>
      <c r="N25" s="5">
        <f t="shared" ca="1" si="1"/>
        <v>0.189</v>
      </c>
      <c r="O25" s="5">
        <f t="shared" ca="1" si="2"/>
        <v>0.189</v>
      </c>
      <c r="P25" s="30">
        <f t="shared" ca="1" si="7"/>
        <v>0</v>
      </c>
      <c r="Q25" s="28"/>
      <c r="R25" s="28"/>
      <c r="S25" s="28"/>
      <c r="T25" s="28"/>
      <c r="U25" s="5"/>
    </row>
    <row r="26" spans="1:27" x14ac:dyDescent="0.25">
      <c r="A26" s="4">
        <v>18</v>
      </c>
      <c r="B26" s="37" t="str">
        <f>MID(VLOOKUP(A26/4,'Nyquist Rate - Tx'!$E$15:$J$270,6),(MOD(A26,4)+1),1)</f>
        <v>0</v>
      </c>
      <c r="C26" s="5">
        <f t="shared" ca="1" si="3"/>
        <v>40</v>
      </c>
      <c r="D26" s="35"/>
      <c r="E26" s="5">
        <f t="shared" ca="1" si="0"/>
        <v>8.0000000000000016E-2</v>
      </c>
      <c r="F26" s="5">
        <f t="shared" ca="1" si="4"/>
        <v>8.0000000000000016E-2</v>
      </c>
      <c r="G26" s="27">
        <f t="shared" ca="1" si="5"/>
        <v>0</v>
      </c>
      <c r="H26" s="28"/>
      <c r="I26" s="28"/>
      <c r="J26" s="28"/>
      <c r="K26" s="28"/>
      <c r="L26" s="5"/>
      <c r="M26" s="1"/>
      <c r="N26" s="5">
        <f t="shared" ca="1" si="1"/>
        <v>0.27999999999999997</v>
      </c>
      <c r="O26" s="5">
        <f t="shared" ref="O26:O89" ca="1" si="34">N26+B26</f>
        <v>0.27999999999999997</v>
      </c>
      <c r="P26" s="30">
        <f t="shared" ca="1" si="7"/>
        <v>0</v>
      </c>
      <c r="Q26" s="28"/>
      <c r="R26" s="28"/>
      <c r="S26" s="28"/>
      <c r="T26" s="28"/>
      <c r="U26" s="5"/>
    </row>
    <row r="27" spans="1:27" x14ac:dyDescent="0.25">
      <c r="A27" s="4">
        <v>19</v>
      </c>
      <c r="B27" s="37" t="str">
        <f>MID(VLOOKUP(A27/4,'Nyquist Rate - Tx'!$E$15:$J$270,6),(MOD(A27,4)+1),1)</f>
        <v>1</v>
      </c>
      <c r="C27" s="5">
        <f t="shared" ca="1" si="3"/>
        <v>-79</v>
      </c>
      <c r="D27" s="35"/>
      <c r="E27" s="5">
        <f t="shared" ca="1" si="0"/>
        <v>-0.15800000000000003</v>
      </c>
      <c r="F27" s="5">
        <f t="shared" ca="1" si="4"/>
        <v>0.84199999999999997</v>
      </c>
      <c r="G27" s="27">
        <f t="shared" ca="1" si="5"/>
        <v>1</v>
      </c>
      <c r="H27" s="28"/>
      <c r="I27" s="28"/>
      <c r="J27" s="28"/>
      <c r="K27" s="28"/>
      <c r="L27" s="5"/>
      <c r="M27" s="1"/>
      <c r="N27" s="5">
        <f t="shared" ca="1" si="1"/>
        <v>-0.55299999999999994</v>
      </c>
      <c r="O27" s="5">
        <f t="shared" ca="1" si="34"/>
        <v>0.44700000000000006</v>
      </c>
      <c r="P27" s="30">
        <f t="shared" ca="1" si="7"/>
        <v>0</v>
      </c>
      <c r="Q27" s="28"/>
      <c r="R27" s="28"/>
      <c r="S27" s="28"/>
      <c r="T27" s="28"/>
      <c r="U27" s="5"/>
    </row>
    <row r="28" spans="1:27" x14ac:dyDescent="0.25">
      <c r="A28" s="4">
        <v>20</v>
      </c>
      <c r="B28" s="37" t="str">
        <f>MID(VLOOKUP(A28/4,'Nyquist Rate - Tx'!$E$15:$J$270,6),(MOD(A28,4)+1),1)</f>
        <v>0</v>
      </c>
      <c r="C28" s="5">
        <f t="shared" ca="1" si="3"/>
        <v>-3</v>
      </c>
      <c r="D28" s="35"/>
      <c r="E28" s="5">
        <f t="shared" ca="1" si="0"/>
        <v>-6.0000000000000001E-3</v>
      </c>
      <c r="F28" s="5">
        <f t="shared" ca="1" si="4"/>
        <v>-6.0000000000000001E-3</v>
      </c>
      <c r="G28" s="27">
        <f t="shared" ca="1" si="5"/>
        <v>0</v>
      </c>
      <c r="H28" s="27" t="str">
        <f t="shared" ref="H28" ca="1" si="35">CONCATENATE(G28, G29, G30, G31)</f>
        <v>0000</v>
      </c>
      <c r="I28" s="27">
        <f t="shared" ref="I28" ca="1" si="36">BIN2DEC(H28)</f>
        <v>0</v>
      </c>
      <c r="J28" s="28">
        <v>5</v>
      </c>
      <c r="K28" s="27">
        <f t="shared" ref="K28" ca="1" si="37">ABS(BIN2DEC(CONCATENATE(B28,B29,B30,B31))-I28)</f>
        <v>0</v>
      </c>
      <c r="L28" s="23">
        <f t="shared" ref="L28" ca="1" si="38">I28*$K$2+$K$2/2</f>
        <v>0.625</v>
      </c>
      <c r="M28" s="1"/>
      <c r="N28" s="5">
        <f t="shared" ca="1" si="1"/>
        <v>-2.0999999999999998E-2</v>
      </c>
      <c r="O28" s="5">
        <f t="shared" ca="1" si="34"/>
        <v>-2.0999999999999998E-2</v>
      </c>
      <c r="P28" s="30">
        <f t="shared" ca="1" si="7"/>
        <v>0</v>
      </c>
      <c r="Q28" s="30" t="str">
        <f t="shared" ref="Q28" ca="1" si="39">CONCATENATE(P28,P29,P30,P31)</f>
        <v>0100</v>
      </c>
      <c r="R28" s="30">
        <f t="shared" ref="R28" ca="1" si="40">BIN2DEC(Q28)</f>
        <v>4</v>
      </c>
      <c r="S28" s="30">
        <v>5</v>
      </c>
      <c r="T28" s="30">
        <f t="shared" ref="T28" ca="1" si="41">ABS(BIN2DEC(CONCATENATE(B28,B29,B30,B31))-R28)</f>
        <v>4</v>
      </c>
      <c r="U28" s="11">
        <f t="shared" ref="U28" ca="1" si="42">R28*$K$2</f>
        <v>5</v>
      </c>
    </row>
    <row r="29" spans="1:27" x14ac:dyDescent="0.25">
      <c r="A29" s="4">
        <v>21</v>
      </c>
      <c r="B29" s="37" t="str">
        <f>MID(VLOOKUP(A29/4,'Nyquist Rate - Tx'!$E$15:$J$270,6),(MOD(A29,4)+1),1)</f>
        <v>0</v>
      </c>
      <c r="C29" s="5">
        <f t="shared" ca="1" si="3"/>
        <v>79</v>
      </c>
      <c r="D29" s="35"/>
      <c r="E29" s="5">
        <f t="shared" ca="1" si="0"/>
        <v>0.15800000000000003</v>
      </c>
      <c r="F29" s="5">
        <f t="shared" ca="1" si="4"/>
        <v>0.15800000000000003</v>
      </c>
      <c r="G29" s="27">
        <f t="shared" ca="1" si="5"/>
        <v>0</v>
      </c>
      <c r="H29" s="28"/>
      <c r="I29" s="28"/>
      <c r="J29" s="28"/>
      <c r="K29" s="28"/>
      <c r="L29" s="5"/>
      <c r="M29" s="1"/>
      <c r="N29" s="5">
        <f t="shared" ca="1" si="1"/>
        <v>0.55299999999999994</v>
      </c>
      <c r="O29" s="5">
        <f t="shared" ca="1" si="34"/>
        <v>0.55299999999999994</v>
      </c>
      <c r="P29" s="30">
        <f t="shared" ca="1" si="7"/>
        <v>1</v>
      </c>
      <c r="Q29" s="28"/>
      <c r="R29" s="28"/>
      <c r="S29" s="28"/>
      <c r="T29" s="28"/>
      <c r="U29" s="5"/>
    </row>
    <row r="30" spans="1:27" x14ac:dyDescent="0.25">
      <c r="A30" s="4">
        <v>22</v>
      </c>
      <c r="B30" s="37" t="str">
        <f>MID(VLOOKUP(A30/4,'Nyquist Rate - Tx'!$E$15:$J$270,6),(MOD(A30,4)+1),1)</f>
        <v>0</v>
      </c>
      <c r="C30" s="5">
        <f t="shared" ca="1" si="3"/>
        <v>-36</v>
      </c>
      <c r="D30" s="35"/>
      <c r="E30" s="5">
        <f t="shared" ca="1" si="0"/>
        <v>-7.1999999999999995E-2</v>
      </c>
      <c r="F30" s="5">
        <f t="shared" ca="1" si="4"/>
        <v>-7.1999999999999995E-2</v>
      </c>
      <c r="G30" s="27">
        <f t="shared" ca="1" si="5"/>
        <v>0</v>
      </c>
      <c r="H30" s="28"/>
      <c r="I30" s="28"/>
      <c r="J30" s="28"/>
      <c r="K30" s="28"/>
      <c r="L30" s="5"/>
      <c r="M30" s="1"/>
      <c r="N30" s="5">
        <f t="shared" ca="1" si="1"/>
        <v>-0.252</v>
      </c>
      <c r="O30" s="5">
        <f t="shared" ca="1" si="34"/>
        <v>-0.252</v>
      </c>
      <c r="P30" s="30">
        <f t="shared" ca="1" si="7"/>
        <v>0</v>
      </c>
      <c r="Q30" s="28"/>
      <c r="R30" s="28"/>
      <c r="S30" s="28"/>
      <c r="T30" s="28"/>
      <c r="U30" s="5"/>
    </row>
    <row r="31" spans="1:27" x14ac:dyDescent="0.25">
      <c r="A31" s="4">
        <v>23</v>
      </c>
      <c r="B31" s="37" t="str">
        <f>MID(VLOOKUP(A31/4,'Nyquist Rate - Tx'!$E$15:$J$270,6),(MOD(A31,4)+1),1)</f>
        <v>0</v>
      </c>
      <c r="C31" s="5">
        <f t="shared" ca="1" si="3"/>
        <v>-26</v>
      </c>
      <c r="D31" s="35"/>
      <c r="E31" s="5">
        <f t="shared" ca="1" si="0"/>
        <v>-5.2000000000000005E-2</v>
      </c>
      <c r="F31" s="5">
        <f t="shared" ca="1" si="4"/>
        <v>-5.2000000000000005E-2</v>
      </c>
      <c r="G31" s="27">
        <f t="shared" ca="1" si="5"/>
        <v>0</v>
      </c>
      <c r="H31" s="28"/>
      <c r="I31" s="28"/>
      <c r="J31" s="28"/>
      <c r="K31" s="28"/>
      <c r="L31" s="5"/>
      <c r="M31" s="1"/>
      <c r="N31" s="5">
        <f t="shared" ca="1" si="1"/>
        <v>-0.182</v>
      </c>
      <c r="O31" s="5">
        <f t="shared" ca="1" si="34"/>
        <v>-0.182</v>
      </c>
      <c r="P31" s="30">
        <f t="shared" ca="1" si="7"/>
        <v>0</v>
      </c>
      <c r="Q31" s="28"/>
      <c r="R31" s="28"/>
      <c r="S31" s="28"/>
      <c r="T31" s="28"/>
      <c r="U31" s="5"/>
    </row>
    <row r="32" spans="1:27" x14ac:dyDescent="0.25">
      <c r="A32" s="4">
        <v>24</v>
      </c>
      <c r="B32" s="37" t="str">
        <f>MID(VLOOKUP(A32/4,'Nyquist Rate - Tx'!$E$15:$J$270,6),(MOD(A32,4)+1),1)</f>
        <v>0</v>
      </c>
      <c r="C32" s="5">
        <f t="shared" ca="1" si="3"/>
        <v>60</v>
      </c>
      <c r="D32" s="35"/>
      <c r="E32" s="5">
        <f t="shared" ca="1" si="0"/>
        <v>0.12</v>
      </c>
      <c r="F32" s="5">
        <f t="shared" ca="1" si="4"/>
        <v>0.12</v>
      </c>
      <c r="G32" s="27">
        <f t="shared" ca="1" si="5"/>
        <v>0</v>
      </c>
      <c r="H32" s="27" t="str">
        <f t="shared" ref="H32" ca="1" si="43">CONCATENATE(G32, G33, G34, G35)</f>
        <v>0110</v>
      </c>
      <c r="I32" s="27">
        <f t="shared" ref="I32" ca="1" si="44">BIN2DEC(H32)</f>
        <v>6</v>
      </c>
      <c r="J32" s="27">
        <v>6</v>
      </c>
      <c r="K32" s="27">
        <f t="shared" ref="K32" ca="1" si="45">ABS(BIN2DEC(CONCATENATE(B32,B33,B34,B35))-I32)</f>
        <v>0</v>
      </c>
      <c r="L32" s="23">
        <f t="shared" ref="L32" ca="1" si="46">I32*$K$2+$K$2/2</f>
        <v>8.125</v>
      </c>
      <c r="M32" s="1"/>
      <c r="N32" s="5">
        <f t="shared" ca="1" si="1"/>
        <v>0.42</v>
      </c>
      <c r="O32" s="5">
        <f t="shared" ca="1" si="34"/>
        <v>0.42</v>
      </c>
      <c r="P32" s="30">
        <f t="shared" ca="1" si="7"/>
        <v>0</v>
      </c>
      <c r="Q32" s="30" t="str">
        <f t="shared" ref="Q32" ca="1" si="47">CONCATENATE(P32,P33,P34,P35)</f>
        <v>0110</v>
      </c>
      <c r="R32" s="30">
        <f t="shared" ref="R32" ca="1" si="48">BIN2DEC(Q32)</f>
        <v>6</v>
      </c>
      <c r="S32" s="30">
        <v>6</v>
      </c>
      <c r="T32" s="30">
        <f t="shared" ref="T32" ca="1" si="49">ABS(BIN2DEC(CONCATENATE(B32,B33,B34,B35))-R32)</f>
        <v>0</v>
      </c>
      <c r="U32" s="11">
        <f t="shared" ref="U32" ca="1" si="50">R32*$K$2</f>
        <v>7.5</v>
      </c>
    </row>
    <row r="33" spans="1:21" x14ac:dyDescent="0.25">
      <c r="A33" s="4">
        <v>25</v>
      </c>
      <c r="B33" s="37" t="str">
        <f>MID(VLOOKUP(A33/4,'Nyquist Rate - Tx'!$E$15:$J$270,6),(MOD(A33,4)+1),1)</f>
        <v>1</v>
      </c>
      <c r="C33" s="5">
        <f t="shared" ca="1" si="3"/>
        <v>34</v>
      </c>
      <c r="D33" s="35"/>
      <c r="E33" s="5">
        <f t="shared" ca="1" si="0"/>
        <v>6.8000000000000005E-2</v>
      </c>
      <c r="F33" s="5">
        <f t="shared" ca="1" si="4"/>
        <v>1.0680000000000001</v>
      </c>
      <c r="G33" s="27">
        <f t="shared" ca="1" si="5"/>
        <v>1</v>
      </c>
      <c r="H33" s="28"/>
      <c r="I33" s="28"/>
      <c r="J33" s="28"/>
      <c r="K33" s="28"/>
      <c r="L33" s="5"/>
      <c r="M33" s="1"/>
      <c r="N33" s="5">
        <f t="shared" ca="1" si="1"/>
        <v>0.23799999999999999</v>
      </c>
      <c r="O33" s="5">
        <f t="shared" ca="1" si="34"/>
        <v>1.238</v>
      </c>
      <c r="P33" s="30">
        <f t="shared" ca="1" si="7"/>
        <v>1</v>
      </c>
      <c r="Q33" s="28"/>
      <c r="R33" s="28"/>
      <c r="S33" s="28"/>
      <c r="T33" s="28"/>
      <c r="U33" s="5"/>
    </row>
    <row r="34" spans="1:21" x14ac:dyDescent="0.25">
      <c r="A34" s="4">
        <v>26</v>
      </c>
      <c r="B34" s="37" t="str">
        <f>MID(VLOOKUP(A34/4,'Nyquist Rate - Tx'!$E$15:$J$270,6),(MOD(A34,4)+1),1)</f>
        <v>1</v>
      </c>
      <c r="C34" s="5">
        <f t="shared" ca="1" si="3"/>
        <v>98</v>
      </c>
      <c r="D34" s="35"/>
      <c r="E34" s="5">
        <f t="shared" ca="1" si="0"/>
        <v>0.19600000000000001</v>
      </c>
      <c r="F34" s="5">
        <f t="shared" ca="1" si="4"/>
        <v>1.196</v>
      </c>
      <c r="G34" s="27">
        <f t="shared" ca="1" si="5"/>
        <v>1</v>
      </c>
      <c r="H34" s="28"/>
      <c r="I34" s="28"/>
      <c r="J34" s="28"/>
      <c r="K34" s="28"/>
      <c r="L34" s="5"/>
      <c r="M34" s="1"/>
      <c r="N34" s="5">
        <f t="shared" ca="1" si="1"/>
        <v>0.68599999999999994</v>
      </c>
      <c r="O34" s="5">
        <f t="shared" ca="1" si="34"/>
        <v>1.6859999999999999</v>
      </c>
      <c r="P34" s="30">
        <f t="shared" ca="1" si="7"/>
        <v>1</v>
      </c>
      <c r="Q34" s="28"/>
      <c r="R34" s="28"/>
      <c r="S34" s="28"/>
      <c r="T34" s="28"/>
      <c r="U34" s="5"/>
    </row>
    <row r="35" spans="1:21" x14ac:dyDescent="0.25">
      <c r="A35" s="4">
        <v>27</v>
      </c>
      <c r="B35" s="37" t="str">
        <f>MID(VLOOKUP(A35/4,'Nyquist Rate - Tx'!$E$15:$J$270,6),(MOD(A35,4)+1),1)</f>
        <v>0</v>
      </c>
      <c r="C35" s="5">
        <f t="shared" ca="1" si="3"/>
        <v>-55</v>
      </c>
      <c r="D35" s="35"/>
      <c r="E35" s="5">
        <f t="shared" ca="1" si="0"/>
        <v>-0.11000000000000001</v>
      </c>
      <c r="F35" s="5">
        <f t="shared" ca="1" si="4"/>
        <v>-0.11000000000000001</v>
      </c>
      <c r="G35" s="27">
        <f t="shared" ca="1" si="5"/>
        <v>0</v>
      </c>
      <c r="H35" s="28"/>
      <c r="I35" s="28"/>
      <c r="J35" s="28"/>
      <c r="K35" s="28"/>
      <c r="L35" s="5"/>
      <c r="M35" s="1"/>
      <c r="N35" s="5">
        <f t="shared" ca="1" si="1"/>
        <v>-0.38500000000000001</v>
      </c>
      <c r="O35" s="5">
        <f t="shared" ca="1" si="34"/>
        <v>-0.38500000000000001</v>
      </c>
      <c r="P35" s="30">
        <f t="shared" ca="1" si="7"/>
        <v>0</v>
      </c>
      <c r="Q35" s="28"/>
      <c r="R35" s="28"/>
      <c r="S35" s="28"/>
      <c r="T35" s="28"/>
      <c r="U35" s="5"/>
    </row>
    <row r="36" spans="1:21" x14ac:dyDescent="0.25">
      <c r="A36" s="4">
        <v>28</v>
      </c>
      <c r="B36" s="37" t="str">
        <f>MID(VLOOKUP(A36/4,'Nyquist Rate - Tx'!$E$15:$J$270,6),(MOD(A36,4)+1),1)</f>
        <v>0</v>
      </c>
      <c r="C36" s="5">
        <f t="shared" ca="1" si="3"/>
        <v>-51</v>
      </c>
      <c r="D36" s="35"/>
      <c r="E36" s="5">
        <f t="shared" ca="1" si="0"/>
        <v>-0.10200000000000001</v>
      </c>
      <c r="F36" s="5">
        <f t="shared" ca="1" si="4"/>
        <v>-0.10200000000000001</v>
      </c>
      <c r="G36" s="27">
        <f t="shared" ca="1" si="5"/>
        <v>0</v>
      </c>
      <c r="H36" s="27" t="str">
        <f t="shared" ref="H36" ca="1" si="51">CONCATENATE(G36, G37, G38, G39)</f>
        <v>0000</v>
      </c>
      <c r="I36" s="27">
        <f t="shared" ref="I36" ca="1" si="52">BIN2DEC(H36)</f>
        <v>0</v>
      </c>
      <c r="J36" s="28">
        <v>7</v>
      </c>
      <c r="K36" s="27">
        <f t="shared" ref="K36" ca="1" si="53">ABS(BIN2DEC(CONCATENATE(B36,B37,B38,B39))-I36)</f>
        <v>0</v>
      </c>
      <c r="L36" s="23">
        <f t="shared" ref="L36" ca="1" si="54">I36*$K$2+$K$2/2</f>
        <v>0.625</v>
      </c>
      <c r="M36" s="1"/>
      <c r="N36" s="5">
        <f t="shared" ca="1" si="1"/>
        <v>-0.35699999999999998</v>
      </c>
      <c r="O36" s="5">
        <f t="shared" ca="1" si="34"/>
        <v>-0.35699999999999998</v>
      </c>
      <c r="P36" s="30">
        <f t="shared" ca="1" si="7"/>
        <v>0</v>
      </c>
      <c r="Q36" s="30" t="str">
        <f t="shared" ref="Q36" ca="1" si="55">CONCATENATE(P36,P37,P38,P39)</f>
        <v>0000</v>
      </c>
      <c r="R36" s="30">
        <f t="shared" ref="R36" ca="1" si="56">BIN2DEC(Q36)</f>
        <v>0</v>
      </c>
      <c r="S36" s="30">
        <v>7</v>
      </c>
      <c r="T36" s="30">
        <f t="shared" ref="T36" ca="1" si="57">ABS(BIN2DEC(CONCATENATE(B36,B37,B38,B39))-R36)</f>
        <v>0</v>
      </c>
      <c r="U36" s="11">
        <f t="shared" ref="U36" ca="1" si="58">R36*$K$2</f>
        <v>0</v>
      </c>
    </row>
    <row r="37" spans="1:21" x14ac:dyDescent="0.25">
      <c r="A37" s="4">
        <v>29</v>
      </c>
      <c r="B37" s="37" t="str">
        <f>MID(VLOOKUP(A37/4,'Nyquist Rate - Tx'!$E$15:$J$270,6),(MOD(A37,4)+1),1)</f>
        <v>0</v>
      </c>
      <c r="C37" s="5">
        <f t="shared" ca="1" si="3"/>
        <v>-87</v>
      </c>
      <c r="D37" s="35"/>
      <c r="E37" s="5">
        <f t="shared" ca="1" si="0"/>
        <v>-0.17400000000000002</v>
      </c>
      <c r="F37" s="5">
        <f t="shared" ca="1" si="4"/>
        <v>-0.17400000000000002</v>
      </c>
      <c r="G37" s="27">
        <f t="shared" ca="1" si="5"/>
        <v>0</v>
      </c>
      <c r="H37" s="28"/>
      <c r="I37" s="28"/>
      <c r="J37" s="28"/>
      <c r="K37" s="28"/>
      <c r="L37" s="5"/>
      <c r="M37" s="1"/>
      <c r="N37" s="5">
        <f t="shared" ca="1" si="1"/>
        <v>-0.60899999999999999</v>
      </c>
      <c r="O37" s="5">
        <f t="shared" ca="1" si="34"/>
        <v>-0.60899999999999999</v>
      </c>
      <c r="P37" s="30">
        <f t="shared" ca="1" si="7"/>
        <v>0</v>
      </c>
      <c r="Q37" s="28"/>
      <c r="R37" s="28"/>
      <c r="S37" s="28"/>
      <c r="T37" s="28"/>
      <c r="U37" s="5"/>
    </row>
    <row r="38" spans="1:21" x14ac:dyDescent="0.25">
      <c r="A38" s="4">
        <v>30</v>
      </c>
      <c r="B38" s="37" t="str">
        <f>MID(VLOOKUP(A38/4,'Nyquist Rate - Tx'!$E$15:$J$270,6),(MOD(A38,4)+1),1)</f>
        <v>0</v>
      </c>
      <c r="C38" s="5">
        <f t="shared" ca="1" si="3"/>
        <v>-94</v>
      </c>
      <c r="D38" s="35"/>
      <c r="E38" s="5">
        <f t="shared" ca="1" si="0"/>
        <v>-0.188</v>
      </c>
      <c r="F38" s="5">
        <f t="shared" ca="1" si="4"/>
        <v>-0.188</v>
      </c>
      <c r="G38" s="27">
        <f t="shared" ca="1" si="5"/>
        <v>0</v>
      </c>
      <c r="H38" s="28"/>
      <c r="I38" s="28"/>
      <c r="J38" s="28"/>
      <c r="K38" s="28"/>
      <c r="L38" s="5"/>
      <c r="M38" s="1"/>
      <c r="N38" s="5">
        <f t="shared" ca="1" si="1"/>
        <v>-0.65799999999999992</v>
      </c>
      <c r="O38" s="5">
        <f t="shared" ca="1" si="34"/>
        <v>-0.65799999999999992</v>
      </c>
      <c r="P38" s="30">
        <f t="shared" ca="1" si="7"/>
        <v>0</v>
      </c>
      <c r="Q38" s="28"/>
      <c r="R38" s="28"/>
      <c r="S38" s="28"/>
      <c r="T38" s="28"/>
      <c r="U38" s="5"/>
    </row>
    <row r="39" spans="1:21" x14ac:dyDescent="0.25">
      <c r="A39" s="4">
        <v>31</v>
      </c>
      <c r="B39" s="37" t="str">
        <f>MID(VLOOKUP(A39/4,'Nyquist Rate - Tx'!$E$15:$J$270,6),(MOD(A39,4)+1),1)</f>
        <v>0</v>
      </c>
      <c r="C39" s="5">
        <f t="shared" ca="1" si="3"/>
        <v>-28</v>
      </c>
      <c r="D39" s="35"/>
      <c r="E39" s="5">
        <f t="shared" ca="1" si="0"/>
        <v>-5.6000000000000008E-2</v>
      </c>
      <c r="F39" s="5">
        <f t="shared" ca="1" si="4"/>
        <v>-5.6000000000000008E-2</v>
      </c>
      <c r="G39" s="27">
        <f t="shared" ca="1" si="5"/>
        <v>0</v>
      </c>
      <c r="H39" s="28"/>
      <c r="I39" s="28"/>
      <c r="J39" s="28"/>
      <c r="K39" s="28"/>
      <c r="L39" s="5"/>
      <c r="M39" s="1"/>
      <c r="N39" s="5">
        <f t="shared" ca="1" si="1"/>
        <v>-0.19600000000000001</v>
      </c>
      <c r="O39" s="5">
        <f t="shared" ca="1" si="34"/>
        <v>-0.19600000000000001</v>
      </c>
      <c r="P39" s="30">
        <f t="shared" ca="1" si="7"/>
        <v>0</v>
      </c>
      <c r="Q39" s="28"/>
      <c r="R39" s="28"/>
      <c r="S39" s="28"/>
      <c r="T39" s="28"/>
      <c r="U39" s="5"/>
    </row>
    <row r="40" spans="1:21" x14ac:dyDescent="0.25">
      <c r="A40" s="4">
        <v>32</v>
      </c>
      <c r="B40" s="37" t="str">
        <f>MID(VLOOKUP(A40/4,'Nyquist Rate - Tx'!$E$15:$J$270,6),(MOD(A40,4)+1),1)</f>
        <v>1</v>
      </c>
      <c r="C40" s="5">
        <f t="shared" ca="1" si="3"/>
        <v>-86</v>
      </c>
      <c r="D40" s="35"/>
      <c r="E40" s="5">
        <f t="shared" ca="1" si="0"/>
        <v>-0.17200000000000001</v>
      </c>
      <c r="F40" s="5">
        <f t="shared" ca="1" si="4"/>
        <v>0.82799999999999996</v>
      </c>
      <c r="G40" s="27">
        <f t="shared" ca="1" si="5"/>
        <v>1</v>
      </c>
      <c r="H40" s="27" t="str">
        <f t="shared" ref="H40" ca="1" si="59">CONCATENATE(G40, G41, G42, G43)</f>
        <v>1001</v>
      </c>
      <c r="I40" s="27">
        <f t="shared" ref="I40" ca="1" si="60">BIN2DEC(H40)</f>
        <v>9</v>
      </c>
      <c r="J40" s="27">
        <v>8</v>
      </c>
      <c r="K40" s="27">
        <f t="shared" ref="K40" ca="1" si="61">ABS(BIN2DEC(CONCATENATE(B40,B41,B42,B43))-I40)</f>
        <v>0</v>
      </c>
      <c r="L40" s="23">
        <f t="shared" ref="L40" ca="1" si="62">I40*$K$2+$K$2/2</f>
        <v>11.875</v>
      </c>
      <c r="M40" s="1"/>
      <c r="N40" s="5">
        <f t="shared" ca="1" si="1"/>
        <v>-0.60199999999999998</v>
      </c>
      <c r="O40" s="5">
        <f t="shared" ca="1" si="34"/>
        <v>0.39800000000000002</v>
      </c>
      <c r="P40" s="30">
        <f t="shared" ca="1" si="7"/>
        <v>0</v>
      </c>
      <c r="Q40" s="30" t="str">
        <f t="shared" ref="Q40" ca="1" si="63">CONCATENATE(P40,P41,P42,P43)</f>
        <v>0001</v>
      </c>
      <c r="R40" s="30">
        <f t="shared" ref="R40" ca="1" si="64">BIN2DEC(Q40)</f>
        <v>1</v>
      </c>
      <c r="S40" s="30">
        <v>8</v>
      </c>
      <c r="T40" s="30">
        <f t="shared" ref="T40" ca="1" si="65">ABS(BIN2DEC(CONCATENATE(B40,B41,B42,B43))-R40)</f>
        <v>8</v>
      </c>
      <c r="U40" s="11">
        <f t="shared" ref="U40" ca="1" si="66">R40*$K$2</f>
        <v>1.25</v>
      </c>
    </row>
    <row r="41" spans="1:21" x14ac:dyDescent="0.25">
      <c r="A41" s="4">
        <v>33</v>
      </c>
      <c r="B41" s="37" t="str">
        <f>MID(VLOOKUP(A41/4,'Nyquist Rate - Tx'!$E$15:$J$270,6),(MOD(A41,4)+1),1)</f>
        <v>0</v>
      </c>
      <c r="C41" s="5">
        <f t="shared" ca="1" si="3"/>
        <v>-24</v>
      </c>
      <c r="D41" s="35"/>
      <c r="E41" s="5">
        <f t="shared" ca="1" si="0"/>
        <v>-4.8000000000000001E-2</v>
      </c>
      <c r="F41" s="5">
        <f t="shared" ca="1" si="4"/>
        <v>-4.8000000000000001E-2</v>
      </c>
      <c r="G41" s="27">
        <f t="shared" ca="1" si="5"/>
        <v>0</v>
      </c>
      <c r="H41" s="28"/>
      <c r="I41" s="28"/>
      <c r="J41" s="28"/>
      <c r="K41" s="28"/>
      <c r="L41" s="5"/>
      <c r="M41" s="1"/>
      <c r="N41" s="5">
        <f t="shared" ca="1" si="1"/>
        <v>-0.16799999999999998</v>
      </c>
      <c r="O41" s="5">
        <f t="shared" ca="1" si="34"/>
        <v>-0.16799999999999998</v>
      </c>
      <c r="P41" s="30">
        <f t="shared" ca="1" si="7"/>
        <v>0</v>
      </c>
      <c r="Q41" s="28"/>
      <c r="R41" s="28"/>
      <c r="S41" s="28"/>
      <c r="T41" s="28"/>
      <c r="U41" s="5"/>
    </row>
    <row r="42" spans="1:21" x14ac:dyDescent="0.25">
      <c r="A42" s="4">
        <v>34</v>
      </c>
      <c r="B42" s="37" t="str">
        <f>MID(VLOOKUP(A42/4,'Nyquist Rate - Tx'!$E$15:$J$270,6),(MOD(A42,4)+1),1)</f>
        <v>0</v>
      </c>
      <c r="C42" s="5">
        <f t="shared" ca="1" si="3"/>
        <v>-77</v>
      </c>
      <c r="D42" s="35"/>
      <c r="E42" s="5">
        <f t="shared" ca="1" si="0"/>
        <v>-0.15400000000000003</v>
      </c>
      <c r="F42" s="5">
        <f t="shared" ca="1" si="4"/>
        <v>-0.15400000000000003</v>
      </c>
      <c r="G42" s="27">
        <f t="shared" ca="1" si="5"/>
        <v>0</v>
      </c>
      <c r="H42" s="28"/>
      <c r="I42" s="28"/>
      <c r="J42" s="28"/>
      <c r="K42" s="28"/>
      <c r="L42" s="5"/>
      <c r="M42" s="1"/>
      <c r="N42" s="5">
        <f t="shared" ca="1" si="1"/>
        <v>-0.53899999999999992</v>
      </c>
      <c r="O42" s="5">
        <f t="shared" ca="1" si="34"/>
        <v>-0.53899999999999992</v>
      </c>
      <c r="P42" s="30">
        <f t="shared" ca="1" si="7"/>
        <v>0</v>
      </c>
      <c r="Q42" s="28"/>
      <c r="R42" s="28"/>
      <c r="S42" s="28"/>
      <c r="T42" s="28"/>
      <c r="U42" s="5"/>
    </row>
    <row r="43" spans="1:21" x14ac:dyDescent="0.25">
      <c r="A43" s="4">
        <v>35</v>
      </c>
      <c r="B43" s="37" t="str">
        <f>MID(VLOOKUP(A43/4,'Nyquist Rate - Tx'!$E$15:$J$270,6),(MOD(A43,4)+1),1)</f>
        <v>1</v>
      </c>
      <c r="C43" s="5">
        <f t="shared" ca="1" si="3"/>
        <v>42</v>
      </c>
      <c r="D43" s="35"/>
      <c r="E43" s="5">
        <f t="shared" ca="1" si="0"/>
        <v>8.4000000000000005E-2</v>
      </c>
      <c r="F43" s="5">
        <f t="shared" ca="1" si="4"/>
        <v>1.0840000000000001</v>
      </c>
      <c r="G43" s="27">
        <f t="shared" ca="1" si="5"/>
        <v>1</v>
      </c>
      <c r="H43" s="28"/>
      <c r="I43" s="28"/>
      <c r="J43" s="28"/>
      <c r="K43" s="28"/>
      <c r="L43" s="5"/>
      <c r="M43" s="1"/>
      <c r="N43" s="5">
        <f t="shared" ca="1" si="1"/>
        <v>0.29399999999999998</v>
      </c>
      <c r="O43" s="5">
        <f t="shared" ca="1" si="34"/>
        <v>1.294</v>
      </c>
      <c r="P43" s="30">
        <f t="shared" ca="1" si="7"/>
        <v>1</v>
      </c>
      <c r="Q43" s="28"/>
      <c r="R43" s="28"/>
      <c r="S43" s="28"/>
      <c r="T43" s="28"/>
      <c r="U43" s="5"/>
    </row>
    <row r="44" spans="1:21" x14ac:dyDescent="0.25">
      <c r="A44" s="4">
        <v>36</v>
      </c>
      <c r="B44" s="37" t="str">
        <f>MID(VLOOKUP(A44/4,'Nyquist Rate - Tx'!$E$15:$J$270,6),(MOD(A44,4)+1),1)</f>
        <v>0</v>
      </c>
      <c r="C44" s="5">
        <f t="shared" ca="1" si="3"/>
        <v>-14</v>
      </c>
      <c r="D44" s="35"/>
      <c r="E44" s="5">
        <f t="shared" ca="1" si="0"/>
        <v>-2.8000000000000004E-2</v>
      </c>
      <c r="F44" s="5">
        <f t="shared" ca="1" si="4"/>
        <v>-2.8000000000000004E-2</v>
      </c>
      <c r="G44" s="27">
        <f t="shared" ca="1" si="5"/>
        <v>0</v>
      </c>
      <c r="H44" s="27" t="str">
        <f t="shared" ref="H44" ca="1" si="67">CONCATENATE(G44, G45, G46, G47)</f>
        <v>0000</v>
      </c>
      <c r="I44" s="27">
        <f t="shared" ref="I44" ca="1" si="68">BIN2DEC(H44)</f>
        <v>0</v>
      </c>
      <c r="J44" s="28">
        <v>9</v>
      </c>
      <c r="K44" s="27">
        <f t="shared" ref="K44" ca="1" si="69">ABS(BIN2DEC(CONCATENATE(B44,B45,B46,B47))-I44)</f>
        <v>0</v>
      </c>
      <c r="L44" s="23">
        <f t="shared" ref="L44" ca="1" si="70">I44*$K$2+$K$2/2</f>
        <v>0.625</v>
      </c>
      <c r="M44" s="1"/>
      <c r="N44" s="5">
        <f t="shared" ca="1" si="1"/>
        <v>-9.8000000000000004E-2</v>
      </c>
      <c r="O44" s="5">
        <f t="shared" ca="1" si="34"/>
        <v>-9.8000000000000004E-2</v>
      </c>
      <c r="P44" s="30">
        <f t="shared" ca="1" si="7"/>
        <v>0</v>
      </c>
      <c r="Q44" s="30" t="str">
        <f t="shared" ref="Q44" ca="1" si="71">CONCATENATE(P44,P45,P46,P47)</f>
        <v>0101</v>
      </c>
      <c r="R44" s="30">
        <f t="shared" ref="R44" ca="1" si="72">BIN2DEC(Q44)</f>
        <v>5</v>
      </c>
      <c r="S44" s="30">
        <v>9</v>
      </c>
      <c r="T44" s="30">
        <f t="shared" ref="T44" ca="1" si="73">ABS(BIN2DEC(CONCATENATE(B44,B45,B46,B47))-R44)</f>
        <v>5</v>
      </c>
      <c r="U44" s="11">
        <f t="shared" ref="U44" ca="1" si="74">R44*$K$2</f>
        <v>6.25</v>
      </c>
    </row>
    <row r="45" spans="1:21" x14ac:dyDescent="0.25">
      <c r="A45" s="4">
        <v>37</v>
      </c>
      <c r="B45" s="37" t="str">
        <f>MID(VLOOKUP(A45/4,'Nyquist Rate - Tx'!$E$15:$J$270,6),(MOD(A45,4)+1),1)</f>
        <v>0</v>
      </c>
      <c r="C45" s="5">
        <f t="shared" ca="1" si="3"/>
        <v>73</v>
      </c>
      <c r="D45" s="35"/>
      <c r="E45" s="5">
        <f t="shared" ca="1" si="0"/>
        <v>0.14599999999999999</v>
      </c>
      <c r="F45" s="5">
        <f t="shared" ca="1" si="4"/>
        <v>0.14599999999999999</v>
      </c>
      <c r="G45" s="27">
        <f t="shared" ca="1" si="5"/>
        <v>0</v>
      </c>
      <c r="H45" s="28"/>
      <c r="I45" s="28"/>
      <c r="J45" s="28"/>
      <c r="K45" s="28"/>
      <c r="L45" s="5"/>
      <c r="M45" s="1"/>
      <c r="N45" s="5">
        <f t="shared" ca="1" si="1"/>
        <v>0.51100000000000001</v>
      </c>
      <c r="O45" s="5">
        <f t="shared" ca="1" si="34"/>
        <v>0.51100000000000001</v>
      </c>
      <c r="P45" s="30">
        <f t="shared" ca="1" si="7"/>
        <v>1</v>
      </c>
      <c r="Q45" s="28"/>
      <c r="R45" s="28"/>
      <c r="S45" s="28"/>
      <c r="T45" s="28"/>
      <c r="U45" s="5"/>
    </row>
    <row r="46" spans="1:21" x14ac:dyDescent="0.25">
      <c r="A46" s="4">
        <v>38</v>
      </c>
      <c r="B46" s="37" t="str">
        <f>MID(VLOOKUP(A46/4,'Nyquist Rate - Tx'!$E$15:$J$270,6),(MOD(A46,4)+1),1)</f>
        <v>0</v>
      </c>
      <c r="C46" s="5">
        <f t="shared" ca="1" si="3"/>
        <v>-59</v>
      </c>
      <c r="D46" s="35"/>
      <c r="E46" s="5">
        <f t="shared" ca="1" si="0"/>
        <v>-0.11799999999999999</v>
      </c>
      <c r="F46" s="5">
        <f t="shared" ca="1" si="4"/>
        <v>-0.11799999999999999</v>
      </c>
      <c r="G46" s="27">
        <f t="shared" ca="1" si="5"/>
        <v>0</v>
      </c>
      <c r="H46" s="28"/>
      <c r="I46" s="28"/>
      <c r="J46" s="28"/>
      <c r="K46" s="28"/>
      <c r="L46" s="5"/>
      <c r="M46" s="1"/>
      <c r="N46" s="5">
        <f t="shared" ca="1" si="1"/>
        <v>-0.41299999999999998</v>
      </c>
      <c r="O46" s="5">
        <f t="shared" ca="1" si="34"/>
        <v>-0.41299999999999998</v>
      </c>
      <c r="P46" s="30">
        <f t="shared" ca="1" si="7"/>
        <v>0</v>
      </c>
      <c r="Q46" s="28"/>
      <c r="R46" s="28"/>
      <c r="S46" s="28"/>
      <c r="T46" s="28"/>
      <c r="U46" s="5"/>
    </row>
    <row r="47" spans="1:21" x14ac:dyDescent="0.25">
      <c r="A47" s="4">
        <v>39</v>
      </c>
      <c r="B47" s="37" t="str">
        <f>MID(VLOOKUP(A47/4,'Nyquist Rate - Tx'!$E$15:$J$270,6),(MOD(A47,4)+1),1)</f>
        <v>0</v>
      </c>
      <c r="C47" s="5">
        <f t="shared" ca="1" si="3"/>
        <v>86</v>
      </c>
      <c r="D47" s="35"/>
      <c r="E47" s="5">
        <f t="shared" ca="1" si="0"/>
        <v>0.17200000000000001</v>
      </c>
      <c r="F47" s="5">
        <f t="shared" ca="1" si="4"/>
        <v>0.17200000000000001</v>
      </c>
      <c r="G47" s="27">
        <f t="shared" ca="1" si="5"/>
        <v>0</v>
      </c>
      <c r="H47" s="28"/>
      <c r="I47" s="28"/>
      <c r="J47" s="28"/>
      <c r="K47" s="28"/>
      <c r="L47" s="5"/>
      <c r="M47" s="1"/>
      <c r="N47" s="5">
        <f t="shared" ca="1" si="1"/>
        <v>0.60199999999999998</v>
      </c>
      <c r="O47" s="5">
        <f t="shared" ca="1" si="34"/>
        <v>0.60199999999999998</v>
      </c>
      <c r="P47" s="30">
        <f t="shared" ca="1" si="7"/>
        <v>1</v>
      </c>
      <c r="Q47" s="28"/>
      <c r="R47" s="28"/>
      <c r="S47" s="28"/>
      <c r="T47" s="28"/>
      <c r="U47" s="5"/>
    </row>
    <row r="48" spans="1:21" x14ac:dyDescent="0.25">
      <c r="A48" s="4">
        <v>40</v>
      </c>
      <c r="B48" s="37" t="str">
        <f>MID(VLOOKUP(A48/4,'Nyquist Rate - Tx'!$E$15:$J$270,6),(MOD(A48,4)+1),1)</f>
        <v>0</v>
      </c>
      <c r="C48" s="5">
        <f t="shared" ca="1" si="3"/>
        <v>40</v>
      </c>
      <c r="D48" s="35"/>
      <c r="E48" s="5">
        <f t="shared" ca="1" si="0"/>
        <v>8.0000000000000016E-2</v>
      </c>
      <c r="F48" s="5">
        <f t="shared" ca="1" si="4"/>
        <v>8.0000000000000016E-2</v>
      </c>
      <c r="G48" s="27">
        <f t="shared" ca="1" si="5"/>
        <v>0</v>
      </c>
      <c r="H48" s="27" t="str">
        <f t="shared" ref="H48" ca="1" si="75">CONCATENATE(G48, G49, G50, G51)</f>
        <v>0110</v>
      </c>
      <c r="I48" s="27">
        <f t="shared" ref="I48" ca="1" si="76">BIN2DEC(H48)</f>
        <v>6</v>
      </c>
      <c r="J48" s="27">
        <v>10</v>
      </c>
      <c r="K48" s="27">
        <f t="shared" ref="K48" ca="1" si="77">ABS(BIN2DEC(CONCATENATE(B48,B49,B50,B51))-I48)</f>
        <v>0</v>
      </c>
      <c r="L48" s="23">
        <f t="shared" ref="L48" ca="1" si="78">I48*$K$2+$K$2/2</f>
        <v>8.125</v>
      </c>
      <c r="M48" s="1"/>
      <c r="N48" s="5">
        <f t="shared" ca="1" si="1"/>
        <v>0.27999999999999997</v>
      </c>
      <c r="O48" s="5">
        <f t="shared" ca="1" si="34"/>
        <v>0.27999999999999997</v>
      </c>
      <c r="P48" s="30">
        <f t="shared" ca="1" si="7"/>
        <v>0</v>
      </c>
      <c r="Q48" s="30" t="str">
        <f t="shared" ref="Q48" ca="1" si="79">CONCATENATE(P48,P49,P50,P51)</f>
        <v>0110</v>
      </c>
      <c r="R48" s="30">
        <f t="shared" ref="R48" ca="1" si="80">BIN2DEC(Q48)</f>
        <v>6</v>
      </c>
      <c r="S48" s="30">
        <v>10</v>
      </c>
      <c r="T48" s="30">
        <f t="shared" ref="T48" ca="1" si="81">ABS(BIN2DEC(CONCATENATE(B48,B49,B50,B51))-R48)</f>
        <v>0</v>
      </c>
      <c r="U48" s="11">
        <f t="shared" ref="U48" ca="1" si="82">R48*$K$2</f>
        <v>7.5</v>
      </c>
    </row>
    <row r="49" spans="1:21" x14ac:dyDescent="0.25">
      <c r="A49" s="4">
        <v>41</v>
      </c>
      <c r="B49" s="37" t="str">
        <f>MID(VLOOKUP(A49/4,'Nyquist Rate - Tx'!$E$15:$J$270,6),(MOD(A49,4)+1),1)</f>
        <v>1</v>
      </c>
      <c r="C49" s="5">
        <f t="shared" ca="1" si="3"/>
        <v>-25</v>
      </c>
      <c r="D49" s="35"/>
      <c r="E49" s="5">
        <f t="shared" ca="1" si="0"/>
        <v>-0.05</v>
      </c>
      <c r="F49" s="5">
        <f t="shared" ca="1" si="4"/>
        <v>0.95</v>
      </c>
      <c r="G49" s="27">
        <f t="shared" ca="1" si="5"/>
        <v>1</v>
      </c>
      <c r="H49" s="28"/>
      <c r="I49" s="28"/>
      <c r="J49" s="28"/>
      <c r="K49" s="28"/>
      <c r="L49" s="5"/>
      <c r="M49" s="1"/>
      <c r="N49" s="5">
        <f t="shared" ca="1" si="1"/>
        <v>-0.17499999999999999</v>
      </c>
      <c r="O49" s="5">
        <f t="shared" ca="1" si="34"/>
        <v>0.82499999999999996</v>
      </c>
      <c r="P49" s="30">
        <f t="shared" ca="1" si="7"/>
        <v>1</v>
      </c>
      <c r="Q49" s="28"/>
      <c r="R49" s="28"/>
      <c r="S49" s="28"/>
      <c r="T49" s="28"/>
      <c r="U49" s="5"/>
    </row>
    <row r="50" spans="1:21" x14ac:dyDescent="0.25">
      <c r="A50" s="4">
        <v>42</v>
      </c>
      <c r="B50" s="37" t="str">
        <f>MID(VLOOKUP(A50/4,'Nyquist Rate - Tx'!$E$15:$J$270,6),(MOD(A50,4)+1),1)</f>
        <v>1</v>
      </c>
      <c r="C50" s="5">
        <f t="shared" ca="1" si="3"/>
        <v>-2</v>
      </c>
      <c r="D50" s="35"/>
      <c r="E50" s="5">
        <f t="shared" ca="1" si="0"/>
        <v>-4.0000000000000001E-3</v>
      </c>
      <c r="F50" s="5">
        <f t="shared" ca="1" si="4"/>
        <v>0.996</v>
      </c>
      <c r="G50" s="27">
        <f t="shared" ca="1" si="5"/>
        <v>1</v>
      </c>
      <c r="H50" s="28"/>
      <c r="I50" s="28"/>
      <c r="J50" s="28"/>
      <c r="K50" s="28"/>
      <c r="L50" s="5"/>
      <c r="M50" s="1"/>
      <c r="N50" s="5">
        <f t="shared" ca="1" si="1"/>
        <v>-1.3999999999999999E-2</v>
      </c>
      <c r="O50" s="5">
        <f t="shared" ca="1" si="34"/>
        <v>0.98599999999999999</v>
      </c>
      <c r="P50" s="30">
        <f t="shared" ca="1" si="7"/>
        <v>1</v>
      </c>
      <c r="Q50" s="28"/>
      <c r="R50" s="28"/>
      <c r="S50" s="28"/>
      <c r="T50" s="28"/>
      <c r="U50" s="5"/>
    </row>
    <row r="51" spans="1:21" x14ac:dyDescent="0.25">
      <c r="A51" s="4">
        <v>43</v>
      </c>
      <c r="B51" s="37" t="str">
        <f>MID(VLOOKUP(A51/4,'Nyquist Rate - Tx'!$E$15:$J$270,6),(MOD(A51,4)+1),1)</f>
        <v>0</v>
      </c>
      <c r="C51" s="5">
        <f t="shared" ca="1" si="3"/>
        <v>60</v>
      </c>
      <c r="D51" s="35"/>
      <c r="E51" s="5">
        <f t="shared" ca="1" si="0"/>
        <v>0.12</v>
      </c>
      <c r="F51" s="5">
        <f t="shared" ca="1" si="4"/>
        <v>0.12</v>
      </c>
      <c r="G51" s="27">
        <f t="shared" ca="1" si="5"/>
        <v>0</v>
      </c>
      <c r="H51" s="28"/>
      <c r="I51" s="28"/>
      <c r="J51" s="28"/>
      <c r="K51" s="28"/>
      <c r="L51" s="5"/>
      <c r="M51" s="1"/>
      <c r="N51" s="5">
        <f t="shared" ca="1" si="1"/>
        <v>0.42</v>
      </c>
      <c r="O51" s="5">
        <f t="shared" ca="1" si="34"/>
        <v>0.42</v>
      </c>
      <c r="P51" s="30">
        <f t="shared" ca="1" si="7"/>
        <v>0</v>
      </c>
      <c r="Q51" s="28"/>
      <c r="R51" s="28"/>
      <c r="S51" s="28"/>
      <c r="T51" s="28"/>
      <c r="U51" s="5"/>
    </row>
    <row r="52" spans="1:21" x14ac:dyDescent="0.25">
      <c r="A52" s="4">
        <v>44</v>
      </c>
      <c r="B52" s="37" t="str">
        <f>MID(VLOOKUP(A52/4,'Nyquist Rate - Tx'!$E$15:$J$270,6),(MOD(A52,4)+1),1)</f>
        <v>0</v>
      </c>
      <c r="C52" s="5">
        <f t="shared" ca="1" si="3"/>
        <v>-83</v>
      </c>
      <c r="D52" s="35"/>
      <c r="E52" s="5">
        <f t="shared" ca="1" si="0"/>
        <v>-0.16600000000000001</v>
      </c>
      <c r="F52" s="5">
        <f t="shared" ca="1" si="4"/>
        <v>-0.16600000000000001</v>
      </c>
      <c r="G52" s="27">
        <f t="shared" ca="1" si="5"/>
        <v>0</v>
      </c>
      <c r="H52" s="27" t="str">
        <f t="shared" ref="H52" ca="1" si="83">CONCATENATE(G52, G53, G54, G55)</f>
        <v>0000</v>
      </c>
      <c r="I52" s="27">
        <f t="shared" ref="I52" ca="1" si="84">BIN2DEC(H52)</f>
        <v>0</v>
      </c>
      <c r="J52" s="28">
        <v>11</v>
      </c>
      <c r="K52" s="27">
        <f t="shared" ref="K52" ca="1" si="85">ABS(BIN2DEC(CONCATENATE(B52,B53,B54,B55))-I52)</f>
        <v>0</v>
      </c>
      <c r="L52" s="23">
        <f t="shared" ref="L52" ca="1" si="86">I52*$K$2+$K$2/2</f>
        <v>0.625</v>
      </c>
      <c r="M52" s="1"/>
      <c r="N52" s="5">
        <f t="shared" ca="1" si="1"/>
        <v>-0.58099999999999996</v>
      </c>
      <c r="O52" s="5">
        <f t="shared" ca="1" si="34"/>
        <v>-0.58099999999999996</v>
      </c>
      <c r="P52" s="30">
        <f t="shared" ca="1" si="7"/>
        <v>0</v>
      </c>
      <c r="Q52" s="30" t="str">
        <f t="shared" ref="Q52" ca="1" si="87">CONCATENATE(P52,P53,P54,P55)</f>
        <v>0000</v>
      </c>
      <c r="R52" s="30">
        <f t="shared" ref="R52" ca="1" si="88">BIN2DEC(Q52)</f>
        <v>0</v>
      </c>
      <c r="S52" s="30">
        <v>11</v>
      </c>
      <c r="T52" s="30">
        <f t="shared" ref="T52" ca="1" si="89">ABS(BIN2DEC(CONCATENATE(B52,B53,B54,B55))-R52)</f>
        <v>0</v>
      </c>
      <c r="U52" s="11">
        <f t="shared" ref="U52" ca="1" si="90">R52*$K$2</f>
        <v>0</v>
      </c>
    </row>
    <row r="53" spans="1:21" x14ac:dyDescent="0.25">
      <c r="A53" s="4">
        <v>45</v>
      </c>
      <c r="B53" s="37" t="str">
        <f>MID(VLOOKUP(A53/4,'Nyquist Rate - Tx'!$E$15:$J$270,6),(MOD(A53,4)+1),1)</f>
        <v>0</v>
      </c>
      <c r="C53" s="5">
        <f t="shared" ca="1" si="3"/>
        <v>-91</v>
      </c>
      <c r="D53" s="35"/>
      <c r="E53" s="5">
        <f t="shared" ca="1" si="0"/>
        <v>-0.18200000000000002</v>
      </c>
      <c r="F53" s="5">
        <f t="shared" ca="1" si="4"/>
        <v>-0.18200000000000002</v>
      </c>
      <c r="G53" s="27">
        <f t="shared" ca="1" si="5"/>
        <v>0</v>
      </c>
      <c r="H53" s="28"/>
      <c r="I53" s="28"/>
      <c r="J53" s="28"/>
      <c r="K53" s="28"/>
      <c r="L53" s="5"/>
      <c r="M53" s="1"/>
      <c r="N53" s="5">
        <f t="shared" ca="1" si="1"/>
        <v>-0.63700000000000001</v>
      </c>
      <c r="O53" s="5">
        <f t="shared" ca="1" si="34"/>
        <v>-0.63700000000000001</v>
      </c>
      <c r="P53" s="30">
        <f t="shared" ca="1" si="7"/>
        <v>0</v>
      </c>
      <c r="Q53" s="28"/>
      <c r="R53" s="28"/>
      <c r="S53" s="28"/>
      <c r="T53" s="28"/>
      <c r="U53" s="5"/>
    </row>
    <row r="54" spans="1:21" x14ac:dyDescent="0.25">
      <c r="A54" s="4">
        <v>46</v>
      </c>
      <c r="B54" s="37" t="str">
        <f>MID(VLOOKUP(A54/4,'Nyquist Rate - Tx'!$E$15:$J$270,6),(MOD(A54,4)+1),1)</f>
        <v>0</v>
      </c>
      <c r="C54" s="5">
        <f t="shared" ca="1" si="3"/>
        <v>-85</v>
      </c>
      <c r="D54" s="35"/>
      <c r="E54" s="5">
        <f t="shared" ca="1" si="0"/>
        <v>-0.17</v>
      </c>
      <c r="F54" s="5">
        <f t="shared" ca="1" si="4"/>
        <v>-0.17</v>
      </c>
      <c r="G54" s="27">
        <f t="shared" ca="1" si="5"/>
        <v>0</v>
      </c>
      <c r="H54" s="28"/>
      <c r="I54" s="28"/>
      <c r="J54" s="28"/>
      <c r="K54" s="28"/>
      <c r="L54" s="5"/>
      <c r="M54" s="1"/>
      <c r="N54" s="5">
        <f t="shared" ca="1" si="1"/>
        <v>-0.59499999999999997</v>
      </c>
      <c r="O54" s="5">
        <f t="shared" ca="1" si="34"/>
        <v>-0.59499999999999997</v>
      </c>
      <c r="P54" s="30">
        <f t="shared" ca="1" si="7"/>
        <v>0</v>
      </c>
      <c r="Q54" s="28"/>
      <c r="R54" s="28"/>
      <c r="S54" s="28"/>
      <c r="T54" s="28"/>
      <c r="U54" s="5"/>
    </row>
    <row r="55" spans="1:21" x14ac:dyDescent="0.25">
      <c r="A55" s="4">
        <v>47</v>
      </c>
      <c r="B55" s="37" t="str">
        <f>MID(VLOOKUP(A55/4,'Nyquist Rate - Tx'!$E$15:$J$270,6),(MOD(A55,4)+1),1)</f>
        <v>0</v>
      </c>
      <c r="C55" s="5">
        <f t="shared" ca="1" si="3"/>
        <v>-28</v>
      </c>
      <c r="D55" s="35"/>
      <c r="E55" s="5">
        <f t="shared" ca="1" si="0"/>
        <v>-5.6000000000000008E-2</v>
      </c>
      <c r="F55" s="5">
        <f t="shared" ca="1" si="4"/>
        <v>-5.6000000000000008E-2</v>
      </c>
      <c r="G55" s="27">
        <f t="shared" ca="1" si="5"/>
        <v>0</v>
      </c>
      <c r="H55" s="28"/>
      <c r="I55" s="28"/>
      <c r="J55" s="28"/>
      <c r="K55" s="28"/>
      <c r="L55" s="5"/>
      <c r="M55" s="1"/>
      <c r="N55" s="5">
        <f t="shared" ca="1" si="1"/>
        <v>-0.19600000000000001</v>
      </c>
      <c r="O55" s="5">
        <f t="shared" ca="1" si="34"/>
        <v>-0.19600000000000001</v>
      </c>
      <c r="P55" s="30">
        <f t="shared" ca="1" si="7"/>
        <v>0</v>
      </c>
      <c r="Q55" s="28"/>
      <c r="R55" s="28"/>
      <c r="S55" s="28"/>
      <c r="T55" s="28"/>
      <c r="U55" s="5"/>
    </row>
    <row r="56" spans="1:21" x14ac:dyDescent="0.25">
      <c r="A56" s="4">
        <v>48</v>
      </c>
      <c r="B56" s="37" t="str">
        <f>MID(VLOOKUP(A56/4,'Nyquist Rate - Tx'!$E$15:$J$270,6),(MOD(A56,4)+1),1)</f>
        <v>1</v>
      </c>
      <c r="C56" s="5">
        <f t="shared" ca="1" si="3"/>
        <v>71</v>
      </c>
      <c r="D56" s="35"/>
      <c r="E56" s="5">
        <f t="shared" ca="1" si="0"/>
        <v>0.14199999999999999</v>
      </c>
      <c r="F56" s="5">
        <f t="shared" ca="1" si="4"/>
        <v>1.1419999999999999</v>
      </c>
      <c r="G56" s="27">
        <f t="shared" ca="1" si="5"/>
        <v>1</v>
      </c>
      <c r="H56" s="27" t="str">
        <f t="shared" ref="H56" ca="1" si="91">CONCATENATE(G56, G57, G58, G59)</f>
        <v>1001</v>
      </c>
      <c r="I56" s="27">
        <f t="shared" ref="I56" ca="1" si="92">BIN2DEC(H56)</f>
        <v>9</v>
      </c>
      <c r="J56" s="27">
        <v>12</v>
      </c>
      <c r="K56" s="27">
        <f t="shared" ref="K56" ca="1" si="93">ABS(BIN2DEC(CONCATENATE(B56,B57,B58,B59))-I56)</f>
        <v>0</v>
      </c>
      <c r="L56" s="23">
        <f t="shared" ref="L56" ca="1" si="94">I56*$K$2+$K$2/2</f>
        <v>11.875</v>
      </c>
      <c r="M56" s="1"/>
      <c r="N56" s="5">
        <f t="shared" ca="1" si="1"/>
        <v>0.49699999999999994</v>
      </c>
      <c r="O56" s="5">
        <f t="shared" ca="1" si="34"/>
        <v>1.4969999999999999</v>
      </c>
      <c r="P56" s="30">
        <f t="shared" ca="1" si="7"/>
        <v>1</v>
      </c>
      <c r="Q56" s="30" t="str">
        <f t="shared" ref="Q56" ca="1" si="95">CONCATENATE(P56,P57,P58,P59)</f>
        <v>1001</v>
      </c>
      <c r="R56" s="30">
        <f t="shared" ref="R56" ca="1" si="96">BIN2DEC(Q56)</f>
        <v>9</v>
      </c>
      <c r="S56" s="30">
        <v>12</v>
      </c>
      <c r="T56" s="30">
        <f t="shared" ref="T56" ca="1" si="97">ABS(BIN2DEC(CONCATENATE(B56,B57,B58,B59))-R56)</f>
        <v>0</v>
      </c>
      <c r="U56" s="11">
        <f t="shared" ref="U56" ca="1" si="98">R56*$K$2</f>
        <v>11.25</v>
      </c>
    </row>
    <row r="57" spans="1:21" x14ac:dyDescent="0.25">
      <c r="A57" s="4">
        <v>49</v>
      </c>
      <c r="B57" s="37" t="str">
        <f>MID(VLOOKUP(A57/4,'Nyquist Rate - Tx'!$E$15:$J$270,6),(MOD(A57,4)+1),1)</f>
        <v>0</v>
      </c>
      <c r="C57" s="5">
        <f t="shared" ca="1" si="3"/>
        <v>-80</v>
      </c>
      <c r="D57" s="35"/>
      <c r="E57" s="5">
        <f t="shared" ca="1" si="0"/>
        <v>-0.16000000000000003</v>
      </c>
      <c r="F57" s="5">
        <f t="shared" ca="1" si="4"/>
        <v>-0.16000000000000003</v>
      </c>
      <c r="G57" s="27">
        <f t="shared" ca="1" si="5"/>
        <v>0</v>
      </c>
      <c r="H57" s="28"/>
      <c r="I57" s="28"/>
      <c r="J57" s="28"/>
      <c r="K57" s="28"/>
      <c r="L57" s="5"/>
      <c r="M57" s="1"/>
      <c r="N57" s="5">
        <f t="shared" ca="1" si="1"/>
        <v>-0.55999999999999994</v>
      </c>
      <c r="O57" s="5">
        <f t="shared" ca="1" si="34"/>
        <v>-0.55999999999999994</v>
      </c>
      <c r="P57" s="30">
        <f t="shared" ca="1" si="7"/>
        <v>0</v>
      </c>
      <c r="Q57" s="28"/>
      <c r="R57" s="28"/>
      <c r="S57" s="28"/>
      <c r="T57" s="28"/>
      <c r="U57" s="5"/>
    </row>
    <row r="58" spans="1:21" x14ac:dyDescent="0.25">
      <c r="A58" s="4">
        <v>50</v>
      </c>
      <c r="B58" s="37" t="str">
        <f>MID(VLOOKUP(A58/4,'Nyquist Rate - Tx'!$E$15:$J$270,6),(MOD(A58,4)+1),1)</f>
        <v>0</v>
      </c>
      <c r="C58" s="5">
        <f t="shared" ca="1" si="3"/>
        <v>-90</v>
      </c>
      <c r="D58" s="35"/>
      <c r="E58" s="5">
        <f t="shared" ca="1" si="0"/>
        <v>-0.18000000000000002</v>
      </c>
      <c r="F58" s="5">
        <f t="shared" ca="1" si="4"/>
        <v>-0.18000000000000002</v>
      </c>
      <c r="G58" s="27">
        <f t="shared" ca="1" si="5"/>
        <v>0</v>
      </c>
      <c r="H58" s="28"/>
      <c r="I58" s="28"/>
      <c r="J58" s="28"/>
      <c r="K58" s="28"/>
      <c r="L58" s="5"/>
      <c r="M58" s="1"/>
      <c r="N58" s="5">
        <f t="shared" ca="1" si="1"/>
        <v>-0.63</v>
      </c>
      <c r="O58" s="5">
        <f t="shared" ca="1" si="34"/>
        <v>-0.63</v>
      </c>
      <c r="P58" s="30">
        <f t="shared" ca="1" si="7"/>
        <v>0</v>
      </c>
      <c r="Q58" s="28"/>
      <c r="R58" s="28"/>
      <c r="S58" s="28"/>
      <c r="T58" s="28"/>
      <c r="U58" s="5"/>
    </row>
    <row r="59" spans="1:21" x14ac:dyDescent="0.25">
      <c r="A59" s="4">
        <v>51</v>
      </c>
      <c r="B59" s="37" t="str">
        <f>MID(VLOOKUP(A59/4,'Nyquist Rate - Tx'!$E$15:$J$270,6),(MOD(A59,4)+1),1)</f>
        <v>1</v>
      </c>
      <c r="C59" s="5">
        <f t="shared" ca="1" si="3"/>
        <v>-71</v>
      </c>
      <c r="D59" s="35"/>
      <c r="E59" s="5">
        <f t="shared" ca="1" si="0"/>
        <v>-0.14199999999999999</v>
      </c>
      <c r="F59" s="5">
        <f t="shared" ca="1" si="4"/>
        <v>0.85799999999999998</v>
      </c>
      <c r="G59" s="27">
        <f t="shared" ca="1" si="5"/>
        <v>1</v>
      </c>
      <c r="H59" s="28"/>
      <c r="I59" s="28"/>
      <c r="J59" s="28"/>
      <c r="K59" s="28"/>
      <c r="L59" s="5"/>
      <c r="M59" s="1"/>
      <c r="N59" s="5">
        <f t="shared" ca="1" si="1"/>
        <v>-0.49699999999999994</v>
      </c>
      <c r="O59" s="5">
        <f t="shared" ca="1" si="34"/>
        <v>0.50300000000000011</v>
      </c>
      <c r="P59" s="30">
        <f t="shared" ca="1" si="7"/>
        <v>1</v>
      </c>
      <c r="Q59" s="28"/>
      <c r="R59" s="28"/>
      <c r="S59" s="28"/>
      <c r="T59" s="28"/>
      <c r="U59" s="5"/>
    </row>
    <row r="60" spans="1:21" x14ac:dyDescent="0.25">
      <c r="A60" s="4">
        <v>52</v>
      </c>
      <c r="B60" s="37" t="str">
        <f>MID(VLOOKUP(A60/4,'Nyquist Rate - Tx'!$E$15:$J$270,6),(MOD(A60,4)+1),1)</f>
        <v>0</v>
      </c>
      <c r="C60" s="5">
        <f t="shared" ca="1" si="3"/>
        <v>43</v>
      </c>
      <c r="D60" s="35"/>
      <c r="E60" s="5">
        <f t="shared" ca="1" si="0"/>
        <v>8.6000000000000007E-2</v>
      </c>
      <c r="F60" s="5">
        <f t="shared" ca="1" si="4"/>
        <v>8.6000000000000007E-2</v>
      </c>
      <c r="G60" s="27">
        <f t="shared" ca="1" si="5"/>
        <v>0</v>
      </c>
      <c r="H60" s="27" t="str">
        <f t="shared" ref="H60" ca="1" si="99">CONCATENATE(G60, G61, G62, G63)</f>
        <v>0000</v>
      </c>
      <c r="I60" s="27">
        <f t="shared" ref="I60" ca="1" si="100">BIN2DEC(H60)</f>
        <v>0</v>
      </c>
      <c r="J60" s="28">
        <v>13</v>
      </c>
      <c r="K60" s="27">
        <f t="shared" ref="K60" ca="1" si="101">ABS(BIN2DEC(CONCATENATE(B60,B61,B62,B63))-I60)</f>
        <v>0</v>
      </c>
      <c r="L60" s="23">
        <f t="shared" ref="L60" ca="1" si="102">I60*$K$2+$K$2/2</f>
        <v>0.625</v>
      </c>
      <c r="M60" s="1"/>
      <c r="N60" s="5">
        <f t="shared" ca="1" si="1"/>
        <v>0.30099999999999999</v>
      </c>
      <c r="O60" s="5">
        <f t="shared" ca="1" si="34"/>
        <v>0.30099999999999999</v>
      </c>
      <c r="P60" s="30">
        <f t="shared" ca="1" si="7"/>
        <v>0</v>
      </c>
      <c r="Q60" s="30" t="str">
        <f t="shared" ref="Q60" ca="1" si="103">CONCATENATE(P60,P61,P62,P63)</f>
        <v>0001</v>
      </c>
      <c r="R60" s="30">
        <f t="shared" ref="R60" ca="1" si="104">BIN2DEC(Q60)</f>
        <v>1</v>
      </c>
      <c r="S60" s="30">
        <v>13</v>
      </c>
      <c r="T60" s="30">
        <f t="shared" ref="T60" ca="1" si="105">ABS(BIN2DEC(CONCATENATE(B60,B61,B62,B63))-R60)</f>
        <v>1</v>
      </c>
      <c r="U60" s="11">
        <f t="shared" ref="U60" ca="1" si="106">R60*$K$2</f>
        <v>1.25</v>
      </c>
    </row>
    <row r="61" spans="1:21" x14ac:dyDescent="0.25">
      <c r="A61" s="4">
        <v>53</v>
      </c>
      <c r="B61" s="37" t="str">
        <f>MID(VLOOKUP(A61/4,'Nyquist Rate - Tx'!$E$15:$J$270,6),(MOD(A61,4)+1),1)</f>
        <v>0</v>
      </c>
      <c r="C61" s="5">
        <f t="shared" ca="1" si="3"/>
        <v>-82</v>
      </c>
      <c r="D61" s="35"/>
      <c r="E61" s="5">
        <f t="shared" ca="1" si="0"/>
        <v>-0.16400000000000001</v>
      </c>
      <c r="F61" s="5">
        <f t="shared" ca="1" si="4"/>
        <v>-0.16400000000000001</v>
      </c>
      <c r="G61" s="27">
        <f t="shared" ca="1" si="5"/>
        <v>0</v>
      </c>
      <c r="H61" s="28"/>
      <c r="I61" s="28"/>
      <c r="J61" s="28"/>
      <c r="K61" s="28"/>
      <c r="L61" s="5"/>
      <c r="M61" s="1"/>
      <c r="N61" s="5">
        <f t="shared" ca="1" si="1"/>
        <v>-0.57399999999999995</v>
      </c>
      <c r="O61" s="5">
        <f t="shared" ca="1" si="34"/>
        <v>-0.57399999999999995</v>
      </c>
      <c r="P61" s="30">
        <f t="shared" ca="1" si="7"/>
        <v>0</v>
      </c>
      <c r="Q61" s="28"/>
      <c r="R61" s="28"/>
      <c r="S61" s="28"/>
      <c r="T61" s="28"/>
      <c r="U61" s="5"/>
    </row>
    <row r="62" spans="1:21" x14ac:dyDescent="0.25">
      <c r="A62" s="4">
        <v>54</v>
      </c>
      <c r="B62" s="37" t="str">
        <f>MID(VLOOKUP(A62/4,'Nyquist Rate - Tx'!$E$15:$J$270,6),(MOD(A62,4)+1),1)</f>
        <v>0</v>
      </c>
      <c r="C62" s="5">
        <f t="shared" ca="1" si="3"/>
        <v>55</v>
      </c>
      <c r="D62" s="35"/>
      <c r="E62" s="5">
        <f t="shared" ca="1" si="0"/>
        <v>0.11000000000000001</v>
      </c>
      <c r="F62" s="5">
        <f t="shared" ca="1" si="4"/>
        <v>0.11000000000000001</v>
      </c>
      <c r="G62" s="27">
        <f t="shared" ca="1" si="5"/>
        <v>0</v>
      </c>
      <c r="H62" s="28"/>
      <c r="I62" s="28"/>
      <c r="J62" s="28"/>
      <c r="K62" s="28"/>
      <c r="L62" s="5"/>
      <c r="M62" s="1"/>
      <c r="N62" s="5">
        <f t="shared" ca="1" si="1"/>
        <v>0.38500000000000001</v>
      </c>
      <c r="O62" s="5">
        <f t="shared" ca="1" si="34"/>
        <v>0.38500000000000001</v>
      </c>
      <c r="P62" s="30">
        <f t="shared" ca="1" si="7"/>
        <v>0</v>
      </c>
      <c r="Q62" s="28"/>
      <c r="R62" s="28"/>
      <c r="S62" s="28"/>
      <c r="T62" s="28"/>
      <c r="U62" s="5"/>
    </row>
    <row r="63" spans="1:21" x14ac:dyDescent="0.25">
      <c r="A63" s="4">
        <v>55</v>
      </c>
      <c r="B63" s="37" t="str">
        <f>MID(VLOOKUP(A63/4,'Nyquist Rate - Tx'!$E$15:$J$270,6),(MOD(A63,4)+1),1)</f>
        <v>0</v>
      </c>
      <c r="C63" s="5">
        <f t="shared" ca="1" si="3"/>
        <v>88</v>
      </c>
      <c r="D63" s="35"/>
      <c r="E63" s="5">
        <f t="shared" ca="1" si="0"/>
        <v>0.17600000000000002</v>
      </c>
      <c r="F63" s="5">
        <f t="shared" ca="1" si="4"/>
        <v>0.17600000000000002</v>
      </c>
      <c r="G63" s="27">
        <f t="shared" ca="1" si="5"/>
        <v>0</v>
      </c>
      <c r="H63" s="28"/>
      <c r="I63" s="28"/>
      <c r="J63" s="28"/>
      <c r="K63" s="28"/>
      <c r="L63" s="5"/>
      <c r="M63" s="1"/>
      <c r="N63" s="5">
        <f t="shared" ca="1" si="1"/>
        <v>0.61599999999999999</v>
      </c>
      <c r="O63" s="5">
        <f t="shared" ca="1" si="34"/>
        <v>0.61599999999999999</v>
      </c>
      <c r="P63" s="30">
        <f t="shared" ca="1" si="7"/>
        <v>1</v>
      </c>
      <c r="Q63" s="28"/>
      <c r="R63" s="28"/>
      <c r="S63" s="28"/>
      <c r="T63" s="28"/>
      <c r="U63" s="5"/>
    </row>
    <row r="64" spans="1:21" x14ac:dyDescent="0.25">
      <c r="A64" s="4">
        <v>56</v>
      </c>
      <c r="B64" s="37" t="str">
        <f>MID(VLOOKUP(A64/4,'Nyquist Rate - Tx'!$E$15:$J$270,6),(MOD(A64,4)+1),1)</f>
        <v>0</v>
      </c>
      <c r="C64" s="5">
        <f t="shared" ca="1" si="3"/>
        <v>70</v>
      </c>
      <c r="D64" s="35"/>
      <c r="E64" s="5">
        <f t="shared" ca="1" si="0"/>
        <v>0.13999999999999999</v>
      </c>
      <c r="F64" s="5">
        <f t="shared" ca="1" si="4"/>
        <v>0.13999999999999999</v>
      </c>
      <c r="G64" s="27">
        <f t="shared" ca="1" si="5"/>
        <v>0</v>
      </c>
      <c r="H64" s="27" t="str">
        <f t="shared" ref="H64" ca="1" si="107">CONCATENATE(G64, G65, G66, G67)</f>
        <v>0110</v>
      </c>
      <c r="I64" s="27">
        <f t="shared" ref="I64" ca="1" si="108">BIN2DEC(H64)</f>
        <v>6</v>
      </c>
      <c r="J64" s="27">
        <v>14</v>
      </c>
      <c r="K64" s="27">
        <f t="shared" ref="K64" ca="1" si="109">ABS(BIN2DEC(CONCATENATE(B64,B65,B66,B67))-I64)</f>
        <v>0</v>
      </c>
      <c r="L64" s="23">
        <f t="shared" ref="L64" ca="1" si="110">I64*$K$2+$K$2/2</f>
        <v>8.125</v>
      </c>
      <c r="M64" s="1"/>
      <c r="N64" s="5">
        <f t="shared" ca="1" si="1"/>
        <v>0.48999999999999994</v>
      </c>
      <c r="O64" s="5">
        <f t="shared" ca="1" si="34"/>
        <v>0.48999999999999994</v>
      </c>
      <c r="P64" s="30">
        <f t="shared" ca="1" si="7"/>
        <v>0</v>
      </c>
      <c r="Q64" s="30" t="str">
        <f t="shared" ref="Q64" ca="1" si="111">CONCATENATE(P64,P65,P66,P67)</f>
        <v>0110</v>
      </c>
      <c r="R64" s="30">
        <f t="shared" ref="R64" ca="1" si="112">BIN2DEC(Q64)</f>
        <v>6</v>
      </c>
      <c r="S64" s="30">
        <v>14</v>
      </c>
      <c r="T64" s="30">
        <f t="shared" ref="T64" ca="1" si="113">ABS(BIN2DEC(CONCATENATE(B64,B65,B66,B67))-R64)</f>
        <v>0</v>
      </c>
      <c r="U64" s="11">
        <f t="shared" ref="U64" ca="1" si="114">R64*$K$2</f>
        <v>7.5</v>
      </c>
    </row>
    <row r="65" spans="1:21" x14ac:dyDescent="0.25">
      <c r="A65" s="4">
        <v>57</v>
      </c>
      <c r="B65" s="37" t="str">
        <f>MID(VLOOKUP(A65/4,'Nyquist Rate - Tx'!$E$15:$J$270,6),(MOD(A65,4)+1),1)</f>
        <v>1</v>
      </c>
      <c r="C65" s="5">
        <f t="shared" ca="1" si="3"/>
        <v>-51</v>
      </c>
      <c r="D65" s="35"/>
      <c r="E65" s="5">
        <f t="shared" ca="1" si="0"/>
        <v>-0.10200000000000001</v>
      </c>
      <c r="F65" s="5">
        <f t="shared" ca="1" si="4"/>
        <v>0.89800000000000002</v>
      </c>
      <c r="G65" s="27">
        <f t="shared" ca="1" si="5"/>
        <v>1</v>
      </c>
      <c r="H65" s="28"/>
      <c r="I65" s="28"/>
      <c r="J65" s="28"/>
      <c r="K65" s="28"/>
      <c r="L65" s="5"/>
      <c r="M65" s="1"/>
      <c r="N65" s="5">
        <f t="shared" ca="1" si="1"/>
        <v>-0.35699999999999998</v>
      </c>
      <c r="O65" s="5">
        <f t="shared" ca="1" si="34"/>
        <v>0.64300000000000002</v>
      </c>
      <c r="P65" s="30">
        <f t="shared" ca="1" si="7"/>
        <v>1</v>
      </c>
      <c r="Q65" s="28"/>
      <c r="R65" s="28"/>
      <c r="S65" s="28"/>
      <c r="T65" s="28"/>
      <c r="U65" s="5"/>
    </row>
    <row r="66" spans="1:21" x14ac:dyDescent="0.25">
      <c r="A66" s="4">
        <v>58</v>
      </c>
      <c r="B66" s="37" t="str">
        <f>MID(VLOOKUP(A66/4,'Nyquist Rate - Tx'!$E$15:$J$270,6),(MOD(A66,4)+1),1)</f>
        <v>1</v>
      </c>
      <c r="C66" s="5">
        <f t="shared" ca="1" si="3"/>
        <v>-60</v>
      </c>
      <c r="D66" s="35"/>
      <c r="E66" s="5">
        <f t="shared" ca="1" si="0"/>
        <v>-0.12</v>
      </c>
      <c r="F66" s="5">
        <f t="shared" ca="1" si="4"/>
        <v>0.88</v>
      </c>
      <c r="G66" s="27">
        <f t="shared" ca="1" si="5"/>
        <v>1</v>
      </c>
      <c r="H66" s="28"/>
      <c r="I66" s="28"/>
      <c r="J66" s="28"/>
      <c r="K66" s="28"/>
      <c r="L66" s="5"/>
      <c r="M66" s="1"/>
      <c r="N66" s="5">
        <f t="shared" ca="1" si="1"/>
        <v>-0.42</v>
      </c>
      <c r="O66" s="5">
        <f t="shared" ca="1" si="34"/>
        <v>0.58000000000000007</v>
      </c>
      <c r="P66" s="30">
        <f t="shared" ca="1" si="7"/>
        <v>1</v>
      </c>
      <c r="Q66" s="28"/>
      <c r="R66" s="28"/>
      <c r="S66" s="28"/>
      <c r="T66" s="28"/>
      <c r="U66" s="5"/>
    </row>
    <row r="67" spans="1:21" x14ac:dyDescent="0.25">
      <c r="A67" s="4">
        <v>59</v>
      </c>
      <c r="B67" s="37" t="str">
        <f>MID(VLOOKUP(A67/4,'Nyquist Rate - Tx'!$E$15:$J$270,6),(MOD(A67,4)+1),1)</f>
        <v>0</v>
      </c>
      <c r="C67" s="5">
        <f t="shared" ca="1" si="3"/>
        <v>-45</v>
      </c>
      <c r="D67" s="35"/>
      <c r="E67" s="5">
        <f t="shared" ca="1" si="0"/>
        <v>-9.0000000000000011E-2</v>
      </c>
      <c r="F67" s="5">
        <f t="shared" ca="1" si="4"/>
        <v>-9.0000000000000011E-2</v>
      </c>
      <c r="G67" s="27">
        <f t="shared" ca="1" si="5"/>
        <v>0</v>
      </c>
      <c r="H67" s="28"/>
      <c r="I67" s="28"/>
      <c r="J67" s="28"/>
      <c r="K67" s="28"/>
      <c r="L67" s="5"/>
      <c r="M67" s="1"/>
      <c r="N67" s="5">
        <f t="shared" ca="1" si="1"/>
        <v>-0.315</v>
      </c>
      <c r="O67" s="5">
        <f t="shared" ca="1" si="34"/>
        <v>-0.315</v>
      </c>
      <c r="P67" s="30">
        <f t="shared" ca="1" si="7"/>
        <v>0</v>
      </c>
      <c r="Q67" s="28"/>
      <c r="R67" s="28"/>
      <c r="S67" s="28"/>
      <c r="T67" s="28"/>
      <c r="U67" s="5"/>
    </row>
    <row r="68" spans="1:21" x14ac:dyDescent="0.25">
      <c r="A68" s="4">
        <v>60</v>
      </c>
      <c r="B68" s="37" t="str">
        <f>MID(VLOOKUP(A68/4,'Nyquist Rate - Tx'!$E$15:$J$270,6),(MOD(A68,4)+1),1)</f>
        <v>0</v>
      </c>
      <c r="C68" s="5">
        <f t="shared" ca="1" si="3"/>
        <v>53</v>
      </c>
      <c r="D68" s="35"/>
      <c r="E68" s="5">
        <f t="shared" ca="1" si="0"/>
        <v>0.10600000000000001</v>
      </c>
      <c r="F68" s="5">
        <f t="shared" ca="1" si="4"/>
        <v>0.10600000000000001</v>
      </c>
      <c r="G68" s="27">
        <f t="shared" ca="1" si="5"/>
        <v>0</v>
      </c>
      <c r="H68" s="27" t="str">
        <f t="shared" ref="H68" ca="1" si="115">CONCATENATE(G68, G69, G70, G71)</f>
        <v>0000</v>
      </c>
      <c r="I68" s="27">
        <f t="shared" ref="I68" ca="1" si="116">BIN2DEC(H68)</f>
        <v>0</v>
      </c>
      <c r="J68" s="28">
        <v>15</v>
      </c>
      <c r="K68" s="27">
        <f t="shared" ref="K68" ca="1" si="117">ABS(BIN2DEC(CONCATENATE(B68,B69,B70,B71))-I68)</f>
        <v>0</v>
      </c>
      <c r="L68" s="23">
        <f t="shared" ref="L68" ca="1" si="118">I68*$K$2+$K$2/2</f>
        <v>0.625</v>
      </c>
      <c r="M68" s="1"/>
      <c r="N68" s="5">
        <f t="shared" ca="1" si="1"/>
        <v>0.371</v>
      </c>
      <c r="O68" s="5">
        <f t="shared" ca="1" si="34"/>
        <v>0.371</v>
      </c>
      <c r="P68" s="30">
        <f t="shared" ca="1" si="7"/>
        <v>0</v>
      </c>
      <c r="Q68" s="30" t="str">
        <f t="shared" ref="Q68" ca="1" si="119">CONCATENATE(P68,P69,P70,P71)</f>
        <v>0000</v>
      </c>
      <c r="R68" s="30">
        <f t="shared" ref="R68" ca="1" si="120">BIN2DEC(Q68)</f>
        <v>0</v>
      </c>
      <c r="S68" s="30">
        <v>15</v>
      </c>
      <c r="T68" s="30">
        <f t="shared" ref="T68" ca="1" si="121">ABS(BIN2DEC(CONCATENATE(B68,B69,B70,B71))-R68)</f>
        <v>0</v>
      </c>
      <c r="U68" s="11">
        <f t="shared" ref="U68" ca="1" si="122">R68*$K$2</f>
        <v>0</v>
      </c>
    </row>
    <row r="69" spans="1:21" x14ac:dyDescent="0.25">
      <c r="A69" s="4">
        <v>61</v>
      </c>
      <c r="B69" s="37" t="str">
        <f>MID(VLOOKUP(A69/4,'Nyquist Rate - Tx'!$E$15:$J$270,6),(MOD(A69,4)+1),1)</f>
        <v>0</v>
      </c>
      <c r="C69" s="5">
        <f t="shared" ca="1" si="3"/>
        <v>16</v>
      </c>
      <c r="D69" s="35"/>
      <c r="E69" s="5">
        <f t="shared" ca="1" si="0"/>
        <v>3.2000000000000001E-2</v>
      </c>
      <c r="F69" s="5">
        <f t="shared" ca="1" si="4"/>
        <v>3.2000000000000001E-2</v>
      </c>
      <c r="G69" s="27">
        <f t="shared" ca="1" si="5"/>
        <v>0</v>
      </c>
      <c r="H69" s="28"/>
      <c r="I69" s="28"/>
      <c r="J69" s="28"/>
      <c r="K69" s="28"/>
      <c r="L69" s="5"/>
      <c r="M69" s="1"/>
      <c r="N69" s="5">
        <f t="shared" ca="1" si="1"/>
        <v>0.11199999999999999</v>
      </c>
      <c r="O69" s="5">
        <f t="shared" ca="1" si="34"/>
        <v>0.11199999999999999</v>
      </c>
      <c r="P69" s="30">
        <f t="shared" ca="1" si="7"/>
        <v>0</v>
      </c>
      <c r="Q69" s="28"/>
      <c r="R69" s="28"/>
      <c r="S69" s="28"/>
      <c r="T69" s="28"/>
      <c r="U69" s="5"/>
    </row>
    <row r="70" spans="1:21" x14ac:dyDescent="0.25">
      <c r="A70" s="4">
        <v>62</v>
      </c>
      <c r="B70" s="37" t="str">
        <f>MID(VLOOKUP(A70/4,'Nyquist Rate - Tx'!$E$15:$J$270,6),(MOD(A70,4)+1),1)</f>
        <v>0</v>
      </c>
      <c r="C70" s="5">
        <f t="shared" ca="1" si="3"/>
        <v>30</v>
      </c>
      <c r="D70" s="35"/>
      <c r="E70" s="5">
        <f t="shared" ca="1" si="0"/>
        <v>0.06</v>
      </c>
      <c r="F70" s="5">
        <f t="shared" ca="1" si="4"/>
        <v>0.06</v>
      </c>
      <c r="G70" s="27">
        <f t="shared" ca="1" si="5"/>
        <v>0</v>
      </c>
      <c r="H70" s="28"/>
      <c r="I70" s="28"/>
      <c r="J70" s="28"/>
      <c r="K70" s="28"/>
      <c r="L70" s="5"/>
      <c r="M70" s="1"/>
      <c r="N70" s="5">
        <f t="shared" ca="1" si="1"/>
        <v>0.21</v>
      </c>
      <c r="O70" s="5">
        <f t="shared" ca="1" si="34"/>
        <v>0.21</v>
      </c>
      <c r="P70" s="30">
        <f t="shared" ca="1" si="7"/>
        <v>0</v>
      </c>
      <c r="Q70" s="28"/>
      <c r="R70" s="28"/>
      <c r="S70" s="28"/>
      <c r="T70" s="28"/>
      <c r="U70" s="5"/>
    </row>
    <row r="71" spans="1:21" x14ac:dyDescent="0.25">
      <c r="A71" s="4">
        <v>63</v>
      </c>
      <c r="B71" s="37" t="str">
        <f>MID(VLOOKUP(A71/4,'Nyquist Rate - Tx'!$E$15:$J$270,6),(MOD(A71,4)+1),1)</f>
        <v>0</v>
      </c>
      <c r="C71" s="5">
        <f t="shared" ca="1" si="3"/>
        <v>61</v>
      </c>
      <c r="D71" s="35"/>
      <c r="E71" s="5">
        <f t="shared" ca="1" si="0"/>
        <v>0.122</v>
      </c>
      <c r="F71" s="5">
        <f t="shared" ca="1" si="4"/>
        <v>0.122</v>
      </c>
      <c r="G71" s="27">
        <f t="shared" ca="1" si="5"/>
        <v>0</v>
      </c>
      <c r="H71" s="28"/>
      <c r="I71" s="28"/>
      <c r="J71" s="28"/>
      <c r="K71" s="28"/>
      <c r="L71" s="5"/>
      <c r="M71" s="1"/>
      <c r="N71" s="5">
        <f t="shared" ca="1" si="1"/>
        <v>0.42699999999999999</v>
      </c>
      <c r="O71" s="5">
        <f t="shared" ca="1" si="34"/>
        <v>0.42699999999999999</v>
      </c>
      <c r="P71" s="30">
        <f t="shared" ca="1" si="7"/>
        <v>0</v>
      </c>
      <c r="Q71" s="28"/>
      <c r="R71" s="28"/>
      <c r="S71" s="28"/>
      <c r="T71" s="28"/>
      <c r="U71" s="5"/>
    </row>
    <row r="72" spans="1:21" x14ac:dyDescent="0.25">
      <c r="A72" s="4">
        <v>64</v>
      </c>
      <c r="B72" s="37" t="str">
        <f>MID(VLOOKUP(A72/4,'Nyquist Rate - Tx'!$E$15:$J$270,6),(MOD(A72,4)+1),1)</f>
        <v>1</v>
      </c>
      <c r="C72" s="5">
        <f t="shared" ca="1" si="3"/>
        <v>71</v>
      </c>
      <c r="D72" s="35"/>
      <c r="E72" s="5">
        <f t="shared" ref="E72:E135" ca="1" si="123">(C72/100)*$F$2</f>
        <v>0.14199999999999999</v>
      </c>
      <c r="F72" s="5">
        <f t="shared" ca="1" si="4"/>
        <v>1.1419999999999999</v>
      </c>
      <c r="G72" s="27">
        <f t="shared" ca="1" si="5"/>
        <v>1</v>
      </c>
      <c r="H72" s="27" t="str">
        <f t="shared" ref="H72" ca="1" si="124">CONCATENATE(G72, G73, G74, G75)</f>
        <v>1001</v>
      </c>
      <c r="I72" s="27">
        <f t="shared" ref="I72" ca="1" si="125">BIN2DEC(H72)</f>
        <v>9</v>
      </c>
      <c r="J72" s="27">
        <v>16</v>
      </c>
      <c r="K72" s="27">
        <f t="shared" ref="K72" ca="1" si="126">ABS(BIN2DEC(CONCATENATE(B72,B73,B74,B75))-I72)</f>
        <v>0</v>
      </c>
      <c r="L72" s="23">
        <f t="shared" ref="L72" ca="1" si="127">I72*$K$2+$K$2/2</f>
        <v>11.875</v>
      </c>
      <c r="M72" s="1"/>
      <c r="N72" s="5">
        <f t="shared" ref="N72:N135" ca="1" si="128">(C72/100)*$F$3</f>
        <v>0.49699999999999994</v>
      </c>
      <c r="O72" s="5">
        <f t="shared" ca="1" si="34"/>
        <v>1.4969999999999999</v>
      </c>
      <c r="P72" s="30">
        <f t="shared" ca="1" si="7"/>
        <v>1</v>
      </c>
      <c r="Q72" s="30" t="str">
        <f t="shared" ref="Q72" ca="1" si="129">CONCATENATE(P72,P73,P74,P75)</f>
        <v>1000</v>
      </c>
      <c r="R72" s="30">
        <f t="shared" ref="R72" ca="1" si="130">BIN2DEC(Q72)</f>
        <v>8</v>
      </c>
      <c r="S72" s="30">
        <v>16</v>
      </c>
      <c r="T72" s="30">
        <f t="shared" ref="T72" ca="1" si="131">ABS(BIN2DEC(CONCATENATE(B72,B73,B74,B75))-R72)</f>
        <v>1</v>
      </c>
      <c r="U72" s="11">
        <f t="shared" ref="U72" ca="1" si="132">R72*$K$2</f>
        <v>10</v>
      </c>
    </row>
    <row r="73" spans="1:21" x14ac:dyDescent="0.25">
      <c r="A73" s="4">
        <v>65</v>
      </c>
      <c r="B73" s="37" t="str">
        <f>MID(VLOOKUP(A73/4,'Nyquist Rate - Tx'!$E$15:$J$270,6),(MOD(A73,4)+1),1)</f>
        <v>0</v>
      </c>
      <c r="C73" s="5">
        <f t="shared" ref="C73:C136" ca="1" si="133">RANDBETWEEN(-100,100)</f>
        <v>-45</v>
      </c>
      <c r="D73" s="35"/>
      <c r="E73" s="5">
        <f t="shared" ca="1" si="123"/>
        <v>-9.0000000000000011E-2</v>
      </c>
      <c r="F73" s="5">
        <f t="shared" ref="F73:F136" ca="1" si="134">B73+E73</f>
        <v>-9.0000000000000011E-2</v>
      </c>
      <c r="G73" s="27">
        <f t="shared" ref="G73:G136" ca="1" si="135">IF(F73&lt;0.5, 0, 1)</f>
        <v>0</v>
      </c>
      <c r="H73" s="28"/>
      <c r="I73" s="28"/>
      <c r="J73" s="28"/>
      <c r="K73" s="28"/>
      <c r="L73" s="5"/>
      <c r="M73" s="1"/>
      <c r="N73" s="5">
        <f t="shared" ca="1" si="128"/>
        <v>-0.315</v>
      </c>
      <c r="O73" s="5">
        <f t="shared" ca="1" si="34"/>
        <v>-0.315</v>
      </c>
      <c r="P73" s="30">
        <f t="shared" ref="P73:P136" ca="1" si="136">IF(O73&lt;0.5, 0, 1)</f>
        <v>0</v>
      </c>
      <c r="Q73" s="28"/>
      <c r="R73" s="28"/>
      <c r="S73" s="28"/>
      <c r="T73" s="28"/>
      <c r="U73" s="5"/>
    </row>
    <row r="74" spans="1:21" x14ac:dyDescent="0.25">
      <c r="A74" s="4">
        <v>66</v>
      </c>
      <c r="B74" s="37" t="str">
        <f>MID(VLOOKUP(A74/4,'Nyquist Rate - Tx'!$E$15:$J$270,6),(MOD(A74,4)+1),1)</f>
        <v>0</v>
      </c>
      <c r="C74" s="5">
        <f t="shared" ca="1" si="133"/>
        <v>-6</v>
      </c>
      <c r="D74" s="35"/>
      <c r="E74" s="5">
        <f t="shared" ca="1" si="123"/>
        <v>-1.2E-2</v>
      </c>
      <c r="F74" s="5">
        <f t="shared" ca="1" si="134"/>
        <v>-1.2E-2</v>
      </c>
      <c r="G74" s="27">
        <f t="shared" ca="1" si="135"/>
        <v>0</v>
      </c>
      <c r="H74" s="28"/>
      <c r="I74" s="28"/>
      <c r="J74" s="28"/>
      <c r="K74" s="28"/>
      <c r="L74" s="5"/>
      <c r="M74" s="1"/>
      <c r="N74" s="5">
        <f t="shared" ca="1" si="128"/>
        <v>-4.1999999999999996E-2</v>
      </c>
      <c r="O74" s="5">
        <f t="shared" ca="1" si="34"/>
        <v>-4.1999999999999996E-2</v>
      </c>
      <c r="P74" s="30">
        <f t="shared" ca="1" si="136"/>
        <v>0</v>
      </c>
      <c r="Q74" s="28"/>
      <c r="R74" s="28"/>
      <c r="S74" s="28"/>
      <c r="T74" s="28"/>
      <c r="U74" s="5"/>
    </row>
    <row r="75" spans="1:21" x14ac:dyDescent="0.25">
      <c r="A75" s="4">
        <v>67</v>
      </c>
      <c r="B75" s="37" t="str">
        <f>MID(VLOOKUP(A75/4,'Nyquist Rate - Tx'!$E$15:$J$270,6),(MOD(A75,4)+1),1)</f>
        <v>1</v>
      </c>
      <c r="C75" s="5">
        <f t="shared" ca="1" si="133"/>
        <v>-84</v>
      </c>
      <c r="D75" s="35"/>
      <c r="E75" s="5">
        <f t="shared" ca="1" si="123"/>
        <v>-0.16800000000000001</v>
      </c>
      <c r="F75" s="5">
        <f t="shared" ca="1" si="134"/>
        <v>0.83199999999999996</v>
      </c>
      <c r="G75" s="27">
        <f t="shared" ca="1" si="135"/>
        <v>1</v>
      </c>
      <c r="H75" s="28"/>
      <c r="I75" s="28"/>
      <c r="J75" s="28"/>
      <c r="K75" s="28"/>
      <c r="L75" s="5"/>
      <c r="M75" s="1"/>
      <c r="N75" s="5">
        <f t="shared" ca="1" si="128"/>
        <v>-0.58799999999999997</v>
      </c>
      <c r="O75" s="5">
        <f t="shared" ca="1" si="34"/>
        <v>0.41200000000000003</v>
      </c>
      <c r="P75" s="30">
        <f t="shared" ca="1" si="136"/>
        <v>0</v>
      </c>
      <c r="Q75" s="28"/>
      <c r="R75" s="28"/>
      <c r="S75" s="28"/>
      <c r="T75" s="28"/>
      <c r="U75" s="5"/>
    </row>
    <row r="76" spans="1:21" x14ac:dyDescent="0.25">
      <c r="A76" s="4">
        <v>68</v>
      </c>
      <c r="B76" s="37" t="str">
        <f>MID(VLOOKUP(A76/4,'Nyquist Rate - Tx'!$E$15:$J$270,6),(MOD(A76,4)+1),1)</f>
        <v>0</v>
      </c>
      <c r="C76" s="5">
        <f t="shared" ca="1" si="133"/>
        <v>20</v>
      </c>
      <c r="D76" s="35"/>
      <c r="E76" s="5">
        <f t="shared" ca="1" si="123"/>
        <v>4.0000000000000008E-2</v>
      </c>
      <c r="F76" s="5">
        <f t="shared" ca="1" si="134"/>
        <v>4.0000000000000008E-2</v>
      </c>
      <c r="G76" s="27">
        <f t="shared" ca="1" si="135"/>
        <v>0</v>
      </c>
      <c r="H76" s="27" t="str">
        <f t="shared" ref="H76" ca="1" si="137">CONCATENATE(G76, G77, G78, G79)</f>
        <v>0000</v>
      </c>
      <c r="I76" s="27">
        <f t="shared" ref="I76" ca="1" si="138">BIN2DEC(H76)</f>
        <v>0</v>
      </c>
      <c r="J76" s="28">
        <v>17</v>
      </c>
      <c r="K76" s="27">
        <f t="shared" ref="K76" ca="1" si="139">ABS(BIN2DEC(CONCATENATE(B76,B77,B78,B79))-I76)</f>
        <v>0</v>
      </c>
      <c r="L76" s="23">
        <f t="shared" ref="L76" ca="1" si="140">I76*$K$2+$K$2/2</f>
        <v>0.625</v>
      </c>
      <c r="M76" s="1"/>
      <c r="N76" s="5">
        <f t="shared" ca="1" si="128"/>
        <v>0.13999999999999999</v>
      </c>
      <c r="O76" s="5">
        <f t="shared" ca="1" si="34"/>
        <v>0.13999999999999999</v>
      </c>
      <c r="P76" s="30">
        <f t="shared" ca="1" si="136"/>
        <v>0</v>
      </c>
      <c r="Q76" s="30" t="str">
        <f t="shared" ref="Q76" ca="1" si="141">CONCATENATE(P76,P77,P78,P79)</f>
        <v>0100</v>
      </c>
      <c r="R76" s="30">
        <f t="shared" ref="R76" ca="1" si="142">BIN2DEC(Q76)</f>
        <v>4</v>
      </c>
      <c r="S76" s="30">
        <v>17</v>
      </c>
      <c r="T76" s="30">
        <f t="shared" ref="T76" ca="1" si="143">ABS(BIN2DEC(CONCATENATE(B76,B77,B78,B79))-R76)</f>
        <v>4</v>
      </c>
      <c r="U76" s="11">
        <f t="shared" ref="U76" ca="1" si="144">R76*$K$2</f>
        <v>5</v>
      </c>
    </row>
    <row r="77" spans="1:21" x14ac:dyDescent="0.25">
      <c r="A77" s="4">
        <v>69</v>
      </c>
      <c r="B77" s="37" t="str">
        <f>MID(VLOOKUP(A77/4,'Nyquist Rate - Tx'!$E$15:$J$270,6),(MOD(A77,4)+1),1)</f>
        <v>0</v>
      </c>
      <c r="C77" s="5">
        <f t="shared" ca="1" si="133"/>
        <v>88</v>
      </c>
      <c r="D77" s="35"/>
      <c r="E77" s="5">
        <f t="shared" ca="1" si="123"/>
        <v>0.17600000000000002</v>
      </c>
      <c r="F77" s="5">
        <f t="shared" ca="1" si="134"/>
        <v>0.17600000000000002</v>
      </c>
      <c r="G77" s="27">
        <f t="shared" ca="1" si="135"/>
        <v>0</v>
      </c>
      <c r="H77" s="28"/>
      <c r="I77" s="28"/>
      <c r="J77" s="28"/>
      <c r="K77" s="28"/>
      <c r="L77" s="5"/>
      <c r="M77" s="1"/>
      <c r="N77" s="5">
        <f t="shared" ca="1" si="128"/>
        <v>0.61599999999999999</v>
      </c>
      <c r="O77" s="5">
        <f t="shared" ca="1" si="34"/>
        <v>0.61599999999999999</v>
      </c>
      <c r="P77" s="30">
        <f t="shared" ca="1" si="136"/>
        <v>1</v>
      </c>
      <c r="Q77" s="28"/>
      <c r="R77" s="28"/>
      <c r="S77" s="28"/>
      <c r="T77" s="28"/>
      <c r="U77" s="5"/>
    </row>
    <row r="78" spans="1:21" x14ac:dyDescent="0.25">
      <c r="A78" s="4">
        <v>70</v>
      </c>
      <c r="B78" s="37" t="str">
        <f>MID(VLOOKUP(A78/4,'Nyquist Rate - Tx'!$E$15:$J$270,6),(MOD(A78,4)+1),1)</f>
        <v>0</v>
      </c>
      <c r="C78" s="5">
        <f t="shared" ca="1" si="133"/>
        <v>62</v>
      </c>
      <c r="D78" s="35"/>
      <c r="E78" s="5">
        <f t="shared" ca="1" si="123"/>
        <v>0.124</v>
      </c>
      <c r="F78" s="5">
        <f t="shared" ca="1" si="134"/>
        <v>0.124</v>
      </c>
      <c r="G78" s="27">
        <f t="shared" ca="1" si="135"/>
        <v>0</v>
      </c>
      <c r="H78" s="28"/>
      <c r="I78" s="28"/>
      <c r="J78" s="28"/>
      <c r="K78" s="28"/>
      <c r="L78" s="5"/>
      <c r="M78" s="1"/>
      <c r="N78" s="5">
        <f t="shared" ca="1" si="128"/>
        <v>0.434</v>
      </c>
      <c r="O78" s="5">
        <f t="shared" ca="1" si="34"/>
        <v>0.434</v>
      </c>
      <c r="P78" s="30">
        <f t="shared" ca="1" si="136"/>
        <v>0</v>
      </c>
      <c r="Q78" s="28"/>
      <c r="R78" s="28"/>
      <c r="S78" s="28"/>
      <c r="T78" s="28"/>
      <c r="U78" s="5"/>
    </row>
    <row r="79" spans="1:21" x14ac:dyDescent="0.25">
      <c r="A79" s="4">
        <v>71</v>
      </c>
      <c r="B79" s="37" t="str">
        <f>MID(VLOOKUP(A79/4,'Nyquist Rate - Tx'!$E$15:$J$270,6),(MOD(A79,4)+1),1)</f>
        <v>0</v>
      </c>
      <c r="C79" s="5">
        <f t="shared" ca="1" si="133"/>
        <v>7</v>
      </c>
      <c r="D79" s="35"/>
      <c r="E79" s="5">
        <f t="shared" ca="1" si="123"/>
        <v>1.4000000000000002E-2</v>
      </c>
      <c r="F79" s="5">
        <f t="shared" ca="1" si="134"/>
        <v>1.4000000000000002E-2</v>
      </c>
      <c r="G79" s="27">
        <f t="shared" ca="1" si="135"/>
        <v>0</v>
      </c>
      <c r="H79" s="28"/>
      <c r="I79" s="28"/>
      <c r="J79" s="28"/>
      <c r="K79" s="28"/>
      <c r="L79" s="5"/>
      <c r="M79" s="1"/>
      <c r="N79" s="5">
        <f t="shared" ca="1" si="128"/>
        <v>4.9000000000000002E-2</v>
      </c>
      <c r="O79" s="5">
        <f t="shared" ca="1" si="34"/>
        <v>4.9000000000000002E-2</v>
      </c>
      <c r="P79" s="30">
        <f t="shared" ca="1" si="136"/>
        <v>0</v>
      </c>
      <c r="Q79" s="28"/>
      <c r="R79" s="28"/>
      <c r="S79" s="28"/>
      <c r="T79" s="28"/>
      <c r="U79" s="5"/>
    </row>
    <row r="80" spans="1:21" x14ac:dyDescent="0.25">
      <c r="A80" s="4">
        <v>72</v>
      </c>
      <c r="B80" s="37" t="str">
        <f>MID(VLOOKUP(A80/4,'Nyquist Rate - Tx'!$E$15:$J$270,6),(MOD(A80,4)+1),1)</f>
        <v>0</v>
      </c>
      <c r="C80" s="5">
        <f t="shared" ca="1" si="133"/>
        <v>-1</v>
      </c>
      <c r="D80" s="35"/>
      <c r="E80" s="5">
        <f t="shared" ca="1" si="123"/>
        <v>-2E-3</v>
      </c>
      <c r="F80" s="5">
        <f t="shared" ca="1" si="134"/>
        <v>-2E-3</v>
      </c>
      <c r="G80" s="27">
        <f t="shared" ca="1" si="135"/>
        <v>0</v>
      </c>
      <c r="H80" s="27" t="str">
        <f t="shared" ref="H80" ca="1" si="145">CONCATENATE(G80, G81, G82, G83)</f>
        <v>0110</v>
      </c>
      <c r="I80" s="27">
        <f t="shared" ref="I80" ca="1" si="146">BIN2DEC(H80)</f>
        <v>6</v>
      </c>
      <c r="J80" s="27">
        <v>18</v>
      </c>
      <c r="K80" s="27">
        <f t="shared" ref="K80" ca="1" si="147">ABS(BIN2DEC(CONCATENATE(B80,B81,B82,B83))-I80)</f>
        <v>0</v>
      </c>
      <c r="L80" s="23">
        <f t="shared" ref="L80" ca="1" si="148">I80*$K$2+$K$2/2</f>
        <v>8.125</v>
      </c>
      <c r="M80" s="1"/>
      <c r="N80" s="5">
        <f t="shared" ca="1" si="128"/>
        <v>-6.9999999999999993E-3</v>
      </c>
      <c r="O80" s="5">
        <f t="shared" ca="1" si="34"/>
        <v>-6.9999999999999993E-3</v>
      </c>
      <c r="P80" s="30">
        <f t="shared" ca="1" si="136"/>
        <v>0</v>
      </c>
      <c r="Q80" s="30" t="str">
        <f t="shared" ref="Q80" ca="1" si="149">CONCATENATE(P80,P81,P82,P83)</f>
        <v>0100</v>
      </c>
      <c r="R80" s="30">
        <f t="shared" ref="R80" ca="1" si="150">BIN2DEC(Q80)</f>
        <v>4</v>
      </c>
      <c r="S80" s="30">
        <v>18</v>
      </c>
      <c r="T80" s="30">
        <f t="shared" ref="T80" ca="1" si="151">ABS(BIN2DEC(CONCATENATE(B80,B81,B82,B83))-R80)</f>
        <v>2</v>
      </c>
      <c r="U80" s="11">
        <f t="shared" ref="U80" ca="1" si="152">R80*$K$2</f>
        <v>5</v>
      </c>
    </row>
    <row r="81" spans="1:21" x14ac:dyDescent="0.25">
      <c r="A81" s="4">
        <v>73</v>
      </c>
      <c r="B81" s="37" t="str">
        <f>MID(VLOOKUP(A81/4,'Nyquist Rate - Tx'!$E$15:$J$270,6),(MOD(A81,4)+1),1)</f>
        <v>1</v>
      </c>
      <c r="C81" s="5">
        <f t="shared" ca="1" si="133"/>
        <v>-36</v>
      </c>
      <c r="D81" s="35"/>
      <c r="E81" s="5">
        <f t="shared" ca="1" si="123"/>
        <v>-7.1999999999999995E-2</v>
      </c>
      <c r="F81" s="5">
        <f t="shared" ca="1" si="134"/>
        <v>0.92800000000000005</v>
      </c>
      <c r="G81" s="27">
        <f t="shared" ca="1" si="135"/>
        <v>1</v>
      </c>
      <c r="H81" s="28"/>
      <c r="I81" s="28"/>
      <c r="J81" s="28"/>
      <c r="K81" s="28"/>
      <c r="L81" s="5"/>
      <c r="M81" s="1"/>
      <c r="N81" s="5">
        <f t="shared" ca="1" si="128"/>
        <v>-0.252</v>
      </c>
      <c r="O81" s="5">
        <f t="shared" ca="1" si="34"/>
        <v>0.748</v>
      </c>
      <c r="P81" s="30">
        <f t="shared" ca="1" si="136"/>
        <v>1</v>
      </c>
      <c r="Q81" s="28"/>
      <c r="R81" s="28"/>
      <c r="S81" s="28"/>
      <c r="T81" s="28"/>
      <c r="U81" s="5"/>
    </row>
    <row r="82" spans="1:21" x14ac:dyDescent="0.25">
      <c r="A82" s="4">
        <v>74</v>
      </c>
      <c r="B82" s="37" t="str">
        <f>MID(VLOOKUP(A82/4,'Nyquist Rate - Tx'!$E$15:$J$270,6),(MOD(A82,4)+1),1)</f>
        <v>1</v>
      </c>
      <c r="C82" s="5">
        <f t="shared" ca="1" si="133"/>
        <v>-92</v>
      </c>
      <c r="D82" s="35"/>
      <c r="E82" s="5">
        <f t="shared" ca="1" si="123"/>
        <v>-0.18400000000000002</v>
      </c>
      <c r="F82" s="5">
        <f t="shared" ca="1" si="134"/>
        <v>0.81599999999999995</v>
      </c>
      <c r="G82" s="27">
        <f t="shared" ca="1" si="135"/>
        <v>1</v>
      </c>
      <c r="H82" s="28"/>
      <c r="I82" s="28"/>
      <c r="J82" s="28"/>
      <c r="K82" s="28"/>
      <c r="L82" s="5"/>
      <c r="M82" s="1"/>
      <c r="N82" s="5">
        <f t="shared" ca="1" si="128"/>
        <v>-0.64400000000000002</v>
      </c>
      <c r="O82" s="5">
        <f t="shared" ca="1" si="34"/>
        <v>0.35599999999999998</v>
      </c>
      <c r="P82" s="30">
        <f t="shared" ca="1" si="136"/>
        <v>0</v>
      </c>
      <c r="Q82" s="28"/>
      <c r="R82" s="28"/>
      <c r="S82" s="28"/>
      <c r="T82" s="28"/>
      <c r="U82" s="5"/>
    </row>
    <row r="83" spans="1:21" x14ac:dyDescent="0.25">
      <c r="A83" s="4">
        <v>75</v>
      </c>
      <c r="B83" s="37" t="str">
        <f>MID(VLOOKUP(A83/4,'Nyquist Rate - Tx'!$E$15:$J$270,6),(MOD(A83,4)+1),1)</f>
        <v>0</v>
      </c>
      <c r="C83" s="5">
        <f t="shared" ca="1" si="133"/>
        <v>29</v>
      </c>
      <c r="D83" s="35"/>
      <c r="E83" s="5">
        <f t="shared" ca="1" si="123"/>
        <v>5.7999999999999996E-2</v>
      </c>
      <c r="F83" s="5">
        <f t="shared" ca="1" si="134"/>
        <v>5.7999999999999996E-2</v>
      </c>
      <c r="G83" s="27">
        <f t="shared" ca="1" si="135"/>
        <v>0</v>
      </c>
      <c r="H83" s="28"/>
      <c r="I83" s="28"/>
      <c r="J83" s="28"/>
      <c r="K83" s="28"/>
      <c r="L83" s="5"/>
      <c r="M83" s="1"/>
      <c r="N83" s="5">
        <f t="shared" ca="1" si="128"/>
        <v>0.20299999999999999</v>
      </c>
      <c r="O83" s="5">
        <f t="shared" ca="1" si="34"/>
        <v>0.20299999999999999</v>
      </c>
      <c r="P83" s="30">
        <f t="shared" ca="1" si="136"/>
        <v>0</v>
      </c>
      <c r="Q83" s="28"/>
      <c r="R83" s="28"/>
      <c r="S83" s="28"/>
      <c r="T83" s="28"/>
      <c r="U83" s="5"/>
    </row>
    <row r="84" spans="1:21" x14ac:dyDescent="0.25">
      <c r="A84" s="4">
        <v>76</v>
      </c>
      <c r="B84" s="37" t="str">
        <f>MID(VLOOKUP(A84/4,'Nyquist Rate - Tx'!$E$15:$J$270,6),(MOD(A84,4)+1),1)</f>
        <v>0</v>
      </c>
      <c r="C84" s="5">
        <f t="shared" ca="1" si="133"/>
        <v>-94</v>
      </c>
      <c r="D84" s="35"/>
      <c r="E84" s="5">
        <f t="shared" ca="1" si="123"/>
        <v>-0.188</v>
      </c>
      <c r="F84" s="5">
        <f t="shared" ca="1" si="134"/>
        <v>-0.188</v>
      </c>
      <c r="G84" s="27">
        <f t="shared" ca="1" si="135"/>
        <v>0</v>
      </c>
      <c r="H84" s="27" t="str">
        <f t="shared" ref="H84" ca="1" si="153">CONCATENATE(G84, G85, G86, G87)</f>
        <v>0000</v>
      </c>
      <c r="I84" s="27">
        <f t="shared" ref="I84" ca="1" si="154">BIN2DEC(H84)</f>
        <v>0</v>
      </c>
      <c r="J84" s="28">
        <v>19</v>
      </c>
      <c r="K84" s="27">
        <f t="shared" ref="K84" ca="1" si="155">ABS(BIN2DEC(CONCATENATE(B84,B85,B86,B87))-I84)</f>
        <v>0</v>
      </c>
      <c r="L84" s="23">
        <f t="shared" ref="L84" ca="1" si="156">I84*$K$2+$K$2/2</f>
        <v>0.625</v>
      </c>
      <c r="M84" s="1"/>
      <c r="N84" s="5">
        <f t="shared" ca="1" si="128"/>
        <v>-0.65799999999999992</v>
      </c>
      <c r="O84" s="5">
        <f t="shared" ca="1" si="34"/>
        <v>-0.65799999999999992</v>
      </c>
      <c r="P84" s="30">
        <f t="shared" ca="1" si="136"/>
        <v>0</v>
      </c>
      <c r="Q84" s="30" t="str">
        <f t="shared" ref="Q84" ca="1" si="157">CONCATENATE(P84,P85,P86,P87)</f>
        <v>0100</v>
      </c>
      <c r="R84" s="30">
        <f t="shared" ref="R84" ca="1" si="158">BIN2DEC(Q84)</f>
        <v>4</v>
      </c>
      <c r="S84" s="30">
        <v>19</v>
      </c>
      <c r="T84" s="30">
        <f t="shared" ref="T84" ca="1" si="159">ABS(BIN2DEC(CONCATENATE(B84,B85,B86,B87))-R84)</f>
        <v>4</v>
      </c>
      <c r="U84" s="11">
        <f t="shared" ref="U84" ca="1" si="160">R84*$K$2</f>
        <v>5</v>
      </c>
    </row>
    <row r="85" spans="1:21" x14ac:dyDescent="0.25">
      <c r="A85" s="4">
        <v>77</v>
      </c>
      <c r="B85" s="37" t="str">
        <f>MID(VLOOKUP(A85/4,'Nyquist Rate - Tx'!$E$15:$J$270,6),(MOD(A85,4)+1),1)</f>
        <v>0</v>
      </c>
      <c r="C85" s="5">
        <f t="shared" ca="1" si="133"/>
        <v>72</v>
      </c>
      <c r="D85" s="35"/>
      <c r="E85" s="5">
        <f t="shared" ca="1" si="123"/>
        <v>0.14399999999999999</v>
      </c>
      <c r="F85" s="5">
        <f t="shared" ca="1" si="134"/>
        <v>0.14399999999999999</v>
      </c>
      <c r="G85" s="27">
        <f t="shared" ca="1" si="135"/>
        <v>0</v>
      </c>
      <c r="H85" s="28"/>
      <c r="I85" s="28"/>
      <c r="J85" s="28"/>
      <c r="K85" s="28"/>
      <c r="L85" s="5"/>
      <c r="M85" s="1"/>
      <c r="N85" s="5">
        <f t="shared" ca="1" si="128"/>
        <v>0.504</v>
      </c>
      <c r="O85" s="5">
        <f t="shared" ca="1" si="34"/>
        <v>0.504</v>
      </c>
      <c r="P85" s="30">
        <f t="shared" ca="1" si="136"/>
        <v>1</v>
      </c>
      <c r="Q85" s="28"/>
      <c r="R85" s="28"/>
      <c r="S85" s="28"/>
      <c r="T85" s="28"/>
      <c r="U85" s="5"/>
    </row>
    <row r="86" spans="1:21" x14ac:dyDescent="0.25">
      <c r="A86" s="4">
        <v>78</v>
      </c>
      <c r="B86" s="37" t="str">
        <f>MID(VLOOKUP(A86/4,'Nyquist Rate - Tx'!$E$15:$J$270,6),(MOD(A86,4)+1),1)</f>
        <v>0</v>
      </c>
      <c r="C86" s="5">
        <f t="shared" ca="1" si="133"/>
        <v>-65</v>
      </c>
      <c r="D86" s="35"/>
      <c r="E86" s="5">
        <f t="shared" ca="1" si="123"/>
        <v>-0.13</v>
      </c>
      <c r="F86" s="5">
        <f t="shared" ca="1" si="134"/>
        <v>-0.13</v>
      </c>
      <c r="G86" s="27">
        <f t="shared" ca="1" si="135"/>
        <v>0</v>
      </c>
      <c r="H86" s="28"/>
      <c r="I86" s="28"/>
      <c r="J86" s="28"/>
      <c r="K86" s="28"/>
      <c r="L86" s="5"/>
      <c r="M86" s="1"/>
      <c r="N86" s="5">
        <f t="shared" ca="1" si="128"/>
        <v>-0.45499999999999996</v>
      </c>
      <c r="O86" s="5">
        <f t="shared" ca="1" si="34"/>
        <v>-0.45499999999999996</v>
      </c>
      <c r="P86" s="30">
        <f t="shared" ca="1" si="136"/>
        <v>0</v>
      </c>
      <c r="Q86" s="28"/>
      <c r="R86" s="28"/>
      <c r="S86" s="28"/>
      <c r="T86" s="28"/>
      <c r="U86" s="5"/>
    </row>
    <row r="87" spans="1:21" x14ac:dyDescent="0.25">
      <c r="A87" s="4">
        <v>79</v>
      </c>
      <c r="B87" s="37" t="str">
        <f>MID(VLOOKUP(A87/4,'Nyquist Rate - Tx'!$E$15:$J$270,6),(MOD(A87,4)+1),1)</f>
        <v>0</v>
      </c>
      <c r="C87" s="5">
        <f t="shared" ca="1" si="133"/>
        <v>58</v>
      </c>
      <c r="D87" s="35"/>
      <c r="E87" s="5">
        <f t="shared" ca="1" si="123"/>
        <v>0.11599999999999999</v>
      </c>
      <c r="F87" s="5">
        <f t="shared" ca="1" si="134"/>
        <v>0.11599999999999999</v>
      </c>
      <c r="G87" s="27">
        <f t="shared" ca="1" si="135"/>
        <v>0</v>
      </c>
      <c r="H87" s="28"/>
      <c r="I87" s="28"/>
      <c r="J87" s="28"/>
      <c r="K87" s="28"/>
      <c r="L87" s="5"/>
      <c r="M87" s="1"/>
      <c r="N87" s="5">
        <f t="shared" ca="1" si="128"/>
        <v>0.40599999999999997</v>
      </c>
      <c r="O87" s="5">
        <f t="shared" ca="1" si="34"/>
        <v>0.40599999999999997</v>
      </c>
      <c r="P87" s="30">
        <f t="shared" ca="1" si="136"/>
        <v>0</v>
      </c>
      <c r="Q87" s="28"/>
      <c r="R87" s="28"/>
      <c r="S87" s="28"/>
      <c r="T87" s="28"/>
      <c r="U87" s="5"/>
    </row>
    <row r="88" spans="1:21" x14ac:dyDescent="0.25">
      <c r="A88" s="4">
        <v>80</v>
      </c>
      <c r="B88" s="37" t="str">
        <f>MID(VLOOKUP(A88/4,'Nyquist Rate - Tx'!$E$15:$J$270,6),(MOD(A88,4)+1),1)</f>
        <v>1</v>
      </c>
      <c r="C88" s="5">
        <f t="shared" ca="1" si="133"/>
        <v>-9</v>
      </c>
      <c r="D88" s="35"/>
      <c r="E88" s="5">
        <f t="shared" ca="1" si="123"/>
        <v>-1.7999999999999999E-2</v>
      </c>
      <c r="F88" s="5">
        <f t="shared" ca="1" si="134"/>
        <v>0.98199999999999998</v>
      </c>
      <c r="G88" s="27">
        <f t="shared" ca="1" si="135"/>
        <v>1</v>
      </c>
      <c r="H88" s="27" t="str">
        <f t="shared" ref="H88" ca="1" si="161">CONCATENATE(G88, G89, G90, G91)</f>
        <v>1001</v>
      </c>
      <c r="I88" s="27">
        <f t="shared" ref="I88" ca="1" si="162">BIN2DEC(H88)</f>
        <v>9</v>
      </c>
      <c r="J88" s="27">
        <v>20</v>
      </c>
      <c r="K88" s="27">
        <f t="shared" ref="K88" ca="1" si="163">ABS(BIN2DEC(CONCATENATE(B88,B89,B90,B91))-I88)</f>
        <v>0</v>
      </c>
      <c r="L88" s="23">
        <f t="shared" ref="L88" ca="1" si="164">I88*$K$2+$K$2/2</f>
        <v>11.875</v>
      </c>
      <c r="M88" s="1"/>
      <c r="N88" s="5">
        <f t="shared" ca="1" si="128"/>
        <v>-6.3E-2</v>
      </c>
      <c r="O88" s="5">
        <f t="shared" ca="1" si="34"/>
        <v>0.93700000000000006</v>
      </c>
      <c r="P88" s="30">
        <f t="shared" ca="1" si="136"/>
        <v>1</v>
      </c>
      <c r="Q88" s="30" t="str">
        <f t="shared" ref="Q88" ca="1" si="165">CONCATENATE(P88,P89,P90,P91)</f>
        <v>1011</v>
      </c>
      <c r="R88" s="30">
        <f t="shared" ref="R88" ca="1" si="166">BIN2DEC(Q88)</f>
        <v>11</v>
      </c>
      <c r="S88" s="30">
        <v>20</v>
      </c>
      <c r="T88" s="30">
        <f t="shared" ref="T88" ca="1" si="167">ABS(BIN2DEC(CONCATENATE(B88,B89,B90,B91))-R88)</f>
        <v>2</v>
      </c>
      <c r="U88" s="11">
        <f t="shared" ref="U88" ca="1" si="168">R88*$K$2</f>
        <v>13.75</v>
      </c>
    </row>
    <row r="89" spans="1:21" x14ac:dyDescent="0.25">
      <c r="A89" s="4">
        <v>81</v>
      </c>
      <c r="B89" s="37" t="str">
        <f>MID(VLOOKUP(A89/4,'Nyquist Rate - Tx'!$E$15:$J$270,6),(MOD(A89,4)+1),1)</f>
        <v>0</v>
      </c>
      <c r="C89" s="5">
        <f t="shared" ca="1" si="133"/>
        <v>13</v>
      </c>
      <c r="D89" s="35"/>
      <c r="E89" s="5">
        <f t="shared" ca="1" si="123"/>
        <v>2.6000000000000002E-2</v>
      </c>
      <c r="F89" s="5">
        <f t="shared" ca="1" si="134"/>
        <v>2.6000000000000002E-2</v>
      </c>
      <c r="G89" s="27">
        <f t="shared" ca="1" si="135"/>
        <v>0</v>
      </c>
      <c r="H89" s="28"/>
      <c r="I89" s="28"/>
      <c r="J89" s="28"/>
      <c r="K89" s="28"/>
      <c r="L89" s="5"/>
      <c r="M89" s="1"/>
      <c r="N89" s="5">
        <f t="shared" ca="1" si="128"/>
        <v>9.0999999999999998E-2</v>
      </c>
      <c r="O89" s="5">
        <f t="shared" ca="1" si="34"/>
        <v>9.0999999999999998E-2</v>
      </c>
      <c r="P89" s="30">
        <f t="shared" ca="1" si="136"/>
        <v>0</v>
      </c>
      <c r="Q89" s="28"/>
      <c r="R89" s="28"/>
      <c r="S89" s="28"/>
      <c r="T89" s="28"/>
      <c r="U89" s="5"/>
    </row>
    <row r="90" spans="1:21" x14ac:dyDescent="0.25">
      <c r="A90" s="4">
        <v>82</v>
      </c>
      <c r="B90" s="37" t="str">
        <f>MID(VLOOKUP(A90/4,'Nyquist Rate - Tx'!$E$15:$J$270,6),(MOD(A90,4)+1),1)</f>
        <v>0</v>
      </c>
      <c r="C90" s="5">
        <f t="shared" ca="1" si="133"/>
        <v>97</v>
      </c>
      <c r="D90" s="35"/>
      <c r="E90" s="5">
        <f t="shared" ca="1" si="123"/>
        <v>0.19400000000000001</v>
      </c>
      <c r="F90" s="5">
        <f t="shared" ca="1" si="134"/>
        <v>0.19400000000000001</v>
      </c>
      <c r="G90" s="27">
        <f t="shared" ca="1" si="135"/>
        <v>0</v>
      </c>
      <c r="H90" s="28"/>
      <c r="I90" s="28"/>
      <c r="J90" s="28"/>
      <c r="K90" s="28"/>
      <c r="L90" s="5"/>
      <c r="M90" s="1"/>
      <c r="N90" s="5">
        <f t="shared" ca="1" si="128"/>
        <v>0.67899999999999994</v>
      </c>
      <c r="O90" s="5">
        <f t="shared" ref="O90:O153" ca="1" si="169">N90+B90</f>
        <v>0.67899999999999994</v>
      </c>
      <c r="P90" s="30">
        <f t="shared" ca="1" si="136"/>
        <v>1</v>
      </c>
      <c r="Q90" s="28"/>
      <c r="R90" s="28"/>
      <c r="S90" s="28"/>
      <c r="T90" s="28"/>
      <c r="U90" s="5"/>
    </row>
    <row r="91" spans="1:21" x14ac:dyDescent="0.25">
      <c r="A91" s="4">
        <v>83</v>
      </c>
      <c r="B91" s="37" t="str">
        <f>MID(VLOOKUP(A91/4,'Nyquist Rate - Tx'!$E$15:$J$270,6),(MOD(A91,4)+1),1)</f>
        <v>1</v>
      </c>
      <c r="C91" s="5">
        <f t="shared" ca="1" si="133"/>
        <v>88</v>
      </c>
      <c r="D91" s="35"/>
      <c r="E91" s="5">
        <f t="shared" ca="1" si="123"/>
        <v>0.17600000000000002</v>
      </c>
      <c r="F91" s="5">
        <f t="shared" ca="1" si="134"/>
        <v>1.1759999999999999</v>
      </c>
      <c r="G91" s="27">
        <f t="shared" ca="1" si="135"/>
        <v>1</v>
      </c>
      <c r="H91" s="28"/>
      <c r="I91" s="28"/>
      <c r="J91" s="28"/>
      <c r="K91" s="28"/>
      <c r="L91" s="5"/>
      <c r="M91" s="1"/>
      <c r="N91" s="5">
        <f t="shared" ca="1" si="128"/>
        <v>0.61599999999999999</v>
      </c>
      <c r="O91" s="5">
        <f t="shared" ca="1" si="169"/>
        <v>1.6160000000000001</v>
      </c>
      <c r="P91" s="30">
        <f t="shared" ca="1" si="136"/>
        <v>1</v>
      </c>
      <c r="Q91" s="28"/>
      <c r="R91" s="28"/>
      <c r="S91" s="28"/>
      <c r="T91" s="28"/>
      <c r="U91" s="5"/>
    </row>
    <row r="92" spans="1:21" x14ac:dyDescent="0.25">
      <c r="A92" s="4">
        <v>84</v>
      </c>
      <c r="B92" s="37" t="str">
        <f>MID(VLOOKUP(A92/4,'Nyquist Rate - Tx'!$E$15:$J$270,6),(MOD(A92,4)+1),1)</f>
        <v>0</v>
      </c>
      <c r="C92" s="5">
        <f t="shared" ca="1" si="133"/>
        <v>24</v>
      </c>
      <c r="D92" s="35"/>
      <c r="E92" s="5">
        <f t="shared" ca="1" si="123"/>
        <v>4.8000000000000001E-2</v>
      </c>
      <c r="F92" s="5">
        <f t="shared" ca="1" si="134"/>
        <v>4.8000000000000001E-2</v>
      </c>
      <c r="G92" s="27">
        <f t="shared" ca="1" si="135"/>
        <v>0</v>
      </c>
      <c r="H92" s="27" t="str">
        <f t="shared" ref="H92" ca="1" si="170">CONCATENATE(G92, G93, G94, G95)</f>
        <v>0000</v>
      </c>
      <c r="I92" s="27">
        <f t="shared" ref="I92" ca="1" si="171">BIN2DEC(H92)</f>
        <v>0</v>
      </c>
      <c r="J92" s="28">
        <v>21</v>
      </c>
      <c r="K92" s="27">
        <f t="shared" ref="K92" ca="1" si="172">ABS(BIN2DEC(CONCATENATE(B92,B93,B94,B95))-I92)</f>
        <v>0</v>
      </c>
      <c r="L92" s="23">
        <f t="shared" ref="L92" ca="1" si="173">I92*$K$2+$K$2/2</f>
        <v>0.625</v>
      </c>
      <c r="M92" s="1"/>
      <c r="N92" s="5">
        <f t="shared" ca="1" si="128"/>
        <v>0.16799999999999998</v>
      </c>
      <c r="O92" s="5">
        <f t="shared" ca="1" si="169"/>
        <v>0.16799999999999998</v>
      </c>
      <c r="P92" s="30">
        <f t="shared" ca="1" si="136"/>
        <v>0</v>
      </c>
      <c r="Q92" s="30" t="str">
        <f t="shared" ref="Q92" ca="1" si="174">CONCATENATE(P92,P93,P94,P95)</f>
        <v>0000</v>
      </c>
      <c r="R92" s="30">
        <f t="shared" ref="R92" ca="1" si="175">BIN2DEC(Q92)</f>
        <v>0</v>
      </c>
      <c r="S92" s="30">
        <v>21</v>
      </c>
      <c r="T92" s="30">
        <f t="shared" ref="T92" ca="1" si="176">ABS(BIN2DEC(CONCATENATE(B92,B93,B94,B95))-R92)</f>
        <v>0</v>
      </c>
      <c r="U92" s="11">
        <f t="shared" ref="U92" ca="1" si="177">R92*$K$2</f>
        <v>0</v>
      </c>
    </row>
    <row r="93" spans="1:21" x14ac:dyDescent="0.25">
      <c r="A93" s="4">
        <v>85</v>
      </c>
      <c r="B93" s="37" t="str">
        <f>MID(VLOOKUP(A93/4,'Nyquist Rate - Tx'!$E$15:$J$270,6),(MOD(A93,4)+1),1)</f>
        <v>0</v>
      </c>
      <c r="C93" s="5">
        <f t="shared" ca="1" si="133"/>
        <v>57</v>
      </c>
      <c r="D93" s="35"/>
      <c r="E93" s="5">
        <f t="shared" ca="1" si="123"/>
        <v>0.11399999999999999</v>
      </c>
      <c r="F93" s="5">
        <f t="shared" ca="1" si="134"/>
        <v>0.11399999999999999</v>
      </c>
      <c r="G93" s="27">
        <f t="shared" ca="1" si="135"/>
        <v>0</v>
      </c>
      <c r="H93" s="28"/>
      <c r="I93" s="28"/>
      <c r="J93" s="28"/>
      <c r="K93" s="28"/>
      <c r="L93" s="5"/>
      <c r="M93" s="1"/>
      <c r="N93" s="5">
        <f t="shared" ca="1" si="128"/>
        <v>0.39899999999999997</v>
      </c>
      <c r="O93" s="5">
        <f t="shared" ca="1" si="169"/>
        <v>0.39899999999999997</v>
      </c>
      <c r="P93" s="30">
        <f t="shared" ca="1" si="136"/>
        <v>0</v>
      </c>
      <c r="Q93" s="28"/>
      <c r="R93" s="28"/>
      <c r="S93" s="28"/>
      <c r="T93" s="28"/>
      <c r="U93" s="5"/>
    </row>
    <row r="94" spans="1:21" x14ac:dyDescent="0.25">
      <c r="A94" s="4">
        <v>86</v>
      </c>
      <c r="B94" s="37" t="str">
        <f>MID(VLOOKUP(A94/4,'Nyquist Rate - Tx'!$E$15:$J$270,6),(MOD(A94,4)+1),1)</f>
        <v>0</v>
      </c>
      <c r="C94" s="5">
        <f t="shared" ca="1" si="133"/>
        <v>-41</v>
      </c>
      <c r="D94" s="35"/>
      <c r="E94" s="5">
        <f t="shared" ca="1" si="123"/>
        <v>-8.2000000000000003E-2</v>
      </c>
      <c r="F94" s="5">
        <f t="shared" ca="1" si="134"/>
        <v>-8.2000000000000003E-2</v>
      </c>
      <c r="G94" s="27">
        <f t="shared" ca="1" si="135"/>
        <v>0</v>
      </c>
      <c r="H94" s="28"/>
      <c r="I94" s="28"/>
      <c r="J94" s="28"/>
      <c r="K94" s="28"/>
      <c r="L94" s="5"/>
      <c r="M94" s="1"/>
      <c r="N94" s="5">
        <f t="shared" ca="1" si="128"/>
        <v>-0.28699999999999998</v>
      </c>
      <c r="O94" s="5">
        <f t="shared" ca="1" si="169"/>
        <v>-0.28699999999999998</v>
      </c>
      <c r="P94" s="30">
        <f t="shared" ca="1" si="136"/>
        <v>0</v>
      </c>
      <c r="Q94" s="28"/>
      <c r="R94" s="28"/>
      <c r="S94" s="28"/>
      <c r="T94" s="28"/>
      <c r="U94" s="5"/>
    </row>
    <row r="95" spans="1:21" x14ac:dyDescent="0.25">
      <c r="A95" s="4">
        <v>87</v>
      </c>
      <c r="B95" s="37" t="str">
        <f>MID(VLOOKUP(A95/4,'Nyquist Rate - Tx'!$E$15:$J$270,6),(MOD(A95,4)+1),1)</f>
        <v>0</v>
      </c>
      <c r="C95" s="5">
        <f t="shared" ca="1" si="133"/>
        <v>-37</v>
      </c>
      <c r="D95" s="35"/>
      <c r="E95" s="5">
        <f t="shared" ca="1" si="123"/>
        <v>-7.3999999999999996E-2</v>
      </c>
      <c r="F95" s="5">
        <f t="shared" ca="1" si="134"/>
        <v>-7.3999999999999996E-2</v>
      </c>
      <c r="G95" s="27">
        <f t="shared" ca="1" si="135"/>
        <v>0</v>
      </c>
      <c r="H95" s="28"/>
      <c r="I95" s="28"/>
      <c r="J95" s="28"/>
      <c r="K95" s="28"/>
      <c r="L95" s="5"/>
      <c r="M95" s="1"/>
      <c r="N95" s="5">
        <f t="shared" ca="1" si="128"/>
        <v>-0.25900000000000001</v>
      </c>
      <c r="O95" s="5">
        <f t="shared" ca="1" si="169"/>
        <v>-0.25900000000000001</v>
      </c>
      <c r="P95" s="30">
        <f t="shared" ca="1" si="136"/>
        <v>0</v>
      </c>
      <c r="Q95" s="28"/>
      <c r="R95" s="28"/>
      <c r="S95" s="28"/>
      <c r="T95" s="28"/>
      <c r="U95" s="5"/>
    </row>
    <row r="96" spans="1:21" x14ac:dyDescent="0.25">
      <c r="A96" s="4">
        <v>88</v>
      </c>
      <c r="B96" s="37" t="str">
        <f>MID(VLOOKUP(A96/4,'Nyquist Rate - Tx'!$E$15:$J$270,6),(MOD(A96,4)+1),1)</f>
        <v>0</v>
      </c>
      <c r="C96" s="5">
        <f t="shared" ca="1" si="133"/>
        <v>-9</v>
      </c>
      <c r="D96" s="35"/>
      <c r="E96" s="5">
        <f t="shared" ca="1" si="123"/>
        <v>-1.7999999999999999E-2</v>
      </c>
      <c r="F96" s="5">
        <f t="shared" ca="1" si="134"/>
        <v>-1.7999999999999999E-2</v>
      </c>
      <c r="G96" s="27">
        <f t="shared" ca="1" si="135"/>
        <v>0</v>
      </c>
      <c r="H96" s="27" t="str">
        <f t="shared" ref="H96" ca="1" si="178">CONCATENATE(G96, G97, G98, G99)</f>
        <v>0110</v>
      </c>
      <c r="I96" s="27">
        <f t="shared" ref="I96" ca="1" si="179">BIN2DEC(H96)</f>
        <v>6</v>
      </c>
      <c r="J96" s="27">
        <v>22</v>
      </c>
      <c r="K96" s="27">
        <f t="shared" ref="K96" ca="1" si="180">ABS(BIN2DEC(CONCATENATE(B96,B97,B98,B99))-I96)</f>
        <v>0</v>
      </c>
      <c r="L96" s="23">
        <f t="shared" ref="L96" ca="1" si="181">I96*$K$2+$K$2/2</f>
        <v>8.125</v>
      </c>
      <c r="M96" s="1"/>
      <c r="N96" s="5">
        <f t="shared" ca="1" si="128"/>
        <v>-6.3E-2</v>
      </c>
      <c r="O96" s="5">
        <f t="shared" ca="1" si="169"/>
        <v>-6.3E-2</v>
      </c>
      <c r="P96" s="30">
        <f t="shared" ca="1" si="136"/>
        <v>0</v>
      </c>
      <c r="Q96" s="30" t="str">
        <f t="shared" ref="Q96" ca="1" si="182">CONCATENATE(P96,P97,P98,P99)</f>
        <v>0010</v>
      </c>
      <c r="R96" s="30">
        <f t="shared" ref="R96" ca="1" si="183">BIN2DEC(Q96)</f>
        <v>2</v>
      </c>
      <c r="S96" s="30">
        <v>22</v>
      </c>
      <c r="T96" s="30">
        <f t="shared" ref="T96" ca="1" si="184">ABS(BIN2DEC(CONCATENATE(B96,B97,B98,B99))-R96)</f>
        <v>4</v>
      </c>
      <c r="U96" s="11">
        <f t="shared" ref="U96" ca="1" si="185">R96*$K$2</f>
        <v>2.5</v>
      </c>
    </row>
    <row r="97" spans="1:21" x14ac:dyDescent="0.25">
      <c r="A97" s="4">
        <v>89</v>
      </c>
      <c r="B97" s="37" t="str">
        <f>MID(VLOOKUP(A97/4,'Nyquist Rate - Tx'!$E$15:$J$270,6),(MOD(A97,4)+1),1)</f>
        <v>1</v>
      </c>
      <c r="C97" s="5">
        <f t="shared" ca="1" si="133"/>
        <v>-99</v>
      </c>
      <c r="D97" s="35"/>
      <c r="E97" s="5">
        <f t="shared" ca="1" si="123"/>
        <v>-0.19800000000000001</v>
      </c>
      <c r="F97" s="5">
        <f t="shared" ca="1" si="134"/>
        <v>0.80200000000000005</v>
      </c>
      <c r="G97" s="27">
        <f t="shared" ca="1" si="135"/>
        <v>1</v>
      </c>
      <c r="H97" s="28"/>
      <c r="I97" s="28"/>
      <c r="J97" s="28"/>
      <c r="K97" s="28"/>
      <c r="L97" s="5"/>
      <c r="M97" s="1"/>
      <c r="N97" s="5">
        <f t="shared" ca="1" si="128"/>
        <v>-0.69299999999999995</v>
      </c>
      <c r="O97" s="5">
        <f t="shared" ca="1" si="169"/>
        <v>0.30700000000000005</v>
      </c>
      <c r="P97" s="30">
        <f t="shared" ca="1" si="136"/>
        <v>0</v>
      </c>
      <c r="Q97" s="28"/>
      <c r="R97" s="28"/>
      <c r="S97" s="28"/>
      <c r="T97" s="28"/>
      <c r="U97" s="5"/>
    </row>
    <row r="98" spans="1:21" x14ac:dyDescent="0.25">
      <c r="A98" s="4">
        <v>90</v>
      </c>
      <c r="B98" s="37" t="str">
        <f>MID(VLOOKUP(A98/4,'Nyquist Rate - Tx'!$E$15:$J$270,6),(MOD(A98,4)+1),1)</f>
        <v>1</v>
      </c>
      <c r="C98" s="5">
        <f t="shared" ca="1" si="133"/>
        <v>-2</v>
      </c>
      <c r="D98" s="35"/>
      <c r="E98" s="5">
        <f t="shared" ca="1" si="123"/>
        <v>-4.0000000000000001E-3</v>
      </c>
      <c r="F98" s="5">
        <f t="shared" ca="1" si="134"/>
        <v>0.996</v>
      </c>
      <c r="G98" s="27">
        <f t="shared" ca="1" si="135"/>
        <v>1</v>
      </c>
      <c r="H98" s="28"/>
      <c r="I98" s="28"/>
      <c r="J98" s="28"/>
      <c r="K98" s="28"/>
      <c r="L98" s="5"/>
      <c r="M98" s="1"/>
      <c r="N98" s="5">
        <f t="shared" ca="1" si="128"/>
        <v>-1.3999999999999999E-2</v>
      </c>
      <c r="O98" s="5">
        <f t="shared" ca="1" si="169"/>
        <v>0.98599999999999999</v>
      </c>
      <c r="P98" s="30">
        <f t="shared" ca="1" si="136"/>
        <v>1</v>
      </c>
      <c r="Q98" s="28"/>
      <c r="R98" s="28"/>
      <c r="S98" s="28"/>
      <c r="T98" s="28"/>
      <c r="U98" s="5"/>
    </row>
    <row r="99" spans="1:21" x14ac:dyDescent="0.25">
      <c r="A99" s="4">
        <v>91</v>
      </c>
      <c r="B99" s="37" t="str">
        <f>MID(VLOOKUP(A99/4,'Nyquist Rate - Tx'!$E$15:$J$270,6),(MOD(A99,4)+1),1)</f>
        <v>0</v>
      </c>
      <c r="C99" s="5">
        <f t="shared" ca="1" si="133"/>
        <v>-73</v>
      </c>
      <c r="D99" s="35"/>
      <c r="E99" s="5">
        <f t="shared" ca="1" si="123"/>
        <v>-0.14599999999999999</v>
      </c>
      <c r="F99" s="5">
        <f t="shared" ca="1" si="134"/>
        <v>-0.14599999999999999</v>
      </c>
      <c r="G99" s="27">
        <f t="shared" ca="1" si="135"/>
        <v>0</v>
      </c>
      <c r="H99" s="28"/>
      <c r="I99" s="28"/>
      <c r="J99" s="28"/>
      <c r="K99" s="28"/>
      <c r="L99" s="5"/>
      <c r="M99" s="1"/>
      <c r="N99" s="5">
        <f t="shared" ca="1" si="128"/>
        <v>-0.51100000000000001</v>
      </c>
      <c r="O99" s="5">
        <f t="shared" ca="1" si="169"/>
        <v>-0.51100000000000001</v>
      </c>
      <c r="P99" s="30">
        <f t="shared" ca="1" si="136"/>
        <v>0</v>
      </c>
      <c r="Q99" s="28"/>
      <c r="R99" s="28"/>
      <c r="S99" s="28"/>
      <c r="T99" s="28"/>
      <c r="U99" s="5"/>
    </row>
    <row r="100" spans="1:21" x14ac:dyDescent="0.25">
      <c r="A100" s="4">
        <v>92</v>
      </c>
      <c r="B100" s="37" t="str">
        <f>MID(VLOOKUP(A100/4,'Nyquist Rate - Tx'!$E$15:$J$270,6),(MOD(A100,4)+1),1)</f>
        <v>0</v>
      </c>
      <c r="C100" s="5">
        <f t="shared" ca="1" si="133"/>
        <v>92</v>
      </c>
      <c r="D100" s="35"/>
      <c r="E100" s="5">
        <f t="shared" ca="1" si="123"/>
        <v>0.18400000000000002</v>
      </c>
      <c r="F100" s="5">
        <f t="shared" ca="1" si="134"/>
        <v>0.18400000000000002</v>
      </c>
      <c r="G100" s="27">
        <f t="shared" ca="1" si="135"/>
        <v>0</v>
      </c>
      <c r="H100" s="27" t="str">
        <f t="shared" ref="H100" ca="1" si="186">CONCATENATE(G100, G101, G102, G103)</f>
        <v>0000</v>
      </c>
      <c r="I100" s="27">
        <f t="shared" ref="I100" ca="1" si="187">BIN2DEC(H100)</f>
        <v>0</v>
      </c>
      <c r="J100" s="28">
        <v>23</v>
      </c>
      <c r="K100" s="27">
        <f t="shared" ref="K100" ca="1" si="188">ABS(BIN2DEC(CONCATENATE(B100,B101,B102,B103))-I100)</f>
        <v>0</v>
      </c>
      <c r="L100" s="23">
        <f t="shared" ref="L100" ca="1" si="189">I100*$K$2+$K$2/2</f>
        <v>0.625</v>
      </c>
      <c r="M100" s="1"/>
      <c r="N100" s="5">
        <f t="shared" ca="1" si="128"/>
        <v>0.64400000000000002</v>
      </c>
      <c r="O100" s="5">
        <f t="shared" ca="1" si="169"/>
        <v>0.64400000000000002</v>
      </c>
      <c r="P100" s="30">
        <f t="shared" ca="1" si="136"/>
        <v>1</v>
      </c>
      <c r="Q100" s="30" t="str">
        <f t="shared" ref="Q100" ca="1" si="190">CONCATENATE(P100,P101,P102,P103)</f>
        <v>1000</v>
      </c>
      <c r="R100" s="30">
        <f t="shared" ref="R100" ca="1" si="191">BIN2DEC(Q100)</f>
        <v>8</v>
      </c>
      <c r="S100" s="30">
        <v>23</v>
      </c>
      <c r="T100" s="30">
        <f t="shared" ref="T100" ca="1" si="192">ABS(BIN2DEC(CONCATENATE(B100,B101,B102,B103))-R100)</f>
        <v>8</v>
      </c>
      <c r="U100" s="11">
        <f t="shared" ref="U100" ca="1" si="193">R100*$K$2</f>
        <v>10</v>
      </c>
    </row>
    <row r="101" spans="1:21" x14ac:dyDescent="0.25">
      <c r="A101" s="4">
        <v>93</v>
      </c>
      <c r="B101" s="37" t="str">
        <f>MID(VLOOKUP(A101/4,'Nyquist Rate - Tx'!$E$15:$J$270,6),(MOD(A101,4)+1),1)</f>
        <v>0</v>
      </c>
      <c r="C101" s="5">
        <f t="shared" ca="1" si="133"/>
        <v>-44</v>
      </c>
      <c r="D101" s="35"/>
      <c r="E101" s="5">
        <f t="shared" ca="1" si="123"/>
        <v>-8.8000000000000009E-2</v>
      </c>
      <c r="F101" s="5">
        <f t="shared" ca="1" si="134"/>
        <v>-8.8000000000000009E-2</v>
      </c>
      <c r="G101" s="27">
        <f t="shared" ca="1" si="135"/>
        <v>0</v>
      </c>
      <c r="H101" s="28"/>
      <c r="I101" s="28"/>
      <c r="J101" s="28"/>
      <c r="K101" s="28"/>
      <c r="L101" s="5"/>
      <c r="M101" s="1"/>
      <c r="N101" s="5">
        <f t="shared" ca="1" si="128"/>
        <v>-0.308</v>
      </c>
      <c r="O101" s="5">
        <f t="shared" ca="1" si="169"/>
        <v>-0.308</v>
      </c>
      <c r="P101" s="30">
        <f t="shared" ca="1" si="136"/>
        <v>0</v>
      </c>
      <c r="Q101" s="28"/>
      <c r="R101" s="28"/>
      <c r="S101" s="28"/>
      <c r="T101" s="28"/>
      <c r="U101" s="5"/>
    </row>
    <row r="102" spans="1:21" x14ac:dyDescent="0.25">
      <c r="A102" s="4">
        <v>94</v>
      </c>
      <c r="B102" s="37" t="str">
        <f>MID(VLOOKUP(A102/4,'Nyquist Rate - Tx'!$E$15:$J$270,6),(MOD(A102,4)+1),1)</f>
        <v>0</v>
      </c>
      <c r="C102" s="5">
        <f t="shared" ca="1" si="133"/>
        <v>-16</v>
      </c>
      <c r="D102" s="35"/>
      <c r="E102" s="5">
        <f t="shared" ca="1" si="123"/>
        <v>-3.2000000000000001E-2</v>
      </c>
      <c r="F102" s="5">
        <f t="shared" ca="1" si="134"/>
        <v>-3.2000000000000001E-2</v>
      </c>
      <c r="G102" s="27">
        <f t="shared" ca="1" si="135"/>
        <v>0</v>
      </c>
      <c r="H102" s="28"/>
      <c r="I102" s="28"/>
      <c r="J102" s="28"/>
      <c r="K102" s="28"/>
      <c r="L102" s="5"/>
      <c r="M102" s="1"/>
      <c r="N102" s="5">
        <f t="shared" ca="1" si="128"/>
        <v>-0.11199999999999999</v>
      </c>
      <c r="O102" s="5">
        <f t="shared" ca="1" si="169"/>
        <v>-0.11199999999999999</v>
      </c>
      <c r="P102" s="30">
        <f t="shared" ca="1" si="136"/>
        <v>0</v>
      </c>
      <c r="Q102" s="28"/>
      <c r="R102" s="28"/>
      <c r="S102" s="28"/>
      <c r="T102" s="28"/>
      <c r="U102" s="5"/>
    </row>
    <row r="103" spans="1:21" x14ac:dyDescent="0.25">
      <c r="A103" s="4">
        <v>95</v>
      </c>
      <c r="B103" s="37" t="str">
        <f>MID(VLOOKUP(A103/4,'Nyquist Rate - Tx'!$E$15:$J$270,6),(MOD(A103,4)+1),1)</f>
        <v>0</v>
      </c>
      <c r="C103" s="5">
        <f t="shared" ca="1" si="133"/>
        <v>0</v>
      </c>
      <c r="D103" s="35"/>
      <c r="E103" s="5">
        <f t="shared" ca="1" si="123"/>
        <v>0</v>
      </c>
      <c r="F103" s="5">
        <f t="shared" ca="1" si="134"/>
        <v>0</v>
      </c>
      <c r="G103" s="27">
        <f t="shared" ca="1" si="135"/>
        <v>0</v>
      </c>
      <c r="H103" s="28"/>
      <c r="I103" s="28"/>
      <c r="J103" s="28"/>
      <c r="K103" s="28"/>
      <c r="L103" s="5"/>
      <c r="M103" s="1"/>
      <c r="N103" s="5">
        <f t="shared" ca="1" si="128"/>
        <v>0</v>
      </c>
      <c r="O103" s="5">
        <f t="shared" ca="1" si="169"/>
        <v>0</v>
      </c>
      <c r="P103" s="30">
        <f t="shared" ca="1" si="136"/>
        <v>0</v>
      </c>
      <c r="Q103" s="28"/>
      <c r="R103" s="28"/>
      <c r="S103" s="28"/>
      <c r="T103" s="28"/>
      <c r="U103" s="5"/>
    </row>
    <row r="104" spans="1:21" x14ac:dyDescent="0.25">
      <c r="A104" s="4">
        <v>96</v>
      </c>
      <c r="B104" s="37" t="str">
        <f>MID(VLOOKUP(A104/4,'Nyquist Rate - Tx'!$E$15:$J$270,6),(MOD(A104,4)+1),1)</f>
        <v>1</v>
      </c>
      <c r="C104" s="5">
        <f t="shared" ca="1" si="133"/>
        <v>-90</v>
      </c>
      <c r="D104" s="35"/>
      <c r="E104" s="5">
        <f t="shared" ca="1" si="123"/>
        <v>-0.18000000000000002</v>
      </c>
      <c r="F104" s="5">
        <f t="shared" ca="1" si="134"/>
        <v>0.82</v>
      </c>
      <c r="G104" s="27">
        <f t="shared" ca="1" si="135"/>
        <v>1</v>
      </c>
      <c r="H104" s="27" t="str">
        <f t="shared" ref="H104" ca="1" si="194">CONCATENATE(G104, G105, G106, G107)</f>
        <v>1001</v>
      </c>
      <c r="I104" s="27">
        <f t="shared" ref="I104" ca="1" si="195">BIN2DEC(H104)</f>
        <v>9</v>
      </c>
      <c r="J104" s="27">
        <v>24</v>
      </c>
      <c r="K104" s="27">
        <f t="shared" ref="K104" ca="1" si="196">ABS(BIN2DEC(CONCATENATE(B104,B105,B106,B107))-I104)</f>
        <v>0</v>
      </c>
      <c r="L104" s="23">
        <f t="shared" ref="L104" ca="1" si="197">I104*$K$2+$K$2/2</f>
        <v>11.875</v>
      </c>
      <c r="M104" s="1"/>
      <c r="N104" s="5">
        <f t="shared" ca="1" si="128"/>
        <v>-0.63</v>
      </c>
      <c r="O104" s="5">
        <f t="shared" ca="1" si="169"/>
        <v>0.37</v>
      </c>
      <c r="P104" s="30">
        <f t="shared" ca="1" si="136"/>
        <v>0</v>
      </c>
      <c r="Q104" s="30" t="str">
        <f t="shared" ref="Q104" ca="1" si="198">CONCATENATE(P104,P105,P106,P107)</f>
        <v>0001</v>
      </c>
      <c r="R104" s="30">
        <f t="shared" ref="R104" ca="1" si="199">BIN2DEC(Q104)</f>
        <v>1</v>
      </c>
      <c r="S104" s="30">
        <v>24</v>
      </c>
      <c r="T104" s="30">
        <f t="shared" ref="T104" ca="1" si="200">ABS(BIN2DEC(CONCATENATE(B104,B105,B106,B107))-R104)</f>
        <v>8</v>
      </c>
      <c r="U104" s="11">
        <f t="shared" ref="U104" ca="1" si="201">R104*$K$2</f>
        <v>1.25</v>
      </c>
    </row>
    <row r="105" spans="1:21" x14ac:dyDescent="0.25">
      <c r="A105" s="4">
        <v>97</v>
      </c>
      <c r="B105" s="37" t="str">
        <f>MID(VLOOKUP(A105/4,'Nyquist Rate - Tx'!$E$15:$J$270,6),(MOD(A105,4)+1),1)</f>
        <v>0</v>
      </c>
      <c r="C105" s="5">
        <f t="shared" ca="1" si="133"/>
        <v>-73</v>
      </c>
      <c r="D105" s="35"/>
      <c r="E105" s="5">
        <f t="shared" ca="1" si="123"/>
        <v>-0.14599999999999999</v>
      </c>
      <c r="F105" s="5">
        <f t="shared" ca="1" si="134"/>
        <v>-0.14599999999999999</v>
      </c>
      <c r="G105" s="27">
        <f t="shared" ca="1" si="135"/>
        <v>0</v>
      </c>
      <c r="H105" s="28"/>
      <c r="I105" s="28"/>
      <c r="J105" s="28"/>
      <c r="K105" s="28"/>
      <c r="L105" s="5"/>
      <c r="M105" s="1"/>
      <c r="N105" s="5">
        <f t="shared" ca="1" si="128"/>
        <v>-0.51100000000000001</v>
      </c>
      <c r="O105" s="5">
        <f t="shared" ca="1" si="169"/>
        <v>-0.51100000000000001</v>
      </c>
      <c r="P105" s="30">
        <f t="shared" ca="1" si="136"/>
        <v>0</v>
      </c>
      <c r="Q105" s="28"/>
      <c r="R105" s="28"/>
      <c r="S105" s="28"/>
      <c r="T105" s="28"/>
      <c r="U105" s="5"/>
    </row>
    <row r="106" spans="1:21" x14ac:dyDescent="0.25">
      <c r="A106" s="4">
        <v>98</v>
      </c>
      <c r="B106" s="37" t="str">
        <f>MID(VLOOKUP(A106/4,'Nyquist Rate - Tx'!$E$15:$J$270,6),(MOD(A106,4)+1),1)</f>
        <v>0</v>
      </c>
      <c r="C106" s="5">
        <f t="shared" ca="1" si="133"/>
        <v>-30</v>
      </c>
      <c r="D106" s="35"/>
      <c r="E106" s="5">
        <f t="shared" ca="1" si="123"/>
        <v>-0.06</v>
      </c>
      <c r="F106" s="5">
        <f t="shared" ca="1" si="134"/>
        <v>-0.06</v>
      </c>
      <c r="G106" s="27">
        <f t="shared" ca="1" si="135"/>
        <v>0</v>
      </c>
      <c r="H106" s="28"/>
      <c r="I106" s="28"/>
      <c r="J106" s="28"/>
      <c r="K106" s="28"/>
      <c r="L106" s="5"/>
      <c r="M106" s="1"/>
      <c r="N106" s="5">
        <f t="shared" ca="1" si="128"/>
        <v>-0.21</v>
      </c>
      <c r="O106" s="5">
        <f t="shared" ca="1" si="169"/>
        <v>-0.21</v>
      </c>
      <c r="P106" s="30">
        <f t="shared" ca="1" si="136"/>
        <v>0</v>
      </c>
      <c r="Q106" s="28"/>
      <c r="R106" s="28"/>
      <c r="S106" s="28"/>
      <c r="T106" s="28"/>
      <c r="U106" s="5"/>
    </row>
    <row r="107" spans="1:21" x14ac:dyDescent="0.25">
      <c r="A107" s="4">
        <v>99</v>
      </c>
      <c r="B107" s="37" t="str">
        <f>MID(VLOOKUP(A107/4,'Nyquist Rate - Tx'!$E$15:$J$270,6),(MOD(A107,4)+1),1)</f>
        <v>1</v>
      </c>
      <c r="C107" s="5">
        <f t="shared" ca="1" si="133"/>
        <v>-47</v>
      </c>
      <c r="D107" s="35"/>
      <c r="E107" s="5">
        <f t="shared" ca="1" si="123"/>
        <v>-9.4E-2</v>
      </c>
      <c r="F107" s="5">
        <f t="shared" ca="1" si="134"/>
        <v>0.90600000000000003</v>
      </c>
      <c r="G107" s="27">
        <f t="shared" ca="1" si="135"/>
        <v>1</v>
      </c>
      <c r="H107" s="28"/>
      <c r="I107" s="28"/>
      <c r="J107" s="28"/>
      <c r="K107" s="28"/>
      <c r="L107" s="5"/>
      <c r="M107" s="1"/>
      <c r="N107" s="5">
        <f t="shared" ca="1" si="128"/>
        <v>-0.32899999999999996</v>
      </c>
      <c r="O107" s="5">
        <f t="shared" ca="1" si="169"/>
        <v>0.67100000000000004</v>
      </c>
      <c r="P107" s="30">
        <f t="shared" ca="1" si="136"/>
        <v>1</v>
      </c>
      <c r="Q107" s="28"/>
      <c r="R107" s="28"/>
      <c r="S107" s="28"/>
      <c r="T107" s="28"/>
      <c r="U107" s="5"/>
    </row>
    <row r="108" spans="1:21" x14ac:dyDescent="0.25">
      <c r="A108" s="4">
        <v>100</v>
      </c>
      <c r="B108" s="37" t="str">
        <f>MID(VLOOKUP(A108/4,'Nyquist Rate - Tx'!$E$15:$J$270,6),(MOD(A108,4)+1),1)</f>
        <v>0</v>
      </c>
      <c r="C108" s="5">
        <f t="shared" ca="1" si="133"/>
        <v>75</v>
      </c>
      <c r="D108" s="35"/>
      <c r="E108" s="5">
        <f t="shared" ca="1" si="123"/>
        <v>0.15000000000000002</v>
      </c>
      <c r="F108" s="5">
        <f t="shared" ca="1" si="134"/>
        <v>0.15000000000000002</v>
      </c>
      <c r="G108" s="27">
        <f t="shared" ca="1" si="135"/>
        <v>0</v>
      </c>
      <c r="H108" s="27" t="str">
        <f t="shared" ref="H108" ca="1" si="202">CONCATENATE(G108, G109, G110, G111)</f>
        <v>0000</v>
      </c>
      <c r="I108" s="27">
        <f t="shared" ref="I108" ca="1" si="203">BIN2DEC(H108)</f>
        <v>0</v>
      </c>
      <c r="J108" s="28">
        <v>25</v>
      </c>
      <c r="K108" s="27">
        <f t="shared" ref="K108" ca="1" si="204">ABS(BIN2DEC(CONCATENATE(B108,B109,B110,B111))-I108)</f>
        <v>0</v>
      </c>
      <c r="L108" s="23">
        <f t="shared" ref="L108" ca="1" si="205">I108*$K$2+$K$2/2</f>
        <v>0.625</v>
      </c>
      <c r="M108" s="1"/>
      <c r="N108" s="5">
        <f t="shared" ca="1" si="128"/>
        <v>0.52499999999999991</v>
      </c>
      <c r="O108" s="5">
        <f t="shared" ca="1" si="169"/>
        <v>0.52499999999999991</v>
      </c>
      <c r="P108" s="30">
        <f t="shared" ca="1" si="136"/>
        <v>1</v>
      </c>
      <c r="Q108" s="30" t="str">
        <f t="shared" ref="Q108" ca="1" si="206">CONCATENATE(P108,P109,P110,P111)</f>
        <v>1001</v>
      </c>
      <c r="R108" s="30">
        <f t="shared" ref="R108" ca="1" si="207">BIN2DEC(Q108)</f>
        <v>9</v>
      </c>
      <c r="S108" s="30">
        <v>25</v>
      </c>
      <c r="T108" s="30">
        <f t="shared" ref="T108" ca="1" si="208">ABS(BIN2DEC(CONCATENATE(B108,B109,B110,B111))-R108)</f>
        <v>9</v>
      </c>
      <c r="U108" s="11">
        <f t="shared" ref="U108" ca="1" si="209">R108*$K$2</f>
        <v>11.25</v>
      </c>
    </row>
    <row r="109" spans="1:21" x14ac:dyDescent="0.25">
      <c r="A109" s="4">
        <v>101</v>
      </c>
      <c r="B109" s="37" t="str">
        <f>MID(VLOOKUP(A109/4,'Nyquist Rate - Tx'!$E$15:$J$270,6),(MOD(A109,4)+1),1)</f>
        <v>0</v>
      </c>
      <c r="C109" s="5">
        <f t="shared" ca="1" si="133"/>
        <v>-2</v>
      </c>
      <c r="D109" s="35"/>
      <c r="E109" s="5">
        <f t="shared" ca="1" si="123"/>
        <v>-4.0000000000000001E-3</v>
      </c>
      <c r="F109" s="5">
        <f t="shared" ca="1" si="134"/>
        <v>-4.0000000000000001E-3</v>
      </c>
      <c r="G109" s="27">
        <f t="shared" ca="1" si="135"/>
        <v>0</v>
      </c>
      <c r="H109" s="28"/>
      <c r="I109" s="28"/>
      <c r="J109" s="28"/>
      <c r="K109" s="28"/>
      <c r="L109" s="5"/>
      <c r="M109" s="1"/>
      <c r="N109" s="5">
        <f t="shared" ca="1" si="128"/>
        <v>-1.3999999999999999E-2</v>
      </c>
      <c r="O109" s="5">
        <f t="shared" ca="1" si="169"/>
        <v>-1.3999999999999999E-2</v>
      </c>
      <c r="P109" s="30">
        <f t="shared" ca="1" si="136"/>
        <v>0</v>
      </c>
      <c r="Q109" s="28"/>
      <c r="R109" s="28"/>
      <c r="S109" s="28"/>
      <c r="T109" s="28"/>
      <c r="U109" s="5"/>
    </row>
    <row r="110" spans="1:21" x14ac:dyDescent="0.25">
      <c r="A110" s="4">
        <v>102</v>
      </c>
      <c r="B110" s="37" t="str">
        <f>MID(VLOOKUP(A110/4,'Nyquist Rate - Tx'!$E$15:$J$270,6),(MOD(A110,4)+1),1)</f>
        <v>0</v>
      </c>
      <c r="C110" s="5">
        <f t="shared" ca="1" si="133"/>
        <v>-58</v>
      </c>
      <c r="D110" s="35"/>
      <c r="E110" s="5">
        <f t="shared" ca="1" si="123"/>
        <v>-0.11599999999999999</v>
      </c>
      <c r="F110" s="5">
        <f t="shared" ca="1" si="134"/>
        <v>-0.11599999999999999</v>
      </c>
      <c r="G110" s="27">
        <f t="shared" ca="1" si="135"/>
        <v>0</v>
      </c>
      <c r="H110" s="28"/>
      <c r="I110" s="28"/>
      <c r="J110" s="28"/>
      <c r="K110" s="28"/>
      <c r="L110" s="5"/>
      <c r="M110" s="1"/>
      <c r="N110" s="5">
        <f t="shared" ca="1" si="128"/>
        <v>-0.40599999999999997</v>
      </c>
      <c r="O110" s="5">
        <f t="shared" ca="1" si="169"/>
        <v>-0.40599999999999997</v>
      </c>
      <c r="P110" s="30">
        <f t="shared" ca="1" si="136"/>
        <v>0</v>
      </c>
      <c r="Q110" s="28"/>
      <c r="R110" s="28"/>
      <c r="S110" s="28"/>
      <c r="T110" s="28"/>
      <c r="U110" s="5"/>
    </row>
    <row r="111" spans="1:21" x14ac:dyDescent="0.25">
      <c r="A111" s="4">
        <v>103</v>
      </c>
      <c r="B111" s="37" t="str">
        <f>MID(VLOOKUP(A111/4,'Nyquist Rate - Tx'!$E$15:$J$270,6),(MOD(A111,4)+1),1)</f>
        <v>0</v>
      </c>
      <c r="C111" s="5">
        <f t="shared" ca="1" si="133"/>
        <v>77</v>
      </c>
      <c r="D111" s="35"/>
      <c r="E111" s="5">
        <f t="shared" ca="1" si="123"/>
        <v>0.15400000000000003</v>
      </c>
      <c r="F111" s="5">
        <f t="shared" ca="1" si="134"/>
        <v>0.15400000000000003</v>
      </c>
      <c r="G111" s="27">
        <f t="shared" ca="1" si="135"/>
        <v>0</v>
      </c>
      <c r="H111" s="28"/>
      <c r="I111" s="28"/>
      <c r="J111" s="28"/>
      <c r="K111" s="28"/>
      <c r="L111" s="5"/>
      <c r="M111" s="1"/>
      <c r="N111" s="5">
        <f t="shared" ca="1" si="128"/>
        <v>0.53899999999999992</v>
      </c>
      <c r="O111" s="5">
        <f t="shared" ca="1" si="169"/>
        <v>0.53899999999999992</v>
      </c>
      <c r="P111" s="30">
        <f t="shared" ca="1" si="136"/>
        <v>1</v>
      </c>
      <c r="Q111" s="28"/>
      <c r="R111" s="28"/>
      <c r="S111" s="28"/>
      <c r="T111" s="28"/>
      <c r="U111" s="5"/>
    </row>
    <row r="112" spans="1:21" x14ac:dyDescent="0.25">
      <c r="A112" s="4">
        <v>104</v>
      </c>
      <c r="B112" s="37" t="str">
        <f>MID(VLOOKUP(A112/4,'Nyquist Rate - Tx'!$E$15:$J$270,6),(MOD(A112,4)+1),1)</f>
        <v>0</v>
      </c>
      <c r="C112" s="5">
        <f t="shared" ca="1" si="133"/>
        <v>14</v>
      </c>
      <c r="D112" s="35"/>
      <c r="E112" s="5">
        <f t="shared" ca="1" si="123"/>
        <v>2.8000000000000004E-2</v>
      </c>
      <c r="F112" s="5">
        <f t="shared" ca="1" si="134"/>
        <v>2.8000000000000004E-2</v>
      </c>
      <c r="G112" s="27">
        <f t="shared" ca="1" si="135"/>
        <v>0</v>
      </c>
      <c r="H112" s="27" t="str">
        <f t="shared" ref="H112" ca="1" si="210">CONCATENATE(G112, G113, G114, G115)</f>
        <v>0110</v>
      </c>
      <c r="I112" s="27">
        <f t="shared" ref="I112" ca="1" si="211">BIN2DEC(H112)</f>
        <v>6</v>
      </c>
      <c r="J112" s="27">
        <v>26</v>
      </c>
      <c r="K112" s="27">
        <f t="shared" ref="K112" ca="1" si="212">ABS(BIN2DEC(CONCATENATE(B112,B113,B114,B115))-I112)</f>
        <v>0</v>
      </c>
      <c r="L112" s="23">
        <f t="shared" ref="L112" ca="1" si="213">I112*$K$2+$K$2/2</f>
        <v>8.125</v>
      </c>
      <c r="M112" s="1"/>
      <c r="N112" s="5">
        <f t="shared" ca="1" si="128"/>
        <v>9.8000000000000004E-2</v>
      </c>
      <c r="O112" s="5">
        <f t="shared" ca="1" si="169"/>
        <v>9.8000000000000004E-2</v>
      </c>
      <c r="P112" s="30">
        <f t="shared" ca="1" si="136"/>
        <v>0</v>
      </c>
      <c r="Q112" s="30" t="str">
        <f t="shared" ref="Q112" ca="1" si="214">CONCATENATE(P112,P113,P114,P115)</f>
        <v>0110</v>
      </c>
      <c r="R112" s="30">
        <f t="shared" ref="R112" ca="1" si="215">BIN2DEC(Q112)</f>
        <v>6</v>
      </c>
      <c r="S112" s="30">
        <v>26</v>
      </c>
      <c r="T112" s="30">
        <f t="shared" ref="T112" ca="1" si="216">ABS(BIN2DEC(CONCATENATE(B112,B113,B114,B115))-R112)</f>
        <v>0</v>
      </c>
      <c r="U112" s="11">
        <f t="shared" ref="U112" ca="1" si="217">R112*$K$2</f>
        <v>7.5</v>
      </c>
    </row>
    <row r="113" spans="1:21" x14ac:dyDescent="0.25">
      <c r="A113" s="4">
        <v>105</v>
      </c>
      <c r="B113" s="37" t="str">
        <f>MID(VLOOKUP(A113/4,'Nyquist Rate - Tx'!$E$15:$J$270,6),(MOD(A113,4)+1),1)</f>
        <v>1</v>
      </c>
      <c r="C113" s="5">
        <f t="shared" ca="1" si="133"/>
        <v>53</v>
      </c>
      <c r="D113" s="35"/>
      <c r="E113" s="5">
        <f t="shared" ca="1" si="123"/>
        <v>0.10600000000000001</v>
      </c>
      <c r="F113" s="5">
        <f t="shared" ca="1" si="134"/>
        <v>1.1060000000000001</v>
      </c>
      <c r="G113" s="27">
        <f t="shared" ca="1" si="135"/>
        <v>1</v>
      </c>
      <c r="H113" s="28"/>
      <c r="I113" s="28"/>
      <c r="J113" s="28"/>
      <c r="K113" s="28"/>
      <c r="L113" s="5"/>
      <c r="M113" s="1"/>
      <c r="N113" s="5">
        <f t="shared" ca="1" si="128"/>
        <v>0.371</v>
      </c>
      <c r="O113" s="5">
        <f t="shared" ca="1" si="169"/>
        <v>1.371</v>
      </c>
      <c r="P113" s="30">
        <f t="shared" ca="1" si="136"/>
        <v>1</v>
      </c>
      <c r="Q113" s="28"/>
      <c r="R113" s="28"/>
      <c r="S113" s="28"/>
      <c r="T113" s="28"/>
      <c r="U113" s="5"/>
    </row>
    <row r="114" spans="1:21" x14ac:dyDescent="0.25">
      <c r="A114" s="4">
        <v>106</v>
      </c>
      <c r="B114" s="37" t="str">
        <f>MID(VLOOKUP(A114/4,'Nyquist Rate - Tx'!$E$15:$J$270,6),(MOD(A114,4)+1),1)</f>
        <v>1</v>
      </c>
      <c r="C114" s="5">
        <f t="shared" ca="1" si="133"/>
        <v>40</v>
      </c>
      <c r="D114" s="35"/>
      <c r="E114" s="5">
        <f t="shared" ca="1" si="123"/>
        <v>8.0000000000000016E-2</v>
      </c>
      <c r="F114" s="5">
        <f t="shared" ca="1" si="134"/>
        <v>1.08</v>
      </c>
      <c r="G114" s="27">
        <f t="shared" ca="1" si="135"/>
        <v>1</v>
      </c>
      <c r="H114" s="28"/>
      <c r="I114" s="28"/>
      <c r="J114" s="28"/>
      <c r="K114" s="28"/>
      <c r="L114" s="5"/>
      <c r="M114" s="1"/>
      <c r="N114" s="5">
        <f t="shared" ca="1" si="128"/>
        <v>0.27999999999999997</v>
      </c>
      <c r="O114" s="5">
        <f t="shared" ca="1" si="169"/>
        <v>1.28</v>
      </c>
      <c r="P114" s="30">
        <f t="shared" ca="1" si="136"/>
        <v>1</v>
      </c>
      <c r="Q114" s="28"/>
      <c r="R114" s="28"/>
      <c r="S114" s="28"/>
      <c r="T114" s="28"/>
      <c r="U114" s="5"/>
    </row>
    <row r="115" spans="1:21" x14ac:dyDescent="0.25">
      <c r="A115" s="4">
        <v>107</v>
      </c>
      <c r="B115" s="37" t="str">
        <f>MID(VLOOKUP(A115/4,'Nyquist Rate - Tx'!$E$15:$J$270,6),(MOD(A115,4)+1),1)</f>
        <v>0</v>
      </c>
      <c r="C115" s="5">
        <f t="shared" ca="1" si="133"/>
        <v>63</v>
      </c>
      <c r="D115" s="35"/>
      <c r="E115" s="5">
        <f t="shared" ca="1" si="123"/>
        <v>0.126</v>
      </c>
      <c r="F115" s="5">
        <f t="shared" ca="1" si="134"/>
        <v>0.126</v>
      </c>
      <c r="G115" s="27">
        <f t="shared" ca="1" si="135"/>
        <v>0</v>
      </c>
      <c r="H115" s="28"/>
      <c r="I115" s="28"/>
      <c r="J115" s="28"/>
      <c r="K115" s="28"/>
      <c r="L115" s="5"/>
      <c r="M115" s="1"/>
      <c r="N115" s="5">
        <f t="shared" ca="1" si="128"/>
        <v>0.44099999999999995</v>
      </c>
      <c r="O115" s="5">
        <f t="shared" ca="1" si="169"/>
        <v>0.44099999999999995</v>
      </c>
      <c r="P115" s="30">
        <f t="shared" ca="1" si="136"/>
        <v>0</v>
      </c>
      <c r="Q115" s="28"/>
      <c r="R115" s="28"/>
      <c r="S115" s="28"/>
      <c r="T115" s="28"/>
      <c r="U115" s="5"/>
    </row>
    <row r="116" spans="1:21" x14ac:dyDescent="0.25">
      <c r="A116" s="4">
        <v>108</v>
      </c>
      <c r="B116" s="37" t="str">
        <f>MID(VLOOKUP(A116/4,'Nyquist Rate - Tx'!$E$15:$J$270,6),(MOD(A116,4)+1),1)</f>
        <v>0</v>
      </c>
      <c r="C116" s="5">
        <f t="shared" ca="1" si="133"/>
        <v>92</v>
      </c>
      <c r="D116" s="35"/>
      <c r="E116" s="5">
        <f t="shared" ca="1" si="123"/>
        <v>0.18400000000000002</v>
      </c>
      <c r="F116" s="5">
        <f t="shared" ca="1" si="134"/>
        <v>0.18400000000000002</v>
      </c>
      <c r="G116" s="27">
        <f t="shared" ca="1" si="135"/>
        <v>0</v>
      </c>
      <c r="H116" s="27" t="str">
        <f t="shared" ref="H116" ca="1" si="218">CONCATENATE(G116, G117, G118, G119)</f>
        <v>0000</v>
      </c>
      <c r="I116" s="27">
        <f t="shared" ref="I116" ca="1" si="219">BIN2DEC(H116)</f>
        <v>0</v>
      </c>
      <c r="J116" s="28">
        <v>27</v>
      </c>
      <c r="K116" s="27">
        <f t="shared" ref="K116" ca="1" si="220">ABS(BIN2DEC(CONCATENATE(B116,B117,B118,B119))-I116)</f>
        <v>0</v>
      </c>
      <c r="L116" s="23">
        <f t="shared" ref="L116" ca="1" si="221">I116*$K$2+$K$2/2</f>
        <v>0.625</v>
      </c>
      <c r="M116" s="1"/>
      <c r="N116" s="5">
        <f t="shared" ca="1" si="128"/>
        <v>0.64400000000000002</v>
      </c>
      <c r="O116" s="5">
        <f t="shared" ca="1" si="169"/>
        <v>0.64400000000000002</v>
      </c>
      <c r="P116" s="30">
        <f t="shared" ca="1" si="136"/>
        <v>1</v>
      </c>
      <c r="Q116" s="30" t="str">
        <f t="shared" ref="Q116" ca="1" si="222">CONCATENATE(P116,P117,P118,P119)</f>
        <v>1000</v>
      </c>
      <c r="R116" s="30">
        <f t="shared" ref="R116" ca="1" si="223">BIN2DEC(Q116)</f>
        <v>8</v>
      </c>
      <c r="S116" s="30">
        <v>27</v>
      </c>
      <c r="T116" s="30">
        <f t="shared" ref="T116" ca="1" si="224">ABS(BIN2DEC(CONCATENATE(B116,B117,B118,B119))-R116)</f>
        <v>8</v>
      </c>
      <c r="U116" s="11">
        <f t="shared" ref="U116" ca="1" si="225">R116*$K$2</f>
        <v>10</v>
      </c>
    </row>
    <row r="117" spans="1:21" x14ac:dyDescent="0.25">
      <c r="A117" s="4">
        <v>109</v>
      </c>
      <c r="B117" s="37" t="str">
        <f>MID(VLOOKUP(A117/4,'Nyquist Rate - Tx'!$E$15:$J$270,6),(MOD(A117,4)+1),1)</f>
        <v>0</v>
      </c>
      <c r="C117" s="5">
        <f t="shared" ca="1" si="133"/>
        <v>71</v>
      </c>
      <c r="D117" s="35"/>
      <c r="E117" s="5">
        <f t="shared" ca="1" si="123"/>
        <v>0.14199999999999999</v>
      </c>
      <c r="F117" s="5">
        <f t="shared" ca="1" si="134"/>
        <v>0.14199999999999999</v>
      </c>
      <c r="G117" s="27">
        <f t="shared" ca="1" si="135"/>
        <v>0</v>
      </c>
      <c r="H117" s="28"/>
      <c r="I117" s="28"/>
      <c r="J117" s="28"/>
      <c r="K117" s="28"/>
      <c r="L117" s="5"/>
      <c r="M117" s="1"/>
      <c r="N117" s="5">
        <f t="shared" ca="1" si="128"/>
        <v>0.49699999999999994</v>
      </c>
      <c r="O117" s="5">
        <f t="shared" ca="1" si="169"/>
        <v>0.49699999999999994</v>
      </c>
      <c r="P117" s="30">
        <f t="shared" ca="1" si="136"/>
        <v>0</v>
      </c>
      <c r="Q117" s="28"/>
      <c r="R117" s="28"/>
      <c r="S117" s="28"/>
      <c r="T117" s="28"/>
      <c r="U117" s="5"/>
    </row>
    <row r="118" spans="1:21" x14ac:dyDescent="0.25">
      <c r="A118" s="4">
        <v>110</v>
      </c>
      <c r="B118" s="37" t="str">
        <f>MID(VLOOKUP(A118/4,'Nyquist Rate - Tx'!$E$15:$J$270,6),(MOD(A118,4)+1),1)</f>
        <v>0</v>
      </c>
      <c r="C118" s="5">
        <f t="shared" ca="1" si="133"/>
        <v>6</v>
      </c>
      <c r="D118" s="35"/>
      <c r="E118" s="5">
        <f t="shared" ca="1" si="123"/>
        <v>1.2E-2</v>
      </c>
      <c r="F118" s="5">
        <f t="shared" ca="1" si="134"/>
        <v>1.2E-2</v>
      </c>
      <c r="G118" s="27">
        <f t="shared" ca="1" si="135"/>
        <v>0</v>
      </c>
      <c r="H118" s="28"/>
      <c r="I118" s="28"/>
      <c r="J118" s="28"/>
      <c r="K118" s="28"/>
      <c r="L118" s="5"/>
      <c r="M118" s="1"/>
      <c r="N118" s="5">
        <f t="shared" ca="1" si="128"/>
        <v>4.1999999999999996E-2</v>
      </c>
      <c r="O118" s="5">
        <f t="shared" ca="1" si="169"/>
        <v>4.1999999999999996E-2</v>
      </c>
      <c r="P118" s="30">
        <f t="shared" ca="1" si="136"/>
        <v>0</v>
      </c>
      <c r="Q118" s="28"/>
      <c r="R118" s="28"/>
      <c r="S118" s="28"/>
      <c r="T118" s="28"/>
      <c r="U118" s="5"/>
    </row>
    <row r="119" spans="1:21" x14ac:dyDescent="0.25">
      <c r="A119" s="4">
        <v>111</v>
      </c>
      <c r="B119" s="37" t="str">
        <f>MID(VLOOKUP(A119/4,'Nyquist Rate - Tx'!$E$15:$J$270,6),(MOD(A119,4)+1),1)</f>
        <v>0</v>
      </c>
      <c r="C119" s="5">
        <f t="shared" ca="1" si="133"/>
        <v>-26</v>
      </c>
      <c r="D119" s="35"/>
      <c r="E119" s="5">
        <f t="shared" ca="1" si="123"/>
        <v>-5.2000000000000005E-2</v>
      </c>
      <c r="F119" s="5">
        <f t="shared" ca="1" si="134"/>
        <v>-5.2000000000000005E-2</v>
      </c>
      <c r="G119" s="27">
        <f t="shared" ca="1" si="135"/>
        <v>0</v>
      </c>
      <c r="H119" s="28"/>
      <c r="I119" s="28"/>
      <c r="J119" s="28"/>
      <c r="K119" s="28"/>
      <c r="L119" s="5"/>
      <c r="M119" s="1"/>
      <c r="N119" s="5">
        <f t="shared" ca="1" si="128"/>
        <v>-0.182</v>
      </c>
      <c r="O119" s="5">
        <f t="shared" ca="1" si="169"/>
        <v>-0.182</v>
      </c>
      <c r="P119" s="30">
        <f t="shared" ca="1" si="136"/>
        <v>0</v>
      </c>
      <c r="Q119" s="28"/>
      <c r="R119" s="28"/>
      <c r="S119" s="28"/>
      <c r="T119" s="28"/>
      <c r="U119" s="5"/>
    </row>
    <row r="120" spans="1:21" x14ac:dyDescent="0.25">
      <c r="A120" s="4">
        <v>112</v>
      </c>
      <c r="B120" s="37" t="str">
        <f>MID(VLOOKUP(A120/4,'Nyquist Rate - Tx'!$E$15:$J$270,6),(MOD(A120,4)+1),1)</f>
        <v>1</v>
      </c>
      <c r="C120" s="5">
        <f t="shared" ca="1" si="133"/>
        <v>-93</v>
      </c>
      <c r="D120" s="35"/>
      <c r="E120" s="5">
        <f t="shared" ca="1" si="123"/>
        <v>-0.18600000000000003</v>
      </c>
      <c r="F120" s="5">
        <f t="shared" ca="1" si="134"/>
        <v>0.81399999999999995</v>
      </c>
      <c r="G120" s="27">
        <f t="shared" ca="1" si="135"/>
        <v>1</v>
      </c>
      <c r="H120" s="27" t="str">
        <f t="shared" ref="H120" ca="1" si="226">CONCATENATE(G120, G121, G122, G123)</f>
        <v>1001</v>
      </c>
      <c r="I120" s="27">
        <f t="shared" ref="I120" ca="1" si="227">BIN2DEC(H120)</f>
        <v>9</v>
      </c>
      <c r="J120" s="27">
        <v>28</v>
      </c>
      <c r="K120" s="27">
        <f t="shared" ref="K120" ca="1" si="228">ABS(BIN2DEC(CONCATENATE(B120,B121,B122,B123))-I120)</f>
        <v>0</v>
      </c>
      <c r="L120" s="23">
        <f t="shared" ref="L120" ca="1" si="229">I120*$K$2+$K$2/2</f>
        <v>11.875</v>
      </c>
      <c r="M120" s="1"/>
      <c r="N120" s="5">
        <f t="shared" ca="1" si="128"/>
        <v>-0.65100000000000002</v>
      </c>
      <c r="O120" s="5">
        <f t="shared" ca="1" si="169"/>
        <v>0.34899999999999998</v>
      </c>
      <c r="P120" s="30">
        <f t="shared" ca="1" si="136"/>
        <v>0</v>
      </c>
      <c r="Q120" s="30" t="str">
        <f t="shared" ref="Q120" ca="1" si="230">CONCATENATE(P120,P121,P122,P123)</f>
        <v>0001</v>
      </c>
      <c r="R120" s="30">
        <f t="shared" ref="R120" ca="1" si="231">BIN2DEC(Q120)</f>
        <v>1</v>
      </c>
      <c r="S120" s="30">
        <v>28</v>
      </c>
      <c r="T120" s="30">
        <f t="shared" ref="T120" ca="1" si="232">ABS(BIN2DEC(CONCATENATE(B120,B121,B122,B123))-R120)</f>
        <v>8</v>
      </c>
      <c r="U120" s="11">
        <f t="shared" ref="U120" ca="1" si="233">R120*$K$2</f>
        <v>1.25</v>
      </c>
    </row>
    <row r="121" spans="1:21" x14ac:dyDescent="0.25">
      <c r="A121" s="4">
        <v>113</v>
      </c>
      <c r="B121" s="37" t="str">
        <f>MID(VLOOKUP(A121/4,'Nyquist Rate - Tx'!$E$15:$J$270,6),(MOD(A121,4)+1),1)</f>
        <v>0</v>
      </c>
      <c r="C121" s="5">
        <f t="shared" ca="1" si="133"/>
        <v>-83</v>
      </c>
      <c r="D121" s="35"/>
      <c r="E121" s="5">
        <f t="shared" ca="1" si="123"/>
        <v>-0.16600000000000001</v>
      </c>
      <c r="F121" s="5">
        <f t="shared" ca="1" si="134"/>
        <v>-0.16600000000000001</v>
      </c>
      <c r="G121" s="27">
        <f t="shared" ca="1" si="135"/>
        <v>0</v>
      </c>
      <c r="H121" s="28"/>
      <c r="I121" s="28"/>
      <c r="J121" s="28"/>
      <c r="K121" s="28"/>
      <c r="L121" s="5"/>
      <c r="M121" s="1"/>
      <c r="N121" s="5">
        <f t="shared" ca="1" si="128"/>
        <v>-0.58099999999999996</v>
      </c>
      <c r="O121" s="5">
        <f t="shared" ca="1" si="169"/>
        <v>-0.58099999999999996</v>
      </c>
      <c r="P121" s="30">
        <f t="shared" ca="1" si="136"/>
        <v>0</v>
      </c>
      <c r="Q121" s="28"/>
      <c r="R121" s="28"/>
      <c r="S121" s="28"/>
      <c r="T121" s="28"/>
      <c r="U121" s="5"/>
    </row>
    <row r="122" spans="1:21" x14ac:dyDescent="0.25">
      <c r="A122" s="4">
        <v>114</v>
      </c>
      <c r="B122" s="37" t="str">
        <f>MID(VLOOKUP(A122/4,'Nyquist Rate - Tx'!$E$15:$J$270,6),(MOD(A122,4)+1),1)</f>
        <v>0</v>
      </c>
      <c r="C122" s="5">
        <f t="shared" ca="1" si="133"/>
        <v>-92</v>
      </c>
      <c r="D122" s="35"/>
      <c r="E122" s="5">
        <f t="shared" ca="1" si="123"/>
        <v>-0.18400000000000002</v>
      </c>
      <c r="F122" s="5">
        <f t="shared" ca="1" si="134"/>
        <v>-0.18400000000000002</v>
      </c>
      <c r="G122" s="27">
        <f t="shared" ca="1" si="135"/>
        <v>0</v>
      </c>
      <c r="H122" s="28"/>
      <c r="I122" s="28"/>
      <c r="J122" s="28"/>
      <c r="K122" s="28"/>
      <c r="L122" s="5"/>
      <c r="M122" s="1"/>
      <c r="N122" s="5">
        <f t="shared" ca="1" si="128"/>
        <v>-0.64400000000000002</v>
      </c>
      <c r="O122" s="5">
        <f t="shared" ca="1" si="169"/>
        <v>-0.64400000000000002</v>
      </c>
      <c r="P122" s="30">
        <f t="shared" ca="1" si="136"/>
        <v>0</v>
      </c>
      <c r="Q122" s="28"/>
      <c r="R122" s="28"/>
      <c r="S122" s="28"/>
      <c r="T122" s="28"/>
      <c r="U122" s="5"/>
    </row>
    <row r="123" spans="1:21" x14ac:dyDescent="0.25">
      <c r="A123" s="4">
        <v>115</v>
      </c>
      <c r="B123" s="37" t="str">
        <f>MID(VLOOKUP(A123/4,'Nyquist Rate - Tx'!$E$15:$J$270,6),(MOD(A123,4)+1),1)</f>
        <v>1</v>
      </c>
      <c r="C123" s="5">
        <f t="shared" ca="1" si="133"/>
        <v>29</v>
      </c>
      <c r="D123" s="35"/>
      <c r="E123" s="5">
        <f t="shared" ca="1" si="123"/>
        <v>5.7999999999999996E-2</v>
      </c>
      <c r="F123" s="5">
        <f t="shared" ca="1" si="134"/>
        <v>1.0580000000000001</v>
      </c>
      <c r="G123" s="27">
        <f t="shared" ca="1" si="135"/>
        <v>1</v>
      </c>
      <c r="H123" s="28"/>
      <c r="I123" s="28"/>
      <c r="J123" s="28"/>
      <c r="K123" s="28"/>
      <c r="L123" s="5"/>
      <c r="M123" s="1"/>
      <c r="N123" s="5">
        <f t="shared" ca="1" si="128"/>
        <v>0.20299999999999999</v>
      </c>
      <c r="O123" s="5">
        <f t="shared" ca="1" si="169"/>
        <v>1.2030000000000001</v>
      </c>
      <c r="P123" s="30">
        <f t="shared" ca="1" si="136"/>
        <v>1</v>
      </c>
      <c r="Q123" s="28"/>
      <c r="R123" s="28"/>
      <c r="S123" s="28"/>
      <c r="T123" s="28"/>
      <c r="U123" s="5"/>
    </row>
    <row r="124" spans="1:21" x14ac:dyDescent="0.25">
      <c r="A124" s="4">
        <v>116</v>
      </c>
      <c r="B124" s="37" t="str">
        <f>MID(VLOOKUP(A124/4,'Nyquist Rate - Tx'!$E$15:$J$270,6),(MOD(A124,4)+1),1)</f>
        <v>0</v>
      </c>
      <c r="C124" s="5">
        <f t="shared" ca="1" si="133"/>
        <v>79</v>
      </c>
      <c r="D124" s="35"/>
      <c r="E124" s="5">
        <f t="shared" ca="1" si="123"/>
        <v>0.15800000000000003</v>
      </c>
      <c r="F124" s="5">
        <f t="shared" ca="1" si="134"/>
        <v>0.15800000000000003</v>
      </c>
      <c r="G124" s="27">
        <f t="shared" ca="1" si="135"/>
        <v>0</v>
      </c>
      <c r="H124" s="27" t="str">
        <f t="shared" ref="H124" ca="1" si="234">CONCATENATE(G124, G125, G126, G127)</f>
        <v>0000</v>
      </c>
      <c r="I124" s="27">
        <f t="shared" ref="I124" ca="1" si="235">BIN2DEC(H124)</f>
        <v>0</v>
      </c>
      <c r="J124" s="28">
        <v>29</v>
      </c>
      <c r="K124" s="27">
        <f t="shared" ref="K124" ca="1" si="236">ABS(BIN2DEC(CONCATENATE(B124,B125,B126,B127))-I124)</f>
        <v>0</v>
      </c>
      <c r="L124" s="23">
        <f t="shared" ref="L124" ca="1" si="237">I124*$K$2+$K$2/2</f>
        <v>0.625</v>
      </c>
      <c r="M124" s="1"/>
      <c r="N124" s="5">
        <f t="shared" ca="1" si="128"/>
        <v>0.55299999999999994</v>
      </c>
      <c r="O124" s="5">
        <f t="shared" ca="1" si="169"/>
        <v>0.55299999999999994</v>
      </c>
      <c r="P124" s="30">
        <f t="shared" ca="1" si="136"/>
        <v>1</v>
      </c>
      <c r="Q124" s="30" t="str">
        <f t="shared" ref="Q124" ca="1" si="238">CONCATENATE(P124,P125,P126,P127)</f>
        <v>1001</v>
      </c>
      <c r="R124" s="30">
        <f t="shared" ref="R124" ca="1" si="239">BIN2DEC(Q124)</f>
        <v>9</v>
      </c>
      <c r="S124" s="30">
        <v>29</v>
      </c>
      <c r="T124" s="30">
        <f t="shared" ref="T124" ca="1" si="240">ABS(BIN2DEC(CONCATENATE(B124,B125,B126,B127))-R124)</f>
        <v>9</v>
      </c>
      <c r="U124" s="11">
        <f t="shared" ref="U124" ca="1" si="241">R124*$K$2</f>
        <v>11.25</v>
      </c>
    </row>
    <row r="125" spans="1:21" x14ac:dyDescent="0.25">
      <c r="A125" s="4">
        <v>117</v>
      </c>
      <c r="B125" s="37" t="str">
        <f>MID(VLOOKUP(A125/4,'Nyquist Rate - Tx'!$E$15:$J$270,6),(MOD(A125,4)+1),1)</f>
        <v>0</v>
      </c>
      <c r="C125" s="5">
        <f t="shared" ca="1" si="133"/>
        <v>-35</v>
      </c>
      <c r="D125" s="35"/>
      <c r="E125" s="5">
        <f t="shared" ca="1" si="123"/>
        <v>-6.9999999999999993E-2</v>
      </c>
      <c r="F125" s="5">
        <f t="shared" ca="1" si="134"/>
        <v>-6.9999999999999993E-2</v>
      </c>
      <c r="G125" s="27">
        <f t="shared" ca="1" si="135"/>
        <v>0</v>
      </c>
      <c r="H125" s="28"/>
      <c r="I125" s="28"/>
      <c r="J125" s="28"/>
      <c r="K125" s="28"/>
      <c r="L125" s="5"/>
      <c r="M125" s="1"/>
      <c r="N125" s="5">
        <f t="shared" ca="1" si="128"/>
        <v>-0.24499999999999997</v>
      </c>
      <c r="O125" s="5">
        <f t="shared" ca="1" si="169"/>
        <v>-0.24499999999999997</v>
      </c>
      <c r="P125" s="30">
        <f t="shared" ca="1" si="136"/>
        <v>0</v>
      </c>
      <c r="Q125" s="28"/>
      <c r="R125" s="28"/>
      <c r="S125" s="28"/>
      <c r="T125" s="28"/>
      <c r="U125" s="5"/>
    </row>
    <row r="126" spans="1:21" x14ac:dyDescent="0.25">
      <c r="A126" s="4">
        <v>118</v>
      </c>
      <c r="B126" s="37" t="str">
        <f>MID(VLOOKUP(A126/4,'Nyquist Rate - Tx'!$E$15:$J$270,6),(MOD(A126,4)+1),1)</f>
        <v>0</v>
      </c>
      <c r="C126" s="5">
        <f t="shared" ca="1" si="133"/>
        <v>-20</v>
      </c>
      <c r="D126" s="35"/>
      <c r="E126" s="5">
        <f t="shared" ca="1" si="123"/>
        <v>-4.0000000000000008E-2</v>
      </c>
      <c r="F126" s="5">
        <f t="shared" ca="1" si="134"/>
        <v>-4.0000000000000008E-2</v>
      </c>
      <c r="G126" s="27">
        <f t="shared" ca="1" si="135"/>
        <v>0</v>
      </c>
      <c r="H126" s="28"/>
      <c r="I126" s="28"/>
      <c r="J126" s="28"/>
      <c r="K126" s="28"/>
      <c r="L126" s="5"/>
      <c r="M126" s="1"/>
      <c r="N126" s="5">
        <f t="shared" ca="1" si="128"/>
        <v>-0.13999999999999999</v>
      </c>
      <c r="O126" s="5">
        <f t="shared" ca="1" si="169"/>
        <v>-0.13999999999999999</v>
      </c>
      <c r="P126" s="30">
        <f t="shared" ca="1" si="136"/>
        <v>0</v>
      </c>
      <c r="Q126" s="28"/>
      <c r="R126" s="28"/>
      <c r="S126" s="28"/>
      <c r="T126" s="28"/>
      <c r="U126" s="5"/>
    </row>
    <row r="127" spans="1:21" x14ac:dyDescent="0.25">
      <c r="A127" s="4">
        <v>119</v>
      </c>
      <c r="B127" s="37" t="str">
        <f>MID(VLOOKUP(A127/4,'Nyquist Rate - Tx'!$E$15:$J$270,6),(MOD(A127,4)+1),1)</f>
        <v>0</v>
      </c>
      <c r="C127" s="5">
        <f t="shared" ca="1" si="133"/>
        <v>86</v>
      </c>
      <c r="D127" s="35"/>
      <c r="E127" s="5">
        <f t="shared" ca="1" si="123"/>
        <v>0.17200000000000001</v>
      </c>
      <c r="F127" s="5">
        <f t="shared" ca="1" si="134"/>
        <v>0.17200000000000001</v>
      </c>
      <c r="G127" s="27">
        <f t="shared" ca="1" si="135"/>
        <v>0</v>
      </c>
      <c r="H127" s="28"/>
      <c r="I127" s="28"/>
      <c r="J127" s="28"/>
      <c r="K127" s="28"/>
      <c r="L127" s="5"/>
      <c r="M127" s="1"/>
      <c r="N127" s="5">
        <f t="shared" ca="1" si="128"/>
        <v>0.60199999999999998</v>
      </c>
      <c r="O127" s="5">
        <f t="shared" ca="1" si="169"/>
        <v>0.60199999999999998</v>
      </c>
      <c r="P127" s="30">
        <f t="shared" ca="1" si="136"/>
        <v>1</v>
      </c>
      <c r="Q127" s="28"/>
      <c r="R127" s="28"/>
      <c r="S127" s="28"/>
      <c r="T127" s="28"/>
      <c r="U127" s="5"/>
    </row>
    <row r="128" spans="1:21" x14ac:dyDescent="0.25">
      <c r="A128" s="4">
        <v>120</v>
      </c>
      <c r="B128" s="37" t="str">
        <f>MID(VLOOKUP(A128/4,'Nyquist Rate - Tx'!$E$15:$J$270,6),(MOD(A128,4)+1),1)</f>
        <v>0</v>
      </c>
      <c r="C128" s="5">
        <f t="shared" ca="1" si="133"/>
        <v>-46</v>
      </c>
      <c r="D128" s="35"/>
      <c r="E128" s="5">
        <f t="shared" ca="1" si="123"/>
        <v>-9.2000000000000012E-2</v>
      </c>
      <c r="F128" s="5">
        <f t="shared" ca="1" si="134"/>
        <v>-9.2000000000000012E-2</v>
      </c>
      <c r="G128" s="27">
        <f t="shared" ca="1" si="135"/>
        <v>0</v>
      </c>
      <c r="H128" s="27" t="str">
        <f t="shared" ref="H128" ca="1" si="242">CONCATENATE(G128, G129, G130, G131)</f>
        <v>0110</v>
      </c>
      <c r="I128" s="27">
        <f t="shared" ref="I128" ca="1" si="243">BIN2DEC(H128)</f>
        <v>6</v>
      </c>
      <c r="J128" s="27">
        <v>30</v>
      </c>
      <c r="K128" s="27">
        <f t="shared" ref="K128" ca="1" si="244">ABS(BIN2DEC(CONCATENATE(B128,B129,B130,B131))-I128)</f>
        <v>0</v>
      </c>
      <c r="L128" s="23">
        <f t="shared" ref="L128" ca="1" si="245">I128*$K$2+$K$2/2</f>
        <v>8.125</v>
      </c>
      <c r="M128" s="1"/>
      <c r="N128" s="5">
        <f t="shared" ca="1" si="128"/>
        <v>-0.32200000000000001</v>
      </c>
      <c r="O128" s="5">
        <f t="shared" ca="1" si="169"/>
        <v>-0.32200000000000001</v>
      </c>
      <c r="P128" s="30">
        <f t="shared" ca="1" si="136"/>
        <v>0</v>
      </c>
      <c r="Q128" s="30" t="str">
        <f t="shared" ref="Q128" ca="1" si="246">CONCATENATE(P128,P129,P130,P131)</f>
        <v>0110</v>
      </c>
      <c r="R128" s="30">
        <f t="shared" ref="R128" ca="1" si="247">BIN2DEC(Q128)</f>
        <v>6</v>
      </c>
      <c r="S128" s="30">
        <v>30</v>
      </c>
      <c r="T128" s="30">
        <f t="shared" ref="T128" ca="1" si="248">ABS(BIN2DEC(CONCATENATE(B128,B129,B130,B131))-R128)</f>
        <v>0</v>
      </c>
      <c r="U128" s="11">
        <f t="shared" ref="U128" ca="1" si="249">R128*$K$2</f>
        <v>7.5</v>
      </c>
    </row>
    <row r="129" spans="1:21" x14ac:dyDescent="0.25">
      <c r="A129" s="4">
        <v>121</v>
      </c>
      <c r="B129" s="37" t="str">
        <f>MID(VLOOKUP(A129/4,'Nyquist Rate - Tx'!$E$15:$J$270,6),(MOD(A129,4)+1),1)</f>
        <v>1</v>
      </c>
      <c r="C129" s="5">
        <f t="shared" ca="1" si="133"/>
        <v>32</v>
      </c>
      <c r="D129" s="35"/>
      <c r="E129" s="5">
        <f t="shared" ca="1" si="123"/>
        <v>6.4000000000000001E-2</v>
      </c>
      <c r="F129" s="5">
        <f t="shared" ca="1" si="134"/>
        <v>1.0640000000000001</v>
      </c>
      <c r="G129" s="27">
        <f t="shared" ca="1" si="135"/>
        <v>1</v>
      </c>
      <c r="H129" s="28"/>
      <c r="I129" s="28"/>
      <c r="J129" s="28"/>
      <c r="K129" s="28"/>
      <c r="L129" s="5"/>
      <c r="M129" s="1"/>
      <c r="N129" s="5">
        <f t="shared" ca="1" si="128"/>
        <v>0.22399999999999998</v>
      </c>
      <c r="O129" s="5">
        <f t="shared" ca="1" si="169"/>
        <v>1.224</v>
      </c>
      <c r="P129" s="30">
        <f t="shared" ca="1" si="136"/>
        <v>1</v>
      </c>
      <c r="Q129" s="28"/>
      <c r="R129" s="28"/>
      <c r="S129" s="28"/>
      <c r="T129" s="28"/>
      <c r="U129" s="5"/>
    </row>
    <row r="130" spans="1:21" x14ac:dyDescent="0.25">
      <c r="A130" s="4">
        <v>122</v>
      </c>
      <c r="B130" s="37" t="str">
        <f>MID(VLOOKUP(A130/4,'Nyquist Rate - Tx'!$E$15:$J$270,6),(MOD(A130,4)+1),1)</f>
        <v>1</v>
      </c>
      <c r="C130" s="5">
        <f t="shared" ca="1" si="133"/>
        <v>42</v>
      </c>
      <c r="D130" s="35"/>
      <c r="E130" s="5">
        <f t="shared" ca="1" si="123"/>
        <v>8.4000000000000005E-2</v>
      </c>
      <c r="F130" s="5">
        <f t="shared" ca="1" si="134"/>
        <v>1.0840000000000001</v>
      </c>
      <c r="G130" s="27">
        <f t="shared" ca="1" si="135"/>
        <v>1</v>
      </c>
      <c r="H130" s="28"/>
      <c r="I130" s="28"/>
      <c r="J130" s="28"/>
      <c r="K130" s="28"/>
      <c r="L130" s="5"/>
      <c r="M130" s="1"/>
      <c r="N130" s="5">
        <f t="shared" ca="1" si="128"/>
        <v>0.29399999999999998</v>
      </c>
      <c r="O130" s="5">
        <f t="shared" ca="1" si="169"/>
        <v>1.294</v>
      </c>
      <c r="P130" s="30">
        <f t="shared" ca="1" si="136"/>
        <v>1</v>
      </c>
      <c r="Q130" s="28"/>
      <c r="R130" s="28"/>
      <c r="S130" s="28"/>
      <c r="T130" s="28"/>
      <c r="U130" s="5"/>
    </row>
    <row r="131" spans="1:21" x14ac:dyDescent="0.25">
      <c r="A131" s="4">
        <v>123</v>
      </c>
      <c r="B131" s="37" t="str">
        <f>MID(VLOOKUP(A131/4,'Nyquist Rate - Tx'!$E$15:$J$270,6),(MOD(A131,4)+1),1)</f>
        <v>0</v>
      </c>
      <c r="C131" s="5">
        <f t="shared" ca="1" si="133"/>
        <v>-67</v>
      </c>
      <c r="D131" s="35"/>
      <c r="E131" s="5">
        <f t="shared" ca="1" si="123"/>
        <v>-0.13400000000000001</v>
      </c>
      <c r="F131" s="5">
        <f t="shared" ca="1" si="134"/>
        <v>-0.13400000000000001</v>
      </c>
      <c r="G131" s="27">
        <f t="shared" ca="1" si="135"/>
        <v>0</v>
      </c>
      <c r="H131" s="28"/>
      <c r="I131" s="28"/>
      <c r="J131" s="28"/>
      <c r="K131" s="28"/>
      <c r="L131" s="5"/>
      <c r="M131" s="1"/>
      <c r="N131" s="5">
        <f t="shared" ca="1" si="128"/>
        <v>-0.46899999999999997</v>
      </c>
      <c r="O131" s="5">
        <f t="shared" ca="1" si="169"/>
        <v>-0.46899999999999997</v>
      </c>
      <c r="P131" s="30">
        <f t="shared" ca="1" si="136"/>
        <v>0</v>
      </c>
      <c r="Q131" s="28"/>
      <c r="R131" s="28"/>
      <c r="S131" s="28"/>
      <c r="T131" s="28"/>
      <c r="U131" s="5"/>
    </row>
    <row r="132" spans="1:21" x14ac:dyDescent="0.25">
      <c r="A132" s="4">
        <v>124</v>
      </c>
      <c r="B132" s="37" t="str">
        <f>MID(VLOOKUP(A132/4,'Nyquist Rate - Tx'!$E$15:$J$270,6),(MOD(A132,4)+1),1)</f>
        <v>0</v>
      </c>
      <c r="C132" s="5">
        <f t="shared" ca="1" si="133"/>
        <v>25</v>
      </c>
      <c r="D132" s="35"/>
      <c r="E132" s="5">
        <f t="shared" ca="1" si="123"/>
        <v>0.05</v>
      </c>
      <c r="F132" s="5">
        <f t="shared" ca="1" si="134"/>
        <v>0.05</v>
      </c>
      <c r="G132" s="27">
        <f t="shared" ca="1" si="135"/>
        <v>0</v>
      </c>
      <c r="H132" s="27" t="str">
        <f t="shared" ref="H132" ca="1" si="250">CONCATENATE(G132, G133, G134, G135)</f>
        <v>0000</v>
      </c>
      <c r="I132" s="27">
        <f t="shared" ref="I132" ca="1" si="251">BIN2DEC(H132)</f>
        <v>0</v>
      </c>
      <c r="J132" s="28">
        <v>31</v>
      </c>
      <c r="K132" s="27">
        <f t="shared" ref="K132" ca="1" si="252">ABS(BIN2DEC(CONCATENATE(B132,B133,B134,B135))-I132)</f>
        <v>0</v>
      </c>
      <c r="L132" s="23">
        <f t="shared" ref="L132" ca="1" si="253">I132*$K$2+$K$2/2</f>
        <v>0.625</v>
      </c>
      <c r="M132" s="1"/>
      <c r="N132" s="5">
        <f t="shared" ca="1" si="128"/>
        <v>0.17499999999999999</v>
      </c>
      <c r="O132" s="5">
        <f t="shared" ca="1" si="169"/>
        <v>0.17499999999999999</v>
      </c>
      <c r="P132" s="30">
        <f t="shared" ca="1" si="136"/>
        <v>0</v>
      </c>
      <c r="Q132" s="30" t="str">
        <f t="shared" ref="Q132" ca="1" si="254">CONCATENATE(P132,P133,P134,P135)</f>
        <v>0010</v>
      </c>
      <c r="R132" s="30">
        <f t="shared" ref="R132" ca="1" si="255">BIN2DEC(Q132)</f>
        <v>2</v>
      </c>
      <c r="S132" s="30">
        <v>31</v>
      </c>
      <c r="T132" s="30">
        <f t="shared" ref="T132" ca="1" si="256">ABS(BIN2DEC(CONCATENATE(B132,B133,B134,B135))-R132)</f>
        <v>2</v>
      </c>
      <c r="U132" s="11">
        <f t="shared" ref="U132" ca="1" si="257">R132*$K$2</f>
        <v>2.5</v>
      </c>
    </row>
    <row r="133" spans="1:21" x14ac:dyDescent="0.25">
      <c r="A133" s="4">
        <v>125</v>
      </c>
      <c r="B133" s="37" t="str">
        <f>MID(VLOOKUP(A133/4,'Nyquist Rate - Tx'!$E$15:$J$270,6),(MOD(A133,4)+1),1)</f>
        <v>0</v>
      </c>
      <c r="C133" s="5">
        <f t="shared" ca="1" si="133"/>
        <v>68</v>
      </c>
      <c r="D133" s="35"/>
      <c r="E133" s="5">
        <f t="shared" ca="1" si="123"/>
        <v>0.13600000000000001</v>
      </c>
      <c r="F133" s="5">
        <f t="shared" ca="1" si="134"/>
        <v>0.13600000000000001</v>
      </c>
      <c r="G133" s="27">
        <f t="shared" ca="1" si="135"/>
        <v>0</v>
      </c>
      <c r="H133" s="28"/>
      <c r="I133" s="28"/>
      <c r="J133" s="28"/>
      <c r="K133" s="28"/>
      <c r="L133" s="5"/>
      <c r="M133" s="1"/>
      <c r="N133" s="5">
        <f t="shared" ca="1" si="128"/>
        <v>0.47599999999999998</v>
      </c>
      <c r="O133" s="5">
        <f t="shared" ca="1" si="169"/>
        <v>0.47599999999999998</v>
      </c>
      <c r="P133" s="30">
        <f t="shared" ca="1" si="136"/>
        <v>0</v>
      </c>
      <c r="Q133" s="28"/>
      <c r="R133" s="28"/>
      <c r="S133" s="28"/>
      <c r="T133" s="28"/>
      <c r="U133" s="5"/>
    </row>
    <row r="134" spans="1:21" x14ac:dyDescent="0.25">
      <c r="A134" s="4">
        <v>126</v>
      </c>
      <c r="B134" s="37" t="str">
        <f>MID(VLOOKUP(A134/4,'Nyquist Rate - Tx'!$E$15:$J$270,6),(MOD(A134,4)+1),1)</f>
        <v>0</v>
      </c>
      <c r="C134" s="5">
        <f t="shared" ca="1" si="133"/>
        <v>84</v>
      </c>
      <c r="D134" s="35"/>
      <c r="E134" s="5">
        <f t="shared" ca="1" si="123"/>
        <v>0.16800000000000001</v>
      </c>
      <c r="F134" s="5">
        <f t="shared" ca="1" si="134"/>
        <v>0.16800000000000001</v>
      </c>
      <c r="G134" s="27">
        <f t="shared" ca="1" si="135"/>
        <v>0</v>
      </c>
      <c r="H134" s="28"/>
      <c r="I134" s="28"/>
      <c r="J134" s="28"/>
      <c r="K134" s="28"/>
      <c r="L134" s="5"/>
      <c r="M134" s="1"/>
      <c r="N134" s="5">
        <f t="shared" ca="1" si="128"/>
        <v>0.58799999999999997</v>
      </c>
      <c r="O134" s="5">
        <f t="shared" ca="1" si="169"/>
        <v>0.58799999999999997</v>
      </c>
      <c r="P134" s="30">
        <f t="shared" ca="1" si="136"/>
        <v>1</v>
      </c>
      <c r="Q134" s="28"/>
      <c r="R134" s="28"/>
      <c r="S134" s="28"/>
      <c r="T134" s="28"/>
      <c r="U134" s="5"/>
    </row>
    <row r="135" spans="1:21" x14ac:dyDescent="0.25">
      <c r="A135" s="4">
        <v>127</v>
      </c>
      <c r="B135" s="37" t="str">
        <f>MID(VLOOKUP(A135/4,'Nyquist Rate - Tx'!$E$15:$J$270,6),(MOD(A135,4)+1),1)</f>
        <v>0</v>
      </c>
      <c r="C135" s="5">
        <f t="shared" ca="1" si="133"/>
        <v>-68</v>
      </c>
      <c r="D135" s="35"/>
      <c r="E135" s="5">
        <f t="shared" ca="1" si="123"/>
        <v>-0.13600000000000001</v>
      </c>
      <c r="F135" s="5">
        <f t="shared" ca="1" si="134"/>
        <v>-0.13600000000000001</v>
      </c>
      <c r="G135" s="27">
        <f t="shared" ca="1" si="135"/>
        <v>0</v>
      </c>
      <c r="H135" s="28"/>
      <c r="I135" s="28"/>
      <c r="J135" s="28"/>
      <c r="K135" s="28"/>
      <c r="L135" s="5"/>
      <c r="M135" s="1"/>
      <c r="N135" s="5">
        <f t="shared" ca="1" si="128"/>
        <v>-0.47599999999999998</v>
      </c>
      <c r="O135" s="5">
        <f t="shared" ca="1" si="169"/>
        <v>-0.47599999999999998</v>
      </c>
      <c r="P135" s="30">
        <f t="shared" ca="1" si="136"/>
        <v>0</v>
      </c>
      <c r="Q135" s="28"/>
      <c r="R135" s="28"/>
      <c r="S135" s="28"/>
      <c r="T135" s="28"/>
      <c r="U135" s="5"/>
    </row>
    <row r="136" spans="1:21" x14ac:dyDescent="0.25">
      <c r="A136" s="4">
        <v>128</v>
      </c>
      <c r="B136" s="37" t="str">
        <f>MID(VLOOKUP(A136/4,'Nyquist Rate - Tx'!$E$15:$J$270,6),(MOD(A136,4)+1),1)</f>
        <v>1</v>
      </c>
      <c r="C136" s="5">
        <f t="shared" ca="1" si="133"/>
        <v>87</v>
      </c>
      <c r="D136" s="35"/>
      <c r="E136" s="5">
        <f t="shared" ref="E136:E199" ca="1" si="258">(C136/100)*$F$2</f>
        <v>0.17400000000000002</v>
      </c>
      <c r="F136" s="5">
        <f t="shared" ca="1" si="134"/>
        <v>1.1739999999999999</v>
      </c>
      <c r="G136" s="27">
        <f t="shared" ca="1" si="135"/>
        <v>1</v>
      </c>
      <c r="H136" s="27" t="str">
        <f t="shared" ref="H136" ca="1" si="259">CONCATENATE(G136, G137, G138, G139)</f>
        <v>1001</v>
      </c>
      <c r="I136" s="27">
        <f t="shared" ref="I136" ca="1" si="260">BIN2DEC(H136)</f>
        <v>9</v>
      </c>
      <c r="J136" s="27">
        <v>32</v>
      </c>
      <c r="K136" s="27">
        <f t="shared" ref="K136" ca="1" si="261">ABS(BIN2DEC(CONCATENATE(B136,B137,B138,B139))-I136)</f>
        <v>0</v>
      </c>
      <c r="L136" s="23">
        <f t="shared" ref="L136" ca="1" si="262">I136*$K$2+$K$2/2</f>
        <v>11.875</v>
      </c>
      <c r="M136" s="1"/>
      <c r="N136" s="5">
        <f t="shared" ref="N136:N199" ca="1" si="263">(C136/100)*$F$3</f>
        <v>0.60899999999999999</v>
      </c>
      <c r="O136" s="5">
        <f t="shared" ca="1" si="169"/>
        <v>1.609</v>
      </c>
      <c r="P136" s="30">
        <f t="shared" ca="1" si="136"/>
        <v>1</v>
      </c>
      <c r="Q136" s="30" t="str">
        <f t="shared" ref="Q136" ca="1" si="264">CONCATENATE(P136,P137,P138,P139)</f>
        <v>1001</v>
      </c>
      <c r="R136" s="30">
        <f t="shared" ref="R136" ca="1" si="265">BIN2DEC(Q136)</f>
        <v>9</v>
      </c>
      <c r="S136" s="30">
        <v>32</v>
      </c>
      <c r="T136" s="30">
        <f t="shared" ref="T136" ca="1" si="266">ABS(BIN2DEC(CONCATENATE(B136,B137,B138,B139))-R136)</f>
        <v>0</v>
      </c>
      <c r="U136" s="11">
        <f t="shared" ref="U136" ca="1" si="267">R136*$K$2</f>
        <v>11.25</v>
      </c>
    </row>
    <row r="137" spans="1:21" x14ac:dyDescent="0.25">
      <c r="A137" s="4">
        <v>129</v>
      </c>
      <c r="B137" s="37" t="str">
        <f>MID(VLOOKUP(A137/4,'Nyquist Rate - Tx'!$E$15:$J$270,6),(MOD(A137,4)+1),1)</f>
        <v>0</v>
      </c>
      <c r="C137" s="5">
        <f t="shared" ref="C137:C200" ca="1" si="268">RANDBETWEEN(-100,100)</f>
        <v>-34</v>
      </c>
      <c r="D137" s="35"/>
      <c r="E137" s="5">
        <f t="shared" ca="1" si="258"/>
        <v>-6.8000000000000005E-2</v>
      </c>
      <c r="F137" s="5">
        <f t="shared" ref="F137:F200" ca="1" si="269">B137+E137</f>
        <v>-6.8000000000000005E-2</v>
      </c>
      <c r="G137" s="27">
        <f t="shared" ref="G137:G200" ca="1" si="270">IF(F137&lt;0.5, 0, 1)</f>
        <v>0</v>
      </c>
      <c r="H137" s="28"/>
      <c r="I137" s="28"/>
      <c r="J137" s="28"/>
      <c r="K137" s="28"/>
      <c r="L137" s="5"/>
      <c r="M137" s="1"/>
      <c r="N137" s="5">
        <f t="shared" ca="1" si="263"/>
        <v>-0.23799999999999999</v>
      </c>
      <c r="O137" s="5">
        <f t="shared" ca="1" si="169"/>
        <v>-0.23799999999999999</v>
      </c>
      <c r="P137" s="30">
        <f t="shared" ref="P137:P200" ca="1" si="271">IF(O137&lt;0.5, 0, 1)</f>
        <v>0</v>
      </c>
      <c r="Q137" s="28"/>
      <c r="R137" s="28"/>
      <c r="S137" s="28"/>
      <c r="T137" s="28"/>
      <c r="U137" s="5"/>
    </row>
    <row r="138" spans="1:21" x14ac:dyDescent="0.25">
      <c r="A138" s="4">
        <v>130</v>
      </c>
      <c r="B138" s="37" t="str">
        <f>MID(VLOOKUP(A138/4,'Nyquist Rate - Tx'!$E$15:$J$270,6),(MOD(A138,4)+1),1)</f>
        <v>0</v>
      </c>
      <c r="C138" s="5">
        <f t="shared" ca="1" si="268"/>
        <v>23</v>
      </c>
      <c r="D138" s="35"/>
      <c r="E138" s="5">
        <f t="shared" ca="1" si="258"/>
        <v>4.6000000000000006E-2</v>
      </c>
      <c r="F138" s="5">
        <f t="shared" ca="1" si="269"/>
        <v>4.6000000000000006E-2</v>
      </c>
      <c r="G138" s="27">
        <f t="shared" ca="1" si="270"/>
        <v>0</v>
      </c>
      <c r="H138" s="28"/>
      <c r="I138" s="28"/>
      <c r="J138" s="28"/>
      <c r="K138" s="28"/>
      <c r="L138" s="5"/>
      <c r="M138" s="1"/>
      <c r="N138" s="5">
        <f t="shared" ca="1" si="263"/>
        <v>0.161</v>
      </c>
      <c r="O138" s="5">
        <f t="shared" ca="1" si="169"/>
        <v>0.161</v>
      </c>
      <c r="P138" s="30">
        <f t="shared" ca="1" si="271"/>
        <v>0</v>
      </c>
      <c r="Q138" s="28"/>
      <c r="R138" s="28"/>
      <c r="S138" s="28"/>
      <c r="T138" s="28"/>
      <c r="U138" s="5"/>
    </row>
    <row r="139" spans="1:21" x14ac:dyDescent="0.25">
      <c r="A139" s="4">
        <v>131</v>
      </c>
      <c r="B139" s="37" t="str">
        <f>MID(VLOOKUP(A139/4,'Nyquist Rate - Tx'!$E$15:$J$270,6),(MOD(A139,4)+1),1)</f>
        <v>1</v>
      </c>
      <c r="C139" s="5">
        <f t="shared" ca="1" si="268"/>
        <v>46</v>
      </c>
      <c r="D139" s="35"/>
      <c r="E139" s="5">
        <f t="shared" ca="1" si="258"/>
        <v>9.2000000000000012E-2</v>
      </c>
      <c r="F139" s="5">
        <f t="shared" ca="1" si="269"/>
        <v>1.0920000000000001</v>
      </c>
      <c r="G139" s="27">
        <f t="shared" ca="1" si="270"/>
        <v>1</v>
      </c>
      <c r="H139" s="28"/>
      <c r="I139" s="28"/>
      <c r="J139" s="28"/>
      <c r="K139" s="28"/>
      <c r="L139" s="5"/>
      <c r="M139" s="1"/>
      <c r="N139" s="5">
        <f t="shared" ca="1" si="263"/>
        <v>0.32200000000000001</v>
      </c>
      <c r="O139" s="5">
        <f t="shared" ca="1" si="169"/>
        <v>1.3220000000000001</v>
      </c>
      <c r="P139" s="30">
        <f t="shared" ca="1" si="271"/>
        <v>1</v>
      </c>
      <c r="Q139" s="28"/>
      <c r="R139" s="28"/>
      <c r="S139" s="28"/>
      <c r="T139" s="28"/>
      <c r="U139" s="5"/>
    </row>
    <row r="140" spans="1:21" x14ac:dyDescent="0.25">
      <c r="A140" s="4">
        <v>132</v>
      </c>
      <c r="B140" s="37" t="str">
        <f>MID(VLOOKUP(A140/4,'Nyquist Rate - Tx'!$E$15:$J$270,6),(MOD(A140,4)+1),1)</f>
        <v>0</v>
      </c>
      <c r="C140" s="5">
        <f t="shared" ca="1" si="268"/>
        <v>43</v>
      </c>
      <c r="D140" s="35"/>
      <c r="E140" s="5">
        <f t="shared" ca="1" si="258"/>
        <v>8.6000000000000007E-2</v>
      </c>
      <c r="F140" s="5">
        <f t="shared" ca="1" si="269"/>
        <v>8.6000000000000007E-2</v>
      </c>
      <c r="G140" s="27">
        <f t="shared" ca="1" si="270"/>
        <v>0</v>
      </c>
      <c r="H140" s="27" t="str">
        <f t="shared" ref="H140" ca="1" si="272">CONCATENATE(G140, G141, G142, G143)</f>
        <v>0000</v>
      </c>
      <c r="I140" s="27">
        <f t="shared" ref="I140" ca="1" si="273">BIN2DEC(H140)</f>
        <v>0</v>
      </c>
      <c r="J140" s="28">
        <v>33</v>
      </c>
      <c r="K140" s="27">
        <f t="shared" ref="K140" ca="1" si="274">ABS(BIN2DEC(CONCATENATE(B140,B141,B142,B143))-I140)</f>
        <v>0</v>
      </c>
      <c r="L140" s="23">
        <f t="shared" ref="L140" ca="1" si="275">I140*$K$2+$K$2/2</f>
        <v>0.625</v>
      </c>
      <c r="M140" s="1"/>
      <c r="N140" s="5">
        <f t="shared" ca="1" si="263"/>
        <v>0.30099999999999999</v>
      </c>
      <c r="O140" s="5">
        <f t="shared" ca="1" si="169"/>
        <v>0.30099999999999999</v>
      </c>
      <c r="P140" s="30">
        <f t="shared" ca="1" si="271"/>
        <v>0</v>
      </c>
      <c r="Q140" s="30" t="str">
        <f t="shared" ref="Q140" ca="1" si="276">CONCATENATE(P140,P141,P142,P143)</f>
        <v>0000</v>
      </c>
      <c r="R140" s="30">
        <f t="shared" ref="R140" ca="1" si="277">BIN2DEC(Q140)</f>
        <v>0</v>
      </c>
      <c r="S140" s="30">
        <v>33</v>
      </c>
      <c r="T140" s="30">
        <f t="shared" ref="T140" ca="1" si="278">ABS(BIN2DEC(CONCATENATE(B140,B141,B142,B143))-R140)</f>
        <v>0</v>
      </c>
      <c r="U140" s="11">
        <f t="shared" ref="U140" ca="1" si="279">R140*$K$2</f>
        <v>0</v>
      </c>
    </row>
    <row r="141" spans="1:21" x14ac:dyDescent="0.25">
      <c r="A141" s="4">
        <v>133</v>
      </c>
      <c r="B141" s="37" t="str">
        <f>MID(VLOOKUP(A141/4,'Nyquist Rate - Tx'!$E$15:$J$270,6),(MOD(A141,4)+1),1)</f>
        <v>0</v>
      </c>
      <c r="C141" s="5">
        <f t="shared" ca="1" si="268"/>
        <v>49</v>
      </c>
      <c r="D141" s="35"/>
      <c r="E141" s="5">
        <f t="shared" ca="1" si="258"/>
        <v>9.8000000000000004E-2</v>
      </c>
      <c r="F141" s="5">
        <f t="shared" ca="1" si="269"/>
        <v>9.8000000000000004E-2</v>
      </c>
      <c r="G141" s="27">
        <f t="shared" ca="1" si="270"/>
        <v>0</v>
      </c>
      <c r="H141" s="28"/>
      <c r="I141" s="28"/>
      <c r="J141" s="28"/>
      <c r="K141" s="28"/>
      <c r="L141" s="5"/>
      <c r="M141" s="1"/>
      <c r="N141" s="5">
        <f t="shared" ca="1" si="263"/>
        <v>0.34299999999999997</v>
      </c>
      <c r="O141" s="5">
        <f t="shared" ca="1" si="169"/>
        <v>0.34299999999999997</v>
      </c>
      <c r="P141" s="30">
        <f t="shared" ca="1" si="271"/>
        <v>0</v>
      </c>
      <c r="Q141" s="28"/>
      <c r="R141" s="28"/>
      <c r="S141" s="28"/>
      <c r="T141" s="28"/>
      <c r="U141" s="5"/>
    </row>
    <row r="142" spans="1:21" x14ac:dyDescent="0.25">
      <c r="A142" s="4">
        <v>134</v>
      </c>
      <c r="B142" s="37" t="str">
        <f>MID(VLOOKUP(A142/4,'Nyquist Rate - Tx'!$E$15:$J$270,6),(MOD(A142,4)+1),1)</f>
        <v>0</v>
      </c>
      <c r="C142" s="5">
        <f t="shared" ca="1" si="268"/>
        <v>-42</v>
      </c>
      <c r="D142" s="35"/>
      <c r="E142" s="5">
        <f t="shared" ca="1" si="258"/>
        <v>-8.4000000000000005E-2</v>
      </c>
      <c r="F142" s="5">
        <f t="shared" ca="1" si="269"/>
        <v>-8.4000000000000005E-2</v>
      </c>
      <c r="G142" s="27">
        <f t="shared" ca="1" si="270"/>
        <v>0</v>
      </c>
      <c r="H142" s="28"/>
      <c r="I142" s="28"/>
      <c r="J142" s="28"/>
      <c r="K142" s="28"/>
      <c r="L142" s="5"/>
      <c r="M142" s="1"/>
      <c r="N142" s="5">
        <f t="shared" ca="1" si="263"/>
        <v>-0.29399999999999998</v>
      </c>
      <c r="O142" s="5">
        <f t="shared" ca="1" si="169"/>
        <v>-0.29399999999999998</v>
      </c>
      <c r="P142" s="30">
        <f t="shared" ca="1" si="271"/>
        <v>0</v>
      </c>
      <c r="Q142" s="28"/>
      <c r="R142" s="28"/>
      <c r="S142" s="28"/>
      <c r="T142" s="28"/>
      <c r="U142" s="5"/>
    </row>
    <row r="143" spans="1:21" x14ac:dyDescent="0.25">
      <c r="A143" s="4">
        <v>135</v>
      </c>
      <c r="B143" s="37" t="str">
        <f>MID(VLOOKUP(A143/4,'Nyquist Rate - Tx'!$E$15:$J$270,6),(MOD(A143,4)+1),1)</f>
        <v>0</v>
      </c>
      <c r="C143" s="5">
        <f t="shared" ca="1" si="268"/>
        <v>-55</v>
      </c>
      <c r="D143" s="35"/>
      <c r="E143" s="5">
        <f t="shared" ca="1" si="258"/>
        <v>-0.11000000000000001</v>
      </c>
      <c r="F143" s="5">
        <f t="shared" ca="1" si="269"/>
        <v>-0.11000000000000001</v>
      </c>
      <c r="G143" s="27">
        <f t="shared" ca="1" si="270"/>
        <v>0</v>
      </c>
      <c r="H143" s="28"/>
      <c r="I143" s="28"/>
      <c r="J143" s="28"/>
      <c r="K143" s="28"/>
      <c r="L143" s="5"/>
      <c r="M143" s="1"/>
      <c r="N143" s="5">
        <f t="shared" ca="1" si="263"/>
        <v>-0.38500000000000001</v>
      </c>
      <c r="O143" s="5">
        <f t="shared" ca="1" si="169"/>
        <v>-0.38500000000000001</v>
      </c>
      <c r="P143" s="30">
        <f t="shared" ca="1" si="271"/>
        <v>0</v>
      </c>
      <c r="Q143" s="28"/>
      <c r="R143" s="28"/>
      <c r="S143" s="28"/>
      <c r="T143" s="28"/>
      <c r="U143" s="5"/>
    </row>
    <row r="144" spans="1:21" x14ac:dyDescent="0.25">
      <c r="A144" s="4">
        <v>136</v>
      </c>
      <c r="B144" s="37" t="str">
        <f>MID(VLOOKUP(A144/4,'Nyquist Rate - Tx'!$E$15:$J$270,6),(MOD(A144,4)+1),1)</f>
        <v>0</v>
      </c>
      <c r="C144" s="5">
        <f t="shared" ca="1" si="268"/>
        <v>-27</v>
      </c>
      <c r="D144" s="35"/>
      <c r="E144" s="5">
        <f t="shared" ca="1" si="258"/>
        <v>-5.4000000000000006E-2</v>
      </c>
      <c r="F144" s="5">
        <f t="shared" ca="1" si="269"/>
        <v>-5.4000000000000006E-2</v>
      </c>
      <c r="G144" s="27">
        <f t="shared" ca="1" si="270"/>
        <v>0</v>
      </c>
      <c r="H144" s="27" t="str">
        <f t="shared" ref="H144" ca="1" si="280">CONCATENATE(G144, G145, G146, G147)</f>
        <v>0110</v>
      </c>
      <c r="I144" s="27">
        <f t="shared" ref="I144" ca="1" si="281">BIN2DEC(H144)</f>
        <v>6</v>
      </c>
      <c r="J144" s="27">
        <v>34</v>
      </c>
      <c r="K144" s="27">
        <f t="shared" ref="K144" ca="1" si="282">ABS(BIN2DEC(CONCATENATE(B144,B145,B146,B147))-I144)</f>
        <v>0</v>
      </c>
      <c r="L144" s="23">
        <f t="shared" ref="L144" ca="1" si="283">I144*$K$2+$K$2/2</f>
        <v>8.125</v>
      </c>
      <c r="M144" s="1"/>
      <c r="N144" s="5">
        <f t="shared" ca="1" si="263"/>
        <v>-0.189</v>
      </c>
      <c r="O144" s="5">
        <f t="shared" ca="1" si="169"/>
        <v>-0.189</v>
      </c>
      <c r="P144" s="30">
        <f t="shared" ca="1" si="271"/>
        <v>0</v>
      </c>
      <c r="Q144" s="30" t="str">
        <f t="shared" ref="Q144" ca="1" si="284">CONCATENATE(P144,P145,P146,P147)</f>
        <v>0110</v>
      </c>
      <c r="R144" s="30">
        <f t="shared" ref="R144" ca="1" si="285">BIN2DEC(Q144)</f>
        <v>6</v>
      </c>
      <c r="S144" s="30">
        <v>34</v>
      </c>
      <c r="T144" s="30">
        <f t="shared" ref="T144" ca="1" si="286">ABS(BIN2DEC(CONCATENATE(B144,B145,B146,B147))-R144)</f>
        <v>0</v>
      </c>
      <c r="U144" s="11">
        <f t="shared" ref="U144" ca="1" si="287">R144*$K$2</f>
        <v>7.5</v>
      </c>
    </row>
    <row r="145" spans="1:21" x14ac:dyDescent="0.25">
      <c r="A145" s="4">
        <v>137</v>
      </c>
      <c r="B145" s="37" t="str">
        <f>MID(VLOOKUP(A145/4,'Nyquist Rate - Tx'!$E$15:$J$270,6),(MOD(A145,4)+1),1)</f>
        <v>1</v>
      </c>
      <c r="C145" s="5">
        <f t="shared" ca="1" si="268"/>
        <v>90</v>
      </c>
      <c r="D145" s="35"/>
      <c r="E145" s="5">
        <f t="shared" ca="1" si="258"/>
        <v>0.18000000000000002</v>
      </c>
      <c r="F145" s="5">
        <f t="shared" ca="1" si="269"/>
        <v>1.18</v>
      </c>
      <c r="G145" s="27">
        <f t="shared" ca="1" si="270"/>
        <v>1</v>
      </c>
      <c r="H145" s="28"/>
      <c r="I145" s="28"/>
      <c r="J145" s="28"/>
      <c r="K145" s="28"/>
      <c r="L145" s="5"/>
      <c r="M145" s="1"/>
      <c r="N145" s="5">
        <f t="shared" ca="1" si="263"/>
        <v>0.63</v>
      </c>
      <c r="O145" s="5">
        <f t="shared" ca="1" si="169"/>
        <v>1.63</v>
      </c>
      <c r="P145" s="30">
        <f t="shared" ca="1" si="271"/>
        <v>1</v>
      </c>
      <c r="Q145" s="28"/>
      <c r="R145" s="28"/>
      <c r="S145" s="28"/>
      <c r="T145" s="28"/>
      <c r="U145" s="5"/>
    </row>
    <row r="146" spans="1:21" x14ac:dyDescent="0.25">
      <c r="A146" s="4">
        <v>138</v>
      </c>
      <c r="B146" s="37" t="str">
        <f>MID(VLOOKUP(A146/4,'Nyquist Rate - Tx'!$E$15:$J$270,6),(MOD(A146,4)+1),1)</f>
        <v>1</v>
      </c>
      <c r="C146" s="5">
        <f t="shared" ca="1" si="268"/>
        <v>-2</v>
      </c>
      <c r="D146" s="35"/>
      <c r="E146" s="5">
        <f t="shared" ca="1" si="258"/>
        <v>-4.0000000000000001E-3</v>
      </c>
      <c r="F146" s="5">
        <f t="shared" ca="1" si="269"/>
        <v>0.996</v>
      </c>
      <c r="G146" s="27">
        <f t="shared" ca="1" si="270"/>
        <v>1</v>
      </c>
      <c r="H146" s="28"/>
      <c r="I146" s="28"/>
      <c r="J146" s="28"/>
      <c r="K146" s="28"/>
      <c r="L146" s="5"/>
      <c r="M146" s="1"/>
      <c r="N146" s="5">
        <f t="shared" ca="1" si="263"/>
        <v>-1.3999999999999999E-2</v>
      </c>
      <c r="O146" s="5">
        <f t="shared" ca="1" si="169"/>
        <v>0.98599999999999999</v>
      </c>
      <c r="P146" s="30">
        <f t="shared" ca="1" si="271"/>
        <v>1</v>
      </c>
      <c r="Q146" s="28"/>
      <c r="R146" s="28"/>
      <c r="S146" s="28"/>
      <c r="T146" s="28"/>
      <c r="U146" s="5"/>
    </row>
    <row r="147" spans="1:21" x14ac:dyDescent="0.25">
      <c r="A147" s="4">
        <v>139</v>
      </c>
      <c r="B147" s="37" t="str">
        <f>MID(VLOOKUP(A147/4,'Nyquist Rate - Tx'!$E$15:$J$270,6),(MOD(A147,4)+1),1)</f>
        <v>0</v>
      </c>
      <c r="C147" s="5">
        <f t="shared" ca="1" si="268"/>
        <v>54</v>
      </c>
      <c r="D147" s="35"/>
      <c r="E147" s="5">
        <f t="shared" ca="1" si="258"/>
        <v>0.10800000000000001</v>
      </c>
      <c r="F147" s="5">
        <f t="shared" ca="1" si="269"/>
        <v>0.10800000000000001</v>
      </c>
      <c r="G147" s="27">
        <f t="shared" ca="1" si="270"/>
        <v>0</v>
      </c>
      <c r="H147" s="28"/>
      <c r="I147" s="28"/>
      <c r="J147" s="28"/>
      <c r="K147" s="28"/>
      <c r="L147" s="5"/>
      <c r="M147" s="1"/>
      <c r="N147" s="5">
        <f t="shared" ca="1" si="263"/>
        <v>0.378</v>
      </c>
      <c r="O147" s="5">
        <f t="shared" ca="1" si="169"/>
        <v>0.378</v>
      </c>
      <c r="P147" s="30">
        <f t="shared" ca="1" si="271"/>
        <v>0</v>
      </c>
      <c r="Q147" s="28"/>
      <c r="R147" s="28"/>
      <c r="S147" s="28"/>
      <c r="T147" s="28"/>
      <c r="U147" s="5"/>
    </row>
    <row r="148" spans="1:21" x14ac:dyDescent="0.25">
      <c r="A148" s="4">
        <v>140</v>
      </c>
      <c r="B148" s="37" t="str">
        <f>MID(VLOOKUP(A148/4,'Nyquist Rate - Tx'!$E$15:$J$270,6),(MOD(A148,4)+1),1)</f>
        <v>0</v>
      </c>
      <c r="C148" s="5">
        <f t="shared" ca="1" si="268"/>
        <v>-24</v>
      </c>
      <c r="D148" s="35"/>
      <c r="E148" s="5">
        <f t="shared" ca="1" si="258"/>
        <v>-4.8000000000000001E-2</v>
      </c>
      <c r="F148" s="5">
        <f t="shared" ca="1" si="269"/>
        <v>-4.8000000000000001E-2</v>
      </c>
      <c r="G148" s="27">
        <f t="shared" ca="1" si="270"/>
        <v>0</v>
      </c>
      <c r="H148" s="27" t="str">
        <f t="shared" ref="H148" ca="1" si="288">CONCATENATE(G148, G149, G150, G151)</f>
        <v>0000</v>
      </c>
      <c r="I148" s="27">
        <f t="shared" ref="I148" ca="1" si="289">BIN2DEC(H148)</f>
        <v>0</v>
      </c>
      <c r="J148" s="28">
        <v>35</v>
      </c>
      <c r="K148" s="27">
        <f t="shared" ref="K148" ca="1" si="290">ABS(BIN2DEC(CONCATENATE(B148,B149,B150,B151))-I148)</f>
        <v>0</v>
      </c>
      <c r="L148" s="23">
        <f t="shared" ref="L148" ca="1" si="291">I148*$K$2+$K$2/2</f>
        <v>0.625</v>
      </c>
      <c r="M148" s="1"/>
      <c r="N148" s="5">
        <f t="shared" ca="1" si="263"/>
        <v>-0.16799999999999998</v>
      </c>
      <c r="O148" s="5">
        <f t="shared" ca="1" si="169"/>
        <v>-0.16799999999999998</v>
      </c>
      <c r="P148" s="30">
        <f t="shared" ca="1" si="271"/>
        <v>0</v>
      </c>
      <c r="Q148" s="30" t="str">
        <f t="shared" ref="Q148" ca="1" si="292">CONCATENATE(P148,P149,P150,P151)</f>
        <v>0000</v>
      </c>
      <c r="R148" s="30">
        <f t="shared" ref="R148" ca="1" si="293">BIN2DEC(Q148)</f>
        <v>0</v>
      </c>
      <c r="S148" s="30">
        <v>35</v>
      </c>
      <c r="T148" s="30">
        <f t="shared" ref="T148" ca="1" si="294">ABS(BIN2DEC(CONCATENATE(B148,B149,B150,B151))-R148)</f>
        <v>0</v>
      </c>
      <c r="U148" s="11">
        <f t="shared" ref="U148" ca="1" si="295">R148*$K$2</f>
        <v>0</v>
      </c>
    </row>
    <row r="149" spans="1:21" x14ac:dyDescent="0.25">
      <c r="A149" s="4">
        <v>141</v>
      </c>
      <c r="B149" s="37" t="str">
        <f>MID(VLOOKUP(A149/4,'Nyquist Rate - Tx'!$E$15:$J$270,6),(MOD(A149,4)+1),1)</f>
        <v>0</v>
      </c>
      <c r="C149" s="5">
        <f t="shared" ca="1" si="268"/>
        <v>34</v>
      </c>
      <c r="D149" s="35"/>
      <c r="E149" s="5">
        <f t="shared" ca="1" si="258"/>
        <v>6.8000000000000005E-2</v>
      </c>
      <c r="F149" s="5">
        <f t="shared" ca="1" si="269"/>
        <v>6.8000000000000005E-2</v>
      </c>
      <c r="G149" s="27">
        <f t="shared" ca="1" si="270"/>
        <v>0</v>
      </c>
      <c r="H149" s="28"/>
      <c r="I149" s="28"/>
      <c r="J149" s="28"/>
      <c r="K149" s="28"/>
      <c r="L149" s="5"/>
      <c r="M149" s="1"/>
      <c r="N149" s="5">
        <f t="shared" ca="1" si="263"/>
        <v>0.23799999999999999</v>
      </c>
      <c r="O149" s="5">
        <f t="shared" ca="1" si="169"/>
        <v>0.23799999999999999</v>
      </c>
      <c r="P149" s="30">
        <f t="shared" ca="1" si="271"/>
        <v>0</v>
      </c>
      <c r="Q149" s="28"/>
      <c r="R149" s="28"/>
      <c r="S149" s="28"/>
      <c r="T149" s="28"/>
      <c r="U149" s="5"/>
    </row>
    <row r="150" spans="1:21" x14ac:dyDescent="0.25">
      <c r="A150" s="4">
        <v>142</v>
      </c>
      <c r="B150" s="37" t="str">
        <f>MID(VLOOKUP(A150/4,'Nyquist Rate - Tx'!$E$15:$J$270,6),(MOD(A150,4)+1),1)</f>
        <v>0</v>
      </c>
      <c r="C150" s="5">
        <f t="shared" ca="1" si="268"/>
        <v>-67</v>
      </c>
      <c r="D150" s="35"/>
      <c r="E150" s="5">
        <f t="shared" ca="1" si="258"/>
        <v>-0.13400000000000001</v>
      </c>
      <c r="F150" s="5">
        <f t="shared" ca="1" si="269"/>
        <v>-0.13400000000000001</v>
      </c>
      <c r="G150" s="27">
        <f t="shared" ca="1" si="270"/>
        <v>0</v>
      </c>
      <c r="H150" s="28"/>
      <c r="I150" s="28"/>
      <c r="J150" s="28"/>
      <c r="K150" s="28"/>
      <c r="L150" s="5"/>
      <c r="M150" s="1"/>
      <c r="N150" s="5">
        <f t="shared" ca="1" si="263"/>
        <v>-0.46899999999999997</v>
      </c>
      <c r="O150" s="5">
        <f t="shared" ca="1" si="169"/>
        <v>-0.46899999999999997</v>
      </c>
      <c r="P150" s="30">
        <f t="shared" ca="1" si="271"/>
        <v>0</v>
      </c>
      <c r="Q150" s="28"/>
      <c r="R150" s="28"/>
      <c r="S150" s="28"/>
      <c r="T150" s="28"/>
      <c r="U150" s="5"/>
    </row>
    <row r="151" spans="1:21" x14ac:dyDescent="0.25">
      <c r="A151" s="4">
        <v>143</v>
      </c>
      <c r="B151" s="37" t="str">
        <f>MID(VLOOKUP(A151/4,'Nyquist Rate - Tx'!$E$15:$J$270,6),(MOD(A151,4)+1),1)</f>
        <v>0</v>
      </c>
      <c r="C151" s="5">
        <f t="shared" ca="1" si="268"/>
        <v>-47</v>
      </c>
      <c r="D151" s="35"/>
      <c r="E151" s="5">
        <f t="shared" ca="1" si="258"/>
        <v>-9.4E-2</v>
      </c>
      <c r="F151" s="5">
        <f t="shared" ca="1" si="269"/>
        <v>-9.4E-2</v>
      </c>
      <c r="G151" s="27">
        <f t="shared" ca="1" si="270"/>
        <v>0</v>
      </c>
      <c r="H151" s="28"/>
      <c r="I151" s="28"/>
      <c r="J151" s="28"/>
      <c r="K151" s="28"/>
      <c r="L151" s="5"/>
      <c r="M151" s="1"/>
      <c r="N151" s="5">
        <f t="shared" ca="1" si="263"/>
        <v>-0.32899999999999996</v>
      </c>
      <c r="O151" s="5">
        <f t="shared" ca="1" si="169"/>
        <v>-0.32899999999999996</v>
      </c>
      <c r="P151" s="30">
        <f t="shared" ca="1" si="271"/>
        <v>0</v>
      </c>
      <c r="Q151" s="28"/>
      <c r="R151" s="28"/>
      <c r="S151" s="28"/>
      <c r="T151" s="28"/>
      <c r="U151" s="5"/>
    </row>
    <row r="152" spans="1:21" x14ac:dyDescent="0.25">
      <c r="A152" s="4">
        <v>144</v>
      </c>
      <c r="B152" s="37" t="str">
        <f>MID(VLOOKUP(A152/4,'Nyquist Rate - Tx'!$E$15:$J$270,6),(MOD(A152,4)+1),1)</f>
        <v>1</v>
      </c>
      <c r="C152" s="5">
        <f t="shared" ca="1" si="268"/>
        <v>-94</v>
      </c>
      <c r="D152" s="35"/>
      <c r="E152" s="5">
        <f t="shared" ca="1" si="258"/>
        <v>-0.188</v>
      </c>
      <c r="F152" s="5">
        <f t="shared" ca="1" si="269"/>
        <v>0.81200000000000006</v>
      </c>
      <c r="G152" s="27">
        <f t="shared" ca="1" si="270"/>
        <v>1</v>
      </c>
      <c r="H152" s="27" t="str">
        <f t="shared" ref="H152" ca="1" si="296">CONCATENATE(G152, G153, G154, G155)</f>
        <v>1001</v>
      </c>
      <c r="I152" s="27">
        <f t="shared" ref="I152" ca="1" si="297">BIN2DEC(H152)</f>
        <v>9</v>
      </c>
      <c r="J152" s="27">
        <v>36</v>
      </c>
      <c r="K152" s="27">
        <f t="shared" ref="K152" ca="1" si="298">ABS(BIN2DEC(CONCATENATE(B152,B153,B154,B155))-I152)</f>
        <v>0</v>
      </c>
      <c r="L152" s="23">
        <f t="shared" ref="L152" ca="1" si="299">I152*$K$2+$K$2/2</f>
        <v>11.875</v>
      </c>
      <c r="M152" s="1"/>
      <c r="N152" s="5">
        <f t="shared" ca="1" si="263"/>
        <v>-0.65799999999999992</v>
      </c>
      <c r="O152" s="5">
        <f t="shared" ca="1" si="169"/>
        <v>0.34200000000000008</v>
      </c>
      <c r="P152" s="30">
        <f t="shared" ca="1" si="271"/>
        <v>0</v>
      </c>
      <c r="Q152" s="30" t="str">
        <f t="shared" ref="Q152" ca="1" si="300">CONCATENATE(P152,P153,P154,P155)</f>
        <v>0001</v>
      </c>
      <c r="R152" s="30">
        <f t="shared" ref="R152" ca="1" si="301">BIN2DEC(Q152)</f>
        <v>1</v>
      </c>
      <c r="S152" s="30">
        <v>36</v>
      </c>
      <c r="T152" s="30">
        <f t="shared" ref="T152" ca="1" si="302">ABS(BIN2DEC(CONCATENATE(B152,B153,B154,B155))-R152)</f>
        <v>8</v>
      </c>
      <c r="U152" s="11">
        <f t="shared" ref="U152" ca="1" si="303">R152*$K$2</f>
        <v>1.25</v>
      </c>
    </row>
    <row r="153" spans="1:21" x14ac:dyDescent="0.25">
      <c r="A153" s="4">
        <v>145</v>
      </c>
      <c r="B153" s="37" t="str">
        <f>MID(VLOOKUP(A153/4,'Nyquist Rate - Tx'!$E$15:$J$270,6),(MOD(A153,4)+1),1)</f>
        <v>0</v>
      </c>
      <c r="C153" s="5">
        <f t="shared" ca="1" si="268"/>
        <v>58</v>
      </c>
      <c r="D153" s="35"/>
      <c r="E153" s="5">
        <f t="shared" ca="1" si="258"/>
        <v>0.11599999999999999</v>
      </c>
      <c r="F153" s="5">
        <f t="shared" ca="1" si="269"/>
        <v>0.11599999999999999</v>
      </c>
      <c r="G153" s="27">
        <f t="shared" ca="1" si="270"/>
        <v>0</v>
      </c>
      <c r="H153" s="28"/>
      <c r="I153" s="28"/>
      <c r="J153" s="28"/>
      <c r="K153" s="28"/>
      <c r="L153" s="5"/>
      <c r="M153" s="1"/>
      <c r="N153" s="5">
        <f t="shared" ca="1" si="263"/>
        <v>0.40599999999999997</v>
      </c>
      <c r="O153" s="5">
        <f t="shared" ca="1" si="169"/>
        <v>0.40599999999999997</v>
      </c>
      <c r="P153" s="30">
        <f t="shared" ca="1" si="271"/>
        <v>0</v>
      </c>
      <c r="Q153" s="28"/>
      <c r="R153" s="28"/>
      <c r="S153" s="28"/>
      <c r="T153" s="28"/>
      <c r="U153" s="5"/>
    </row>
    <row r="154" spans="1:21" x14ac:dyDescent="0.25">
      <c r="A154" s="4">
        <v>146</v>
      </c>
      <c r="B154" s="37" t="str">
        <f>MID(VLOOKUP(A154/4,'Nyquist Rate - Tx'!$E$15:$J$270,6),(MOD(A154,4)+1),1)</f>
        <v>0</v>
      </c>
      <c r="C154" s="5">
        <f t="shared" ca="1" si="268"/>
        <v>-10</v>
      </c>
      <c r="D154" s="35"/>
      <c r="E154" s="5">
        <f t="shared" ca="1" si="258"/>
        <v>-2.0000000000000004E-2</v>
      </c>
      <c r="F154" s="5">
        <f t="shared" ca="1" si="269"/>
        <v>-2.0000000000000004E-2</v>
      </c>
      <c r="G154" s="27">
        <f t="shared" ca="1" si="270"/>
        <v>0</v>
      </c>
      <c r="H154" s="28"/>
      <c r="I154" s="28"/>
      <c r="J154" s="28"/>
      <c r="K154" s="28"/>
      <c r="L154" s="5"/>
      <c r="M154" s="1"/>
      <c r="N154" s="5">
        <f t="shared" ca="1" si="263"/>
        <v>-6.9999999999999993E-2</v>
      </c>
      <c r="O154" s="5">
        <f t="shared" ref="O154:O217" ca="1" si="304">N154+B154</f>
        <v>-6.9999999999999993E-2</v>
      </c>
      <c r="P154" s="30">
        <f t="shared" ca="1" si="271"/>
        <v>0</v>
      </c>
      <c r="Q154" s="28"/>
      <c r="R154" s="28"/>
      <c r="S154" s="28"/>
      <c r="T154" s="28"/>
      <c r="U154" s="5"/>
    </row>
    <row r="155" spans="1:21" x14ac:dyDescent="0.25">
      <c r="A155" s="4">
        <v>147</v>
      </c>
      <c r="B155" s="37" t="str">
        <f>MID(VLOOKUP(A155/4,'Nyquist Rate - Tx'!$E$15:$J$270,6),(MOD(A155,4)+1),1)</f>
        <v>1</v>
      </c>
      <c r="C155" s="5">
        <f t="shared" ca="1" si="268"/>
        <v>-45</v>
      </c>
      <c r="D155" s="35"/>
      <c r="E155" s="5">
        <f t="shared" ca="1" si="258"/>
        <v>-9.0000000000000011E-2</v>
      </c>
      <c r="F155" s="5">
        <f t="shared" ca="1" si="269"/>
        <v>0.91</v>
      </c>
      <c r="G155" s="27">
        <f t="shared" ca="1" si="270"/>
        <v>1</v>
      </c>
      <c r="H155" s="28"/>
      <c r="I155" s="28"/>
      <c r="J155" s="28"/>
      <c r="K155" s="28"/>
      <c r="L155" s="5"/>
      <c r="M155" s="1"/>
      <c r="N155" s="5">
        <f t="shared" ca="1" si="263"/>
        <v>-0.315</v>
      </c>
      <c r="O155" s="5">
        <f t="shared" ca="1" si="304"/>
        <v>0.68500000000000005</v>
      </c>
      <c r="P155" s="30">
        <f t="shared" ca="1" si="271"/>
        <v>1</v>
      </c>
      <c r="Q155" s="28"/>
      <c r="R155" s="28"/>
      <c r="S155" s="28"/>
      <c r="T155" s="28"/>
      <c r="U155" s="5"/>
    </row>
    <row r="156" spans="1:21" x14ac:dyDescent="0.25">
      <c r="A156" s="4">
        <v>148</v>
      </c>
      <c r="B156" s="37" t="str">
        <f>MID(VLOOKUP(A156/4,'Nyquist Rate - Tx'!$E$15:$J$270,6),(MOD(A156,4)+1),1)</f>
        <v>0</v>
      </c>
      <c r="C156" s="5">
        <f t="shared" ca="1" si="268"/>
        <v>67</v>
      </c>
      <c r="D156" s="35"/>
      <c r="E156" s="5">
        <f t="shared" ca="1" si="258"/>
        <v>0.13400000000000001</v>
      </c>
      <c r="F156" s="5">
        <f t="shared" ca="1" si="269"/>
        <v>0.13400000000000001</v>
      </c>
      <c r="G156" s="27">
        <f t="shared" ca="1" si="270"/>
        <v>0</v>
      </c>
      <c r="H156" s="27" t="str">
        <f t="shared" ref="H156" ca="1" si="305">CONCATENATE(G156, G157, G158, G159)</f>
        <v>0000</v>
      </c>
      <c r="I156" s="27">
        <f t="shared" ref="I156" ca="1" si="306">BIN2DEC(H156)</f>
        <v>0</v>
      </c>
      <c r="J156" s="28">
        <v>37</v>
      </c>
      <c r="K156" s="27">
        <f t="shared" ref="K156" ca="1" si="307">ABS(BIN2DEC(CONCATENATE(B156,B157,B158,B159))-I156)</f>
        <v>0</v>
      </c>
      <c r="L156" s="23">
        <f t="shared" ref="L156" ca="1" si="308">I156*$K$2+$K$2/2</f>
        <v>0.625</v>
      </c>
      <c r="M156" s="1"/>
      <c r="N156" s="5">
        <f t="shared" ca="1" si="263"/>
        <v>0.46899999999999997</v>
      </c>
      <c r="O156" s="5">
        <f t="shared" ca="1" si="304"/>
        <v>0.46899999999999997</v>
      </c>
      <c r="P156" s="30">
        <f t="shared" ca="1" si="271"/>
        <v>0</v>
      </c>
      <c r="Q156" s="30" t="str">
        <f t="shared" ref="Q156" ca="1" si="309">CONCATENATE(P156,P157,P158,P159)</f>
        <v>0000</v>
      </c>
      <c r="R156" s="30">
        <f t="shared" ref="R156" ca="1" si="310">BIN2DEC(Q156)</f>
        <v>0</v>
      </c>
      <c r="S156" s="30">
        <v>37</v>
      </c>
      <c r="T156" s="30">
        <f t="shared" ref="T156" ca="1" si="311">ABS(BIN2DEC(CONCATENATE(B156,B157,B158,B159))-R156)</f>
        <v>0</v>
      </c>
      <c r="U156" s="11">
        <f t="shared" ref="U156" ca="1" si="312">R156*$K$2</f>
        <v>0</v>
      </c>
    </row>
    <row r="157" spans="1:21" x14ac:dyDescent="0.25">
      <c r="A157" s="4">
        <v>149</v>
      </c>
      <c r="B157" s="37" t="str">
        <f>MID(VLOOKUP(A157/4,'Nyquist Rate - Tx'!$E$15:$J$270,6),(MOD(A157,4)+1),1)</f>
        <v>0</v>
      </c>
      <c r="C157" s="5">
        <f t="shared" ca="1" si="268"/>
        <v>51</v>
      </c>
      <c r="D157" s="35"/>
      <c r="E157" s="5">
        <f t="shared" ca="1" si="258"/>
        <v>0.10200000000000001</v>
      </c>
      <c r="F157" s="5">
        <f t="shared" ca="1" si="269"/>
        <v>0.10200000000000001</v>
      </c>
      <c r="G157" s="27">
        <f t="shared" ca="1" si="270"/>
        <v>0</v>
      </c>
      <c r="H157" s="28"/>
      <c r="I157" s="28"/>
      <c r="J157" s="28"/>
      <c r="K157" s="28"/>
      <c r="L157" s="5"/>
      <c r="M157" s="1"/>
      <c r="N157" s="5">
        <f t="shared" ca="1" si="263"/>
        <v>0.35699999999999998</v>
      </c>
      <c r="O157" s="5">
        <f t="shared" ca="1" si="304"/>
        <v>0.35699999999999998</v>
      </c>
      <c r="P157" s="30">
        <f t="shared" ca="1" si="271"/>
        <v>0</v>
      </c>
      <c r="Q157" s="28"/>
      <c r="R157" s="28"/>
      <c r="S157" s="28"/>
      <c r="T157" s="28"/>
      <c r="U157" s="5"/>
    </row>
    <row r="158" spans="1:21" x14ac:dyDescent="0.25">
      <c r="A158" s="4">
        <v>150</v>
      </c>
      <c r="B158" s="37" t="str">
        <f>MID(VLOOKUP(A158/4,'Nyquist Rate - Tx'!$E$15:$J$270,6),(MOD(A158,4)+1),1)</f>
        <v>0</v>
      </c>
      <c r="C158" s="5">
        <f t="shared" ca="1" si="268"/>
        <v>-5</v>
      </c>
      <c r="D158" s="35"/>
      <c r="E158" s="5">
        <f t="shared" ca="1" si="258"/>
        <v>-1.0000000000000002E-2</v>
      </c>
      <c r="F158" s="5">
        <f t="shared" ca="1" si="269"/>
        <v>-1.0000000000000002E-2</v>
      </c>
      <c r="G158" s="27">
        <f t="shared" ca="1" si="270"/>
        <v>0</v>
      </c>
      <c r="H158" s="28"/>
      <c r="I158" s="28"/>
      <c r="J158" s="28"/>
      <c r="K158" s="28"/>
      <c r="L158" s="5"/>
      <c r="M158" s="1"/>
      <c r="N158" s="5">
        <f t="shared" ca="1" si="263"/>
        <v>-3.4999999999999996E-2</v>
      </c>
      <c r="O158" s="5">
        <f t="shared" ca="1" si="304"/>
        <v>-3.4999999999999996E-2</v>
      </c>
      <c r="P158" s="30">
        <f t="shared" ca="1" si="271"/>
        <v>0</v>
      </c>
      <c r="Q158" s="28"/>
      <c r="R158" s="28"/>
      <c r="S158" s="28"/>
      <c r="T158" s="28"/>
      <c r="U158" s="5"/>
    </row>
    <row r="159" spans="1:21" x14ac:dyDescent="0.25">
      <c r="A159" s="4">
        <v>151</v>
      </c>
      <c r="B159" s="37" t="str">
        <f>MID(VLOOKUP(A159/4,'Nyquist Rate - Tx'!$E$15:$J$270,6),(MOD(A159,4)+1),1)</f>
        <v>0</v>
      </c>
      <c r="C159" s="5">
        <f t="shared" ca="1" si="268"/>
        <v>64</v>
      </c>
      <c r="D159" s="35"/>
      <c r="E159" s="5">
        <f t="shared" ca="1" si="258"/>
        <v>0.128</v>
      </c>
      <c r="F159" s="5">
        <f t="shared" ca="1" si="269"/>
        <v>0.128</v>
      </c>
      <c r="G159" s="27">
        <f t="shared" ca="1" si="270"/>
        <v>0</v>
      </c>
      <c r="H159" s="28"/>
      <c r="I159" s="28"/>
      <c r="J159" s="28"/>
      <c r="K159" s="28"/>
      <c r="L159" s="5"/>
      <c r="M159" s="1"/>
      <c r="N159" s="5">
        <f t="shared" ca="1" si="263"/>
        <v>0.44799999999999995</v>
      </c>
      <c r="O159" s="5">
        <f t="shared" ca="1" si="304"/>
        <v>0.44799999999999995</v>
      </c>
      <c r="P159" s="30">
        <f t="shared" ca="1" si="271"/>
        <v>0</v>
      </c>
      <c r="Q159" s="28"/>
      <c r="R159" s="28"/>
      <c r="S159" s="28"/>
      <c r="T159" s="28"/>
      <c r="U159" s="5"/>
    </row>
    <row r="160" spans="1:21" x14ac:dyDescent="0.25">
      <c r="A160" s="4">
        <v>152</v>
      </c>
      <c r="B160" s="37" t="str">
        <f>MID(VLOOKUP(A160/4,'Nyquist Rate - Tx'!$E$15:$J$270,6),(MOD(A160,4)+1),1)</f>
        <v>0</v>
      </c>
      <c r="C160" s="5">
        <f t="shared" ca="1" si="268"/>
        <v>-84</v>
      </c>
      <c r="D160" s="35"/>
      <c r="E160" s="5">
        <f t="shared" ca="1" si="258"/>
        <v>-0.16800000000000001</v>
      </c>
      <c r="F160" s="5">
        <f t="shared" ca="1" si="269"/>
        <v>-0.16800000000000001</v>
      </c>
      <c r="G160" s="27">
        <f t="shared" ca="1" si="270"/>
        <v>0</v>
      </c>
      <c r="H160" s="27" t="str">
        <f t="shared" ref="H160" ca="1" si="313">CONCATENATE(G160, G161, G162, G163)</f>
        <v>0110</v>
      </c>
      <c r="I160" s="27">
        <f t="shared" ref="I160" ca="1" si="314">BIN2DEC(H160)</f>
        <v>6</v>
      </c>
      <c r="J160" s="27">
        <v>38</v>
      </c>
      <c r="K160" s="27">
        <f t="shared" ref="K160" ca="1" si="315">ABS(BIN2DEC(CONCATENATE(B160,B161,B162,B163))-I160)</f>
        <v>0</v>
      </c>
      <c r="L160" s="23">
        <f t="shared" ref="L160" ca="1" si="316">I160*$K$2+$K$2/2</f>
        <v>8.125</v>
      </c>
      <c r="M160" s="1"/>
      <c r="N160" s="5">
        <f t="shared" ca="1" si="263"/>
        <v>-0.58799999999999997</v>
      </c>
      <c r="O160" s="5">
        <f t="shared" ca="1" si="304"/>
        <v>-0.58799999999999997</v>
      </c>
      <c r="P160" s="30">
        <f t="shared" ca="1" si="271"/>
        <v>0</v>
      </c>
      <c r="Q160" s="30" t="str">
        <f t="shared" ref="Q160" ca="1" si="317">CONCATENATE(P160,P161,P162,P163)</f>
        <v>0110</v>
      </c>
      <c r="R160" s="30">
        <f t="shared" ref="R160" ca="1" si="318">BIN2DEC(Q160)</f>
        <v>6</v>
      </c>
      <c r="S160" s="30">
        <v>38</v>
      </c>
      <c r="T160" s="30">
        <f t="shared" ref="T160" ca="1" si="319">ABS(BIN2DEC(CONCATENATE(B160,B161,B162,B163))-R160)</f>
        <v>0</v>
      </c>
      <c r="U160" s="11">
        <f t="shared" ref="U160" ca="1" si="320">R160*$K$2</f>
        <v>7.5</v>
      </c>
    </row>
    <row r="161" spans="1:21" x14ac:dyDescent="0.25">
      <c r="A161" s="4">
        <v>153</v>
      </c>
      <c r="B161" s="37" t="str">
        <f>MID(VLOOKUP(A161/4,'Nyquist Rate - Tx'!$E$15:$J$270,6),(MOD(A161,4)+1),1)</f>
        <v>1</v>
      </c>
      <c r="C161" s="5">
        <f t="shared" ca="1" si="268"/>
        <v>-48</v>
      </c>
      <c r="D161" s="35"/>
      <c r="E161" s="5">
        <f t="shared" ca="1" si="258"/>
        <v>-9.6000000000000002E-2</v>
      </c>
      <c r="F161" s="5">
        <f t="shared" ca="1" si="269"/>
        <v>0.90400000000000003</v>
      </c>
      <c r="G161" s="27">
        <f t="shared" ca="1" si="270"/>
        <v>1</v>
      </c>
      <c r="H161" s="28"/>
      <c r="I161" s="28"/>
      <c r="J161" s="28"/>
      <c r="K161" s="28"/>
      <c r="L161" s="5"/>
      <c r="M161" s="1"/>
      <c r="N161" s="5">
        <f t="shared" ca="1" si="263"/>
        <v>-0.33599999999999997</v>
      </c>
      <c r="O161" s="5">
        <f t="shared" ca="1" si="304"/>
        <v>0.66400000000000003</v>
      </c>
      <c r="P161" s="30">
        <f t="shared" ca="1" si="271"/>
        <v>1</v>
      </c>
      <c r="Q161" s="28"/>
      <c r="R161" s="28"/>
      <c r="S161" s="28"/>
      <c r="T161" s="28"/>
      <c r="U161" s="5"/>
    </row>
    <row r="162" spans="1:21" x14ac:dyDescent="0.25">
      <c r="A162" s="4">
        <v>154</v>
      </c>
      <c r="B162" s="37" t="str">
        <f>MID(VLOOKUP(A162/4,'Nyquist Rate - Tx'!$E$15:$J$270,6),(MOD(A162,4)+1),1)</f>
        <v>1</v>
      </c>
      <c r="C162" s="5">
        <f t="shared" ca="1" si="268"/>
        <v>67</v>
      </c>
      <c r="D162" s="35"/>
      <c r="E162" s="5">
        <f t="shared" ca="1" si="258"/>
        <v>0.13400000000000001</v>
      </c>
      <c r="F162" s="5">
        <f t="shared" ca="1" si="269"/>
        <v>1.1339999999999999</v>
      </c>
      <c r="G162" s="27">
        <f t="shared" ca="1" si="270"/>
        <v>1</v>
      </c>
      <c r="H162" s="28"/>
      <c r="I162" s="28"/>
      <c r="J162" s="28"/>
      <c r="K162" s="28"/>
      <c r="L162" s="5"/>
      <c r="M162" s="1"/>
      <c r="N162" s="5">
        <f t="shared" ca="1" si="263"/>
        <v>0.46899999999999997</v>
      </c>
      <c r="O162" s="5">
        <f t="shared" ca="1" si="304"/>
        <v>1.4689999999999999</v>
      </c>
      <c r="P162" s="30">
        <f t="shared" ca="1" si="271"/>
        <v>1</v>
      </c>
      <c r="Q162" s="28"/>
      <c r="R162" s="28"/>
      <c r="S162" s="28"/>
      <c r="T162" s="28"/>
      <c r="U162" s="5"/>
    </row>
    <row r="163" spans="1:21" x14ac:dyDescent="0.25">
      <c r="A163" s="4">
        <v>155</v>
      </c>
      <c r="B163" s="37" t="str">
        <f>MID(VLOOKUP(A163/4,'Nyquist Rate - Tx'!$E$15:$J$270,6),(MOD(A163,4)+1),1)</f>
        <v>0</v>
      </c>
      <c r="C163" s="5">
        <f t="shared" ca="1" si="268"/>
        <v>57</v>
      </c>
      <c r="D163" s="35"/>
      <c r="E163" s="5">
        <f t="shared" ca="1" si="258"/>
        <v>0.11399999999999999</v>
      </c>
      <c r="F163" s="5">
        <f t="shared" ca="1" si="269"/>
        <v>0.11399999999999999</v>
      </c>
      <c r="G163" s="27">
        <f t="shared" ca="1" si="270"/>
        <v>0</v>
      </c>
      <c r="H163" s="28"/>
      <c r="I163" s="28"/>
      <c r="J163" s="28"/>
      <c r="K163" s="28"/>
      <c r="L163" s="5"/>
      <c r="M163" s="1"/>
      <c r="N163" s="5">
        <f t="shared" ca="1" si="263"/>
        <v>0.39899999999999997</v>
      </c>
      <c r="O163" s="5">
        <f t="shared" ca="1" si="304"/>
        <v>0.39899999999999997</v>
      </c>
      <c r="P163" s="30">
        <f t="shared" ca="1" si="271"/>
        <v>0</v>
      </c>
      <c r="Q163" s="28"/>
      <c r="R163" s="28"/>
      <c r="S163" s="28"/>
      <c r="T163" s="28"/>
      <c r="U163" s="5"/>
    </row>
    <row r="164" spans="1:21" x14ac:dyDescent="0.25">
      <c r="A164" s="4">
        <v>156</v>
      </c>
      <c r="B164" s="37" t="str">
        <f>MID(VLOOKUP(A164/4,'Nyquist Rate - Tx'!$E$15:$J$270,6),(MOD(A164,4)+1),1)</f>
        <v>0</v>
      </c>
      <c r="C164" s="5">
        <f t="shared" ca="1" si="268"/>
        <v>27</v>
      </c>
      <c r="D164" s="35"/>
      <c r="E164" s="5">
        <f t="shared" ca="1" si="258"/>
        <v>5.4000000000000006E-2</v>
      </c>
      <c r="F164" s="5">
        <f t="shared" ca="1" si="269"/>
        <v>5.4000000000000006E-2</v>
      </c>
      <c r="G164" s="27">
        <f t="shared" ca="1" si="270"/>
        <v>0</v>
      </c>
      <c r="H164" s="27" t="str">
        <f t="shared" ref="H164" ca="1" si="321">CONCATENATE(G164, G165, G166, G167)</f>
        <v>0000</v>
      </c>
      <c r="I164" s="27">
        <f t="shared" ref="I164" ca="1" si="322">BIN2DEC(H164)</f>
        <v>0</v>
      </c>
      <c r="J164" s="28">
        <v>39</v>
      </c>
      <c r="K164" s="27">
        <f t="shared" ref="K164" ca="1" si="323">ABS(BIN2DEC(CONCATENATE(B164,B165,B166,B167))-I164)</f>
        <v>0</v>
      </c>
      <c r="L164" s="23">
        <f t="shared" ref="L164" ca="1" si="324">I164*$K$2+$K$2/2</f>
        <v>0.625</v>
      </c>
      <c r="M164" s="1"/>
      <c r="N164" s="5">
        <f t="shared" ca="1" si="263"/>
        <v>0.189</v>
      </c>
      <c r="O164" s="5">
        <f t="shared" ca="1" si="304"/>
        <v>0.189</v>
      </c>
      <c r="P164" s="30">
        <f t="shared" ca="1" si="271"/>
        <v>0</v>
      </c>
      <c r="Q164" s="30" t="str">
        <f t="shared" ref="Q164" ca="1" si="325">CONCATENATE(P164,P165,P166,P167)</f>
        <v>0000</v>
      </c>
      <c r="R164" s="30">
        <f t="shared" ref="R164" ca="1" si="326">BIN2DEC(Q164)</f>
        <v>0</v>
      </c>
      <c r="S164" s="30">
        <v>39</v>
      </c>
      <c r="T164" s="30">
        <f t="shared" ref="T164" ca="1" si="327">ABS(BIN2DEC(CONCATENATE(B164,B165,B166,B167))-R164)</f>
        <v>0</v>
      </c>
      <c r="U164" s="11">
        <f t="shared" ref="U164" ca="1" si="328">R164*$K$2</f>
        <v>0</v>
      </c>
    </row>
    <row r="165" spans="1:21" x14ac:dyDescent="0.25">
      <c r="A165" s="4">
        <v>157</v>
      </c>
      <c r="B165" s="37" t="str">
        <f>MID(VLOOKUP(A165/4,'Nyquist Rate - Tx'!$E$15:$J$270,6),(MOD(A165,4)+1),1)</f>
        <v>0</v>
      </c>
      <c r="C165" s="5">
        <f t="shared" ca="1" si="268"/>
        <v>46</v>
      </c>
      <c r="D165" s="35"/>
      <c r="E165" s="5">
        <f t="shared" ca="1" si="258"/>
        <v>9.2000000000000012E-2</v>
      </c>
      <c r="F165" s="5">
        <f t="shared" ca="1" si="269"/>
        <v>9.2000000000000012E-2</v>
      </c>
      <c r="G165" s="27">
        <f t="shared" ca="1" si="270"/>
        <v>0</v>
      </c>
      <c r="H165" s="28"/>
      <c r="I165" s="28"/>
      <c r="J165" s="28"/>
      <c r="K165" s="28"/>
      <c r="L165" s="5"/>
      <c r="M165" s="1"/>
      <c r="N165" s="5">
        <f t="shared" ca="1" si="263"/>
        <v>0.32200000000000001</v>
      </c>
      <c r="O165" s="5">
        <f t="shared" ca="1" si="304"/>
        <v>0.32200000000000001</v>
      </c>
      <c r="P165" s="30">
        <f t="shared" ca="1" si="271"/>
        <v>0</v>
      </c>
      <c r="Q165" s="28"/>
      <c r="R165" s="28"/>
      <c r="S165" s="28"/>
      <c r="T165" s="28"/>
      <c r="U165" s="5"/>
    </row>
    <row r="166" spans="1:21" x14ac:dyDescent="0.25">
      <c r="A166" s="4">
        <v>158</v>
      </c>
      <c r="B166" s="37" t="str">
        <f>MID(VLOOKUP(A166/4,'Nyquist Rate - Tx'!$E$15:$J$270,6),(MOD(A166,4)+1),1)</f>
        <v>0</v>
      </c>
      <c r="C166" s="5">
        <f t="shared" ca="1" si="268"/>
        <v>16</v>
      </c>
      <c r="D166" s="35"/>
      <c r="E166" s="5">
        <f t="shared" ca="1" si="258"/>
        <v>3.2000000000000001E-2</v>
      </c>
      <c r="F166" s="5">
        <f t="shared" ca="1" si="269"/>
        <v>3.2000000000000001E-2</v>
      </c>
      <c r="G166" s="27">
        <f t="shared" ca="1" si="270"/>
        <v>0</v>
      </c>
      <c r="H166" s="28"/>
      <c r="I166" s="28"/>
      <c r="J166" s="28"/>
      <c r="K166" s="28"/>
      <c r="L166" s="5"/>
      <c r="M166" s="1"/>
      <c r="N166" s="5">
        <f t="shared" ca="1" si="263"/>
        <v>0.11199999999999999</v>
      </c>
      <c r="O166" s="5">
        <f t="shared" ca="1" si="304"/>
        <v>0.11199999999999999</v>
      </c>
      <c r="P166" s="30">
        <f t="shared" ca="1" si="271"/>
        <v>0</v>
      </c>
      <c r="Q166" s="28"/>
      <c r="R166" s="28"/>
      <c r="S166" s="28"/>
      <c r="T166" s="28"/>
      <c r="U166" s="5"/>
    </row>
    <row r="167" spans="1:21" x14ac:dyDescent="0.25">
      <c r="A167" s="4">
        <v>159</v>
      </c>
      <c r="B167" s="37" t="str">
        <f>MID(VLOOKUP(A167/4,'Nyquist Rate - Tx'!$E$15:$J$270,6),(MOD(A167,4)+1),1)</f>
        <v>0</v>
      </c>
      <c r="C167" s="5">
        <f t="shared" ca="1" si="268"/>
        <v>29</v>
      </c>
      <c r="D167" s="35"/>
      <c r="E167" s="5">
        <f t="shared" ca="1" si="258"/>
        <v>5.7999999999999996E-2</v>
      </c>
      <c r="F167" s="5">
        <f t="shared" ca="1" si="269"/>
        <v>5.7999999999999996E-2</v>
      </c>
      <c r="G167" s="27">
        <f t="shared" ca="1" si="270"/>
        <v>0</v>
      </c>
      <c r="H167" s="28"/>
      <c r="I167" s="28"/>
      <c r="J167" s="28"/>
      <c r="K167" s="28"/>
      <c r="L167" s="5"/>
      <c r="M167" s="1"/>
      <c r="N167" s="5">
        <f t="shared" ca="1" si="263"/>
        <v>0.20299999999999999</v>
      </c>
      <c r="O167" s="5">
        <f t="shared" ca="1" si="304"/>
        <v>0.20299999999999999</v>
      </c>
      <c r="P167" s="30">
        <f t="shared" ca="1" si="271"/>
        <v>0</v>
      </c>
      <c r="Q167" s="28"/>
      <c r="R167" s="28"/>
      <c r="S167" s="28"/>
      <c r="T167" s="28"/>
      <c r="U167" s="5"/>
    </row>
    <row r="168" spans="1:21" x14ac:dyDescent="0.25">
      <c r="A168" s="4">
        <v>160</v>
      </c>
      <c r="B168" s="37" t="str">
        <f>MID(VLOOKUP(A168/4,'Nyquist Rate - Tx'!$E$15:$J$270,6),(MOD(A168,4)+1),1)</f>
        <v>1</v>
      </c>
      <c r="C168" s="5">
        <f t="shared" ca="1" si="268"/>
        <v>49</v>
      </c>
      <c r="D168" s="35"/>
      <c r="E168" s="5">
        <f t="shared" ca="1" si="258"/>
        <v>9.8000000000000004E-2</v>
      </c>
      <c r="F168" s="5">
        <f t="shared" ca="1" si="269"/>
        <v>1.0980000000000001</v>
      </c>
      <c r="G168" s="27">
        <f t="shared" ca="1" si="270"/>
        <v>1</v>
      </c>
      <c r="H168" s="27" t="str">
        <f t="shared" ref="H168" ca="1" si="329">CONCATENATE(G168, G169, G170, G171)</f>
        <v>1001</v>
      </c>
      <c r="I168" s="27">
        <f t="shared" ref="I168" ca="1" si="330">BIN2DEC(H168)</f>
        <v>9</v>
      </c>
      <c r="J168" s="27">
        <v>40</v>
      </c>
      <c r="K168" s="27">
        <f t="shared" ref="K168" ca="1" si="331">ABS(BIN2DEC(CONCATENATE(B168,B169,B170,B171))-I168)</f>
        <v>0</v>
      </c>
      <c r="L168" s="23">
        <f t="shared" ref="L168" ca="1" si="332">I168*$K$2+$K$2/2</f>
        <v>11.875</v>
      </c>
      <c r="M168" s="1"/>
      <c r="N168" s="5">
        <f t="shared" ca="1" si="263"/>
        <v>0.34299999999999997</v>
      </c>
      <c r="O168" s="5">
        <f t="shared" ca="1" si="304"/>
        <v>1.343</v>
      </c>
      <c r="P168" s="30">
        <f t="shared" ca="1" si="271"/>
        <v>1</v>
      </c>
      <c r="Q168" s="30" t="str">
        <f t="shared" ref="Q168" ca="1" si="333">CONCATENATE(P168,P169,P170,P171)</f>
        <v>1001</v>
      </c>
      <c r="R168" s="30">
        <f t="shared" ref="R168" ca="1" si="334">BIN2DEC(Q168)</f>
        <v>9</v>
      </c>
      <c r="S168" s="30">
        <v>40</v>
      </c>
      <c r="T168" s="30">
        <f t="shared" ref="T168" ca="1" si="335">ABS(BIN2DEC(CONCATENATE(B168,B169,B170,B171))-R168)</f>
        <v>0</v>
      </c>
      <c r="U168" s="11">
        <f t="shared" ref="U168" ca="1" si="336">R168*$K$2</f>
        <v>11.25</v>
      </c>
    </row>
    <row r="169" spans="1:21" x14ac:dyDescent="0.25">
      <c r="A169" s="4">
        <v>161</v>
      </c>
      <c r="B169" s="37" t="str">
        <f>MID(VLOOKUP(A169/4,'Nyquist Rate - Tx'!$E$15:$J$270,6),(MOD(A169,4)+1),1)</f>
        <v>0</v>
      </c>
      <c r="C169" s="5">
        <f t="shared" ca="1" si="268"/>
        <v>-61</v>
      </c>
      <c r="D169" s="35"/>
      <c r="E169" s="5">
        <f t="shared" ca="1" si="258"/>
        <v>-0.122</v>
      </c>
      <c r="F169" s="5">
        <f t="shared" ca="1" si="269"/>
        <v>-0.122</v>
      </c>
      <c r="G169" s="27">
        <f t="shared" ca="1" si="270"/>
        <v>0</v>
      </c>
      <c r="H169" s="28"/>
      <c r="I169" s="28"/>
      <c r="J169" s="28"/>
      <c r="K169" s="28"/>
      <c r="L169" s="5"/>
      <c r="M169" s="1"/>
      <c r="N169" s="5">
        <f t="shared" ca="1" si="263"/>
        <v>-0.42699999999999999</v>
      </c>
      <c r="O169" s="5">
        <f t="shared" ca="1" si="304"/>
        <v>-0.42699999999999999</v>
      </c>
      <c r="P169" s="30">
        <f t="shared" ca="1" si="271"/>
        <v>0</v>
      </c>
      <c r="Q169" s="28"/>
      <c r="R169" s="28"/>
      <c r="S169" s="28"/>
      <c r="T169" s="28"/>
      <c r="U169" s="5"/>
    </row>
    <row r="170" spans="1:21" x14ac:dyDescent="0.25">
      <c r="A170" s="4">
        <v>162</v>
      </c>
      <c r="B170" s="37" t="str">
        <f>MID(VLOOKUP(A170/4,'Nyquist Rate - Tx'!$E$15:$J$270,6),(MOD(A170,4)+1),1)</f>
        <v>0</v>
      </c>
      <c r="C170" s="5">
        <f t="shared" ca="1" si="268"/>
        <v>52</v>
      </c>
      <c r="D170" s="35"/>
      <c r="E170" s="5">
        <f t="shared" ca="1" si="258"/>
        <v>0.10400000000000001</v>
      </c>
      <c r="F170" s="5">
        <f t="shared" ca="1" si="269"/>
        <v>0.10400000000000001</v>
      </c>
      <c r="G170" s="27">
        <f t="shared" ca="1" si="270"/>
        <v>0</v>
      </c>
      <c r="H170" s="28"/>
      <c r="I170" s="28"/>
      <c r="J170" s="28"/>
      <c r="K170" s="28"/>
      <c r="L170" s="5"/>
      <c r="M170" s="1"/>
      <c r="N170" s="5">
        <f t="shared" ca="1" si="263"/>
        <v>0.36399999999999999</v>
      </c>
      <c r="O170" s="5">
        <f t="shared" ca="1" si="304"/>
        <v>0.36399999999999999</v>
      </c>
      <c r="P170" s="30">
        <f t="shared" ca="1" si="271"/>
        <v>0</v>
      </c>
      <c r="Q170" s="28"/>
      <c r="R170" s="28"/>
      <c r="S170" s="28"/>
      <c r="T170" s="28"/>
      <c r="U170" s="5"/>
    </row>
    <row r="171" spans="1:21" x14ac:dyDescent="0.25">
      <c r="A171" s="4">
        <v>163</v>
      </c>
      <c r="B171" s="37" t="str">
        <f>MID(VLOOKUP(A171/4,'Nyquist Rate - Tx'!$E$15:$J$270,6),(MOD(A171,4)+1),1)</f>
        <v>1</v>
      </c>
      <c r="C171" s="5">
        <f t="shared" ca="1" si="268"/>
        <v>47</v>
      </c>
      <c r="D171" s="35"/>
      <c r="E171" s="5">
        <f t="shared" ca="1" si="258"/>
        <v>9.4E-2</v>
      </c>
      <c r="F171" s="5">
        <f t="shared" ca="1" si="269"/>
        <v>1.0940000000000001</v>
      </c>
      <c r="G171" s="27">
        <f t="shared" ca="1" si="270"/>
        <v>1</v>
      </c>
      <c r="H171" s="28"/>
      <c r="I171" s="28"/>
      <c r="J171" s="28"/>
      <c r="K171" s="28"/>
      <c r="L171" s="5"/>
      <c r="M171" s="1"/>
      <c r="N171" s="5">
        <f t="shared" ca="1" si="263"/>
        <v>0.32899999999999996</v>
      </c>
      <c r="O171" s="5">
        <f t="shared" ca="1" si="304"/>
        <v>1.329</v>
      </c>
      <c r="P171" s="30">
        <f t="shared" ca="1" si="271"/>
        <v>1</v>
      </c>
      <c r="Q171" s="28"/>
      <c r="R171" s="28"/>
      <c r="S171" s="28"/>
      <c r="T171" s="28"/>
      <c r="U171" s="5"/>
    </row>
    <row r="172" spans="1:21" x14ac:dyDescent="0.25">
      <c r="A172" s="4">
        <v>164</v>
      </c>
      <c r="B172" s="37" t="str">
        <f>MID(VLOOKUP(A172/4,'Nyquist Rate - Tx'!$E$15:$J$270,6),(MOD(A172,4)+1),1)</f>
        <v>0</v>
      </c>
      <c r="C172" s="5">
        <f t="shared" ca="1" si="268"/>
        <v>43</v>
      </c>
      <c r="D172" s="35"/>
      <c r="E172" s="5">
        <f t="shared" ca="1" si="258"/>
        <v>8.6000000000000007E-2</v>
      </c>
      <c r="F172" s="5">
        <f t="shared" ca="1" si="269"/>
        <v>8.6000000000000007E-2</v>
      </c>
      <c r="G172" s="27">
        <f t="shared" ca="1" si="270"/>
        <v>0</v>
      </c>
      <c r="H172" s="27" t="str">
        <f t="shared" ref="H172" ca="1" si="337">CONCATENATE(G172, G173, G174, G175)</f>
        <v>0000</v>
      </c>
      <c r="I172" s="27">
        <f t="shared" ref="I172" ca="1" si="338">BIN2DEC(H172)</f>
        <v>0</v>
      </c>
      <c r="J172" s="28">
        <v>41</v>
      </c>
      <c r="K172" s="27">
        <f t="shared" ref="K172" ca="1" si="339">ABS(BIN2DEC(CONCATENATE(B172,B173,B174,B175))-I172)</f>
        <v>0</v>
      </c>
      <c r="L172" s="23">
        <f t="shared" ref="L172" ca="1" si="340">I172*$K$2+$K$2/2</f>
        <v>0.625</v>
      </c>
      <c r="M172" s="1"/>
      <c r="N172" s="5">
        <f t="shared" ca="1" si="263"/>
        <v>0.30099999999999999</v>
      </c>
      <c r="O172" s="5">
        <f t="shared" ca="1" si="304"/>
        <v>0.30099999999999999</v>
      </c>
      <c r="P172" s="30">
        <f t="shared" ca="1" si="271"/>
        <v>0</v>
      </c>
      <c r="Q172" s="30" t="str">
        <f t="shared" ref="Q172" ca="1" si="341">CONCATENATE(P172,P173,P174,P175)</f>
        <v>0000</v>
      </c>
      <c r="R172" s="30">
        <f t="shared" ref="R172" ca="1" si="342">BIN2DEC(Q172)</f>
        <v>0</v>
      </c>
      <c r="S172" s="30">
        <v>41</v>
      </c>
      <c r="T172" s="30">
        <f t="shared" ref="T172" ca="1" si="343">ABS(BIN2DEC(CONCATENATE(B172,B173,B174,B175))-R172)</f>
        <v>0</v>
      </c>
      <c r="U172" s="11">
        <f t="shared" ref="U172" ca="1" si="344">R172*$K$2</f>
        <v>0</v>
      </c>
    </row>
    <row r="173" spans="1:21" x14ac:dyDescent="0.25">
      <c r="A173" s="4">
        <v>165</v>
      </c>
      <c r="B173" s="37" t="str">
        <f>MID(VLOOKUP(A173/4,'Nyquist Rate - Tx'!$E$15:$J$270,6),(MOD(A173,4)+1),1)</f>
        <v>0</v>
      </c>
      <c r="C173" s="5">
        <f t="shared" ca="1" si="268"/>
        <v>70</v>
      </c>
      <c r="D173" s="35"/>
      <c r="E173" s="5">
        <f t="shared" ca="1" si="258"/>
        <v>0.13999999999999999</v>
      </c>
      <c r="F173" s="5">
        <f t="shared" ca="1" si="269"/>
        <v>0.13999999999999999</v>
      </c>
      <c r="G173" s="27">
        <f t="shared" ca="1" si="270"/>
        <v>0</v>
      </c>
      <c r="H173" s="28"/>
      <c r="I173" s="28"/>
      <c r="J173" s="28"/>
      <c r="K173" s="28"/>
      <c r="L173" s="5"/>
      <c r="M173" s="1"/>
      <c r="N173" s="5">
        <f t="shared" ca="1" si="263"/>
        <v>0.48999999999999994</v>
      </c>
      <c r="O173" s="5">
        <f t="shared" ca="1" si="304"/>
        <v>0.48999999999999994</v>
      </c>
      <c r="P173" s="30">
        <f t="shared" ca="1" si="271"/>
        <v>0</v>
      </c>
      <c r="Q173" s="28"/>
      <c r="R173" s="28"/>
      <c r="S173" s="28"/>
      <c r="T173" s="28"/>
      <c r="U173" s="5"/>
    </row>
    <row r="174" spans="1:21" x14ac:dyDescent="0.25">
      <c r="A174" s="4">
        <v>166</v>
      </c>
      <c r="B174" s="37" t="str">
        <f>MID(VLOOKUP(A174/4,'Nyquist Rate - Tx'!$E$15:$J$270,6),(MOD(A174,4)+1),1)</f>
        <v>0</v>
      </c>
      <c r="C174" s="5">
        <f t="shared" ca="1" si="268"/>
        <v>-43</v>
      </c>
      <c r="D174" s="35"/>
      <c r="E174" s="5">
        <f t="shared" ca="1" si="258"/>
        <v>-8.6000000000000007E-2</v>
      </c>
      <c r="F174" s="5">
        <f t="shared" ca="1" si="269"/>
        <v>-8.6000000000000007E-2</v>
      </c>
      <c r="G174" s="27">
        <f t="shared" ca="1" si="270"/>
        <v>0</v>
      </c>
      <c r="H174" s="28"/>
      <c r="I174" s="28"/>
      <c r="J174" s="28"/>
      <c r="K174" s="28"/>
      <c r="L174" s="5"/>
      <c r="M174" s="1"/>
      <c r="N174" s="5">
        <f t="shared" ca="1" si="263"/>
        <v>-0.30099999999999999</v>
      </c>
      <c r="O174" s="5">
        <f t="shared" ca="1" si="304"/>
        <v>-0.30099999999999999</v>
      </c>
      <c r="P174" s="30">
        <f t="shared" ca="1" si="271"/>
        <v>0</v>
      </c>
      <c r="Q174" s="28"/>
      <c r="R174" s="28"/>
      <c r="S174" s="28"/>
      <c r="T174" s="28"/>
      <c r="U174" s="5"/>
    </row>
    <row r="175" spans="1:21" x14ac:dyDescent="0.25">
      <c r="A175" s="4">
        <v>167</v>
      </c>
      <c r="B175" s="37" t="str">
        <f>MID(VLOOKUP(A175/4,'Nyquist Rate - Tx'!$E$15:$J$270,6),(MOD(A175,4)+1),1)</f>
        <v>0</v>
      </c>
      <c r="C175" s="5">
        <f t="shared" ca="1" si="268"/>
        <v>-57</v>
      </c>
      <c r="D175" s="35"/>
      <c r="E175" s="5">
        <f t="shared" ca="1" si="258"/>
        <v>-0.11399999999999999</v>
      </c>
      <c r="F175" s="5">
        <f t="shared" ca="1" si="269"/>
        <v>-0.11399999999999999</v>
      </c>
      <c r="G175" s="27">
        <f t="shared" ca="1" si="270"/>
        <v>0</v>
      </c>
      <c r="H175" s="28"/>
      <c r="I175" s="28"/>
      <c r="J175" s="28"/>
      <c r="K175" s="28"/>
      <c r="L175" s="5"/>
      <c r="M175" s="1"/>
      <c r="N175" s="5">
        <f t="shared" ca="1" si="263"/>
        <v>-0.39899999999999997</v>
      </c>
      <c r="O175" s="5">
        <f t="shared" ca="1" si="304"/>
        <v>-0.39899999999999997</v>
      </c>
      <c r="P175" s="30">
        <f t="shared" ca="1" si="271"/>
        <v>0</v>
      </c>
      <c r="Q175" s="28"/>
      <c r="R175" s="28"/>
      <c r="S175" s="28"/>
      <c r="T175" s="28"/>
      <c r="U175" s="5"/>
    </row>
    <row r="176" spans="1:21" x14ac:dyDescent="0.25">
      <c r="A176" s="4">
        <v>168</v>
      </c>
      <c r="B176" s="37" t="str">
        <f>MID(VLOOKUP(A176/4,'Nyquist Rate - Tx'!$E$15:$J$270,6),(MOD(A176,4)+1),1)</f>
        <v>0</v>
      </c>
      <c r="C176" s="5">
        <f t="shared" ca="1" si="268"/>
        <v>-61</v>
      </c>
      <c r="D176" s="35"/>
      <c r="E176" s="5">
        <f t="shared" ca="1" si="258"/>
        <v>-0.122</v>
      </c>
      <c r="F176" s="5">
        <f t="shared" ca="1" si="269"/>
        <v>-0.122</v>
      </c>
      <c r="G176" s="27">
        <f t="shared" ca="1" si="270"/>
        <v>0</v>
      </c>
      <c r="H176" s="27" t="str">
        <f t="shared" ref="H176" ca="1" si="345">CONCATENATE(G176, G177, G178, G179)</f>
        <v>0110</v>
      </c>
      <c r="I176" s="27">
        <f t="shared" ref="I176" ca="1" si="346">BIN2DEC(H176)</f>
        <v>6</v>
      </c>
      <c r="J176" s="27">
        <v>42</v>
      </c>
      <c r="K176" s="27">
        <f t="shared" ref="K176" ca="1" si="347">ABS(BIN2DEC(CONCATENATE(B176,B177,B178,B179))-I176)</f>
        <v>0</v>
      </c>
      <c r="L176" s="23">
        <f t="shared" ref="L176" ca="1" si="348">I176*$K$2+$K$2/2</f>
        <v>8.125</v>
      </c>
      <c r="M176" s="1"/>
      <c r="N176" s="5">
        <f t="shared" ca="1" si="263"/>
        <v>-0.42699999999999999</v>
      </c>
      <c r="O176" s="5">
        <f t="shared" ca="1" si="304"/>
        <v>-0.42699999999999999</v>
      </c>
      <c r="P176" s="30">
        <f t="shared" ca="1" si="271"/>
        <v>0</v>
      </c>
      <c r="Q176" s="30" t="str">
        <f t="shared" ref="Q176" ca="1" si="349">CONCATENATE(P176,P177,P178,P179)</f>
        <v>0110</v>
      </c>
      <c r="R176" s="30">
        <f t="shared" ref="R176" ca="1" si="350">BIN2DEC(Q176)</f>
        <v>6</v>
      </c>
      <c r="S176" s="30">
        <v>42</v>
      </c>
      <c r="T176" s="30">
        <f t="shared" ref="T176" ca="1" si="351">ABS(BIN2DEC(CONCATENATE(B176,B177,B178,B179))-R176)</f>
        <v>0</v>
      </c>
      <c r="U176" s="11">
        <f t="shared" ref="U176" ca="1" si="352">R176*$K$2</f>
        <v>7.5</v>
      </c>
    </row>
    <row r="177" spans="1:21" x14ac:dyDescent="0.25">
      <c r="A177" s="4">
        <v>169</v>
      </c>
      <c r="B177" s="37" t="str">
        <f>MID(VLOOKUP(A177/4,'Nyquist Rate - Tx'!$E$15:$J$270,6),(MOD(A177,4)+1),1)</f>
        <v>1</v>
      </c>
      <c r="C177" s="5">
        <f t="shared" ca="1" si="268"/>
        <v>-7</v>
      </c>
      <c r="D177" s="35"/>
      <c r="E177" s="5">
        <f t="shared" ca="1" si="258"/>
        <v>-1.4000000000000002E-2</v>
      </c>
      <c r="F177" s="5">
        <f t="shared" ca="1" si="269"/>
        <v>0.98599999999999999</v>
      </c>
      <c r="G177" s="27">
        <f t="shared" ca="1" si="270"/>
        <v>1</v>
      </c>
      <c r="H177" s="28"/>
      <c r="I177" s="28"/>
      <c r="J177" s="28"/>
      <c r="K177" s="28"/>
      <c r="L177" s="5"/>
      <c r="M177" s="1"/>
      <c r="N177" s="5">
        <f t="shared" ca="1" si="263"/>
        <v>-4.9000000000000002E-2</v>
      </c>
      <c r="O177" s="5">
        <f t="shared" ca="1" si="304"/>
        <v>0.95099999999999996</v>
      </c>
      <c r="P177" s="30">
        <f t="shared" ca="1" si="271"/>
        <v>1</v>
      </c>
      <c r="Q177" s="28"/>
      <c r="R177" s="28"/>
      <c r="S177" s="28"/>
      <c r="T177" s="28"/>
      <c r="U177" s="5"/>
    </row>
    <row r="178" spans="1:21" x14ac:dyDescent="0.25">
      <c r="A178" s="4">
        <v>170</v>
      </c>
      <c r="B178" s="37" t="str">
        <f>MID(VLOOKUP(A178/4,'Nyquist Rate - Tx'!$E$15:$J$270,6),(MOD(A178,4)+1),1)</f>
        <v>1</v>
      </c>
      <c r="C178" s="5">
        <f t="shared" ca="1" si="268"/>
        <v>-51</v>
      </c>
      <c r="D178" s="35"/>
      <c r="E178" s="5">
        <f t="shared" ca="1" si="258"/>
        <v>-0.10200000000000001</v>
      </c>
      <c r="F178" s="5">
        <f t="shared" ca="1" si="269"/>
        <v>0.89800000000000002</v>
      </c>
      <c r="G178" s="27">
        <f t="shared" ca="1" si="270"/>
        <v>1</v>
      </c>
      <c r="H178" s="28"/>
      <c r="I178" s="28"/>
      <c r="J178" s="28"/>
      <c r="K178" s="28"/>
      <c r="L178" s="5"/>
      <c r="M178" s="1"/>
      <c r="N178" s="5">
        <f t="shared" ca="1" si="263"/>
        <v>-0.35699999999999998</v>
      </c>
      <c r="O178" s="5">
        <f t="shared" ca="1" si="304"/>
        <v>0.64300000000000002</v>
      </c>
      <c r="P178" s="30">
        <f t="shared" ca="1" si="271"/>
        <v>1</v>
      </c>
      <c r="Q178" s="28"/>
      <c r="R178" s="28"/>
      <c r="S178" s="28"/>
      <c r="T178" s="28"/>
      <c r="U178" s="5"/>
    </row>
    <row r="179" spans="1:21" x14ac:dyDescent="0.25">
      <c r="A179" s="4">
        <v>171</v>
      </c>
      <c r="B179" s="37" t="str">
        <f>MID(VLOOKUP(A179/4,'Nyquist Rate - Tx'!$E$15:$J$270,6),(MOD(A179,4)+1),1)</f>
        <v>0</v>
      </c>
      <c r="C179" s="5">
        <f t="shared" ca="1" si="268"/>
        <v>11</v>
      </c>
      <c r="D179" s="35"/>
      <c r="E179" s="5">
        <f t="shared" ca="1" si="258"/>
        <v>2.2000000000000002E-2</v>
      </c>
      <c r="F179" s="5">
        <f t="shared" ca="1" si="269"/>
        <v>2.2000000000000002E-2</v>
      </c>
      <c r="G179" s="27">
        <f t="shared" ca="1" si="270"/>
        <v>0</v>
      </c>
      <c r="H179" s="28"/>
      <c r="I179" s="28"/>
      <c r="J179" s="28"/>
      <c r="K179" s="28"/>
      <c r="L179" s="5"/>
      <c r="M179" s="1"/>
      <c r="N179" s="5">
        <f t="shared" ca="1" si="263"/>
        <v>7.6999999999999999E-2</v>
      </c>
      <c r="O179" s="5">
        <f t="shared" ca="1" si="304"/>
        <v>7.6999999999999999E-2</v>
      </c>
      <c r="P179" s="30">
        <f t="shared" ca="1" si="271"/>
        <v>0</v>
      </c>
      <c r="Q179" s="28"/>
      <c r="R179" s="28"/>
      <c r="S179" s="28"/>
      <c r="T179" s="28"/>
      <c r="U179" s="5"/>
    </row>
    <row r="180" spans="1:21" x14ac:dyDescent="0.25">
      <c r="A180" s="4">
        <v>172</v>
      </c>
      <c r="B180" s="37" t="str">
        <f>MID(VLOOKUP(A180/4,'Nyquist Rate - Tx'!$E$15:$J$270,6),(MOD(A180,4)+1),1)</f>
        <v>0</v>
      </c>
      <c r="C180" s="5">
        <f t="shared" ca="1" si="268"/>
        <v>100</v>
      </c>
      <c r="D180" s="35"/>
      <c r="E180" s="5">
        <f t="shared" ca="1" si="258"/>
        <v>0.2</v>
      </c>
      <c r="F180" s="5">
        <f t="shared" ca="1" si="269"/>
        <v>0.2</v>
      </c>
      <c r="G180" s="27">
        <f t="shared" ca="1" si="270"/>
        <v>0</v>
      </c>
      <c r="H180" s="27" t="str">
        <f t="shared" ref="H180" ca="1" si="353">CONCATENATE(G180, G181, G182, G183)</f>
        <v>0000</v>
      </c>
      <c r="I180" s="27">
        <f t="shared" ref="I180" ca="1" si="354">BIN2DEC(H180)</f>
        <v>0</v>
      </c>
      <c r="J180" s="28">
        <v>43</v>
      </c>
      <c r="K180" s="27">
        <f t="shared" ref="K180" ca="1" si="355">ABS(BIN2DEC(CONCATENATE(B180,B181,B182,B183))-I180)</f>
        <v>0</v>
      </c>
      <c r="L180" s="23">
        <f t="shared" ref="L180" ca="1" si="356">I180*$K$2+$K$2/2</f>
        <v>0.625</v>
      </c>
      <c r="M180" s="1"/>
      <c r="N180" s="5">
        <f t="shared" ca="1" si="263"/>
        <v>0.7</v>
      </c>
      <c r="O180" s="5">
        <f t="shared" ca="1" si="304"/>
        <v>0.7</v>
      </c>
      <c r="P180" s="30">
        <f t="shared" ca="1" si="271"/>
        <v>1</v>
      </c>
      <c r="Q180" s="30" t="str">
        <f t="shared" ref="Q180" ca="1" si="357">CONCATENATE(P180,P181,P182,P183)</f>
        <v>1000</v>
      </c>
      <c r="R180" s="30">
        <f t="shared" ref="R180" ca="1" si="358">BIN2DEC(Q180)</f>
        <v>8</v>
      </c>
      <c r="S180" s="30">
        <v>43</v>
      </c>
      <c r="T180" s="30">
        <f t="shared" ref="T180" ca="1" si="359">ABS(BIN2DEC(CONCATENATE(B180,B181,B182,B183))-R180)</f>
        <v>8</v>
      </c>
      <c r="U180" s="11">
        <f t="shared" ref="U180" ca="1" si="360">R180*$K$2</f>
        <v>10</v>
      </c>
    </row>
    <row r="181" spans="1:21" x14ac:dyDescent="0.25">
      <c r="A181" s="4">
        <v>173</v>
      </c>
      <c r="B181" s="37" t="str">
        <f>MID(VLOOKUP(A181/4,'Nyquist Rate - Tx'!$E$15:$J$270,6),(MOD(A181,4)+1),1)</f>
        <v>0</v>
      </c>
      <c r="C181" s="5">
        <f t="shared" ca="1" si="268"/>
        <v>-49</v>
      </c>
      <c r="D181" s="35"/>
      <c r="E181" s="5">
        <f t="shared" ca="1" si="258"/>
        <v>-9.8000000000000004E-2</v>
      </c>
      <c r="F181" s="5">
        <f t="shared" ca="1" si="269"/>
        <v>-9.8000000000000004E-2</v>
      </c>
      <c r="G181" s="27">
        <f t="shared" ca="1" si="270"/>
        <v>0</v>
      </c>
      <c r="H181" s="28"/>
      <c r="I181" s="28"/>
      <c r="J181" s="28"/>
      <c r="K181" s="28"/>
      <c r="L181" s="5"/>
      <c r="M181" s="1"/>
      <c r="N181" s="5">
        <f t="shared" ca="1" si="263"/>
        <v>-0.34299999999999997</v>
      </c>
      <c r="O181" s="5">
        <f t="shared" ca="1" si="304"/>
        <v>-0.34299999999999997</v>
      </c>
      <c r="P181" s="30">
        <f t="shared" ca="1" si="271"/>
        <v>0</v>
      </c>
      <c r="Q181" s="28"/>
      <c r="R181" s="28"/>
      <c r="S181" s="28"/>
      <c r="T181" s="28"/>
      <c r="U181" s="5"/>
    </row>
    <row r="182" spans="1:21" x14ac:dyDescent="0.25">
      <c r="A182" s="4">
        <v>174</v>
      </c>
      <c r="B182" s="37" t="str">
        <f>MID(VLOOKUP(A182/4,'Nyquist Rate - Tx'!$E$15:$J$270,6),(MOD(A182,4)+1),1)</f>
        <v>0</v>
      </c>
      <c r="C182" s="5">
        <f t="shared" ca="1" si="268"/>
        <v>39</v>
      </c>
      <c r="D182" s="35"/>
      <c r="E182" s="5">
        <f t="shared" ca="1" si="258"/>
        <v>7.8000000000000014E-2</v>
      </c>
      <c r="F182" s="5">
        <f t="shared" ca="1" si="269"/>
        <v>7.8000000000000014E-2</v>
      </c>
      <c r="G182" s="27">
        <f t="shared" ca="1" si="270"/>
        <v>0</v>
      </c>
      <c r="H182" s="28"/>
      <c r="I182" s="28"/>
      <c r="J182" s="28"/>
      <c r="K182" s="28"/>
      <c r="L182" s="5"/>
      <c r="M182" s="1"/>
      <c r="N182" s="5">
        <f t="shared" ca="1" si="263"/>
        <v>0.27299999999999996</v>
      </c>
      <c r="O182" s="5">
        <f t="shared" ca="1" si="304"/>
        <v>0.27299999999999996</v>
      </c>
      <c r="P182" s="30">
        <f t="shared" ca="1" si="271"/>
        <v>0</v>
      </c>
      <c r="Q182" s="28"/>
      <c r="R182" s="28"/>
      <c r="S182" s="28"/>
      <c r="T182" s="28"/>
      <c r="U182" s="5"/>
    </row>
    <row r="183" spans="1:21" x14ac:dyDescent="0.25">
      <c r="A183" s="4">
        <v>175</v>
      </c>
      <c r="B183" s="37" t="str">
        <f>MID(VLOOKUP(A183/4,'Nyquist Rate - Tx'!$E$15:$J$270,6),(MOD(A183,4)+1),1)</f>
        <v>0</v>
      </c>
      <c r="C183" s="5">
        <f t="shared" ca="1" si="268"/>
        <v>59</v>
      </c>
      <c r="D183" s="35"/>
      <c r="E183" s="5">
        <f t="shared" ca="1" si="258"/>
        <v>0.11799999999999999</v>
      </c>
      <c r="F183" s="5">
        <f t="shared" ca="1" si="269"/>
        <v>0.11799999999999999</v>
      </c>
      <c r="G183" s="27">
        <f t="shared" ca="1" si="270"/>
        <v>0</v>
      </c>
      <c r="H183" s="28"/>
      <c r="I183" s="28"/>
      <c r="J183" s="28"/>
      <c r="K183" s="28"/>
      <c r="L183" s="5"/>
      <c r="M183" s="1"/>
      <c r="N183" s="5">
        <f t="shared" ca="1" si="263"/>
        <v>0.41299999999999998</v>
      </c>
      <c r="O183" s="5">
        <f t="shared" ca="1" si="304"/>
        <v>0.41299999999999998</v>
      </c>
      <c r="P183" s="30">
        <f t="shared" ca="1" si="271"/>
        <v>0</v>
      </c>
      <c r="Q183" s="28"/>
      <c r="R183" s="28"/>
      <c r="S183" s="28"/>
      <c r="T183" s="28"/>
      <c r="U183" s="5"/>
    </row>
    <row r="184" spans="1:21" x14ac:dyDescent="0.25">
      <c r="A184" s="4">
        <v>176</v>
      </c>
      <c r="B184" s="37" t="str">
        <f>MID(VLOOKUP(A184/4,'Nyquist Rate - Tx'!$E$15:$J$270,6),(MOD(A184,4)+1),1)</f>
        <v>1</v>
      </c>
      <c r="C184" s="5">
        <f t="shared" ca="1" si="268"/>
        <v>-32</v>
      </c>
      <c r="D184" s="35"/>
      <c r="E184" s="5">
        <f t="shared" ca="1" si="258"/>
        <v>-6.4000000000000001E-2</v>
      </c>
      <c r="F184" s="5">
        <f t="shared" ca="1" si="269"/>
        <v>0.93599999999999994</v>
      </c>
      <c r="G184" s="27">
        <f t="shared" ca="1" si="270"/>
        <v>1</v>
      </c>
      <c r="H184" s="27" t="str">
        <f t="shared" ref="H184" ca="1" si="361">CONCATENATE(G184, G185, G186, G187)</f>
        <v>1001</v>
      </c>
      <c r="I184" s="27">
        <f t="shared" ref="I184" ca="1" si="362">BIN2DEC(H184)</f>
        <v>9</v>
      </c>
      <c r="J184" s="27">
        <v>44</v>
      </c>
      <c r="K184" s="27">
        <f t="shared" ref="K184" ca="1" si="363">ABS(BIN2DEC(CONCATENATE(B184,B185,B186,B187))-I184)</f>
        <v>0</v>
      </c>
      <c r="L184" s="23">
        <f t="shared" ref="L184" ca="1" si="364">I184*$K$2+$K$2/2</f>
        <v>11.875</v>
      </c>
      <c r="M184" s="1"/>
      <c r="N184" s="5">
        <f t="shared" ca="1" si="263"/>
        <v>-0.22399999999999998</v>
      </c>
      <c r="O184" s="5">
        <f t="shared" ca="1" si="304"/>
        <v>0.77600000000000002</v>
      </c>
      <c r="P184" s="30">
        <f t="shared" ca="1" si="271"/>
        <v>1</v>
      </c>
      <c r="Q184" s="30" t="str">
        <f t="shared" ref="Q184" ca="1" si="365">CONCATENATE(P184,P185,P186,P187)</f>
        <v>1001</v>
      </c>
      <c r="R184" s="30">
        <f t="shared" ref="R184" ca="1" si="366">BIN2DEC(Q184)</f>
        <v>9</v>
      </c>
      <c r="S184" s="30">
        <v>44</v>
      </c>
      <c r="T184" s="30">
        <f t="shared" ref="T184" ca="1" si="367">ABS(BIN2DEC(CONCATENATE(B184,B185,B186,B187))-R184)</f>
        <v>0</v>
      </c>
      <c r="U184" s="11">
        <f t="shared" ref="U184" ca="1" si="368">R184*$K$2</f>
        <v>11.25</v>
      </c>
    </row>
    <row r="185" spans="1:21" x14ac:dyDescent="0.25">
      <c r="A185" s="4">
        <v>177</v>
      </c>
      <c r="B185" s="37" t="str">
        <f>MID(VLOOKUP(A185/4,'Nyquist Rate - Tx'!$E$15:$J$270,6),(MOD(A185,4)+1),1)</f>
        <v>0</v>
      </c>
      <c r="C185" s="5">
        <f t="shared" ca="1" si="268"/>
        <v>-100</v>
      </c>
      <c r="D185" s="35"/>
      <c r="E185" s="5">
        <f t="shared" ca="1" si="258"/>
        <v>-0.2</v>
      </c>
      <c r="F185" s="5">
        <f t="shared" ca="1" si="269"/>
        <v>-0.2</v>
      </c>
      <c r="G185" s="27">
        <f t="shared" ca="1" si="270"/>
        <v>0</v>
      </c>
      <c r="H185" s="28"/>
      <c r="I185" s="28"/>
      <c r="J185" s="28"/>
      <c r="K185" s="28"/>
      <c r="L185" s="5"/>
      <c r="M185" s="1"/>
      <c r="N185" s="5">
        <f t="shared" ca="1" si="263"/>
        <v>-0.7</v>
      </c>
      <c r="O185" s="5">
        <f t="shared" ca="1" si="304"/>
        <v>-0.7</v>
      </c>
      <c r="P185" s="30">
        <f t="shared" ca="1" si="271"/>
        <v>0</v>
      </c>
      <c r="Q185" s="28"/>
      <c r="R185" s="28"/>
      <c r="S185" s="28"/>
      <c r="T185" s="28"/>
      <c r="U185" s="5"/>
    </row>
    <row r="186" spans="1:21" x14ac:dyDescent="0.25">
      <c r="A186" s="4">
        <v>178</v>
      </c>
      <c r="B186" s="37" t="str">
        <f>MID(VLOOKUP(A186/4,'Nyquist Rate - Tx'!$E$15:$J$270,6),(MOD(A186,4)+1),1)</f>
        <v>0</v>
      </c>
      <c r="C186" s="5">
        <f t="shared" ca="1" si="268"/>
        <v>-11</v>
      </c>
      <c r="D186" s="35"/>
      <c r="E186" s="5">
        <f t="shared" ca="1" si="258"/>
        <v>-2.2000000000000002E-2</v>
      </c>
      <c r="F186" s="5">
        <f t="shared" ca="1" si="269"/>
        <v>-2.2000000000000002E-2</v>
      </c>
      <c r="G186" s="27">
        <f t="shared" ca="1" si="270"/>
        <v>0</v>
      </c>
      <c r="H186" s="28"/>
      <c r="I186" s="28"/>
      <c r="J186" s="28"/>
      <c r="K186" s="28"/>
      <c r="L186" s="5"/>
      <c r="M186" s="1"/>
      <c r="N186" s="5">
        <f t="shared" ca="1" si="263"/>
        <v>-7.6999999999999999E-2</v>
      </c>
      <c r="O186" s="5">
        <f t="shared" ca="1" si="304"/>
        <v>-7.6999999999999999E-2</v>
      </c>
      <c r="P186" s="30">
        <f t="shared" ca="1" si="271"/>
        <v>0</v>
      </c>
      <c r="Q186" s="28"/>
      <c r="R186" s="28"/>
      <c r="S186" s="28"/>
      <c r="T186" s="28"/>
      <c r="U186" s="5"/>
    </row>
    <row r="187" spans="1:21" x14ac:dyDescent="0.25">
      <c r="A187" s="4">
        <v>179</v>
      </c>
      <c r="B187" s="37" t="str">
        <f>MID(VLOOKUP(A187/4,'Nyquist Rate - Tx'!$E$15:$J$270,6),(MOD(A187,4)+1),1)</f>
        <v>1</v>
      </c>
      <c r="C187" s="5">
        <f t="shared" ca="1" si="268"/>
        <v>-4</v>
      </c>
      <c r="D187" s="35"/>
      <c r="E187" s="5">
        <f t="shared" ca="1" si="258"/>
        <v>-8.0000000000000002E-3</v>
      </c>
      <c r="F187" s="5">
        <f t="shared" ca="1" si="269"/>
        <v>0.99199999999999999</v>
      </c>
      <c r="G187" s="27">
        <f t="shared" ca="1" si="270"/>
        <v>1</v>
      </c>
      <c r="H187" s="28"/>
      <c r="I187" s="28"/>
      <c r="J187" s="28"/>
      <c r="K187" s="28"/>
      <c r="L187" s="5"/>
      <c r="M187" s="1"/>
      <c r="N187" s="5">
        <f t="shared" ca="1" si="263"/>
        <v>-2.7999999999999997E-2</v>
      </c>
      <c r="O187" s="5">
        <f t="shared" ca="1" si="304"/>
        <v>0.97199999999999998</v>
      </c>
      <c r="P187" s="30">
        <f t="shared" ca="1" si="271"/>
        <v>1</v>
      </c>
      <c r="Q187" s="28"/>
      <c r="R187" s="28"/>
      <c r="S187" s="28"/>
      <c r="T187" s="28"/>
      <c r="U187" s="5"/>
    </row>
    <row r="188" spans="1:21" x14ac:dyDescent="0.25">
      <c r="A188" s="4">
        <v>180</v>
      </c>
      <c r="B188" s="37" t="str">
        <f>MID(VLOOKUP(A188/4,'Nyquist Rate - Tx'!$E$15:$J$270,6),(MOD(A188,4)+1),1)</f>
        <v>0</v>
      </c>
      <c r="C188" s="5">
        <f t="shared" ca="1" si="268"/>
        <v>-19</v>
      </c>
      <c r="D188" s="35"/>
      <c r="E188" s="5">
        <f t="shared" ca="1" si="258"/>
        <v>-3.8000000000000006E-2</v>
      </c>
      <c r="F188" s="5">
        <f t="shared" ca="1" si="269"/>
        <v>-3.8000000000000006E-2</v>
      </c>
      <c r="G188" s="27">
        <f t="shared" ca="1" si="270"/>
        <v>0</v>
      </c>
      <c r="H188" s="27" t="str">
        <f t="shared" ref="H188" ca="1" si="369">CONCATENATE(G188, G189, G190, G191)</f>
        <v>0000</v>
      </c>
      <c r="I188" s="27">
        <f t="shared" ref="I188" ca="1" si="370">BIN2DEC(H188)</f>
        <v>0</v>
      </c>
      <c r="J188" s="28">
        <v>45</v>
      </c>
      <c r="K188" s="27">
        <f t="shared" ref="K188" ca="1" si="371">ABS(BIN2DEC(CONCATENATE(B188,B189,B190,B191))-I188)</f>
        <v>0</v>
      </c>
      <c r="L188" s="23">
        <f t="shared" ref="L188" ca="1" si="372">I188*$K$2+$K$2/2</f>
        <v>0.625</v>
      </c>
      <c r="M188" s="1"/>
      <c r="N188" s="5">
        <f t="shared" ca="1" si="263"/>
        <v>-0.13299999999999998</v>
      </c>
      <c r="O188" s="5">
        <f t="shared" ca="1" si="304"/>
        <v>-0.13299999999999998</v>
      </c>
      <c r="P188" s="30">
        <f t="shared" ca="1" si="271"/>
        <v>0</v>
      </c>
      <c r="Q188" s="30" t="str">
        <f t="shared" ref="Q188" ca="1" si="373">CONCATENATE(P188,P189,P190,P191)</f>
        <v>0000</v>
      </c>
      <c r="R188" s="30">
        <f t="shared" ref="R188" ca="1" si="374">BIN2DEC(Q188)</f>
        <v>0</v>
      </c>
      <c r="S188" s="30">
        <v>45</v>
      </c>
      <c r="T188" s="30">
        <f t="shared" ref="T188" ca="1" si="375">ABS(BIN2DEC(CONCATENATE(B188,B189,B190,B191))-R188)</f>
        <v>0</v>
      </c>
      <c r="U188" s="11">
        <f t="shared" ref="U188" ca="1" si="376">R188*$K$2</f>
        <v>0</v>
      </c>
    </row>
    <row r="189" spans="1:21" x14ac:dyDescent="0.25">
      <c r="A189" s="4">
        <v>181</v>
      </c>
      <c r="B189" s="37" t="str">
        <f>MID(VLOOKUP(A189/4,'Nyquist Rate - Tx'!$E$15:$J$270,6),(MOD(A189,4)+1),1)</f>
        <v>0</v>
      </c>
      <c r="C189" s="5">
        <f t="shared" ca="1" si="268"/>
        <v>-67</v>
      </c>
      <c r="D189" s="35"/>
      <c r="E189" s="5">
        <f t="shared" ca="1" si="258"/>
        <v>-0.13400000000000001</v>
      </c>
      <c r="F189" s="5">
        <f t="shared" ca="1" si="269"/>
        <v>-0.13400000000000001</v>
      </c>
      <c r="G189" s="27">
        <f t="shared" ca="1" si="270"/>
        <v>0</v>
      </c>
      <c r="H189" s="28"/>
      <c r="I189" s="28"/>
      <c r="J189" s="28"/>
      <c r="K189" s="28"/>
      <c r="L189" s="5"/>
      <c r="M189" s="1"/>
      <c r="N189" s="5">
        <f t="shared" ca="1" si="263"/>
        <v>-0.46899999999999997</v>
      </c>
      <c r="O189" s="5">
        <f t="shared" ca="1" si="304"/>
        <v>-0.46899999999999997</v>
      </c>
      <c r="P189" s="30">
        <f t="shared" ca="1" si="271"/>
        <v>0</v>
      </c>
      <c r="Q189" s="28"/>
      <c r="R189" s="28"/>
      <c r="S189" s="28"/>
      <c r="T189" s="28"/>
      <c r="U189" s="5"/>
    </row>
    <row r="190" spans="1:21" x14ac:dyDescent="0.25">
      <c r="A190" s="4">
        <v>182</v>
      </c>
      <c r="B190" s="37" t="str">
        <f>MID(VLOOKUP(A190/4,'Nyquist Rate - Tx'!$E$15:$J$270,6),(MOD(A190,4)+1),1)</f>
        <v>0</v>
      </c>
      <c r="C190" s="5">
        <f t="shared" ca="1" si="268"/>
        <v>2</v>
      </c>
      <c r="D190" s="35"/>
      <c r="E190" s="5">
        <f t="shared" ca="1" si="258"/>
        <v>4.0000000000000001E-3</v>
      </c>
      <c r="F190" s="5">
        <f t="shared" ca="1" si="269"/>
        <v>4.0000000000000001E-3</v>
      </c>
      <c r="G190" s="27">
        <f t="shared" ca="1" si="270"/>
        <v>0</v>
      </c>
      <c r="H190" s="28"/>
      <c r="I190" s="28"/>
      <c r="J190" s="28"/>
      <c r="K190" s="28"/>
      <c r="L190" s="5"/>
      <c r="M190" s="1"/>
      <c r="N190" s="5">
        <f t="shared" ca="1" si="263"/>
        <v>1.3999999999999999E-2</v>
      </c>
      <c r="O190" s="5">
        <f t="shared" ca="1" si="304"/>
        <v>1.3999999999999999E-2</v>
      </c>
      <c r="P190" s="30">
        <f t="shared" ca="1" si="271"/>
        <v>0</v>
      </c>
      <c r="Q190" s="28"/>
      <c r="R190" s="28"/>
      <c r="S190" s="28"/>
      <c r="T190" s="28"/>
      <c r="U190" s="5"/>
    </row>
    <row r="191" spans="1:21" x14ac:dyDescent="0.25">
      <c r="A191" s="4">
        <v>183</v>
      </c>
      <c r="B191" s="37" t="str">
        <f>MID(VLOOKUP(A191/4,'Nyquist Rate - Tx'!$E$15:$J$270,6),(MOD(A191,4)+1),1)</f>
        <v>0</v>
      </c>
      <c r="C191" s="5">
        <f t="shared" ca="1" si="268"/>
        <v>-13</v>
      </c>
      <c r="D191" s="35"/>
      <c r="E191" s="5">
        <f t="shared" ca="1" si="258"/>
        <v>-2.6000000000000002E-2</v>
      </c>
      <c r="F191" s="5">
        <f t="shared" ca="1" si="269"/>
        <v>-2.6000000000000002E-2</v>
      </c>
      <c r="G191" s="27">
        <f t="shared" ca="1" si="270"/>
        <v>0</v>
      </c>
      <c r="H191" s="28"/>
      <c r="I191" s="28"/>
      <c r="J191" s="28"/>
      <c r="K191" s="28"/>
      <c r="L191" s="5"/>
      <c r="M191" s="1"/>
      <c r="N191" s="5">
        <f t="shared" ca="1" si="263"/>
        <v>-9.0999999999999998E-2</v>
      </c>
      <c r="O191" s="5">
        <f t="shared" ca="1" si="304"/>
        <v>-9.0999999999999998E-2</v>
      </c>
      <c r="P191" s="30">
        <f t="shared" ca="1" si="271"/>
        <v>0</v>
      </c>
      <c r="Q191" s="28"/>
      <c r="R191" s="28"/>
      <c r="S191" s="28"/>
      <c r="T191" s="28"/>
      <c r="U191" s="5"/>
    </row>
    <row r="192" spans="1:21" x14ac:dyDescent="0.25">
      <c r="A192" s="4">
        <v>184</v>
      </c>
      <c r="B192" s="37" t="str">
        <f>MID(VLOOKUP(A192/4,'Nyquist Rate - Tx'!$E$15:$J$270,6),(MOD(A192,4)+1),1)</f>
        <v>0</v>
      </c>
      <c r="C192" s="5">
        <f t="shared" ca="1" si="268"/>
        <v>41</v>
      </c>
      <c r="D192" s="35"/>
      <c r="E192" s="5">
        <f t="shared" ca="1" si="258"/>
        <v>8.2000000000000003E-2</v>
      </c>
      <c r="F192" s="5">
        <f t="shared" ca="1" si="269"/>
        <v>8.2000000000000003E-2</v>
      </c>
      <c r="G192" s="27">
        <f t="shared" ca="1" si="270"/>
        <v>0</v>
      </c>
      <c r="H192" s="27" t="str">
        <f t="shared" ref="H192" ca="1" si="377">CONCATENATE(G192, G193, G194, G195)</f>
        <v>0110</v>
      </c>
      <c r="I192" s="27">
        <f t="shared" ref="I192" ca="1" si="378">BIN2DEC(H192)</f>
        <v>6</v>
      </c>
      <c r="J192" s="27">
        <v>46</v>
      </c>
      <c r="K192" s="27">
        <f t="shared" ref="K192" ca="1" si="379">ABS(BIN2DEC(CONCATENATE(B192,B193,B194,B195))-I192)</f>
        <v>0</v>
      </c>
      <c r="L192" s="23">
        <f t="shared" ref="L192" ca="1" si="380">I192*$K$2+$K$2/2</f>
        <v>8.125</v>
      </c>
      <c r="M192" s="1"/>
      <c r="N192" s="5">
        <f t="shared" ca="1" si="263"/>
        <v>0.28699999999999998</v>
      </c>
      <c r="O192" s="5">
        <f t="shared" ca="1" si="304"/>
        <v>0.28699999999999998</v>
      </c>
      <c r="P192" s="30">
        <f t="shared" ca="1" si="271"/>
        <v>0</v>
      </c>
      <c r="Q192" s="30" t="str">
        <f t="shared" ref="Q192" ca="1" si="381">CONCATENATE(P192,P193,P194,P195)</f>
        <v>0100</v>
      </c>
      <c r="R192" s="30">
        <f t="shared" ref="R192" ca="1" si="382">BIN2DEC(Q192)</f>
        <v>4</v>
      </c>
      <c r="S192" s="30">
        <v>46</v>
      </c>
      <c r="T192" s="30">
        <f t="shared" ref="T192" ca="1" si="383">ABS(BIN2DEC(CONCATENATE(B192,B193,B194,B195))-R192)</f>
        <v>2</v>
      </c>
      <c r="U192" s="11">
        <f t="shared" ref="U192" ca="1" si="384">R192*$K$2</f>
        <v>5</v>
      </c>
    </row>
    <row r="193" spans="1:21" x14ac:dyDescent="0.25">
      <c r="A193" s="4">
        <v>185</v>
      </c>
      <c r="B193" s="37" t="str">
        <f>MID(VLOOKUP(A193/4,'Nyquist Rate - Tx'!$E$15:$J$270,6),(MOD(A193,4)+1),1)</f>
        <v>1</v>
      </c>
      <c r="C193" s="5">
        <f t="shared" ca="1" si="268"/>
        <v>41</v>
      </c>
      <c r="D193" s="35"/>
      <c r="E193" s="5">
        <f t="shared" ca="1" si="258"/>
        <v>8.2000000000000003E-2</v>
      </c>
      <c r="F193" s="5">
        <f t="shared" ca="1" si="269"/>
        <v>1.0820000000000001</v>
      </c>
      <c r="G193" s="27">
        <f t="shared" ca="1" si="270"/>
        <v>1</v>
      </c>
      <c r="H193" s="28"/>
      <c r="I193" s="28"/>
      <c r="J193" s="28"/>
      <c r="K193" s="28"/>
      <c r="L193" s="5"/>
      <c r="M193" s="1"/>
      <c r="N193" s="5">
        <f t="shared" ca="1" si="263"/>
        <v>0.28699999999999998</v>
      </c>
      <c r="O193" s="5">
        <f t="shared" ca="1" si="304"/>
        <v>1.2869999999999999</v>
      </c>
      <c r="P193" s="30">
        <f t="shared" ca="1" si="271"/>
        <v>1</v>
      </c>
      <c r="Q193" s="28"/>
      <c r="R193" s="28"/>
      <c r="S193" s="28"/>
      <c r="T193" s="28"/>
      <c r="U193" s="5"/>
    </row>
    <row r="194" spans="1:21" x14ac:dyDescent="0.25">
      <c r="A194" s="4">
        <v>186</v>
      </c>
      <c r="B194" s="37" t="str">
        <f>MID(VLOOKUP(A194/4,'Nyquist Rate - Tx'!$E$15:$J$270,6),(MOD(A194,4)+1),1)</f>
        <v>1</v>
      </c>
      <c r="C194" s="5">
        <f t="shared" ca="1" si="268"/>
        <v>-78</v>
      </c>
      <c r="D194" s="35"/>
      <c r="E194" s="5">
        <f t="shared" ca="1" si="258"/>
        <v>-0.15600000000000003</v>
      </c>
      <c r="F194" s="5">
        <f t="shared" ca="1" si="269"/>
        <v>0.84399999999999997</v>
      </c>
      <c r="G194" s="27">
        <f t="shared" ca="1" si="270"/>
        <v>1</v>
      </c>
      <c r="H194" s="28"/>
      <c r="I194" s="28"/>
      <c r="J194" s="28"/>
      <c r="K194" s="28"/>
      <c r="L194" s="5"/>
      <c r="M194" s="1"/>
      <c r="N194" s="5">
        <f t="shared" ca="1" si="263"/>
        <v>-0.54599999999999993</v>
      </c>
      <c r="O194" s="5">
        <f t="shared" ca="1" si="304"/>
        <v>0.45400000000000007</v>
      </c>
      <c r="P194" s="30">
        <f t="shared" ca="1" si="271"/>
        <v>0</v>
      </c>
      <c r="Q194" s="28"/>
      <c r="R194" s="28"/>
      <c r="S194" s="28"/>
      <c r="T194" s="28"/>
      <c r="U194" s="5"/>
    </row>
    <row r="195" spans="1:21" x14ac:dyDescent="0.25">
      <c r="A195" s="4">
        <v>187</v>
      </c>
      <c r="B195" s="37" t="str">
        <f>MID(VLOOKUP(A195/4,'Nyquist Rate - Tx'!$E$15:$J$270,6),(MOD(A195,4)+1),1)</f>
        <v>0</v>
      </c>
      <c r="C195" s="5">
        <f t="shared" ca="1" si="268"/>
        <v>69</v>
      </c>
      <c r="D195" s="35"/>
      <c r="E195" s="5">
        <f t="shared" ca="1" si="258"/>
        <v>0.13799999999999998</v>
      </c>
      <c r="F195" s="5">
        <f t="shared" ca="1" si="269"/>
        <v>0.13799999999999998</v>
      </c>
      <c r="G195" s="27">
        <f t="shared" ca="1" si="270"/>
        <v>0</v>
      </c>
      <c r="H195" s="28"/>
      <c r="I195" s="28"/>
      <c r="J195" s="28"/>
      <c r="K195" s="28"/>
      <c r="L195" s="5"/>
      <c r="M195" s="1"/>
      <c r="N195" s="5">
        <f t="shared" ca="1" si="263"/>
        <v>0.48299999999999993</v>
      </c>
      <c r="O195" s="5">
        <f t="shared" ca="1" si="304"/>
        <v>0.48299999999999993</v>
      </c>
      <c r="P195" s="30">
        <f t="shared" ca="1" si="271"/>
        <v>0</v>
      </c>
      <c r="Q195" s="28"/>
      <c r="R195" s="28"/>
      <c r="S195" s="28"/>
      <c r="T195" s="28"/>
      <c r="U195" s="5"/>
    </row>
    <row r="196" spans="1:21" x14ac:dyDescent="0.25">
      <c r="A196" s="4">
        <v>188</v>
      </c>
      <c r="B196" s="37" t="str">
        <f>MID(VLOOKUP(A196/4,'Nyquist Rate - Tx'!$E$15:$J$270,6),(MOD(A196,4)+1),1)</f>
        <v>0</v>
      </c>
      <c r="C196" s="5">
        <f t="shared" ca="1" si="268"/>
        <v>29</v>
      </c>
      <c r="D196" s="35"/>
      <c r="E196" s="5">
        <f t="shared" ca="1" si="258"/>
        <v>5.7999999999999996E-2</v>
      </c>
      <c r="F196" s="5">
        <f t="shared" ca="1" si="269"/>
        <v>5.7999999999999996E-2</v>
      </c>
      <c r="G196" s="27">
        <f t="shared" ca="1" si="270"/>
        <v>0</v>
      </c>
      <c r="H196" s="27" t="str">
        <f t="shared" ref="H196" ca="1" si="385">CONCATENATE(G196, G197, G198, G199)</f>
        <v>0000</v>
      </c>
      <c r="I196" s="27">
        <f t="shared" ref="I196" ca="1" si="386">BIN2DEC(H196)</f>
        <v>0</v>
      </c>
      <c r="J196" s="28">
        <v>47</v>
      </c>
      <c r="K196" s="27">
        <f t="shared" ref="K196" ca="1" si="387">ABS(BIN2DEC(CONCATENATE(B196,B197,B198,B199))-I196)</f>
        <v>0</v>
      </c>
      <c r="L196" s="23">
        <f t="shared" ref="L196" ca="1" si="388">I196*$K$2+$K$2/2</f>
        <v>0.625</v>
      </c>
      <c r="M196" s="1"/>
      <c r="N196" s="5">
        <f t="shared" ca="1" si="263"/>
        <v>0.20299999999999999</v>
      </c>
      <c r="O196" s="5">
        <f t="shared" ca="1" si="304"/>
        <v>0.20299999999999999</v>
      </c>
      <c r="P196" s="30">
        <f t="shared" ca="1" si="271"/>
        <v>0</v>
      </c>
      <c r="Q196" s="30" t="str">
        <f t="shared" ref="Q196" ca="1" si="389">CONCATENATE(P196,P197,P198,P199)</f>
        <v>0100</v>
      </c>
      <c r="R196" s="30">
        <f t="shared" ref="R196" ca="1" si="390">BIN2DEC(Q196)</f>
        <v>4</v>
      </c>
      <c r="S196" s="30">
        <v>47</v>
      </c>
      <c r="T196" s="30">
        <f t="shared" ref="T196" ca="1" si="391">ABS(BIN2DEC(CONCATENATE(B196,B197,B198,B199))-R196)</f>
        <v>4</v>
      </c>
      <c r="U196" s="11">
        <f t="shared" ref="U196" ca="1" si="392">R196*$K$2</f>
        <v>5</v>
      </c>
    </row>
    <row r="197" spans="1:21" x14ac:dyDescent="0.25">
      <c r="A197" s="4">
        <v>189</v>
      </c>
      <c r="B197" s="37" t="str">
        <f>MID(VLOOKUP(A197/4,'Nyquist Rate - Tx'!$E$15:$J$270,6),(MOD(A197,4)+1),1)</f>
        <v>0</v>
      </c>
      <c r="C197" s="5">
        <f t="shared" ca="1" si="268"/>
        <v>94</v>
      </c>
      <c r="D197" s="35"/>
      <c r="E197" s="5">
        <f t="shared" ca="1" si="258"/>
        <v>0.188</v>
      </c>
      <c r="F197" s="5">
        <f t="shared" ca="1" si="269"/>
        <v>0.188</v>
      </c>
      <c r="G197" s="27">
        <f t="shared" ca="1" si="270"/>
        <v>0</v>
      </c>
      <c r="H197" s="28"/>
      <c r="I197" s="28"/>
      <c r="J197" s="28"/>
      <c r="K197" s="28"/>
      <c r="L197" s="5"/>
      <c r="M197" s="1"/>
      <c r="N197" s="5">
        <f t="shared" ca="1" si="263"/>
        <v>0.65799999999999992</v>
      </c>
      <c r="O197" s="5">
        <f t="shared" ca="1" si="304"/>
        <v>0.65799999999999992</v>
      </c>
      <c r="P197" s="30">
        <f t="shared" ca="1" si="271"/>
        <v>1</v>
      </c>
      <c r="Q197" s="28"/>
      <c r="R197" s="28"/>
      <c r="S197" s="28"/>
      <c r="T197" s="28"/>
      <c r="U197" s="5"/>
    </row>
    <row r="198" spans="1:21" x14ac:dyDescent="0.25">
      <c r="A198" s="4">
        <v>190</v>
      </c>
      <c r="B198" s="37" t="str">
        <f>MID(VLOOKUP(A198/4,'Nyquist Rate - Tx'!$E$15:$J$270,6),(MOD(A198,4)+1),1)</f>
        <v>0</v>
      </c>
      <c r="C198" s="5">
        <f t="shared" ca="1" si="268"/>
        <v>48</v>
      </c>
      <c r="D198" s="35"/>
      <c r="E198" s="5">
        <f t="shared" ca="1" si="258"/>
        <v>9.6000000000000002E-2</v>
      </c>
      <c r="F198" s="5">
        <f t="shared" ca="1" si="269"/>
        <v>9.6000000000000002E-2</v>
      </c>
      <c r="G198" s="27">
        <f t="shared" ca="1" si="270"/>
        <v>0</v>
      </c>
      <c r="H198" s="28"/>
      <c r="I198" s="28"/>
      <c r="J198" s="28"/>
      <c r="K198" s="28"/>
      <c r="L198" s="5"/>
      <c r="M198" s="1"/>
      <c r="N198" s="5">
        <f t="shared" ca="1" si="263"/>
        <v>0.33599999999999997</v>
      </c>
      <c r="O198" s="5">
        <f t="shared" ca="1" si="304"/>
        <v>0.33599999999999997</v>
      </c>
      <c r="P198" s="30">
        <f t="shared" ca="1" si="271"/>
        <v>0</v>
      </c>
      <c r="Q198" s="28"/>
      <c r="R198" s="28"/>
      <c r="S198" s="28"/>
      <c r="T198" s="28"/>
      <c r="U198" s="5"/>
    </row>
    <row r="199" spans="1:21" x14ac:dyDescent="0.25">
      <c r="A199" s="4">
        <v>191</v>
      </c>
      <c r="B199" s="37" t="str">
        <f>MID(VLOOKUP(A199/4,'Nyquist Rate - Tx'!$E$15:$J$270,6),(MOD(A199,4)+1),1)</f>
        <v>0</v>
      </c>
      <c r="C199" s="5">
        <f t="shared" ca="1" si="268"/>
        <v>-96</v>
      </c>
      <c r="D199" s="35"/>
      <c r="E199" s="5">
        <f t="shared" ca="1" si="258"/>
        <v>-0.192</v>
      </c>
      <c r="F199" s="5">
        <f t="shared" ca="1" si="269"/>
        <v>-0.192</v>
      </c>
      <c r="G199" s="27">
        <f t="shared" ca="1" si="270"/>
        <v>0</v>
      </c>
      <c r="H199" s="28"/>
      <c r="I199" s="28"/>
      <c r="J199" s="28"/>
      <c r="K199" s="28"/>
      <c r="L199" s="5"/>
      <c r="M199" s="1"/>
      <c r="N199" s="5">
        <f t="shared" ca="1" si="263"/>
        <v>-0.67199999999999993</v>
      </c>
      <c r="O199" s="5">
        <f t="shared" ca="1" si="304"/>
        <v>-0.67199999999999993</v>
      </c>
      <c r="P199" s="30">
        <f t="shared" ca="1" si="271"/>
        <v>0</v>
      </c>
      <c r="Q199" s="28"/>
      <c r="R199" s="28"/>
      <c r="S199" s="28"/>
      <c r="T199" s="28"/>
      <c r="U199" s="5"/>
    </row>
    <row r="200" spans="1:21" x14ac:dyDescent="0.25">
      <c r="A200" s="4">
        <v>192</v>
      </c>
      <c r="B200" s="37" t="str">
        <f>MID(VLOOKUP(A200/4,'Nyquist Rate - Tx'!$E$15:$J$270,6),(MOD(A200,4)+1),1)</f>
        <v>1</v>
      </c>
      <c r="C200" s="5">
        <f t="shared" ca="1" si="268"/>
        <v>11</v>
      </c>
      <c r="D200" s="35"/>
      <c r="E200" s="5">
        <f t="shared" ref="E200:E263" ca="1" si="393">(C200/100)*$F$2</f>
        <v>2.2000000000000002E-2</v>
      </c>
      <c r="F200" s="5">
        <f t="shared" ca="1" si="269"/>
        <v>1.022</v>
      </c>
      <c r="G200" s="27">
        <f t="shared" ca="1" si="270"/>
        <v>1</v>
      </c>
      <c r="H200" s="27" t="str">
        <f t="shared" ref="H200" ca="1" si="394">CONCATENATE(G200, G201, G202, G203)</f>
        <v>1001</v>
      </c>
      <c r="I200" s="27">
        <f t="shared" ref="I200" ca="1" si="395">BIN2DEC(H200)</f>
        <v>9</v>
      </c>
      <c r="J200" s="27">
        <v>48</v>
      </c>
      <c r="K200" s="27">
        <f t="shared" ref="K200" ca="1" si="396">ABS(BIN2DEC(CONCATENATE(B200,B201,B202,B203))-I200)</f>
        <v>0</v>
      </c>
      <c r="L200" s="23">
        <f t="shared" ref="L200" ca="1" si="397">I200*$K$2+$K$2/2</f>
        <v>11.875</v>
      </c>
      <c r="M200" s="1"/>
      <c r="N200" s="5">
        <f t="shared" ref="N200:N263" ca="1" si="398">(C200/100)*$F$3</f>
        <v>7.6999999999999999E-2</v>
      </c>
      <c r="O200" s="5">
        <f t="shared" ca="1" si="304"/>
        <v>1.077</v>
      </c>
      <c r="P200" s="30">
        <f t="shared" ca="1" si="271"/>
        <v>1</v>
      </c>
      <c r="Q200" s="30" t="str">
        <f t="shared" ref="Q200" ca="1" si="399">CONCATENATE(P200,P201,P202,P203)</f>
        <v>1001</v>
      </c>
      <c r="R200" s="30">
        <f t="shared" ref="R200" ca="1" si="400">BIN2DEC(Q200)</f>
        <v>9</v>
      </c>
      <c r="S200" s="30">
        <v>48</v>
      </c>
      <c r="T200" s="30">
        <f t="shared" ref="T200" ca="1" si="401">ABS(BIN2DEC(CONCATENATE(B200,B201,B202,B203))-R200)</f>
        <v>0</v>
      </c>
      <c r="U200" s="11">
        <f t="shared" ref="U200" ca="1" si="402">R200*$K$2</f>
        <v>11.25</v>
      </c>
    </row>
    <row r="201" spans="1:21" x14ac:dyDescent="0.25">
      <c r="A201" s="4">
        <v>193</v>
      </c>
      <c r="B201" s="37" t="str">
        <f>MID(VLOOKUP(A201/4,'Nyquist Rate - Tx'!$E$15:$J$270,6),(MOD(A201,4)+1),1)</f>
        <v>0</v>
      </c>
      <c r="C201" s="5">
        <f t="shared" ref="C201:C264" ca="1" si="403">RANDBETWEEN(-100,100)</f>
        <v>-39</v>
      </c>
      <c r="D201" s="35"/>
      <c r="E201" s="5">
        <f t="shared" ca="1" si="393"/>
        <v>-7.8000000000000014E-2</v>
      </c>
      <c r="F201" s="5">
        <f t="shared" ref="F201:F264" ca="1" si="404">B201+E201</f>
        <v>-7.8000000000000014E-2</v>
      </c>
      <c r="G201" s="27">
        <f t="shared" ref="G201:G264" ca="1" si="405">IF(F201&lt;0.5, 0, 1)</f>
        <v>0</v>
      </c>
      <c r="H201" s="28"/>
      <c r="I201" s="28"/>
      <c r="J201" s="28"/>
      <c r="K201" s="28"/>
      <c r="L201" s="5"/>
      <c r="M201" s="1"/>
      <c r="N201" s="5">
        <f t="shared" ca="1" si="398"/>
        <v>-0.27299999999999996</v>
      </c>
      <c r="O201" s="5">
        <f t="shared" ca="1" si="304"/>
        <v>-0.27299999999999996</v>
      </c>
      <c r="P201" s="30">
        <f t="shared" ref="P201:P264" ca="1" si="406">IF(O201&lt;0.5, 0, 1)</f>
        <v>0</v>
      </c>
      <c r="Q201" s="28"/>
      <c r="R201" s="28"/>
      <c r="S201" s="28"/>
      <c r="T201" s="28"/>
      <c r="U201" s="5"/>
    </row>
    <row r="202" spans="1:21" x14ac:dyDescent="0.25">
      <c r="A202" s="4">
        <v>194</v>
      </c>
      <c r="B202" s="37" t="str">
        <f>MID(VLOOKUP(A202/4,'Nyquist Rate - Tx'!$E$15:$J$270,6),(MOD(A202,4)+1),1)</f>
        <v>0</v>
      </c>
      <c r="C202" s="5">
        <f t="shared" ca="1" si="403"/>
        <v>33</v>
      </c>
      <c r="D202" s="35"/>
      <c r="E202" s="5">
        <f t="shared" ca="1" si="393"/>
        <v>6.6000000000000003E-2</v>
      </c>
      <c r="F202" s="5">
        <f t="shared" ca="1" si="404"/>
        <v>6.6000000000000003E-2</v>
      </c>
      <c r="G202" s="27">
        <f t="shared" ca="1" si="405"/>
        <v>0</v>
      </c>
      <c r="H202" s="28"/>
      <c r="I202" s="28"/>
      <c r="J202" s="28"/>
      <c r="K202" s="28"/>
      <c r="L202" s="5"/>
      <c r="M202" s="1"/>
      <c r="N202" s="5">
        <f t="shared" ca="1" si="398"/>
        <v>0.23099999999999998</v>
      </c>
      <c r="O202" s="5">
        <f t="shared" ca="1" si="304"/>
        <v>0.23099999999999998</v>
      </c>
      <c r="P202" s="30">
        <f t="shared" ca="1" si="406"/>
        <v>0</v>
      </c>
      <c r="Q202" s="28"/>
      <c r="R202" s="28"/>
      <c r="S202" s="28"/>
      <c r="T202" s="28"/>
      <c r="U202" s="5"/>
    </row>
    <row r="203" spans="1:21" x14ac:dyDescent="0.25">
      <c r="A203" s="4">
        <v>195</v>
      </c>
      <c r="B203" s="37" t="str">
        <f>MID(VLOOKUP(A203/4,'Nyquist Rate - Tx'!$E$15:$J$270,6),(MOD(A203,4)+1),1)</f>
        <v>1</v>
      </c>
      <c r="C203" s="5">
        <f t="shared" ca="1" si="403"/>
        <v>98</v>
      </c>
      <c r="D203" s="35"/>
      <c r="E203" s="5">
        <f t="shared" ca="1" si="393"/>
        <v>0.19600000000000001</v>
      </c>
      <c r="F203" s="5">
        <f t="shared" ca="1" si="404"/>
        <v>1.196</v>
      </c>
      <c r="G203" s="27">
        <f t="shared" ca="1" si="405"/>
        <v>1</v>
      </c>
      <c r="H203" s="28"/>
      <c r="I203" s="28"/>
      <c r="J203" s="28"/>
      <c r="K203" s="28"/>
      <c r="L203" s="5"/>
      <c r="M203" s="1"/>
      <c r="N203" s="5">
        <f t="shared" ca="1" si="398"/>
        <v>0.68599999999999994</v>
      </c>
      <c r="O203" s="5">
        <f t="shared" ca="1" si="304"/>
        <v>1.6859999999999999</v>
      </c>
      <c r="P203" s="30">
        <f t="shared" ca="1" si="406"/>
        <v>1</v>
      </c>
      <c r="Q203" s="28"/>
      <c r="R203" s="28"/>
      <c r="S203" s="28"/>
      <c r="T203" s="28"/>
      <c r="U203" s="5"/>
    </row>
    <row r="204" spans="1:21" x14ac:dyDescent="0.25">
      <c r="A204" s="4">
        <v>196</v>
      </c>
      <c r="B204" s="37" t="str">
        <f>MID(VLOOKUP(A204/4,'Nyquist Rate - Tx'!$E$15:$J$270,6),(MOD(A204,4)+1),1)</f>
        <v>0</v>
      </c>
      <c r="C204" s="5">
        <f t="shared" ca="1" si="403"/>
        <v>53</v>
      </c>
      <c r="D204" s="35"/>
      <c r="E204" s="5">
        <f t="shared" ca="1" si="393"/>
        <v>0.10600000000000001</v>
      </c>
      <c r="F204" s="5">
        <f t="shared" ca="1" si="404"/>
        <v>0.10600000000000001</v>
      </c>
      <c r="G204" s="27">
        <f t="shared" ca="1" si="405"/>
        <v>0</v>
      </c>
      <c r="H204" s="27" t="str">
        <f t="shared" ref="H204" ca="1" si="407">CONCATENATE(G204, G205, G206, G207)</f>
        <v>0000</v>
      </c>
      <c r="I204" s="27">
        <f t="shared" ref="I204" ca="1" si="408">BIN2DEC(H204)</f>
        <v>0</v>
      </c>
      <c r="J204" s="28">
        <v>49</v>
      </c>
      <c r="K204" s="27">
        <f t="shared" ref="K204" ca="1" si="409">ABS(BIN2DEC(CONCATENATE(B204,B205,B206,B207))-I204)</f>
        <v>0</v>
      </c>
      <c r="L204" s="23">
        <f t="shared" ref="L204" ca="1" si="410">I204*$K$2+$K$2/2</f>
        <v>0.625</v>
      </c>
      <c r="M204" s="1"/>
      <c r="N204" s="5">
        <f t="shared" ca="1" si="398"/>
        <v>0.371</v>
      </c>
      <c r="O204" s="5">
        <f t="shared" ca="1" si="304"/>
        <v>0.371</v>
      </c>
      <c r="P204" s="30">
        <f t="shared" ca="1" si="406"/>
        <v>0</v>
      </c>
      <c r="Q204" s="30" t="str">
        <f t="shared" ref="Q204" ca="1" si="411">CONCATENATE(P204,P205,P206,P207)</f>
        <v>0000</v>
      </c>
      <c r="R204" s="30">
        <f t="shared" ref="R204" ca="1" si="412">BIN2DEC(Q204)</f>
        <v>0</v>
      </c>
      <c r="S204" s="30">
        <v>49</v>
      </c>
      <c r="T204" s="30">
        <f t="shared" ref="T204" ca="1" si="413">ABS(BIN2DEC(CONCATENATE(B204,B205,B206,B207))-R204)</f>
        <v>0</v>
      </c>
      <c r="U204" s="11">
        <f t="shared" ref="U204" ca="1" si="414">R204*$K$2</f>
        <v>0</v>
      </c>
    </row>
    <row r="205" spans="1:21" x14ac:dyDescent="0.25">
      <c r="A205" s="4">
        <v>197</v>
      </c>
      <c r="B205" s="37" t="str">
        <f>MID(VLOOKUP(A205/4,'Nyquist Rate - Tx'!$E$15:$J$270,6),(MOD(A205,4)+1),1)</f>
        <v>0</v>
      </c>
      <c r="C205" s="5">
        <f t="shared" ca="1" si="403"/>
        <v>-27</v>
      </c>
      <c r="D205" s="35"/>
      <c r="E205" s="5">
        <f t="shared" ca="1" si="393"/>
        <v>-5.4000000000000006E-2</v>
      </c>
      <c r="F205" s="5">
        <f t="shared" ca="1" si="404"/>
        <v>-5.4000000000000006E-2</v>
      </c>
      <c r="G205" s="27">
        <f t="shared" ca="1" si="405"/>
        <v>0</v>
      </c>
      <c r="H205" s="28"/>
      <c r="I205" s="28"/>
      <c r="J205" s="28"/>
      <c r="K205" s="28"/>
      <c r="L205" s="5"/>
      <c r="M205" s="1"/>
      <c r="N205" s="5">
        <f t="shared" ca="1" si="398"/>
        <v>-0.189</v>
      </c>
      <c r="O205" s="5">
        <f t="shared" ca="1" si="304"/>
        <v>-0.189</v>
      </c>
      <c r="P205" s="30">
        <f t="shared" ca="1" si="406"/>
        <v>0</v>
      </c>
      <c r="Q205" s="28"/>
      <c r="R205" s="28"/>
      <c r="S205" s="28"/>
      <c r="T205" s="28"/>
      <c r="U205" s="5"/>
    </row>
    <row r="206" spans="1:21" x14ac:dyDescent="0.25">
      <c r="A206" s="4">
        <v>198</v>
      </c>
      <c r="B206" s="37" t="str">
        <f>MID(VLOOKUP(A206/4,'Nyquist Rate - Tx'!$E$15:$J$270,6),(MOD(A206,4)+1),1)</f>
        <v>0</v>
      </c>
      <c r="C206" s="5">
        <f t="shared" ca="1" si="403"/>
        <v>-88</v>
      </c>
      <c r="D206" s="35"/>
      <c r="E206" s="5">
        <f t="shared" ca="1" si="393"/>
        <v>-0.17600000000000002</v>
      </c>
      <c r="F206" s="5">
        <f t="shared" ca="1" si="404"/>
        <v>-0.17600000000000002</v>
      </c>
      <c r="G206" s="27">
        <f t="shared" ca="1" si="405"/>
        <v>0</v>
      </c>
      <c r="H206" s="28"/>
      <c r="I206" s="28"/>
      <c r="J206" s="28"/>
      <c r="K206" s="28"/>
      <c r="L206" s="5"/>
      <c r="M206" s="1"/>
      <c r="N206" s="5">
        <f t="shared" ca="1" si="398"/>
        <v>-0.61599999999999999</v>
      </c>
      <c r="O206" s="5">
        <f t="shared" ca="1" si="304"/>
        <v>-0.61599999999999999</v>
      </c>
      <c r="P206" s="30">
        <f t="shared" ca="1" si="406"/>
        <v>0</v>
      </c>
      <c r="Q206" s="28"/>
      <c r="R206" s="28"/>
      <c r="S206" s="28"/>
      <c r="T206" s="28"/>
      <c r="U206" s="5"/>
    </row>
    <row r="207" spans="1:21" x14ac:dyDescent="0.25">
      <c r="A207" s="4">
        <v>199</v>
      </c>
      <c r="B207" s="37" t="str">
        <f>MID(VLOOKUP(A207/4,'Nyquist Rate - Tx'!$E$15:$J$270,6),(MOD(A207,4)+1),1)</f>
        <v>0</v>
      </c>
      <c r="C207" s="5">
        <f t="shared" ca="1" si="403"/>
        <v>-71</v>
      </c>
      <c r="D207" s="35"/>
      <c r="E207" s="5">
        <f t="shared" ca="1" si="393"/>
        <v>-0.14199999999999999</v>
      </c>
      <c r="F207" s="5">
        <f t="shared" ca="1" si="404"/>
        <v>-0.14199999999999999</v>
      </c>
      <c r="G207" s="27">
        <f t="shared" ca="1" si="405"/>
        <v>0</v>
      </c>
      <c r="H207" s="28"/>
      <c r="I207" s="28"/>
      <c r="J207" s="28"/>
      <c r="K207" s="28"/>
      <c r="L207" s="5"/>
      <c r="M207" s="1"/>
      <c r="N207" s="5">
        <f t="shared" ca="1" si="398"/>
        <v>-0.49699999999999994</v>
      </c>
      <c r="O207" s="5">
        <f t="shared" ca="1" si="304"/>
        <v>-0.49699999999999994</v>
      </c>
      <c r="P207" s="30">
        <f t="shared" ca="1" si="406"/>
        <v>0</v>
      </c>
      <c r="Q207" s="28"/>
      <c r="R207" s="28"/>
      <c r="S207" s="28"/>
      <c r="T207" s="28"/>
      <c r="U207" s="5"/>
    </row>
    <row r="208" spans="1:21" x14ac:dyDescent="0.25">
      <c r="A208" s="4">
        <v>200</v>
      </c>
      <c r="B208" s="37" t="str">
        <f>MID(VLOOKUP(A208/4,'Nyquist Rate - Tx'!$E$15:$J$270,6),(MOD(A208,4)+1),1)</f>
        <v>0</v>
      </c>
      <c r="C208" s="5">
        <f t="shared" ca="1" si="403"/>
        <v>-15</v>
      </c>
      <c r="D208" s="35"/>
      <c r="E208" s="5">
        <f t="shared" ca="1" si="393"/>
        <v>-0.03</v>
      </c>
      <c r="F208" s="5">
        <f t="shared" ca="1" si="404"/>
        <v>-0.03</v>
      </c>
      <c r="G208" s="27">
        <f t="shared" ca="1" si="405"/>
        <v>0</v>
      </c>
      <c r="H208" s="27" t="str">
        <f t="shared" ref="H208" ca="1" si="415">CONCATENATE(G208, G209, G210, G211)</f>
        <v>0110</v>
      </c>
      <c r="I208" s="27">
        <f t="shared" ref="I208" ca="1" si="416">BIN2DEC(H208)</f>
        <v>6</v>
      </c>
      <c r="J208" s="27">
        <v>50</v>
      </c>
      <c r="K208" s="27">
        <f t="shared" ref="K208" ca="1" si="417">ABS(BIN2DEC(CONCATENATE(B208,B209,B210,B211))-I208)</f>
        <v>0</v>
      </c>
      <c r="L208" s="23">
        <f t="shared" ref="L208" ca="1" si="418">I208*$K$2+$K$2/2</f>
        <v>8.125</v>
      </c>
      <c r="M208" s="1"/>
      <c r="N208" s="5">
        <f t="shared" ca="1" si="398"/>
        <v>-0.105</v>
      </c>
      <c r="O208" s="5">
        <f t="shared" ca="1" si="304"/>
        <v>-0.105</v>
      </c>
      <c r="P208" s="30">
        <f t="shared" ca="1" si="406"/>
        <v>0</v>
      </c>
      <c r="Q208" s="30" t="str">
        <f t="shared" ref="Q208" ca="1" si="419">CONCATENATE(P208,P209,P210,P211)</f>
        <v>0010</v>
      </c>
      <c r="R208" s="30">
        <f t="shared" ref="R208" ca="1" si="420">BIN2DEC(Q208)</f>
        <v>2</v>
      </c>
      <c r="S208" s="30">
        <v>50</v>
      </c>
      <c r="T208" s="30">
        <f t="shared" ref="T208" ca="1" si="421">ABS(BIN2DEC(CONCATENATE(B208,B209,B210,B211))-R208)</f>
        <v>4</v>
      </c>
      <c r="U208" s="11">
        <f t="shared" ref="U208" ca="1" si="422">R208*$K$2</f>
        <v>2.5</v>
      </c>
    </row>
    <row r="209" spans="1:21" x14ac:dyDescent="0.25">
      <c r="A209" s="4">
        <v>201</v>
      </c>
      <c r="B209" s="37" t="str">
        <f>MID(VLOOKUP(A209/4,'Nyquist Rate - Tx'!$E$15:$J$270,6),(MOD(A209,4)+1),1)</f>
        <v>1</v>
      </c>
      <c r="C209" s="5">
        <f t="shared" ca="1" si="403"/>
        <v>-93</v>
      </c>
      <c r="D209" s="35"/>
      <c r="E209" s="5">
        <f t="shared" ca="1" si="393"/>
        <v>-0.18600000000000003</v>
      </c>
      <c r="F209" s="5">
        <f t="shared" ca="1" si="404"/>
        <v>0.81399999999999995</v>
      </c>
      <c r="G209" s="27">
        <f t="shared" ca="1" si="405"/>
        <v>1</v>
      </c>
      <c r="H209" s="28"/>
      <c r="I209" s="28"/>
      <c r="J209" s="28"/>
      <c r="K209" s="28"/>
      <c r="L209" s="5"/>
      <c r="M209" s="1"/>
      <c r="N209" s="5">
        <f t="shared" ca="1" si="398"/>
        <v>-0.65100000000000002</v>
      </c>
      <c r="O209" s="5">
        <f t="shared" ca="1" si="304"/>
        <v>0.34899999999999998</v>
      </c>
      <c r="P209" s="30">
        <f t="shared" ca="1" si="406"/>
        <v>0</v>
      </c>
      <c r="Q209" s="28"/>
      <c r="R209" s="28"/>
      <c r="S209" s="28"/>
      <c r="T209" s="28"/>
      <c r="U209" s="5"/>
    </row>
    <row r="210" spans="1:21" x14ac:dyDescent="0.25">
      <c r="A210" s="4">
        <v>202</v>
      </c>
      <c r="B210" s="37" t="str">
        <f>MID(VLOOKUP(A210/4,'Nyquist Rate - Tx'!$E$15:$J$270,6),(MOD(A210,4)+1),1)</f>
        <v>1</v>
      </c>
      <c r="C210" s="5">
        <f t="shared" ca="1" si="403"/>
        <v>64</v>
      </c>
      <c r="D210" s="35"/>
      <c r="E210" s="5">
        <f t="shared" ca="1" si="393"/>
        <v>0.128</v>
      </c>
      <c r="F210" s="5">
        <f t="shared" ca="1" si="404"/>
        <v>1.1280000000000001</v>
      </c>
      <c r="G210" s="27">
        <f t="shared" ca="1" si="405"/>
        <v>1</v>
      </c>
      <c r="H210" s="28"/>
      <c r="I210" s="28"/>
      <c r="J210" s="28"/>
      <c r="K210" s="28"/>
      <c r="L210" s="5"/>
      <c r="M210" s="1"/>
      <c r="N210" s="5">
        <f t="shared" ca="1" si="398"/>
        <v>0.44799999999999995</v>
      </c>
      <c r="O210" s="5">
        <f t="shared" ca="1" si="304"/>
        <v>1.448</v>
      </c>
      <c r="P210" s="30">
        <f t="shared" ca="1" si="406"/>
        <v>1</v>
      </c>
      <c r="Q210" s="28"/>
      <c r="R210" s="28"/>
      <c r="S210" s="28"/>
      <c r="T210" s="28"/>
      <c r="U210" s="5"/>
    </row>
    <row r="211" spans="1:21" x14ac:dyDescent="0.25">
      <c r="A211" s="4">
        <v>203</v>
      </c>
      <c r="B211" s="37" t="str">
        <f>MID(VLOOKUP(A211/4,'Nyquist Rate - Tx'!$E$15:$J$270,6),(MOD(A211,4)+1),1)</f>
        <v>0</v>
      </c>
      <c r="C211" s="5">
        <f t="shared" ca="1" si="403"/>
        <v>39</v>
      </c>
      <c r="D211" s="35"/>
      <c r="E211" s="5">
        <f t="shared" ca="1" si="393"/>
        <v>7.8000000000000014E-2</v>
      </c>
      <c r="F211" s="5">
        <f t="shared" ca="1" si="404"/>
        <v>7.8000000000000014E-2</v>
      </c>
      <c r="G211" s="27">
        <f t="shared" ca="1" si="405"/>
        <v>0</v>
      </c>
      <c r="H211" s="28"/>
      <c r="I211" s="28"/>
      <c r="J211" s="28"/>
      <c r="K211" s="28"/>
      <c r="L211" s="5"/>
      <c r="M211" s="1"/>
      <c r="N211" s="5">
        <f t="shared" ca="1" si="398"/>
        <v>0.27299999999999996</v>
      </c>
      <c r="O211" s="5">
        <f t="shared" ca="1" si="304"/>
        <v>0.27299999999999996</v>
      </c>
      <c r="P211" s="30">
        <f t="shared" ca="1" si="406"/>
        <v>0</v>
      </c>
      <c r="Q211" s="28"/>
      <c r="R211" s="28"/>
      <c r="S211" s="28"/>
      <c r="T211" s="28"/>
      <c r="U211" s="5"/>
    </row>
    <row r="212" spans="1:21" x14ac:dyDescent="0.25">
      <c r="A212" s="4">
        <v>204</v>
      </c>
      <c r="B212" s="37" t="str">
        <f>MID(VLOOKUP(A212/4,'Nyquist Rate - Tx'!$E$15:$J$270,6),(MOD(A212,4)+1),1)</f>
        <v>0</v>
      </c>
      <c r="C212" s="5">
        <f t="shared" ca="1" si="403"/>
        <v>39</v>
      </c>
      <c r="D212" s="35"/>
      <c r="E212" s="5">
        <f t="shared" ca="1" si="393"/>
        <v>7.8000000000000014E-2</v>
      </c>
      <c r="F212" s="5">
        <f t="shared" ca="1" si="404"/>
        <v>7.8000000000000014E-2</v>
      </c>
      <c r="G212" s="27">
        <f t="shared" ca="1" si="405"/>
        <v>0</v>
      </c>
      <c r="H212" s="27" t="str">
        <f t="shared" ref="H212" ca="1" si="423">CONCATENATE(G212, G213, G214, G215)</f>
        <v>0000</v>
      </c>
      <c r="I212" s="27">
        <f t="shared" ref="I212" ca="1" si="424">BIN2DEC(H212)</f>
        <v>0</v>
      </c>
      <c r="J212" s="28">
        <v>51</v>
      </c>
      <c r="K212" s="27">
        <f t="shared" ref="K212" ca="1" si="425">ABS(BIN2DEC(CONCATENATE(B212,B213,B214,B215))-I212)</f>
        <v>0</v>
      </c>
      <c r="L212" s="23">
        <f t="shared" ref="L212" ca="1" si="426">I212*$K$2+$K$2/2</f>
        <v>0.625</v>
      </c>
      <c r="M212" s="1"/>
      <c r="N212" s="5">
        <f t="shared" ca="1" si="398"/>
        <v>0.27299999999999996</v>
      </c>
      <c r="O212" s="5">
        <f t="shared" ca="1" si="304"/>
        <v>0.27299999999999996</v>
      </c>
      <c r="P212" s="30">
        <f t="shared" ca="1" si="406"/>
        <v>0</v>
      </c>
      <c r="Q212" s="30" t="str">
        <f t="shared" ref="Q212" ca="1" si="427">CONCATENATE(P212,P213,P214,P215)</f>
        <v>0001</v>
      </c>
      <c r="R212" s="30">
        <f t="shared" ref="R212" ca="1" si="428">BIN2DEC(Q212)</f>
        <v>1</v>
      </c>
      <c r="S212" s="30">
        <v>51</v>
      </c>
      <c r="T212" s="30">
        <f t="shared" ref="T212" ca="1" si="429">ABS(BIN2DEC(CONCATENATE(B212,B213,B214,B215))-R212)</f>
        <v>1</v>
      </c>
      <c r="U212" s="11">
        <f t="shared" ref="U212" ca="1" si="430">R212*$K$2</f>
        <v>1.25</v>
      </c>
    </row>
    <row r="213" spans="1:21" x14ac:dyDescent="0.25">
      <c r="A213" s="4">
        <v>205</v>
      </c>
      <c r="B213" s="37" t="str">
        <f>MID(VLOOKUP(A213/4,'Nyquist Rate - Tx'!$E$15:$J$270,6),(MOD(A213,4)+1),1)</f>
        <v>0</v>
      </c>
      <c r="C213" s="5">
        <f t="shared" ca="1" si="403"/>
        <v>-97</v>
      </c>
      <c r="D213" s="35"/>
      <c r="E213" s="5">
        <f t="shared" ca="1" si="393"/>
        <v>-0.19400000000000001</v>
      </c>
      <c r="F213" s="5">
        <f t="shared" ca="1" si="404"/>
        <v>-0.19400000000000001</v>
      </c>
      <c r="G213" s="27">
        <f t="shared" ca="1" si="405"/>
        <v>0</v>
      </c>
      <c r="H213" s="28"/>
      <c r="I213" s="28"/>
      <c r="J213" s="28"/>
      <c r="K213" s="28"/>
      <c r="L213" s="5"/>
      <c r="M213" s="1"/>
      <c r="N213" s="5">
        <f t="shared" ca="1" si="398"/>
        <v>-0.67899999999999994</v>
      </c>
      <c r="O213" s="5">
        <f t="shared" ca="1" si="304"/>
        <v>-0.67899999999999994</v>
      </c>
      <c r="P213" s="30">
        <f t="shared" ca="1" si="406"/>
        <v>0</v>
      </c>
      <c r="Q213" s="28"/>
      <c r="R213" s="28"/>
      <c r="S213" s="28"/>
      <c r="T213" s="28"/>
      <c r="U213" s="5"/>
    </row>
    <row r="214" spans="1:21" x14ac:dyDescent="0.25">
      <c r="A214" s="4">
        <v>206</v>
      </c>
      <c r="B214" s="37" t="str">
        <f>MID(VLOOKUP(A214/4,'Nyquist Rate - Tx'!$E$15:$J$270,6),(MOD(A214,4)+1),1)</f>
        <v>0</v>
      </c>
      <c r="C214" s="5">
        <f t="shared" ca="1" si="403"/>
        <v>46</v>
      </c>
      <c r="D214" s="35"/>
      <c r="E214" s="5">
        <f t="shared" ca="1" si="393"/>
        <v>9.2000000000000012E-2</v>
      </c>
      <c r="F214" s="5">
        <f t="shared" ca="1" si="404"/>
        <v>9.2000000000000012E-2</v>
      </c>
      <c r="G214" s="27">
        <f t="shared" ca="1" si="405"/>
        <v>0</v>
      </c>
      <c r="H214" s="28"/>
      <c r="I214" s="28"/>
      <c r="J214" s="28"/>
      <c r="K214" s="28"/>
      <c r="L214" s="5"/>
      <c r="M214" s="1"/>
      <c r="N214" s="5">
        <f t="shared" ca="1" si="398"/>
        <v>0.32200000000000001</v>
      </c>
      <c r="O214" s="5">
        <f t="shared" ca="1" si="304"/>
        <v>0.32200000000000001</v>
      </c>
      <c r="P214" s="30">
        <f t="shared" ca="1" si="406"/>
        <v>0</v>
      </c>
      <c r="Q214" s="28"/>
      <c r="R214" s="28"/>
      <c r="S214" s="28"/>
      <c r="T214" s="28"/>
      <c r="U214" s="5"/>
    </row>
    <row r="215" spans="1:21" x14ac:dyDescent="0.25">
      <c r="A215" s="4">
        <v>207</v>
      </c>
      <c r="B215" s="37" t="str">
        <f>MID(VLOOKUP(A215/4,'Nyquist Rate - Tx'!$E$15:$J$270,6),(MOD(A215,4)+1),1)</f>
        <v>0</v>
      </c>
      <c r="C215" s="5">
        <f t="shared" ca="1" si="403"/>
        <v>100</v>
      </c>
      <c r="D215" s="35"/>
      <c r="E215" s="5">
        <f t="shared" ca="1" si="393"/>
        <v>0.2</v>
      </c>
      <c r="F215" s="5">
        <f t="shared" ca="1" si="404"/>
        <v>0.2</v>
      </c>
      <c r="G215" s="27">
        <f t="shared" ca="1" si="405"/>
        <v>0</v>
      </c>
      <c r="H215" s="28"/>
      <c r="I215" s="28"/>
      <c r="J215" s="28"/>
      <c r="K215" s="28"/>
      <c r="L215" s="5"/>
      <c r="M215" s="1"/>
      <c r="N215" s="5">
        <f t="shared" ca="1" si="398"/>
        <v>0.7</v>
      </c>
      <c r="O215" s="5">
        <f t="shared" ca="1" si="304"/>
        <v>0.7</v>
      </c>
      <c r="P215" s="30">
        <f t="shared" ca="1" si="406"/>
        <v>1</v>
      </c>
      <c r="Q215" s="28"/>
      <c r="R215" s="28"/>
      <c r="S215" s="28"/>
      <c r="T215" s="28"/>
      <c r="U215" s="5"/>
    </row>
    <row r="216" spans="1:21" x14ac:dyDescent="0.25">
      <c r="A216" s="4">
        <v>208</v>
      </c>
      <c r="B216" s="37" t="str">
        <f>MID(VLOOKUP(A216/4,'Nyquist Rate - Tx'!$E$15:$J$270,6),(MOD(A216,4)+1),1)</f>
        <v>1</v>
      </c>
      <c r="C216" s="5">
        <f t="shared" ca="1" si="403"/>
        <v>-17</v>
      </c>
      <c r="D216" s="35"/>
      <c r="E216" s="5">
        <f t="shared" ca="1" si="393"/>
        <v>-3.4000000000000002E-2</v>
      </c>
      <c r="F216" s="5">
        <f t="shared" ca="1" si="404"/>
        <v>0.96599999999999997</v>
      </c>
      <c r="G216" s="27">
        <f t="shared" ca="1" si="405"/>
        <v>1</v>
      </c>
      <c r="H216" s="27" t="str">
        <f t="shared" ref="H216" ca="1" si="431">CONCATENATE(G216, G217, G218, G219)</f>
        <v>1001</v>
      </c>
      <c r="I216" s="27">
        <f t="shared" ref="I216" ca="1" si="432">BIN2DEC(H216)</f>
        <v>9</v>
      </c>
      <c r="J216" s="27">
        <v>52</v>
      </c>
      <c r="K216" s="27">
        <f t="shared" ref="K216" ca="1" si="433">ABS(BIN2DEC(CONCATENATE(B216,B217,B218,B219))-I216)</f>
        <v>0</v>
      </c>
      <c r="L216" s="23">
        <f t="shared" ref="L216" ca="1" si="434">I216*$K$2+$K$2/2</f>
        <v>11.875</v>
      </c>
      <c r="M216" s="1"/>
      <c r="N216" s="5">
        <f t="shared" ca="1" si="398"/>
        <v>-0.11899999999999999</v>
      </c>
      <c r="O216" s="5">
        <f t="shared" ca="1" si="304"/>
        <v>0.88100000000000001</v>
      </c>
      <c r="P216" s="30">
        <f t="shared" ca="1" si="406"/>
        <v>1</v>
      </c>
      <c r="Q216" s="30" t="str">
        <f t="shared" ref="Q216" ca="1" si="435">CONCATENATE(P216,P217,P218,P219)</f>
        <v>1001</v>
      </c>
      <c r="R216" s="30">
        <f t="shared" ref="R216" ca="1" si="436">BIN2DEC(Q216)</f>
        <v>9</v>
      </c>
      <c r="S216" s="30">
        <v>52</v>
      </c>
      <c r="T216" s="30">
        <f t="shared" ref="T216" ca="1" si="437">ABS(BIN2DEC(CONCATENATE(B216,B217,B218,B219))-R216)</f>
        <v>0</v>
      </c>
      <c r="U216" s="11">
        <f t="shared" ref="U216" ca="1" si="438">R216*$K$2</f>
        <v>11.25</v>
      </c>
    </row>
    <row r="217" spans="1:21" x14ac:dyDescent="0.25">
      <c r="A217" s="4">
        <v>209</v>
      </c>
      <c r="B217" s="37" t="str">
        <f>MID(VLOOKUP(A217/4,'Nyquist Rate - Tx'!$E$15:$J$270,6),(MOD(A217,4)+1),1)</f>
        <v>0</v>
      </c>
      <c r="C217" s="5">
        <f t="shared" ca="1" si="403"/>
        <v>-97</v>
      </c>
      <c r="D217" s="35"/>
      <c r="E217" s="5">
        <f t="shared" ca="1" si="393"/>
        <v>-0.19400000000000001</v>
      </c>
      <c r="F217" s="5">
        <f t="shared" ca="1" si="404"/>
        <v>-0.19400000000000001</v>
      </c>
      <c r="G217" s="27">
        <f t="shared" ca="1" si="405"/>
        <v>0</v>
      </c>
      <c r="H217" s="28"/>
      <c r="I217" s="28"/>
      <c r="J217" s="28"/>
      <c r="K217" s="28"/>
      <c r="L217" s="5"/>
      <c r="M217" s="1"/>
      <c r="N217" s="5">
        <f t="shared" ca="1" si="398"/>
        <v>-0.67899999999999994</v>
      </c>
      <c r="O217" s="5">
        <f t="shared" ca="1" si="304"/>
        <v>-0.67899999999999994</v>
      </c>
      <c r="P217" s="30">
        <f t="shared" ca="1" si="406"/>
        <v>0</v>
      </c>
      <c r="Q217" s="28"/>
      <c r="R217" s="28"/>
      <c r="S217" s="28"/>
      <c r="T217" s="28"/>
      <c r="U217" s="5"/>
    </row>
    <row r="218" spans="1:21" x14ac:dyDescent="0.25">
      <c r="A218" s="4">
        <v>210</v>
      </c>
      <c r="B218" s="37" t="str">
        <f>MID(VLOOKUP(A218/4,'Nyquist Rate - Tx'!$E$15:$J$270,6),(MOD(A218,4)+1),1)</f>
        <v>0</v>
      </c>
      <c r="C218" s="5">
        <f t="shared" ca="1" si="403"/>
        <v>-55</v>
      </c>
      <c r="D218" s="35"/>
      <c r="E218" s="5">
        <f t="shared" ca="1" si="393"/>
        <v>-0.11000000000000001</v>
      </c>
      <c r="F218" s="5">
        <f t="shared" ca="1" si="404"/>
        <v>-0.11000000000000001</v>
      </c>
      <c r="G218" s="27">
        <f t="shared" ca="1" si="405"/>
        <v>0</v>
      </c>
      <c r="H218" s="28"/>
      <c r="I218" s="28"/>
      <c r="J218" s="28"/>
      <c r="K218" s="28"/>
      <c r="L218" s="5"/>
      <c r="M218" s="1"/>
      <c r="N218" s="5">
        <f t="shared" ca="1" si="398"/>
        <v>-0.38500000000000001</v>
      </c>
      <c r="O218" s="5">
        <f t="shared" ref="O218:O281" ca="1" si="439">N218+B218</f>
        <v>-0.38500000000000001</v>
      </c>
      <c r="P218" s="30">
        <f t="shared" ca="1" si="406"/>
        <v>0</v>
      </c>
      <c r="Q218" s="28"/>
      <c r="R218" s="28"/>
      <c r="S218" s="28"/>
      <c r="T218" s="28"/>
      <c r="U218" s="5"/>
    </row>
    <row r="219" spans="1:21" x14ac:dyDescent="0.25">
      <c r="A219" s="4">
        <v>211</v>
      </c>
      <c r="B219" s="37" t="str">
        <f>MID(VLOOKUP(A219/4,'Nyquist Rate - Tx'!$E$15:$J$270,6),(MOD(A219,4)+1),1)</f>
        <v>1</v>
      </c>
      <c r="C219" s="5">
        <f t="shared" ca="1" si="403"/>
        <v>-25</v>
      </c>
      <c r="D219" s="35"/>
      <c r="E219" s="5">
        <f t="shared" ca="1" si="393"/>
        <v>-0.05</v>
      </c>
      <c r="F219" s="5">
        <f t="shared" ca="1" si="404"/>
        <v>0.95</v>
      </c>
      <c r="G219" s="27">
        <f t="shared" ca="1" si="405"/>
        <v>1</v>
      </c>
      <c r="H219" s="28"/>
      <c r="I219" s="28"/>
      <c r="J219" s="28"/>
      <c r="K219" s="28"/>
      <c r="L219" s="5"/>
      <c r="M219" s="1"/>
      <c r="N219" s="5">
        <f t="shared" ca="1" si="398"/>
        <v>-0.17499999999999999</v>
      </c>
      <c r="O219" s="5">
        <f t="shared" ca="1" si="439"/>
        <v>0.82499999999999996</v>
      </c>
      <c r="P219" s="30">
        <f t="shared" ca="1" si="406"/>
        <v>1</v>
      </c>
      <c r="Q219" s="28"/>
      <c r="R219" s="28"/>
      <c r="S219" s="28"/>
      <c r="T219" s="28"/>
      <c r="U219" s="5"/>
    </row>
    <row r="220" spans="1:21" x14ac:dyDescent="0.25">
      <c r="A220" s="4">
        <v>212</v>
      </c>
      <c r="B220" s="37" t="str">
        <f>MID(VLOOKUP(A220/4,'Nyquist Rate - Tx'!$E$15:$J$270,6),(MOD(A220,4)+1),1)</f>
        <v>0</v>
      </c>
      <c r="C220" s="5">
        <f t="shared" ca="1" si="403"/>
        <v>72</v>
      </c>
      <c r="D220" s="35"/>
      <c r="E220" s="5">
        <f t="shared" ca="1" si="393"/>
        <v>0.14399999999999999</v>
      </c>
      <c r="F220" s="5">
        <f t="shared" ca="1" si="404"/>
        <v>0.14399999999999999</v>
      </c>
      <c r="G220" s="27">
        <f t="shared" ca="1" si="405"/>
        <v>0</v>
      </c>
      <c r="H220" s="27" t="str">
        <f t="shared" ref="H220" ca="1" si="440">CONCATENATE(G220, G221, G222, G223)</f>
        <v>0000</v>
      </c>
      <c r="I220" s="27">
        <f t="shared" ref="I220" ca="1" si="441">BIN2DEC(H220)</f>
        <v>0</v>
      </c>
      <c r="J220" s="28">
        <v>53</v>
      </c>
      <c r="K220" s="27">
        <f t="shared" ref="K220" ca="1" si="442">ABS(BIN2DEC(CONCATENATE(B220,B221,B222,B223))-I220)</f>
        <v>0</v>
      </c>
      <c r="L220" s="23">
        <f t="shared" ref="L220" ca="1" si="443">I220*$K$2+$K$2/2</f>
        <v>0.625</v>
      </c>
      <c r="M220" s="1"/>
      <c r="N220" s="5">
        <f t="shared" ca="1" si="398"/>
        <v>0.504</v>
      </c>
      <c r="O220" s="5">
        <f t="shared" ca="1" si="439"/>
        <v>0.504</v>
      </c>
      <c r="P220" s="30">
        <f t="shared" ca="1" si="406"/>
        <v>1</v>
      </c>
      <c r="Q220" s="30" t="str">
        <f t="shared" ref="Q220" ca="1" si="444">CONCATENATE(P220,P221,P222,P223)</f>
        <v>1001</v>
      </c>
      <c r="R220" s="30">
        <f t="shared" ref="R220" ca="1" si="445">BIN2DEC(Q220)</f>
        <v>9</v>
      </c>
      <c r="S220" s="30">
        <v>53</v>
      </c>
      <c r="T220" s="30">
        <f t="shared" ref="T220" ca="1" si="446">ABS(BIN2DEC(CONCATENATE(B220,B221,B222,B223))-R220)</f>
        <v>9</v>
      </c>
      <c r="U220" s="11">
        <f t="shared" ref="U220" ca="1" si="447">R220*$K$2</f>
        <v>11.25</v>
      </c>
    </row>
    <row r="221" spans="1:21" x14ac:dyDescent="0.25">
      <c r="A221" s="4">
        <v>213</v>
      </c>
      <c r="B221" s="37" t="str">
        <f>MID(VLOOKUP(A221/4,'Nyquist Rate - Tx'!$E$15:$J$270,6),(MOD(A221,4)+1),1)</f>
        <v>0</v>
      </c>
      <c r="C221" s="5">
        <f t="shared" ca="1" si="403"/>
        <v>21</v>
      </c>
      <c r="D221" s="35"/>
      <c r="E221" s="5">
        <f t="shared" ca="1" si="393"/>
        <v>4.2000000000000003E-2</v>
      </c>
      <c r="F221" s="5">
        <f t="shared" ca="1" si="404"/>
        <v>4.2000000000000003E-2</v>
      </c>
      <c r="G221" s="27">
        <f t="shared" ca="1" si="405"/>
        <v>0</v>
      </c>
      <c r="H221" s="28"/>
      <c r="I221" s="28"/>
      <c r="J221" s="28"/>
      <c r="K221" s="28"/>
      <c r="L221" s="5"/>
      <c r="M221" s="1"/>
      <c r="N221" s="5">
        <f t="shared" ca="1" si="398"/>
        <v>0.14699999999999999</v>
      </c>
      <c r="O221" s="5">
        <f t="shared" ca="1" si="439"/>
        <v>0.14699999999999999</v>
      </c>
      <c r="P221" s="30">
        <f t="shared" ca="1" si="406"/>
        <v>0</v>
      </c>
      <c r="Q221" s="28"/>
      <c r="R221" s="28"/>
      <c r="S221" s="28"/>
      <c r="T221" s="28"/>
      <c r="U221" s="5"/>
    </row>
    <row r="222" spans="1:21" x14ac:dyDescent="0.25">
      <c r="A222" s="4">
        <v>214</v>
      </c>
      <c r="B222" s="37" t="str">
        <f>MID(VLOOKUP(A222/4,'Nyquist Rate - Tx'!$E$15:$J$270,6),(MOD(A222,4)+1),1)</f>
        <v>0</v>
      </c>
      <c r="C222" s="5">
        <f t="shared" ca="1" si="403"/>
        <v>-13</v>
      </c>
      <c r="D222" s="35"/>
      <c r="E222" s="5">
        <f t="shared" ca="1" si="393"/>
        <v>-2.6000000000000002E-2</v>
      </c>
      <c r="F222" s="5">
        <f t="shared" ca="1" si="404"/>
        <v>-2.6000000000000002E-2</v>
      </c>
      <c r="G222" s="27">
        <f t="shared" ca="1" si="405"/>
        <v>0</v>
      </c>
      <c r="H222" s="28"/>
      <c r="I222" s="28"/>
      <c r="J222" s="28"/>
      <c r="K222" s="28"/>
      <c r="L222" s="5"/>
      <c r="M222" s="1"/>
      <c r="N222" s="5">
        <f t="shared" ca="1" si="398"/>
        <v>-9.0999999999999998E-2</v>
      </c>
      <c r="O222" s="5">
        <f t="shared" ca="1" si="439"/>
        <v>-9.0999999999999998E-2</v>
      </c>
      <c r="P222" s="30">
        <f t="shared" ca="1" si="406"/>
        <v>0</v>
      </c>
      <c r="Q222" s="28"/>
      <c r="R222" s="28"/>
      <c r="S222" s="28"/>
      <c r="T222" s="28"/>
      <c r="U222" s="5"/>
    </row>
    <row r="223" spans="1:21" x14ac:dyDescent="0.25">
      <c r="A223" s="4">
        <v>215</v>
      </c>
      <c r="B223" s="37" t="str">
        <f>MID(VLOOKUP(A223/4,'Nyquist Rate - Tx'!$E$15:$J$270,6),(MOD(A223,4)+1),1)</f>
        <v>0</v>
      </c>
      <c r="C223" s="5">
        <f t="shared" ca="1" si="403"/>
        <v>76</v>
      </c>
      <c r="D223" s="35"/>
      <c r="E223" s="5">
        <f t="shared" ca="1" si="393"/>
        <v>0.15200000000000002</v>
      </c>
      <c r="F223" s="5">
        <f t="shared" ca="1" si="404"/>
        <v>0.15200000000000002</v>
      </c>
      <c r="G223" s="27">
        <f t="shared" ca="1" si="405"/>
        <v>0</v>
      </c>
      <c r="H223" s="28"/>
      <c r="I223" s="28"/>
      <c r="J223" s="28"/>
      <c r="K223" s="28"/>
      <c r="L223" s="5"/>
      <c r="M223" s="1"/>
      <c r="N223" s="5">
        <f t="shared" ca="1" si="398"/>
        <v>0.53199999999999992</v>
      </c>
      <c r="O223" s="5">
        <f t="shared" ca="1" si="439"/>
        <v>0.53199999999999992</v>
      </c>
      <c r="P223" s="30">
        <f t="shared" ca="1" si="406"/>
        <v>1</v>
      </c>
      <c r="Q223" s="28"/>
      <c r="R223" s="28"/>
      <c r="S223" s="28"/>
      <c r="T223" s="28"/>
      <c r="U223" s="5"/>
    </row>
    <row r="224" spans="1:21" x14ac:dyDescent="0.25">
      <c r="A224" s="4">
        <v>216</v>
      </c>
      <c r="B224" s="37" t="str">
        <f>MID(VLOOKUP(A224/4,'Nyquist Rate - Tx'!$E$15:$J$270,6),(MOD(A224,4)+1),1)</f>
        <v>0</v>
      </c>
      <c r="C224" s="5">
        <f t="shared" ca="1" si="403"/>
        <v>-31</v>
      </c>
      <c r="D224" s="35"/>
      <c r="E224" s="5">
        <f t="shared" ca="1" si="393"/>
        <v>-6.2E-2</v>
      </c>
      <c r="F224" s="5">
        <f t="shared" ca="1" si="404"/>
        <v>-6.2E-2</v>
      </c>
      <c r="G224" s="27">
        <f t="shared" ca="1" si="405"/>
        <v>0</v>
      </c>
      <c r="H224" s="27" t="str">
        <f t="shared" ref="H224" ca="1" si="448">CONCATENATE(G224, G225, G226, G227)</f>
        <v>0110</v>
      </c>
      <c r="I224" s="27">
        <f t="shared" ref="I224" ca="1" si="449">BIN2DEC(H224)</f>
        <v>6</v>
      </c>
      <c r="J224" s="27">
        <v>54</v>
      </c>
      <c r="K224" s="27">
        <f t="shared" ref="K224" ca="1" si="450">ABS(BIN2DEC(CONCATENATE(B224,B225,B226,B227))-I224)</f>
        <v>0</v>
      </c>
      <c r="L224" s="23">
        <f t="shared" ref="L224" ca="1" si="451">I224*$K$2+$K$2/2</f>
        <v>8.125</v>
      </c>
      <c r="M224" s="1"/>
      <c r="N224" s="5">
        <f t="shared" ca="1" si="398"/>
        <v>-0.217</v>
      </c>
      <c r="O224" s="5">
        <f t="shared" ca="1" si="439"/>
        <v>-0.217</v>
      </c>
      <c r="P224" s="30">
        <f t="shared" ca="1" si="406"/>
        <v>0</v>
      </c>
      <c r="Q224" s="30" t="str">
        <f t="shared" ref="Q224" ca="1" si="452">CONCATENATE(P224,P225,P226,P227)</f>
        <v>0110</v>
      </c>
      <c r="R224" s="30">
        <f t="shared" ref="R224" ca="1" si="453">BIN2DEC(Q224)</f>
        <v>6</v>
      </c>
      <c r="S224" s="30">
        <v>54</v>
      </c>
      <c r="T224" s="30">
        <f t="shared" ref="T224" ca="1" si="454">ABS(BIN2DEC(CONCATENATE(B224,B225,B226,B227))-R224)</f>
        <v>0</v>
      </c>
      <c r="U224" s="11">
        <f t="shared" ref="U224" ca="1" si="455">R224*$K$2</f>
        <v>7.5</v>
      </c>
    </row>
    <row r="225" spans="1:21" x14ac:dyDescent="0.25">
      <c r="A225" s="4">
        <v>217</v>
      </c>
      <c r="B225" s="37" t="str">
        <f>MID(VLOOKUP(A225/4,'Nyquist Rate - Tx'!$E$15:$J$270,6),(MOD(A225,4)+1),1)</f>
        <v>1</v>
      </c>
      <c r="C225" s="5">
        <f t="shared" ca="1" si="403"/>
        <v>-46</v>
      </c>
      <c r="D225" s="35"/>
      <c r="E225" s="5">
        <f t="shared" ca="1" si="393"/>
        <v>-9.2000000000000012E-2</v>
      </c>
      <c r="F225" s="5">
        <f t="shared" ca="1" si="404"/>
        <v>0.90800000000000003</v>
      </c>
      <c r="G225" s="27">
        <f t="shared" ca="1" si="405"/>
        <v>1</v>
      </c>
      <c r="H225" s="28"/>
      <c r="I225" s="28"/>
      <c r="J225" s="28"/>
      <c r="K225" s="28"/>
      <c r="L225" s="5"/>
      <c r="M225" s="1"/>
      <c r="N225" s="5">
        <f t="shared" ca="1" si="398"/>
        <v>-0.32200000000000001</v>
      </c>
      <c r="O225" s="5">
        <f t="shared" ca="1" si="439"/>
        <v>0.67799999999999994</v>
      </c>
      <c r="P225" s="30">
        <f t="shared" ca="1" si="406"/>
        <v>1</v>
      </c>
      <c r="Q225" s="28"/>
      <c r="R225" s="28"/>
      <c r="S225" s="28"/>
      <c r="T225" s="28"/>
      <c r="U225" s="5"/>
    </row>
    <row r="226" spans="1:21" x14ac:dyDescent="0.25">
      <c r="A226" s="4">
        <v>218</v>
      </c>
      <c r="B226" s="37" t="str">
        <f>MID(VLOOKUP(A226/4,'Nyquist Rate - Tx'!$E$15:$J$270,6),(MOD(A226,4)+1),1)</f>
        <v>1</v>
      </c>
      <c r="C226" s="5">
        <f t="shared" ca="1" si="403"/>
        <v>-51</v>
      </c>
      <c r="D226" s="35"/>
      <c r="E226" s="5">
        <f t="shared" ca="1" si="393"/>
        <v>-0.10200000000000001</v>
      </c>
      <c r="F226" s="5">
        <f t="shared" ca="1" si="404"/>
        <v>0.89800000000000002</v>
      </c>
      <c r="G226" s="27">
        <f t="shared" ca="1" si="405"/>
        <v>1</v>
      </c>
      <c r="H226" s="28"/>
      <c r="I226" s="28"/>
      <c r="J226" s="28"/>
      <c r="K226" s="28"/>
      <c r="L226" s="5"/>
      <c r="M226" s="1"/>
      <c r="N226" s="5">
        <f t="shared" ca="1" si="398"/>
        <v>-0.35699999999999998</v>
      </c>
      <c r="O226" s="5">
        <f t="shared" ca="1" si="439"/>
        <v>0.64300000000000002</v>
      </c>
      <c r="P226" s="30">
        <f t="shared" ca="1" si="406"/>
        <v>1</v>
      </c>
      <c r="Q226" s="28"/>
      <c r="R226" s="28"/>
      <c r="S226" s="28"/>
      <c r="T226" s="28"/>
      <c r="U226" s="5"/>
    </row>
    <row r="227" spans="1:21" x14ac:dyDescent="0.25">
      <c r="A227" s="4">
        <v>219</v>
      </c>
      <c r="B227" s="37" t="str">
        <f>MID(VLOOKUP(A227/4,'Nyquist Rate - Tx'!$E$15:$J$270,6),(MOD(A227,4)+1),1)</f>
        <v>0</v>
      </c>
      <c r="C227" s="5">
        <f t="shared" ca="1" si="403"/>
        <v>-50</v>
      </c>
      <c r="D227" s="35"/>
      <c r="E227" s="5">
        <f t="shared" ca="1" si="393"/>
        <v>-0.1</v>
      </c>
      <c r="F227" s="5">
        <f t="shared" ca="1" si="404"/>
        <v>-0.1</v>
      </c>
      <c r="G227" s="27">
        <f t="shared" ca="1" si="405"/>
        <v>0</v>
      </c>
      <c r="H227" s="28"/>
      <c r="I227" s="28"/>
      <c r="J227" s="28"/>
      <c r="K227" s="28"/>
      <c r="L227" s="5"/>
      <c r="M227" s="1"/>
      <c r="N227" s="5">
        <f t="shared" ca="1" si="398"/>
        <v>-0.35</v>
      </c>
      <c r="O227" s="5">
        <f t="shared" ca="1" si="439"/>
        <v>-0.35</v>
      </c>
      <c r="P227" s="30">
        <f t="shared" ca="1" si="406"/>
        <v>0</v>
      </c>
      <c r="Q227" s="28"/>
      <c r="R227" s="28"/>
      <c r="S227" s="28"/>
      <c r="T227" s="28"/>
      <c r="U227" s="5"/>
    </row>
    <row r="228" spans="1:21" x14ac:dyDescent="0.25">
      <c r="A228" s="4">
        <v>220</v>
      </c>
      <c r="B228" s="37" t="str">
        <f>MID(VLOOKUP(A228/4,'Nyquist Rate - Tx'!$E$15:$J$270,6),(MOD(A228,4)+1),1)</f>
        <v>0</v>
      </c>
      <c r="C228" s="5">
        <f t="shared" ca="1" si="403"/>
        <v>44</v>
      </c>
      <c r="D228" s="35"/>
      <c r="E228" s="5">
        <f t="shared" ca="1" si="393"/>
        <v>8.8000000000000009E-2</v>
      </c>
      <c r="F228" s="5">
        <f t="shared" ca="1" si="404"/>
        <v>8.8000000000000009E-2</v>
      </c>
      <c r="G228" s="27">
        <f t="shared" ca="1" si="405"/>
        <v>0</v>
      </c>
      <c r="H228" s="27" t="str">
        <f t="shared" ref="H228" ca="1" si="456">CONCATENATE(G228, G229, G230, G231)</f>
        <v>0000</v>
      </c>
      <c r="I228" s="27">
        <f t="shared" ref="I228" ca="1" si="457">BIN2DEC(H228)</f>
        <v>0</v>
      </c>
      <c r="J228" s="28">
        <v>55</v>
      </c>
      <c r="K228" s="27">
        <f t="shared" ref="K228" ca="1" si="458">ABS(BIN2DEC(CONCATENATE(B228,B229,B230,B231))-I228)</f>
        <v>0</v>
      </c>
      <c r="L228" s="23">
        <f t="shared" ref="L228" ca="1" si="459">I228*$K$2+$K$2/2</f>
        <v>0.625</v>
      </c>
      <c r="M228" s="1"/>
      <c r="N228" s="5">
        <f t="shared" ca="1" si="398"/>
        <v>0.308</v>
      </c>
      <c r="O228" s="5">
        <f t="shared" ca="1" si="439"/>
        <v>0.308</v>
      </c>
      <c r="P228" s="30">
        <f t="shared" ca="1" si="406"/>
        <v>0</v>
      </c>
      <c r="Q228" s="30" t="str">
        <f t="shared" ref="Q228" ca="1" si="460">CONCATENATE(P228,P229,P230,P231)</f>
        <v>0000</v>
      </c>
      <c r="R228" s="30">
        <f t="shared" ref="R228" ca="1" si="461">BIN2DEC(Q228)</f>
        <v>0</v>
      </c>
      <c r="S228" s="30">
        <v>55</v>
      </c>
      <c r="T228" s="30">
        <f t="shared" ref="T228" ca="1" si="462">ABS(BIN2DEC(CONCATENATE(B228,B229,B230,B231))-R228)</f>
        <v>0</v>
      </c>
      <c r="U228" s="11">
        <f t="shared" ref="U228" ca="1" si="463">R228*$K$2</f>
        <v>0</v>
      </c>
    </row>
    <row r="229" spans="1:21" x14ac:dyDescent="0.25">
      <c r="A229" s="4">
        <v>221</v>
      </c>
      <c r="B229" s="37" t="str">
        <f>MID(VLOOKUP(A229/4,'Nyquist Rate - Tx'!$E$15:$J$270,6),(MOD(A229,4)+1),1)</f>
        <v>0</v>
      </c>
      <c r="C229" s="5">
        <f t="shared" ca="1" si="403"/>
        <v>-44</v>
      </c>
      <c r="D229" s="35"/>
      <c r="E229" s="5">
        <f t="shared" ca="1" si="393"/>
        <v>-8.8000000000000009E-2</v>
      </c>
      <c r="F229" s="5">
        <f t="shared" ca="1" si="404"/>
        <v>-8.8000000000000009E-2</v>
      </c>
      <c r="G229" s="27">
        <f t="shared" ca="1" si="405"/>
        <v>0</v>
      </c>
      <c r="H229" s="28"/>
      <c r="I229" s="28"/>
      <c r="J229" s="28"/>
      <c r="K229" s="28"/>
      <c r="L229" s="5"/>
      <c r="M229" s="1"/>
      <c r="N229" s="5">
        <f t="shared" ca="1" si="398"/>
        <v>-0.308</v>
      </c>
      <c r="O229" s="5">
        <f t="shared" ca="1" si="439"/>
        <v>-0.308</v>
      </c>
      <c r="P229" s="30">
        <f t="shared" ca="1" si="406"/>
        <v>0</v>
      </c>
      <c r="Q229" s="28"/>
      <c r="R229" s="28"/>
      <c r="S229" s="28"/>
      <c r="T229" s="28"/>
      <c r="U229" s="5"/>
    </row>
    <row r="230" spans="1:21" x14ac:dyDescent="0.25">
      <c r="A230" s="4">
        <v>222</v>
      </c>
      <c r="B230" s="37" t="str">
        <f>MID(VLOOKUP(A230/4,'Nyquist Rate - Tx'!$E$15:$J$270,6),(MOD(A230,4)+1),1)</f>
        <v>0</v>
      </c>
      <c r="C230" s="5">
        <f t="shared" ca="1" si="403"/>
        <v>-50</v>
      </c>
      <c r="D230" s="35"/>
      <c r="E230" s="5">
        <f t="shared" ca="1" si="393"/>
        <v>-0.1</v>
      </c>
      <c r="F230" s="5">
        <f t="shared" ca="1" si="404"/>
        <v>-0.1</v>
      </c>
      <c r="G230" s="27">
        <f t="shared" ca="1" si="405"/>
        <v>0</v>
      </c>
      <c r="H230" s="28"/>
      <c r="I230" s="28"/>
      <c r="J230" s="28"/>
      <c r="K230" s="28"/>
      <c r="L230" s="5"/>
      <c r="M230" s="1"/>
      <c r="N230" s="5">
        <f t="shared" ca="1" si="398"/>
        <v>-0.35</v>
      </c>
      <c r="O230" s="5">
        <f t="shared" ca="1" si="439"/>
        <v>-0.35</v>
      </c>
      <c r="P230" s="30">
        <f t="shared" ca="1" si="406"/>
        <v>0</v>
      </c>
      <c r="Q230" s="28"/>
      <c r="R230" s="28"/>
      <c r="S230" s="28"/>
      <c r="T230" s="28"/>
      <c r="U230" s="5"/>
    </row>
    <row r="231" spans="1:21" x14ac:dyDescent="0.25">
      <c r="A231" s="4">
        <v>223</v>
      </c>
      <c r="B231" s="37" t="str">
        <f>MID(VLOOKUP(A231/4,'Nyquist Rate - Tx'!$E$15:$J$270,6),(MOD(A231,4)+1),1)</f>
        <v>0</v>
      </c>
      <c r="C231" s="5">
        <f t="shared" ca="1" si="403"/>
        <v>58</v>
      </c>
      <c r="D231" s="35"/>
      <c r="E231" s="5">
        <f t="shared" ca="1" si="393"/>
        <v>0.11599999999999999</v>
      </c>
      <c r="F231" s="5">
        <f t="shared" ca="1" si="404"/>
        <v>0.11599999999999999</v>
      </c>
      <c r="G231" s="27">
        <f t="shared" ca="1" si="405"/>
        <v>0</v>
      </c>
      <c r="H231" s="28"/>
      <c r="I231" s="28"/>
      <c r="J231" s="28"/>
      <c r="K231" s="28"/>
      <c r="L231" s="5"/>
      <c r="M231" s="1"/>
      <c r="N231" s="5">
        <f t="shared" ca="1" si="398"/>
        <v>0.40599999999999997</v>
      </c>
      <c r="O231" s="5">
        <f t="shared" ca="1" si="439"/>
        <v>0.40599999999999997</v>
      </c>
      <c r="P231" s="30">
        <f t="shared" ca="1" si="406"/>
        <v>0</v>
      </c>
      <c r="Q231" s="28"/>
      <c r="R231" s="28"/>
      <c r="S231" s="28"/>
      <c r="T231" s="28"/>
      <c r="U231" s="5"/>
    </row>
    <row r="232" spans="1:21" x14ac:dyDescent="0.25">
      <c r="A232" s="4">
        <v>224</v>
      </c>
      <c r="B232" s="37" t="str">
        <f>MID(VLOOKUP(A232/4,'Nyquist Rate - Tx'!$E$15:$J$270,6),(MOD(A232,4)+1),1)</f>
        <v>1</v>
      </c>
      <c r="C232" s="5">
        <f t="shared" ca="1" si="403"/>
        <v>26</v>
      </c>
      <c r="D232" s="35"/>
      <c r="E232" s="5">
        <f t="shared" ca="1" si="393"/>
        <v>5.2000000000000005E-2</v>
      </c>
      <c r="F232" s="5">
        <f t="shared" ca="1" si="404"/>
        <v>1.052</v>
      </c>
      <c r="G232" s="27">
        <f t="shared" ca="1" si="405"/>
        <v>1</v>
      </c>
      <c r="H232" s="27" t="str">
        <f t="shared" ref="H232" ca="1" si="464">CONCATENATE(G232, G233, G234, G235)</f>
        <v>1001</v>
      </c>
      <c r="I232" s="27">
        <f t="shared" ref="I232" ca="1" si="465">BIN2DEC(H232)</f>
        <v>9</v>
      </c>
      <c r="J232" s="27">
        <v>56</v>
      </c>
      <c r="K232" s="27">
        <f t="shared" ref="K232" ca="1" si="466">ABS(BIN2DEC(CONCATENATE(B232,B233,B234,B235))-I232)</f>
        <v>0</v>
      </c>
      <c r="L232" s="23">
        <f t="shared" ref="L232" ca="1" si="467">I232*$K$2+$K$2/2</f>
        <v>11.875</v>
      </c>
      <c r="M232" s="1"/>
      <c r="N232" s="5">
        <f t="shared" ca="1" si="398"/>
        <v>0.182</v>
      </c>
      <c r="O232" s="5">
        <f t="shared" ca="1" si="439"/>
        <v>1.1819999999999999</v>
      </c>
      <c r="P232" s="30">
        <f t="shared" ca="1" si="406"/>
        <v>1</v>
      </c>
      <c r="Q232" s="30" t="str">
        <f t="shared" ref="Q232" ca="1" si="468">CONCATENATE(P232,P233,P234,P235)</f>
        <v>1001</v>
      </c>
      <c r="R232" s="30">
        <f t="shared" ref="R232" ca="1" si="469">BIN2DEC(Q232)</f>
        <v>9</v>
      </c>
      <c r="S232" s="30">
        <v>56</v>
      </c>
      <c r="T232" s="30">
        <f t="shared" ref="T232" ca="1" si="470">ABS(BIN2DEC(CONCATENATE(B232,B233,B234,B235))-R232)</f>
        <v>0</v>
      </c>
      <c r="U232" s="11">
        <f t="shared" ref="U232" ca="1" si="471">R232*$K$2</f>
        <v>11.25</v>
      </c>
    </row>
    <row r="233" spans="1:21" x14ac:dyDescent="0.25">
      <c r="A233" s="4">
        <v>225</v>
      </c>
      <c r="B233" s="37" t="str">
        <f>MID(VLOOKUP(A233/4,'Nyquist Rate - Tx'!$E$15:$J$270,6),(MOD(A233,4)+1),1)</f>
        <v>0</v>
      </c>
      <c r="C233" s="5">
        <f t="shared" ca="1" si="403"/>
        <v>-100</v>
      </c>
      <c r="D233" s="35"/>
      <c r="E233" s="5">
        <f t="shared" ca="1" si="393"/>
        <v>-0.2</v>
      </c>
      <c r="F233" s="5">
        <f t="shared" ca="1" si="404"/>
        <v>-0.2</v>
      </c>
      <c r="G233" s="27">
        <f t="shared" ca="1" si="405"/>
        <v>0</v>
      </c>
      <c r="H233" s="28"/>
      <c r="I233" s="28"/>
      <c r="J233" s="28"/>
      <c r="K233" s="28"/>
      <c r="L233" s="5"/>
      <c r="M233" s="1"/>
      <c r="N233" s="5">
        <f t="shared" ca="1" si="398"/>
        <v>-0.7</v>
      </c>
      <c r="O233" s="5">
        <f t="shared" ca="1" si="439"/>
        <v>-0.7</v>
      </c>
      <c r="P233" s="30">
        <f t="shared" ca="1" si="406"/>
        <v>0</v>
      </c>
      <c r="Q233" s="28"/>
      <c r="R233" s="28"/>
      <c r="S233" s="28"/>
      <c r="T233" s="28"/>
      <c r="U233" s="5"/>
    </row>
    <row r="234" spans="1:21" x14ac:dyDescent="0.25">
      <c r="A234" s="4">
        <v>226</v>
      </c>
      <c r="B234" s="37" t="str">
        <f>MID(VLOOKUP(A234/4,'Nyquist Rate - Tx'!$E$15:$J$270,6),(MOD(A234,4)+1),1)</f>
        <v>0</v>
      </c>
      <c r="C234" s="5">
        <f t="shared" ca="1" si="403"/>
        <v>-36</v>
      </c>
      <c r="D234" s="35"/>
      <c r="E234" s="5">
        <f t="shared" ca="1" si="393"/>
        <v>-7.1999999999999995E-2</v>
      </c>
      <c r="F234" s="5">
        <f t="shared" ca="1" si="404"/>
        <v>-7.1999999999999995E-2</v>
      </c>
      <c r="G234" s="27">
        <f t="shared" ca="1" si="405"/>
        <v>0</v>
      </c>
      <c r="H234" s="28"/>
      <c r="I234" s="28"/>
      <c r="J234" s="28"/>
      <c r="K234" s="28"/>
      <c r="L234" s="5"/>
      <c r="M234" s="1"/>
      <c r="N234" s="5">
        <f t="shared" ca="1" si="398"/>
        <v>-0.252</v>
      </c>
      <c r="O234" s="5">
        <f t="shared" ca="1" si="439"/>
        <v>-0.252</v>
      </c>
      <c r="P234" s="30">
        <f t="shared" ca="1" si="406"/>
        <v>0</v>
      </c>
      <c r="Q234" s="28"/>
      <c r="R234" s="28"/>
      <c r="S234" s="28"/>
      <c r="T234" s="28"/>
      <c r="U234" s="5"/>
    </row>
    <row r="235" spans="1:21" x14ac:dyDescent="0.25">
      <c r="A235" s="4">
        <v>227</v>
      </c>
      <c r="B235" s="37" t="str">
        <f>MID(VLOOKUP(A235/4,'Nyquist Rate - Tx'!$E$15:$J$270,6),(MOD(A235,4)+1),1)</f>
        <v>1</v>
      </c>
      <c r="C235" s="5">
        <f t="shared" ca="1" si="403"/>
        <v>66</v>
      </c>
      <c r="D235" s="35"/>
      <c r="E235" s="5">
        <f t="shared" ca="1" si="393"/>
        <v>0.13200000000000001</v>
      </c>
      <c r="F235" s="5">
        <f t="shared" ca="1" si="404"/>
        <v>1.1320000000000001</v>
      </c>
      <c r="G235" s="27">
        <f t="shared" ca="1" si="405"/>
        <v>1</v>
      </c>
      <c r="H235" s="28"/>
      <c r="I235" s="28"/>
      <c r="J235" s="28"/>
      <c r="K235" s="28"/>
      <c r="L235" s="5"/>
      <c r="M235" s="1"/>
      <c r="N235" s="5">
        <f t="shared" ca="1" si="398"/>
        <v>0.46199999999999997</v>
      </c>
      <c r="O235" s="5">
        <f t="shared" ca="1" si="439"/>
        <v>1.462</v>
      </c>
      <c r="P235" s="30">
        <f t="shared" ca="1" si="406"/>
        <v>1</v>
      </c>
      <c r="Q235" s="28"/>
      <c r="R235" s="28"/>
      <c r="S235" s="28"/>
      <c r="T235" s="28"/>
      <c r="U235" s="5"/>
    </row>
    <row r="236" spans="1:21" x14ac:dyDescent="0.25">
      <c r="A236" s="4">
        <v>228</v>
      </c>
      <c r="B236" s="37" t="str">
        <f>MID(VLOOKUP(A236/4,'Nyquist Rate - Tx'!$E$15:$J$270,6),(MOD(A236,4)+1),1)</f>
        <v>0</v>
      </c>
      <c r="C236" s="5">
        <f t="shared" ca="1" si="403"/>
        <v>-84</v>
      </c>
      <c r="D236" s="35"/>
      <c r="E236" s="5">
        <f t="shared" ca="1" si="393"/>
        <v>-0.16800000000000001</v>
      </c>
      <c r="F236" s="5">
        <f t="shared" ca="1" si="404"/>
        <v>-0.16800000000000001</v>
      </c>
      <c r="G236" s="27">
        <f t="shared" ca="1" si="405"/>
        <v>0</v>
      </c>
      <c r="H236" s="27" t="str">
        <f t="shared" ref="H236" ca="1" si="472">CONCATENATE(G236, G237, G238, G239)</f>
        <v>0000</v>
      </c>
      <c r="I236" s="27">
        <f t="shared" ref="I236" ca="1" si="473">BIN2DEC(H236)</f>
        <v>0</v>
      </c>
      <c r="J236" s="28">
        <v>57</v>
      </c>
      <c r="K236" s="27">
        <f t="shared" ref="K236" ca="1" si="474">ABS(BIN2DEC(CONCATENATE(B236,B237,B238,B239))-I236)</f>
        <v>0</v>
      </c>
      <c r="L236" s="23">
        <f t="shared" ref="L236" ca="1" si="475">I236*$K$2+$K$2/2</f>
        <v>0.625</v>
      </c>
      <c r="M236" s="1"/>
      <c r="N236" s="5">
        <f t="shared" ca="1" si="398"/>
        <v>-0.58799999999999997</v>
      </c>
      <c r="O236" s="5">
        <f t="shared" ca="1" si="439"/>
        <v>-0.58799999999999997</v>
      </c>
      <c r="P236" s="30">
        <f t="shared" ca="1" si="406"/>
        <v>0</v>
      </c>
      <c r="Q236" s="30" t="str">
        <f t="shared" ref="Q236" ca="1" si="476">CONCATENATE(P236,P237,P238,P239)</f>
        <v>0010</v>
      </c>
      <c r="R236" s="30">
        <f t="shared" ref="R236" ca="1" si="477">BIN2DEC(Q236)</f>
        <v>2</v>
      </c>
      <c r="S236" s="30">
        <v>57</v>
      </c>
      <c r="T236" s="30">
        <f t="shared" ref="T236" ca="1" si="478">ABS(BIN2DEC(CONCATENATE(B236,B237,B238,B239))-R236)</f>
        <v>2</v>
      </c>
      <c r="U236" s="11">
        <f t="shared" ref="U236" ca="1" si="479">R236*$K$2</f>
        <v>2.5</v>
      </c>
    </row>
    <row r="237" spans="1:21" x14ac:dyDescent="0.25">
      <c r="A237" s="4">
        <v>229</v>
      </c>
      <c r="B237" s="37" t="str">
        <f>MID(VLOOKUP(A237/4,'Nyquist Rate - Tx'!$E$15:$J$270,6),(MOD(A237,4)+1),1)</f>
        <v>0</v>
      </c>
      <c r="C237" s="5">
        <f t="shared" ca="1" si="403"/>
        <v>-90</v>
      </c>
      <c r="D237" s="35"/>
      <c r="E237" s="5">
        <f t="shared" ca="1" si="393"/>
        <v>-0.18000000000000002</v>
      </c>
      <c r="F237" s="5">
        <f t="shared" ca="1" si="404"/>
        <v>-0.18000000000000002</v>
      </c>
      <c r="G237" s="27">
        <f t="shared" ca="1" si="405"/>
        <v>0</v>
      </c>
      <c r="H237" s="28"/>
      <c r="I237" s="28"/>
      <c r="J237" s="28"/>
      <c r="K237" s="28"/>
      <c r="L237" s="5"/>
      <c r="M237" s="1"/>
      <c r="N237" s="5">
        <f t="shared" ca="1" si="398"/>
        <v>-0.63</v>
      </c>
      <c r="O237" s="5">
        <f t="shared" ca="1" si="439"/>
        <v>-0.63</v>
      </c>
      <c r="P237" s="30">
        <f t="shared" ca="1" si="406"/>
        <v>0</v>
      </c>
      <c r="Q237" s="28"/>
      <c r="R237" s="28"/>
      <c r="S237" s="28"/>
      <c r="T237" s="28"/>
      <c r="U237" s="5"/>
    </row>
    <row r="238" spans="1:21" x14ac:dyDescent="0.25">
      <c r="A238" s="4">
        <v>230</v>
      </c>
      <c r="B238" s="37" t="str">
        <f>MID(VLOOKUP(A238/4,'Nyquist Rate - Tx'!$E$15:$J$270,6),(MOD(A238,4)+1),1)</f>
        <v>0</v>
      </c>
      <c r="C238" s="5">
        <f t="shared" ca="1" si="403"/>
        <v>94</v>
      </c>
      <c r="D238" s="35"/>
      <c r="E238" s="5">
        <f t="shared" ca="1" si="393"/>
        <v>0.188</v>
      </c>
      <c r="F238" s="5">
        <f t="shared" ca="1" si="404"/>
        <v>0.188</v>
      </c>
      <c r="G238" s="27">
        <f t="shared" ca="1" si="405"/>
        <v>0</v>
      </c>
      <c r="H238" s="28"/>
      <c r="I238" s="28"/>
      <c r="J238" s="28"/>
      <c r="K238" s="28"/>
      <c r="L238" s="5"/>
      <c r="M238" s="1"/>
      <c r="N238" s="5">
        <f t="shared" ca="1" si="398"/>
        <v>0.65799999999999992</v>
      </c>
      <c r="O238" s="5">
        <f t="shared" ca="1" si="439"/>
        <v>0.65799999999999992</v>
      </c>
      <c r="P238" s="30">
        <f t="shared" ca="1" si="406"/>
        <v>1</v>
      </c>
      <c r="Q238" s="28"/>
      <c r="R238" s="28"/>
      <c r="S238" s="28"/>
      <c r="T238" s="28"/>
      <c r="U238" s="5"/>
    </row>
    <row r="239" spans="1:21" x14ac:dyDescent="0.25">
      <c r="A239" s="4">
        <v>231</v>
      </c>
      <c r="B239" s="37" t="str">
        <f>MID(VLOOKUP(A239/4,'Nyquist Rate - Tx'!$E$15:$J$270,6),(MOD(A239,4)+1),1)</f>
        <v>0</v>
      </c>
      <c r="C239" s="5">
        <f t="shared" ca="1" si="403"/>
        <v>-12</v>
      </c>
      <c r="D239" s="35"/>
      <c r="E239" s="5">
        <f t="shared" ca="1" si="393"/>
        <v>-2.4E-2</v>
      </c>
      <c r="F239" s="5">
        <f t="shared" ca="1" si="404"/>
        <v>-2.4E-2</v>
      </c>
      <c r="G239" s="27">
        <f t="shared" ca="1" si="405"/>
        <v>0</v>
      </c>
      <c r="H239" s="28"/>
      <c r="I239" s="28"/>
      <c r="J239" s="28"/>
      <c r="K239" s="28"/>
      <c r="L239" s="5"/>
      <c r="M239" s="1"/>
      <c r="N239" s="5">
        <f t="shared" ca="1" si="398"/>
        <v>-8.3999999999999991E-2</v>
      </c>
      <c r="O239" s="5">
        <f t="shared" ca="1" si="439"/>
        <v>-8.3999999999999991E-2</v>
      </c>
      <c r="P239" s="30">
        <f t="shared" ca="1" si="406"/>
        <v>0</v>
      </c>
      <c r="Q239" s="28"/>
      <c r="R239" s="28"/>
      <c r="S239" s="28"/>
      <c r="T239" s="28"/>
      <c r="U239" s="5"/>
    </row>
    <row r="240" spans="1:21" x14ac:dyDescent="0.25">
      <c r="A240" s="4">
        <v>232</v>
      </c>
      <c r="B240" s="37" t="str">
        <f>MID(VLOOKUP(A240/4,'Nyquist Rate - Tx'!$E$15:$J$270,6),(MOD(A240,4)+1),1)</f>
        <v>0</v>
      </c>
      <c r="C240" s="5">
        <f t="shared" ca="1" si="403"/>
        <v>-79</v>
      </c>
      <c r="D240" s="35"/>
      <c r="E240" s="5">
        <f t="shared" ca="1" si="393"/>
        <v>-0.15800000000000003</v>
      </c>
      <c r="F240" s="5">
        <f t="shared" ca="1" si="404"/>
        <v>-0.15800000000000003</v>
      </c>
      <c r="G240" s="27">
        <f t="shared" ca="1" si="405"/>
        <v>0</v>
      </c>
      <c r="H240" s="27" t="str">
        <f t="shared" ref="H240" ca="1" si="480">CONCATENATE(G240, G241, G242, G243)</f>
        <v>0110</v>
      </c>
      <c r="I240" s="27">
        <f t="shared" ref="I240" ca="1" si="481">BIN2DEC(H240)</f>
        <v>6</v>
      </c>
      <c r="J240" s="27">
        <v>58</v>
      </c>
      <c r="K240" s="27">
        <f t="shared" ref="K240" ca="1" si="482">ABS(BIN2DEC(CONCATENATE(B240,B241,B242,B243))-I240)</f>
        <v>0</v>
      </c>
      <c r="L240" s="23">
        <f t="shared" ref="L240" ca="1" si="483">I240*$K$2+$K$2/2</f>
        <v>8.125</v>
      </c>
      <c r="M240" s="1"/>
      <c r="N240" s="5">
        <f t="shared" ca="1" si="398"/>
        <v>-0.55299999999999994</v>
      </c>
      <c r="O240" s="5">
        <f t="shared" ca="1" si="439"/>
        <v>-0.55299999999999994</v>
      </c>
      <c r="P240" s="30">
        <f t="shared" ca="1" si="406"/>
        <v>0</v>
      </c>
      <c r="Q240" s="30" t="str">
        <f t="shared" ref="Q240" ca="1" si="484">CONCATENATE(P240,P241,P242,P243)</f>
        <v>0110</v>
      </c>
      <c r="R240" s="30">
        <f t="shared" ref="R240" ca="1" si="485">BIN2DEC(Q240)</f>
        <v>6</v>
      </c>
      <c r="S240" s="30">
        <v>58</v>
      </c>
      <c r="T240" s="30">
        <f t="shared" ref="T240" ca="1" si="486">ABS(BIN2DEC(CONCATENATE(B240,B241,B242,B243))-R240)</f>
        <v>0</v>
      </c>
      <c r="U240" s="11">
        <f t="shared" ref="U240" ca="1" si="487">R240*$K$2</f>
        <v>7.5</v>
      </c>
    </row>
    <row r="241" spans="1:21" x14ac:dyDescent="0.25">
      <c r="A241" s="4">
        <v>233</v>
      </c>
      <c r="B241" s="37" t="str">
        <f>MID(VLOOKUP(A241/4,'Nyquist Rate - Tx'!$E$15:$J$270,6),(MOD(A241,4)+1),1)</f>
        <v>1</v>
      </c>
      <c r="C241" s="5">
        <f t="shared" ca="1" si="403"/>
        <v>-30</v>
      </c>
      <c r="D241" s="35"/>
      <c r="E241" s="5">
        <f t="shared" ca="1" si="393"/>
        <v>-0.06</v>
      </c>
      <c r="F241" s="5">
        <f t="shared" ca="1" si="404"/>
        <v>0.94</v>
      </c>
      <c r="G241" s="27">
        <f t="shared" ca="1" si="405"/>
        <v>1</v>
      </c>
      <c r="H241" s="28"/>
      <c r="I241" s="28"/>
      <c r="J241" s="28"/>
      <c r="K241" s="28"/>
      <c r="L241" s="5"/>
      <c r="M241" s="1"/>
      <c r="N241" s="5">
        <f t="shared" ca="1" si="398"/>
        <v>-0.21</v>
      </c>
      <c r="O241" s="5">
        <f t="shared" ca="1" si="439"/>
        <v>0.79</v>
      </c>
      <c r="P241" s="30">
        <f t="shared" ca="1" si="406"/>
        <v>1</v>
      </c>
      <c r="Q241" s="28"/>
      <c r="R241" s="28"/>
      <c r="S241" s="28"/>
      <c r="T241" s="28"/>
      <c r="U241" s="5"/>
    </row>
    <row r="242" spans="1:21" x14ac:dyDescent="0.25">
      <c r="A242" s="4">
        <v>234</v>
      </c>
      <c r="B242" s="37" t="str">
        <f>MID(VLOOKUP(A242/4,'Nyquist Rate - Tx'!$E$15:$J$270,6),(MOD(A242,4)+1),1)</f>
        <v>1</v>
      </c>
      <c r="C242" s="5">
        <f t="shared" ca="1" si="403"/>
        <v>54</v>
      </c>
      <c r="D242" s="35"/>
      <c r="E242" s="5">
        <f t="shared" ca="1" si="393"/>
        <v>0.10800000000000001</v>
      </c>
      <c r="F242" s="5">
        <f t="shared" ca="1" si="404"/>
        <v>1.1080000000000001</v>
      </c>
      <c r="G242" s="27">
        <f t="shared" ca="1" si="405"/>
        <v>1</v>
      </c>
      <c r="H242" s="28"/>
      <c r="I242" s="28"/>
      <c r="J242" s="28"/>
      <c r="K242" s="28"/>
      <c r="L242" s="5"/>
      <c r="M242" s="1"/>
      <c r="N242" s="5">
        <f t="shared" ca="1" si="398"/>
        <v>0.378</v>
      </c>
      <c r="O242" s="5">
        <f t="shared" ca="1" si="439"/>
        <v>1.3780000000000001</v>
      </c>
      <c r="P242" s="30">
        <f t="shared" ca="1" si="406"/>
        <v>1</v>
      </c>
      <c r="Q242" s="28"/>
      <c r="R242" s="28"/>
      <c r="S242" s="28"/>
      <c r="T242" s="28"/>
      <c r="U242" s="5"/>
    </row>
    <row r="243" spans="1:21" x14ac:dyDescent="0.25">
      <c r="A243" s="4">
        <v>235</v>
      </c>
      <c r="B243" s="37" t="str">
        <f>MID(VLOOKUP(A243/4,'Nyquist Rate - Tx'!$E$15:$J$270,6),(MOD(A243,4)+1),1)</f>
        <v>0</v>
      </c>
      <c r="C243" s="5">
        <f t="shared" ca="1" si="403"/>
        <v>53</v>
      </c>
      <c r="D243" s="35"/>
      <c r="E243" s="5">
        <f t="shared" ca="1" si="393"/>
        <v>0.10600000000000001</v>
      </c>
      <c r="F243" s="5">
        <f t="shared" ca="1" si="404"/>
        <v>0.10600000000000001</v>
      </c>
      <c r="G243" s="27">
        <f t="shared" ca="1" si="405"/>
        <v>0</v>
      </c>
      <c r="H243" s="28"/>
      <c r="I243" s="28"/>
      <c r="J243" s="28"/>
      <c r="K243" s="28"/>
      <c r="L243" s="5"/>
      <c r="M243" s="1"/>
      <c r="N243" s="5">
        <f t="shared" ca="1" si="398"/>
        <v>0.371</v>
      </c>
      <c r="O243" s="5">
        <f t="shared" ca="1" si="439"/>
        <v>0.371</v>
      </c>
      <c r="P243" s="30">
        <f t="shared" ca="1" si="406"/>
        <v>0</v>
      </c>
      <c r="Q243" s="28"/>
      <c r="R243" s="28"/>
      <c r="S243" s="28"/>
      <c r="T243" s="28"/>
      <c r="U243" s="5"/>
    </row>
    <row r="244" spans="1:21" x14ac:dyDescent="0.25">
      <c r="A244" s="4">
        <v>236</v>
      </c>
      <c r="B244" s="37" t="str">
        <f>MID(VLOOKUP(A244/4,'Nyquist Rate - Tx'!$E$15:$J$270,6),(MOD(A244,4)+1),1)</f>
        <v>0</v>
      </c>
      <c r="C244" s="5">
        <f t="shared" ca="1" si="403"/>
        <v>25</v>
      </c>
      <c r="D244" s="35"/>
      <c r="E244" s="5">
        <f t="shared" ca="1" si="393"/>
        <v>0.05</v>
      </c>
      <c r="F244" s="5">
        <f t="shared" ca="1" si="404"/>
        <v>0.05</v>
      </c>
      <c r="G244" s="27">
        <f t="shared" ca="1" si="405"/>
        <v>0</v>
      </c>
      <c r="H244" s="27" t="str">
        <f t="shared" ref="H244" ca="1" si="488">CONCATENATE(G244, G245, G246, G247)</f>
        <v>0000</v>
      </c>
      <c r="I244" s="27">
        <f t="shared" ref="I244" ca="1" si="489">BIN2DEC(H244)</f>
        <v>0</v>
      </c>
      <c r="J244" s="28">
        <v>59</v>
      </c>
      <c r="K244" s="27">
        <f t="shared" ref="K244" ca="1" si="490">ABS(BIN2DEC(CONCATENATE(B244,B245,B246,B247))-I244)</f>
        <v>0</v>
      </c>
      <c r="L244" s="23">
        <f t="shared" ref="L244" ca="1" si="491">I244*$K$2+$K$2/2</f>
        <v>0.625</v>
      </c>
      <c r="M244" s="1"/>
      <c r="N244" s="5">
        <f t="shared" ca="1" si="398"/>
        <v>0.17499999999999999</v>
      </c>
      <c r="O244" s="5">
        <f t="shared" ca="1" si="439"/>
        <v>0.17499999999999999</v>
      </c>
      <c r="P244" s="30">
        <f t="shared" ca="1" si="406"/>
        <v>0</v>
      </c>
      <c r="Q244" s="30" t="str">
        <f t="shared" ref="Q244" ca="1" si="492">CONCATENATE(P244,P245,P246,P247)</f>
        <v>0000</v>
      </c>
      <c r="R244" s="30">
        <f t="shared" ref="R244" ca="1" si="493">BIN2DEC(Q244)</f>
        <v>0</v>
      </c>
      <c r="S244" s="30">
        <v>59</v>
      </c>
      <c r="T244" s="30">
        <f t="shared" ref="T244" ca="1" si="494">ABS(BIN2DEC(CONCATENATE(B244,B245,B246,B247))-R244)</f>
        <v>0</v>
      </c>
      <c r="U244" s="11">
        <f t="shared" ref="U244" ca="1" si="495">R244*$K$2</f>
        <v>0</v>
      </c>
    </row>
    <row r="245" spans="1:21" x14ac:dyDescent="0.25">
      <c r="A245" s="4">
        <v>237</v>
      </c>
      <c r="B245" s="37" t="str">
        <f>MID(VLOOKUP(A245/4,'Nyquist Rate - Tx'!$E$15:$J$270,6),(MOD(A245,4)+1),1)</f>
        <v>0</v>
      </c>
      <c r="C245" s="5">
        <f t="shared" ca="1" si="403"/>
        <v>-38</v>
      </c>
      <c r="D245" s="35"/>
      <c r="E245" s="5">
        <f t="shared" ca="1" si="393"/>
        <v>-7.6000000000000012E-2</v>
      </c>
      <c r="F245" s="5">
        <f t="shared" ca="1" si="404"/>
        <v>-7.6000000000000012E-2</v>
      </c>
      <c r="G245" s="27">
        <f t="shared" ca="1" si="405"/>
        <v>0</v>
      </c>
      <c r="H245" s="28"/>
      <c r="I245" s="28"/>
      <c r="J245" s="28"/>
      <c r="K245" s="28"/>
      <c r="L245" s="5"/>
      <c r="M245" s="1"/>
      <c r="N245" s="5">
        <f t="shared" ca="1" si="398"/>
        <v>-0.26599999999999996</v>
      </c>
      <c r="O245" s="5">
        <f t="shared" ca="1" si="439"/>
        <v>-0.26599999999999996</v>
      </c>
      <c r="P245" s="30">
        <f t="shared" ca="1" si="406"/>
        <v>0</v>
      </c>
      <c r="Q245" s="28"/>
      <c r="R245" s="28"/>
      <c r="S245" s="28"/>
      <c r="T245" s="28"/>
      <c r="U245" s="5"/>
    </row>
    <row r="246" spans="1:21" x14ac:dyDescent="0.25">
      <c r="A246" s="4">
        <v>238</v>
      </c>
      <c r="B246" s="37" t="str">
        <f>MID(VLOOKUP(A246/4,'Nyquist Rate - Tx'!$E$15:$J$270,6),(MOD(A246,4)+1),1)</f>
        <v>0</v>
      </c>
      <c r="C246" s="5">
        <f t="shared" ca="1" si="403"/>
        <v>71</v>
      </c>
      <c r="D246" s="35"/>
      <c r="E246" s="5">
        <f t="shared" ca="1" si="393"/>
        <v>0.14199999999999999</v>
      </c>
      <c r="F246" s="5">
        <f t="shared" ca="1" si="404"/>
        <v>0.14199999999999999</v>
      </c>
      <c r="G246" s="27">
        <f t="shared" ca="1" si="405"/>
        <v>0</v>
      </c>
      <c r="H246" s="28"/>
      <c r="I246" s="28"/>
      <c r="J246" s="28"/>
      <c r="K246" s="28"/>
      <c r="L246" s="5"/>
      <c r="M246" s="1"/>
      <c r="N246" s="5">
        <f t="shared" ca="1" si="398"/>
        <v>0.49699999999999994</v>
      </c>
      <c r="O246" s="5">
        <f t="shared" ca="1" si="439"/>
        <v>0.49699999999999994</v>
      </c>
      <c r="P246" s="30">
        <f t="shared" ca="1" si="406"/>
        <v>0</v>
      </c>
      <c r="Q246" s="28"/>
      <c r="R246" s="28"/>
      <c r="S246" s="28"/>
      <c r="T246" s="28"/>
      <c r="U246" s="5"/>
    </row>
    <row r="247" spans="1:21" x14ac:dyDescent="0.25">
      <c r="A247" s="4">
        <v>239</v>
      </c>
      <c r="B247" s="37" t="str">
        <f>MID(VLOOKUP(A247/4,'Nyquist Rate - Tx'!$E$15:$J$270,6),(MOD(A247,4)+1),1)</f>
        <v>0</v>
      </c>
      <c r="C247" s="5">
        <f t="shared" ca="1" si="403"/>
        <v>-100</v>
      </c>
      <c r="D247" s="35"/>
      <c r="E247" s="5">
        <f t="shared" ca="1" si="393"/>
        <v>-0.2</v>
      </c>
      <c r="F247" s="5">
        <f t="shared" ca="1" si="404"/>
        <v>-0.2</v>
      </c>
      <c r="G247" s="27">
        <f t="shared" ca="1" si="405"/>
        <v>0</v>
      </c>
      <c r="H247" s="28"/>
      <c r="I247" s="28"/>
      <c r="J247" s="28"/>
      <c r="K247" s="28"/>
      <c r="L247" s="5"/>
      <c r="M247" s="1"/>
      <c r="N247" s="5">
        <f t="shared" ca="1" si="398"/>
        <v>-0.7</v>
      </c>
      <c r="O247" s="5">
        <f t="shared" ca="1" si="439"/>
        <v>-0.7</v>
      </c>
      <c r="P247" s="30">
        <f t="shared" ca="1" si="406"/>
        <v>0</v>
      </c>
      <c r="Q247" s="28"/>
      <c r="R247" s="28"/>
      <c r="S247" s="28"/>
      <c r="T247" s="28"/>
      <c r="U247" s="5"/>
    </row>
    <row r="248" spans="1:21" x14ac:dyDescent="0.25">
      <c r="A248" s="4">
        <v>240</v>
      </c>
      <c r="B248" s="37" t="str">
        <f>MID(VLOOKUP(A248/4,'Nyquist Rate - Tx'!$E$15:$J$270,6),(MOD(A248,4)+1),1)</f>
        <v>1</v>
      </c>
      <c r="C248" s="5">
        <f t="shared" ca="1" si="403"/>
        <v>-8</v>
      </c>
      <c r="D248" s="35"/>
      <c r="E248" s="5">
        <f t="shared" ca="1" si="393"/>
        <v>-1.6E-2</v>
      </c>
      <c r="F248" s="5">
        <f t="shared" ca="1" si="404"/>
        <v>0.98399999999999999</v>
      </c>
      <c r="G248" s="27">
        <f t="shared" ca="1" si="405"/>
        <v>1</v>
      </c>
      <c r="H248" s="27" t="str">
        <f t="shared" ref="H248" ca="1" si="496">CONCATENATE(G248, G249, G250, G251)</f>
        <v>1001</v>
      </c>
      <c r="I248" s="27">
        <f t="shared" ref="I248" ca="1" si="497">BIN2DEC(H248)</f>
        <v>9</v>
      </c>
      <c r="J248" s="27">
        <v>60</v>
      </c>
      <c r="K248" s="27">
        <f t="shared" ref="K248" ca="1" si="498">ABS(BIN2DEC(CONCATENATE(B248,B249,B250,B251))-I248)</f>
        <v>0</v>
      </c>
      <c r="L248" s="23">
        <f t="shared" ref="L248" ca="1" si="499">I248*$K$2+$K$2/2</f>
        <v>11.875</v>
      </c>
      <c r="M248" s="1"/>
      <c r="N248" s="5">
        <f t="shared" ca="1" si="398"/>
        <v>-5.5999999999999994E-2</v>
      </c>
      <c r="O248" s="5">
        <f t="shared" ca="1" si="439"/>
        <v>0.94399999999999995</v>
      </c>
      <c r="P248" s="30">
        <f t="shared" ca="1" si="406"/>
        <v>1</v>
      </c>
      <c r="Q248" s="30" t="str">
        <f t="shared" ref="Q248" ca="1" si="500">CONCATENATE(P248,P249,P250,P251)</f>
        <v>1001</v>
      </c>
      <c r="R248" s="30">
        <f t="shared" ref="R248" ca="1" si="501">BIN2DEC(Q248)</f>
        <v>9</v>
      </c>
      <c r="S248" s="30">
        <v>60</v>
      </c>
      <c r="T248" s="30">
        <f t="shared" ref="T248" ca="1" si="502">ABS(BIN2DEC(CONCATENATE(B248,B249,B250,B251))-R248)</f>
        <v>0</v>
      </c>
      <c r="U248" s="11">
        <f t="shared" ref="U248" ca="1" si="503">R248*$K$2</f>
        <v>11.25</v>
      </c>
    </row>
    <row r="249" spans="1:21" x14ac:dyDescent="0.25">
      <c r="A249" s="4">
        <v>241</v>
      </c>
      <c r="B249" s="37" t="str">
        <f>MID(VLOOKUP(A249/4,'Nyquist Rate - Tx'!$E$15:$J$270,6),(MOD(A249,4)+1),1)</f>
        <v>0</v>
      </c>
      <c r="C249" s="5">
        <f t="shared" ca="1" si="403"/>
        <v>-25</v>
      </c>
      <c r="D249" s="35"/>
      <c r="E249" s="5">
        <f t="shared" ca="1" si="393"/>
        <v>-0.05</v>
      </c>
      <c r="F249" s="5">
        <f t="shared" ca="1" si="404"/>
        <v>-0.05</v>
      </c>
      <c r="G249" s="27">
        <f t="shared" ca="1" si="405"/>
        <v>0</v>
      </c>
      <c r="H249" s="28"/>
      <c r="I249" s="28"/>
      <c r="J249" s="28"/>
      <c r="K249" s="28"/>
      <c r="L249" s="5"/>
      <c r="M249" s="1"/>
      <c r="N249" s="5">
        <f t="shared" ca="1" si="398"/>
        <v>-0.17499999999999999</v>
      </c>
      <c r="O249" s="5">
        <f t="shared" ca="1" si="439"/>
        <v>-0.17499999999999999</v>
      </c>
      <c r="P249" s="30">
        <f t="shared" ca="1" si="406"/>
        <v>0</v>
      </c>
      <c r="Q249" s="28"/>
      <c r="R249" s="28"/>
      <c r="S249" s="28"/>
      <c r="T249" s="28"/>
      <c r="U249" s="5"/>
    </row>
    <row r="250" spans="1:21" x14ac:dyDescent="0.25">
      <c r="A250" s="4">
        <v>242</v>
      </c>
      <c r="B250" s="37" t="str">
        <f>MID(VLOOKUP(A250/4,'Nyquist Rate - Tx'!$E$15:$J$270,6),(MOD(A250,4)+1),1)</f>
        <v>0</v>
      </c>
      <c r="C250" s="5">
        <f t="shared" ca="1" si="403"/>
        <v>5</v>
      </c>
      <c r="D250" s="35"/>
      <c r="E250" s="5">
        <f t="shared" ca="1" si="393"/>
        <v>1.0000000000000002E-2</v>
      </c>
      <c r="F250" s="5">
        <f t="shared" ca="1" si="404"/>
        <v>1.0000000000000002E-2</v>
      </c>
      <c r="G250" s="27">
        <f t="shared" ca="1" si="405"/>
        <v>0</v>
      </c>
      <c r="H250" s="28"/>
      <c r="I250" s="28"/>
      <c r="J250" s="28"/>
      <c r="K250" s="28"/>
      <c r="L250" s="5"/>
      <c r="M250" s="1"/>
      <c r="N250" s="5">
        <f t="shared" ca="1" si="398"/>
        <v>3.4999999999999996E-2</v>
      </c>
      <c r="O250" s="5">
        <f t="shared" ca="1" si="439"/>
        <v>3.4999999999999996E-2</v>
      </c>
      <c r="P250" s="30">
        <f t="shared" ca="1" si="406"/>
        <v>0</v>
      </c>
      <c r="Q250" s="28"/>
      <c r="R250" s="28"/>
      <c r="S250" s="28"/>
      <c r="T250" s="28"/>
      <c r="U250" s="5"/>
    </row>
    <row r="251" spans="1:21" x14ac:dyDescent="0.25">
      <c r="A251" s="4">
        <v>243</v>
      </c>
      <c r="B251" s="37" t="str">
        <f>MID(VLOOKUP(A251/4,'Nyquist Rate - Tx'!$E$15:$J$270,6),(MOD(A251,4)+1),1)</f>
        <v>1</v>
      </c>
      <c r="C251" s="5">
        <f t="shared" ca="1" si="403"/>
        <v>-26</v>
      </c>
      <c r="D251" s="35"/>
      <c r="E251" s="5">
        <f t="shared" ca="1" si="393"/>
        <v>-5.2000000000000005E-2</v>
      </c>
      <c r="F251" s="5">
        <f t="shared" ca="1" si="404"/>
        <v>0.94799999999999995</v>
      </c>
      <c r="G251" s="27">
        <f t="shared" ca="1" si="405"/>
        <v>1</v>
      </c>
      <c r="H251" s="28"/>
      <c r="I251" s="28"/>
      <c r="J251" s="28"/>
      <c r="K251" s="28"/>
      <c r="L251" s="5"/>
      <c r="M251" s="1"/>
      <c r="N251" s="5">
        <f t="shared" ca="1" si="398"/>
        <v>-0.182</v>
      </c>
      <c r="O251" s="5">
        <f t="shared" ca="1" si="439"/>
        <v>0.81800000000000006</v>
      </c>
      <c r="P251" s="30">
        <f t="shared" ca="1" si="406"/>
        <v>1</v>
      </c>
      <c r="Q251" s="28"/>
      <c r="R251" s="28"/>
      <c r="S251" s="28"/>
      <c r="T251" s="28"/>
      <c r="U251" s="5"/>
    </row>
    <row r="252" spans="1:21" x14ac:dyDescent="0.25">
      <c r="A252" s="4">
        <v>244</v>
      </c>
      <c r="B252" s="37" t="str">
        <f>MID(VLOOKUP(A252/4,'Nyquist Rate - Tx'!$E$15:$J$270,6),(MOD(A252,4)+1),1)</f>
        <v>0</v>
      </c>
      <c r="C252" s="5">
        <f t="shared" ca="1" si="403"/>
        <v>62</v>
      </c>
      <c r="D252" s="35"/>
      <c r="E252" s="5">
        <f t="shared" ca="1" si="393"/>
        <v>0.124</v>
      </c>
      <c r="F252" s="5">
        <f t="shared" ca="1" si="404"/>
        <v>0.124</v>
      </c>
      <c r="G252" s="27">
        <f t="shared" ca="1" si="405"/>
        <v>0</v>
      </c>
      <c r="H252" s="27" t="str">
        <f t="shared" ref="H252" ca="1" si="504">CONCATENATE(G252, G253, G254, G255)</f>
        <v>0000</v>
      </c>
      <c r="I252" s="27">
        <f t="shared" ref="I252" ca="1" si="505">BIN2DEC(H252)</f>
        <v>0</v>
      </c>
      <c r="J252" s="28">
        <v>61</v>
      </c>
      <c r="K252" s="27">
        <f t="shared" ref="K252" ca="1" si="506">ABS(BIN2DEC(CONCATENATE(B252,B253,B254,B255))-I252)</f>
        <v>0</v>
      </c>
      <c r="L252" s="23">
        <f t="shared" ref="L252" ca="1" si="507">I252*$K$2+$K$2/2</f>
        <v>0.625</v>
      </c>
      <c r="M252" s="1"/>
      <c r="N252" s="5">
        <f t="shared" ca="1" si="398"/>
        <v>0.434</v>
      </c>
      <c r="O252" s="5">
        <f t="shared" ca="1" si="439"/>
        <v>0.434</v>
      </c>
      <c r="P252" s="30">
        <f t="shared" ca="1" si="406"/>
        <v>0</v>
      </c>
      <c r="Q252" s="30" t="str">
        <f t="shared" ref="Q252" ca="1" si="508">CONCATENATE(P252,P253,P254,P255)</f>
        <v>0010</v>
      </c>
      <c r="R252" s="30">
        <f t="shared" ref="R252" ca="1" si="509">BIN2DEC(Q252)</f>
        <v>2</v>
      </c>
      <c r="S252" s="30">
        <v>61</v>
      </c>
      <c r="T252" s="30">
        <f t="shared" ref="T252" ca="1" si="510">ABS(BIN2DEC(CONCATENATE(B252,B253,B254,B255))-R252)</f>
        <v>2</v>
      </c>
      <c r="U252" s="11">
        <f t="shared" ref="U252" ca="1" si="511">R252*$K$2</f>
        <v>2.5</v>
      </c>
    </row>
    <row r="253" spans="1:21" x14ac:dyDescent="0.25">
      <c r="A253" s="4">
        <v>245</v>
      </c>
      <c r="B253" s="37" t="str">
        <f>MID(VLOOKUP(A253/4,'Nyquist Rate - Tx'!$E$15:$J$270,6),(MOD(A253,4)+1),1)</f>
        <v>0</v>
      </c>
      <c r="C253" s="5">
        <f t="shared" ca="1" si="403"/>
        <v>-91</v>
      </c>
      <c r="D253" s="35"/>
      <c r="E253" s="5">
        <f t="shared" ca="1" si="393"/>
        <v>-0.18200000000000002</v>
      </c>
      <c r="F253" s="5">
        <f t="shared" ca="1" si="404"/>
        <v>-0.18200000000000002</v>
      </c>
      <c r="G253" s="27">
        <f t="shared" ca="1" si="405"/>
        <v>0</v>
      </c>
      <c r="H253" s="28"/>
      <c r="I253" s="28"/>
      <c r="J253" s="28"/>
      <c r="K253" s="28"/>
      <c r="L253" s="5"/>
      <c r="M253" s="1"/>
      <c r="N253" s="5">
        <f t="shared" ca="1" si="398"/>
        <v>-0.63700000000000001</v>
      </c>
      <c r="O253" s="5">
        <f t="shared" ca="1" si="439"/>
        <v>-0.63700000000000001</v>
      </c>
      <c r="P253" s="30">
        <f t="shared" ca="1" si="406"/>
        <v>0</v>
      </c>
      <c r="Q253" s="28"/>
      <c r="R253" s="28"/>
      <c r="S253" s="28"/>
      <c r="T253" s="28"/>
      <c r="U253" s="5"/>
    </row>
    <row r="254" spans="1:21" x14ac:dyDescent="0.25">
      <c r="A254" s="4">
        <v>246</v>
      </c>
      <c r="B254" s="37" t="str">
        <f>MID(VLOOKUP(A254/4,'Nyquist Rate - Tx'!$E$15:$J$270,6),(MOD(A254,4)+1),1)</f>
        <v>0</v>
      </c>
      <c r="C254" s="5">
        <f t="shared" ca="1" si="403"/>
        <v>72</v>
      </c>
      <c r="D254" s="35"/>
      <c r="E254" s="5">
        <f t="shared" ca="1" si="393"/>
        <v>0.14399999999999999</v>
      </c>
      <c r="F254" s="5">
        <f t="shared" ca="1" si="404"/>
        <v>0.14399999999999999</v>
      </c>
      <c r="G254" s="27">
        <f t="shared" ca="1" si="405"/>
        <v>0</v>
      </c>
      <c r="H254" s="28"/>
      <c r="I254" s="28"/>
      <c r="J254" s="28"/>
      <c r="K254" s="28"/>
      <c r="L254" s="5"/>
      <c r="M254" s="1"/>
      <c r="N254" s="5">
        <f t="shared" ca="1" si="398"/>
        <v>0.504</v>
      </c>
      <c r="O254" s="5">
        <f t="shared" ca="1" si="439"/>
        <v>0.504</v>
      </c>
      <c r="P254" s="30">
        <f t="shared" ca="1" si="406"/>
        <v>1</v>
      </c>
      <c r="Q254" s="28"/>
      <c r="R254" s="28"/>
      <c r="S254" s="28"/>
      <c r="T254" s="28"/>
      <c r="U254" s="5"/>
    </row>
    <row r="255" spans="1:21" x14ac:dyDescent="0.25">
      <c r="A255" s="4">
        <v>247</v>
      </c>
      <c r="B255" s="37" t="str">
        <f>MID(VLOOKUP(A255/4,'Nyquist Rate - Tx'!$E$15:$J$270,6),(MOD(A255,4)+1),1)</f>
        <v>0</v>
      </c>
      <c r="C255" s="5">
        <f t="shared" ca="1" si="403"/>
        <v>-3</v>
      </c>
      <c r="D255" s="35"/>
      <c r="E255" s="5">
        <f t="shared" ca="1" si="393"/>
        <v>-6.0000000000000001E-3</v>
      </c>
      <c r="F255" s="5">
        <f t="shared" ca="1" si="404"/>
        <v>-6.0000000000000001E-3</v>
      </c>
      <c r="G255" s="27">
        <f t="shared" ca="1" si="405"/>
        <v>0</v>
      </c>
      <c r="H255" s="28"/>
      <c r="I255" s="28"/>
      <c r="J255" s="28"/>
      <c r="K255" s="28"/>
      <c r="L255" s="5"/>
      <c r="M255" s="1"/>
      <c r="N255" s="5">
        <f t="shared" ca="1" si="398"/>
        <v>-2.0999999999999998E-2</v>
      </c>
      <c r="O255" s="5">
        <f t="shared" ca="1" si="439"/>
        <v>-2.0999999999999998E-2</v>
      </c>
      <c r="P255" s="30">
        <f t="shared" ca="1" si="406"/>
        <v>0</v>
      </c>
      <c r="Q255" s="28"/>
      <c r="R255" s="28"/>
      <c r="S255" s="28"/>
      <c r="T255" s="28"/>
      <c r="U255" s="5"/>
    </row>
    <row r="256" spans="1:21" x14ac:dyDescent="0.25">
      <c r="A256" s="4">
        <v>248</v>
      </c>
      <c r="B256" s="37" t="str">
        <f>MID(VLOOKUP(A256/4,'Nyquist Rate - Tx'!$E$15:$J$270,6),(MOD(A256,4)+1),1)</f>
        <v>0</v>
      </c>
      <c r="C256" s="5">
        <f t="shared" ca="1" si="403"/>
        <v>90</v>
      </c>
      <c r="D256" s="35"/>
      <c r="E256" s="5">
        <f t="shared" ca="1" si="393"/>
        <v>0.18000000000000002</v>
      </c>
      <c r="F256" s="5">
        <f t="shared" ca="1" si="404"/>
        <v>0.18000000000000002</v>
      </c>
      <c r="G256" s="27">
        <f t="shared" ca="1" si="405"/>
        <v>0</v>
      </c>
      <c r="H256" s="27" t="str">
        <f t="shared" ref="H256" ca="1" si="512">CONCATENATE(G256, G257, G258, G259)</f>
        <v>0110</v>
      </c>
      <c r="I256" s="27">
        <f t="shared" ref="I256" ca="1" si="513">BIN2DEC(H256)</f>
        <v>6</v>
      </c>
      <c r="J256" s="27">
        <v>62</v>
      </c>
      <c r="K256" s="27">
        <f t="shared" ref="K256" ca="1" si="514">ABS(BIN2DEC(CONCATENATE(B256,B257,B258,B259))-I256)</f>
        <v>0</v>
      </c>
      <c r="L256" s="23">
        <f t="shared" ref="L256" ca="1" si="515">I256*$K$2+$K$2/2</f>
        <v>8.125</v>
      </c>
      <c r="M256" s="1"/>
      <c r="N256" s="5">
        <f t="shared" ca="1" si="398"/>
        <v>0.63</v>
      </c>
      <c r="O256" s="5">
        <f t="shared" ca="1" si="439"/>
        <v>0.63</v>
      </c>
      <c r="P256" s="30">
        <f t="shared" ca="1" si="406"/>
        <v>1</v>
      </c>
      <c r="Q256" s="30" t="str">
        <f t="shared" ref="Q256" ca="1" si="516">CONCATENATE(P256,P257,P258,P259)</f>
        <v>1010</v>
      </c>
      <c r="R256" s="30">
        <f t="shared" ref="R256" ca="1" si="517">BIN2DEC(Q256)</f>
        <v>10</v>
      </c>
      <c r="S256" s="30">
        <v>62</v>
      </c>
      <c r="T256" s="30">
        <f t="shared" ref="T256" ca="1" si="518">ABS(BIN2DEC(CONCATENATE(B256,B257,B258,B259))-R256)</f>
        <v>4</v>
      </c>
      <c r="U256" s="11">
        <f t="shared" ref="U256" ca="1" si="519">R256*$K$2</f>
        <v>12.5</v>
      </c>
    </row>
    <row r="257" spans="1:21" x14ac:dyDescent="0.25">
      <c r="A257" s="4">
        <v>249</v>
      </c>
      <c r="B257" s="37" t="str">
        <f>MID(VLOOKUP(A257/4,'Nyquist Rate - Tx'!$E$15:$J$270,6),(MOD(A257,4)+1),1)</f>
        <v>1</v>
      </c>
      <c r="C257" s="5">
        <f t="shared" ca="1" si="403"/>
        <v>-76</v>
      </c>
      <c r="D257" s="35"/>
      <c r="E257" s="5">
        <f t="shared" ca="1" si="393"/>
        <v>-0.15200000000000002</v>
      </c>
      <c r="F257" s="5">
        <f t="shared" ca="1" si="404"/>
        <v>0.84799999999999998</v>
      </c>
      <c r="G257" s="27">
        <f t="shared" ca="1" si="405"/>
        <v>1</v>
      </c>
      <c r="H257" s="28"/>
      <c r="I257" s="28"/>
      <c r="J257" s="28"/>
      <c r="K257" s="28"/>
      <c r="L257" s="5"/>
      <c r="M257" s="1"/>
      <c r="N257" s="5">
        <f t="shared" ca="1" si="398"/>
        <v>-0.53199999999999992</v>
      </c>
      <c r="O257" s="5">
        <f t="shared" ca="1" si="439"/>
        <v>0.46800000000000008</v>
      </c>
      <c r="P257" s="30">
        <f t="shared" ca="1" si="406"/>
        <v>0</v>
      </c>
      <c r="Q257" s="28"/>
      <c r="R257" s="28"/>
      <c r="S257" s="28"/>
      <c r="T257" s="28"/>
      <c r="U257" s="5"/>
    </row>
    <row r="258" spans="1:21" x14ac:dyDescent="0.25">
      <c r="A258" s="4">
        <v>250</v>
      </c>
      <c r="B258" s="37" t="str">
        <f>MID(VLOOKUP(A258/4,'Nyquist Rate - Tx'!$E$15:$J$270,6),(MOD(A258,4)+1),1)</f>
        <v>1</v>
      </c>
      <c r="C258" s="5">
        <f t="shared" ca="1" si="403"/>
        <v>-39</v>
      </c>
      <c r="D258" s="35"/>
      <c r="E258" s="5">
        <f t="shared" ca="1" si="393"/>
        <v>-7.8000000000000014E-2</v>
      </c>
      <c r="F258" s="5">
        <f t="shared" ca="1" si="404"/>
        <v>0.92199999999999993</v>
      </c>
      <c r="G258" s="27">
        <f t="shared" ca="1" si="405"/>
        <v>1</v>
      </c>
      <c r="H258" s="28"/>
      <c r="I258" s="28"/>
      <c r="J258" s="28"/>
      <c r="K258" s="28"/>
      <c r="L258" s="5"/>
      <c r="M258" s="1"/>
      <c r="N258" s="5">
        <f t="shared" ca="1" si="398"/>
        <v>-0.27299999999999996</v>
      </c>
      <c r="O258" s="5">
        <f t="shared" ca="1" si="439"/>
        <v>0.72700000000000009</v>
      </c>
      <c r="P258" s="30">
        <f t="shared" ca="1" si="406"/>
        <v>1</v>
      </c>
      <c r="Q258" s="28"/>
      <c r="R258" s="28"/>
      <c r="S258" s="28"/>
      <c r="T258" s="28"/>
      <c r="U258" s="5"/>
    </row>
    <row r="259" spans="1:21" x14ac:dyDescent="0.25">
      <c r="A259" s="4">
        <v>251</v>
      </c>
      <c r="B259" s="37" t="str">
        <f>MID(VLOOKUP(A259/4,'Nyquist Rate - Tx'!$E$15:$J$270,6),(MOD(A259,4)+1),1)</f>
        <v>0</v>
      </c>
      <c r="C259" s="5">
        <f t="shared" ca="1" si="403"/>
        <v>-64</v>
      </c>
      <c r="D259" s="35"/>
      <c r="E259" s="5">
        <f t="shared" ca="1" si="393"/>
        <v>-0.128</v>
      </c>
      <c r="F259" s="5">
        <f t="shared" ca="1" si="404"/>
        <v>-0.128</v>
      </c>
      <c r="G259" s="27">
        <f t="shared" ca="1" si="405"/>
        <v>0</v>
      </c>
      <c r="H259" s="28"/>
      <c r="I259" s="28"/>
      <c r="J259" s="28"/>
      <c r="K259" s="28"/>
      <c r="L259" s="5"/>
      <c r="M259" s="1"/>
      <c r="N259" s="5">
        <f t="shared" ca="1" si="398"/>
        <v>-0.44799999999999995</v>
      </c>
      <c r="O259" s="5">
        <f t="shared" ca="1" si="439"/>
        <v>-0.44799999999999995</v>
      </c>
      <c r="P259" s="30">
        <f t="shared" ca="1" si="406"/>
        <v>0</v>
      </c>
      <c r="Q259" s="28"/>
      <c r="R259" s="28"/>
      <c r="S259" s="28"/>
      <c r="T259" s="28"/>
      <c r="U259" s="5"/>
    </row>
    <row r="260" spans="1:21" x14ac:dyDescent="0.25">
      <c r="A260" s="4">
        <v>252</v>
      </c>
      <c r="B260" s="37" t="str">
        <f>MID(VLOOKUP(A260/4,'Nyquist Rate - Tx'!$E$15:$J$270,6),(MOD(A260,4)+1),1)</f>
        <v>0</v>
      </c>
      <c r="C260" s="5">
        <f t="shared" ca="1" si="403"/>
        <v>16</v>
      </c>
      <c r="D260" s="35"/>
      <c r="E260" s="5">
        <f t="shared" ca="1" si="393"/>
        <v>3.2000000000000001E-2</v>
      </c>
      <c r="F260" s="5">
        <f t="shared" ca="1" si="404"/>
        <v>3.2000000000000001E-2</v>
      </c>
      <c r="G260" s="27">
        <f t="shared" ca="1" si="405"/>
        <v>0</v>
      </c>
      <c r="H260" s="27" t="str">
        <f t="shared" ref="H260" ca="1" si="520">CONCATENATE(G260, G261, G262, G263)</f>
        <v>0000</v>
      </c>
      <c r="I260" s="27">
        <f t="shared" ref="I260" ca="1" si="521">BIN2DEC(H260)</f>
        <v>0</v>
      </c>
      <c r="J260" s="28">
        <v>63</v>
      </c>
      <c r="K260" s="27">
        <f t="shared" ref="K260" ca="1" si="522">ABS(BIN2DEC(CONCATENATE(B260,B261,B262,B263))-I260)</f>
        <v>0</v>
      </c>
      <c r="L260" s="23">
        <f t="shared" ref="L260" ca="1" si="523">I260*$K$2+$K$2/2</f>
        <v>0.625</v>
      </c>
      <c r="M260" s="1"/>
      <c r="N260" s="5">
        <f t="shared" ca="1" si="398"/>
        <v>0.11199999999999999</v>
      </c>
      <c r="O260" s="5">
        <f t="shared" ca="1" si="439"/>
        <v>0.11199999999999999</v>
      </c>
      <c r="P260" s="30">
        <f t="shared" ca="1" si="406"/>
        <v>0</v>
      </c>
      <c r="Q260" s="30" t="str">
        <f t="shared" ref="Q260" ca="1" si="524">CONCATENATE(P260,P261,P262,P263)</f>
        <v>0000</v>
      </c>
      <c r="R260" s="30">
        <f t="shared" ref="R260" ca="1" si="525">BIN2DEC(Q260)</f>
        <v>0</v>
      </c>
      <c r="S260" s="30">
        <v>63</v>
      </c>
      <c r="T260" s="30">
        <f t="shared" ref="T260" ca="1" si="526">ABS(BIN2DEC(CONCATENATE(B260,B261,B262,B263))-R260)</f>
        <v>0</v>
      </c>
      <c r="U260" s="11">
        <f t="shared" ref="U260" ca="1" si="527">R260*$K$2</f>
        <v>0</v>
      </c>
    </row>
    <row r="261" spans="1:21" x14ac:dyDescent="0.25">
      <c r="A261" s="4">
        <v>253</v>
      </c>
      <c r="B261" s="37" t="str">
        <f>MID(VLOOKUP(A261/4,'Nyquist Rate - Tx'!$E$15:$J$270,6),(MOD(A261,4)+1),1)</f>
        <v>0</v>
      </c>
      <c r="C261" s="5">
        <f t="shared" ca="1" si="403"/>
        <v>-45</v>
      </c>
      <c r="D261" s="35"/>
      <c r="E261" s="5">
        <f t="shared" ca="1" si="393"/>
        <v>-9.0000000000000011E-2</v>
      </c>
      <c r="F261" s="5">
        <f t="shared" ca="1" si="404"/>
        <v>-9.0000000000000011E-2</v>
      </c>
      <c r="G261" s="27">
        <f t="shared" ca="1" si="405"/>
        <v>0</v>
      </c>
      <c r="H261" s="28"/>
      <c r="I261" s="28"/>
      <c r="J261" s="28"/>
      <c r="K261" s="28"/>
      <c r="L261" s="5"/>
      <c r="M261" s="1"/>
      <c r="N261" s="5">
        <f t="shared" ca="1" si="398"/>
        <v>-0.315</v>
      </c>
      <c r="O261" s="5">
        <f t="shared" ca="1" si="439"/>
        <v>-0.315</v>
      </c>
      <c r="P261" s="30">
        <f t="shared" ca="1" si="406"/>
        <v>0</v>
      </c>
      <c r="Q261" s="28"/>
      <c r="R261" s="28"/>
      <c r="S261" s="28"/>
      <c r="T261" s="28"/>
      <c r="U261" s="5"/>
    </row>
    <row r="262" spans="1:21" x14ac:dyDescent="0.25">
      <c r="A262" s="4">
        <v>254</v>
      </c>
      <c r="B262" s="37" t="str">
        <f>MID(VLOOKUP(A262/4,'Nyquist Rate - Tx'!$E$15:$J$270,6),(MOD(A262,4)+1),1)</f>
        <v>0</v>
      </c>
      <c r="C262" s="5">
        <f t="shared" ca="1" si="403"/>
        <v>-4</v>
      </c>
      <c r="D262" s="35"/>
      <c r="E262" s="5">
        <f t="shared" ca="1" si="393"/>
        <v>-8.0000000000000002E-3</v>
      </c>
      <c r="F262" s="5">
        <f t="shared" ca="1" si="404"/>
        <v>-8.0000000000000002E-3</v>
      </c>
      <c r="G262" s="27">
        <f t="shared" ca="1" si="405"/>
        <v>0</v>
      </c>
      <c r="H262" s="28"/>
      <c r="I262" s="28"/>
      <c r="J262" s="28"/>
      <c r="K262" s="28"/>
      <c r="L262" s="5"/>
      <c r="M262" s="1"/>
      <c r="N262" s="5">
        <f t="shared" ca="1" si="398"/>
        <v>-2.7999999999999997E-2</v>
      </c>
      <c r="O262" s="5">
        <f t="shared" ca="1" si="439"/>
        <v>-2.7999999999999997E-2</v>
      </c>
      <c r="P262" s="30">
        <f t="shared" ca="1" si="406"/>
        <v>0</v>
      </c>
      <c r="Q262" s="28"/>
      <c r="R262" s="28"/>
      <c r="S262" s="28"/>
      <c r="T262" s="28"/>
      <c r="U262" s="5"/>
    </row>
    <row r="263" spans="1:21" x14ac:dyDescent="0.25">
      <c r="A263" s="4">
        <v>255</v>
      </c>
      <c r="B263" s="37" t="str">
        <f>MID(VLOOKUP(A263/4,'Nyquist Rate - Tx'!$E$15:$J$270,6),(MOD(A263,4)+1),1)</f>
        <v>0</v>
      </c>
      <c r="C263" s="5">
        <f t="shared" ca="1" si="403"/>
        <v>-79</v>
      </c>
      <c r="D263" s="35"/>
      <c r="E263" s="5">
        <f t="shared" ca="1" si="393"/>
        <v>-0.15800000000000003</v>
      </c>
      <c r="F263" s="5">
        <f t="shared" ca="1" si="404"/>
        <v>-0.15800000000000003</v>
      </c>
      <c r="G263" s="27">
        <f t="shared" ca="1" si="405"/>
        <v>0</v>
      </c>
      <c r="H263" s="28"/>
      <c r="I263" s="28"/>
      <c r="J263" s="28"/>
      <c r="K263" s="28"/>
      <c r="L263" s="5"/>
      <c r="M263" s="1"/>
      <c r="N263" s="5">
        <f t="shared" ca="1" si="398"/>
        <v>-0.55299999999999994</v>
      </c>
      <c r="O263" s="5">
        <f t="shared" ca="1" si="439"/>
        <v>-0.55299999999999994</v>
      </c>
      <c r="P263" s="30">
        <f t="shared" ca="1" si="406"/>
        <v>0</v>
      </c>
      <c r="Q263" s="28"/>
      <c r="R263" s="28"/>
      <c r="S263" s="28"/>
      <c r="T263" s="28"/>
      <c r="U263" s="5"/>
    </row>
    <row r="264" spans="1:21" x14ac:dyDescent="0.25">
      <c r="A264" s="4">
        <v>256</v>
      </c>
      <c r="B264" s="37" t="str">
        <f>MID(VLOOKUP(A264/4,'Nyquist Rate - Tx'!$E$15:$J$270,6),(MOD(A264,4)+1),1)</f>
        <v>1</v>
      </c>
      <c r="C264" s="5">
        <f t="shared" ca="1" si="403"/>
        <v>-22</v>
      </c>
      <c r="D264" s="35"/>
      <c r="E264" s="5">
        <f t="shared" ref="E264:E327" ca="1" si="528">(C264/100)*$F$2</f>
        <v>-4.4000000000000004E-2</v>
      </c>
      <c r="F264" s="5">
        <f t="shared" ca="1" si="404"/>
        <v>0.95599999999999996</v>
      </c>
      <c r="G264" s="27">
        <f t="shared" ca="1" si="405"/>
        <v>1</v>
      </c>
      <c r="H264" s="27" t="str">
        <f t="shared" ref="H264" ca="1" si="529">CONCATENATE(G264, G265, G266, G267)</f>
        <v>1001</v>
      </c>
      <c r="I264" s="27">
        <f t="shared" ref="I264" ca="1" si="530">BIN2DEC(H264)</f>
        <v>9</v>
      </c>
      <c r="J264" s="27">
        <v>64</v>
      </c>
      <c r="K264" s="27">
        <f t="shared" ref="K264" ca="1" si="531">ABS(BIN2DEC(CONCATENATE(B264,B265,B266,B267))-I264)</f>
        <v>0</v>
      </c>
      <c r="L264" s="23">
        <f t="shared" ref="L264" ca="1" si="532">I264*$K$2+$K$2/2</f>
        <v>11.875</v>
      </c>
      <c r="M264" s="1"/>
      <c r="N264" s="5">
        <f t="shared" ref="N264:N327" ca="1" si="533">(C264/100)*$F$3</f>
        <v>-0.154</v>
      </c>
      <c r="O264" s="5">
        <f t="shared" ca="1" si="439"/>
        <v>0.84599999999999997</v>
      </c>
      <c r="P264" s="30">
        <f t="shared" ca="1" si="406"/>
        <v>1</v>
      </c>
      <c r="Q264" s="30" t="str">
        <f t="shared" ref="Q264" ca="1" si="534">CONCATENATE(P264,P265,P266,P267)</f>
        <v>1001</v>
      </c>
      <c r="R264" s="30">
        <f t="shared" ref="R264" ca="1" si="535">BIN2DEC(Q264)</f>
        <v>9</v>
      </c>
      <c r="S264" s="30">
        <v>64</v>
      </c>
      <c r="T264" s="30">
        <f t="shared" ref="T264" ca="1" si="536">ABS(BIN2DEC(CONCATENATE(B264,B265,B266,B267))-R264)</f>
        <v>0</v>
      </c>
      <c r="U264" s="11">
        <f t="shared" ref="U264" ca="1" si="537">R264*$K$2</f>
        <v>11.25</v>
      </c>
    </row>
    <row r="265" spans="1:21" x14ac:dyDescent="0.25">
      <c r="A265" s="4">
        <v>257</v>
      </c>
      <c r="B265" s="37" t="str">
        <f>MID(VLOOKUP(A265/4,'Nyquist Rate - Tx'!$E$15:$J$270,6),(MOD(A265,4)+1),1)</f>
        <v>0</v>
      </c>
      <c r="C265" s="5">
        <f t="shared" ref="C265:C328" ca="1" si="538">RANDBETWEEN(-100,100)</f>
        <v>-9</v>
      </c>
      <c r="D265" s="35"/>
      <c r="E265" s="5">
        <f t="shared" ca="1" si="528"/>
        <v>-1.7999999999999999E-2</v>
      </c>
      <c r="F265" s="5">
        <f t="shared" ref="F265:F328" ca="1" si="539">B265+E265</f>
        <v>-1.7999999999999999E-2</v>
      </c>
      <c r="G265" s="27">
        <f t="shared" ref="G265:G328" ca="1" si="540">IF(F265&lt;0.5, 0, 1)</f>
        <v>0</v>
      </c>
      <c r="H265" s="28"/>
      <c r="I265" s="28"/>
      <c r="J265" s="28"/>
      <c r="K265" s="28"/>
      <c r="L265" s="5"/>
      <c r="M265" s="1"/>
      <c r="N265" s="5">
        <f t="shared" ca="1" si="533"/>
        <v>-6.3E-2</v>
      </c>
      <c r="O265" s="5">
        <f t="shared" ca="1" si="439"/>
        <v>-6.3E-2</v>
      </c>
      <c r="P265" s="30">
        <f t="shared" ref="P265:P328" ca="1" si="541">IF(O265&lt;0.5, 0, 1)</f>
        <v>0</v>
      </c>
      <c r="Q265" s="28"/>
      <c r="R265" s="28"/>
      <c r="S265" s="28"/>
      <c r="T265" s="28"/>
      <c r="U265" s="5"/>
    </row>
    <row r="266" spans="1:21" x14ac:dyDescent="0.25">
      <c r="A266" s="4">
        <v>258</v>
      </c>
      <c r="B266" s="37" t="str">
        <f>MID(VLOOKUP(A266/4,'Nyquist Rate - Tx'!$E$15:$J$270,6),(MOD(A266,4)+1),1)</f>
        <v>0</v>
      </c>
      <c r="C266" s="5">
        <f t="shared" ca="1" si="538"/>
        <v>11</v>
      </c>
      <c r="D266" s="35"/>
      <c r="E266" s="5">
        <f t="shared" ca="1" si="528"/>
        <v>2.2000000000000002E-2</v>
      </c>
      <c r="F266" s="5">
        <f t="shared" ca="1" si="539"/>
        <v>2.2000000000000002E-2</v>
      </c>
      <c r="G266" s="27">
        <f t="shared" ca="1" si="540"/>
        <v>0</v>
      </c>
      <c r="H266" s="28"/>
      <c r="I266" s="28"/>
      <c r="J266" s="28"/>
      <c r="K266" s="28"/>
      <c r="L266" s="5"/>
      <c r="M266" s="1"/>
      <c r="N266" s="5">
        <f t="shared" ca="1" si="533"/>
        <v>7.6999999999999999E-2</v>
      </c>
      <c r="O266" s="5">
        <f t="shared" ca="1" si="439"/>
        <v>7.6999999999999999E-2</v>
      </c>
      <c r="P266" s="30">
        <f t="shared" ca="1" si="541"/>
        <v>0</v>
      </c>
      <c r="Q266" s="28"/>
      <c r="R266" s="28"/>
      <c r="S266" s="28"/>
      <c r="T266" s="28"/>
      <c r="U266" s="5"/>
    </row>
    <row r="267" spans="1:21" x14ac:dyDescent="0.25">
      <c r="A267" s="4">
        <v>259</v>
      </c>
      <c r="B267" s="37" t="str">
        <f>MID(VLOOKUP(A267/4,'Nyquist Rate - Tx'!$E$15:$J$270,6),(MOD(A267,4)+1),1)</f>
        <v>1</v>
      </c>
      <c r="C267" s="5">
        <f t="shared" ca="1" si="538"/>
        <v>-70</v>
      </c>
      <c r="D267" s="35"/>
      <c r="E267" s="5">
        <f t="shared" ca="1" si="528"/>
        <v>-0.13999999999999999</v>
      </c>
      <c r="F267" s="5">
        <f t="shared" ca="1" si="539"/>
        <v>0.86</v>
      </c>
      <c r="G267" s="27">
        <f t="shared" ca="1" si="540"/>
        <v>1</v>
      </c>
      <c r="H267" s="28"/>
      <c r="I267" s="28"/>
      <c r="J267" s="28"/>
      <c r="K267" s="28"/>
      <c r="L267" s="5"/>
      <c r="M267" s="1"/>
      <c r="N267" s="5">
        <f t="shared" ca="1" si="533"/>
        <v>-0.48999999999999994</v>
      </c>
      <c r="O267" s="5">
        <f t="shared" ca="1" si="439"/>
        <v>0.51</v>
      </c>
      <c r="P267" s="30">
        <f t="shared" ca="1" si="541"/>
        <v>1</v>
      </c>
      <c r="Q267" s="28"/>
      <c r="R267" s="28"/>
      <c r="S267" s="28"/>
      <c r="T267" s="28"/>
      <c r="U267" s="5"/>
    </row>
    <row r="268" spans="1:21" x14ac:dyDescent="0.25">
      <c r="A268" s="4">
        <v>260</v>
      </c>
      <c r="B268" s="37" t="str">
        <f>MID(VLOOKUP(A268/4,'Nyquist Rate - Tx'!$E$15:$J$270,6),(MOD(A268,4)+1),1)</f>
        <v>0</v>
      </c>
      <c r="C268" s="5">
        <f t="shared" ca="1" si="538"/>
        <v>62</v>
      </c>
      <c r="D268" s="35"/>
      <c r="E268" s="5">
        <f t="shared" ca="1" si="528"/>
        <v>0.124</v>
      </c>
      <c r="F268" s="5">
        <f t="shared" ca="1" si="539"/>
        <v>0.124</v>
      </c>
      <c r="G268" s="27">
        <f t="shared" ca="1" si="540"/>
        <v>0</v>
      </c>
      <c r="H268" s="27" t="str">
        <f t="shared" ref="H268" ca="1" si="542">CONCATENATE(G268, G269, G270, G271)</f>
        <v>0000</v>
      </c>
      <c r="I268" s="27">
        <f t="shared" ref="I268" ca="1" si="543">BIN2DEC(H268)</f>
        <v>0</v>
      </c>
      <c r="J268" s="28">
        <v>65</v>
      </c>
      <c r="K268" s="27">
        <f t="shared" ref="K268" ca="1" si="544">ABS(BIN2DEC(CONCATENATE(B268,B269,B270,B271))-I268)</f>
        <v>0</v>
      </c>
      <c r="L268" s="23">
        <f t="shared" ref="L268" ca="1" si="545">I268*$K$2+$K$2/2</f>
        <v>0.625</v>
      </c>
      <c r="M268" s="1"/>
      <c r="N268" s="5">
        <f t="shared" ca="1" si="533"/>
        <v>0.434</v>
      </c>
      <c r="O268" s="5">
        <f t="shared" ca="1" si="439"/>
        <v>0.434</v>
      </c>
      <c r="P268" s="30">
        <f t="shared" ca="1" si="541"/>
        <v>0</v>
      </c>
      <c r="Q268" s="30" t="str">
        <f t="shared" ref="Q268" ca="1" si="546">CONCATENATE(P268,P269,P270,P271)</f>
        <v>0000</v>
      </c>
      <c r="R268" s="30">
        <f t="shared" ref="R268" ca="1" si="547">BIN2DEC(Q268)</f>
        <v>0</v>
      </c>
      <c r="S268" s="30">
        <v>65</v>
      </c>
      <c r="T268" s="30">
        <f t="shared" ref="T268" ca="1" si="548">ABS(BIN2DEC(CONCATENATE(B268,B269,B270,B271))-R268)</f>
        <v>0</v>
      </c>
      <c r="U268" s="11">
        <f t="shared" ref="U268" ca="1" si="549">R268*$K$2</f>
        <v>0</v>
      </c>
    </row>
    <row r="269" spans="1:21" x14ac:dyDescent="0.25">
      <c r="A269" s="4">
        <v>261</v>
      </c>
      <c r="B269" s="37" t="str">
        <f>MID(VLOOKUP(A269/4,'Nyquist Rate - Tx'!$E$15:$J$270,6),(MOD(A269,4)+1),1)</f>
        <v>0</v>
      </c>
      <c r="C269" s="5">
        <f t="shared" ca="1" si="538"/>
        <v>-87</v>
      </c>
      <c r="D269" s="35"/>
      <c r="E269" s="5">
        <f t="shared" ca="1" si="528"/>
        <v>-0.17400000000000002</v>
      </c>
      <c r="F269" s="5">
        <f t="shared" ca="1" si="539"/>
        <v>-0.17400000000000002</v>
      </c>
      <c r="G269" s="27">
        <f t="shared" ca="1" si="540"/>
        <v>0</v>
      </c>
      <c r="H269" s="28"/>
      <c r="I269" s="28"/>
      <c r="J269" s="28"/>
      <c r="K269" s="28"/>
      <c r="L269" s="5"/>
      <c r="M269" s="1"/>
      <c r="N269" s="5">
        <f t="shared" ca="1" si="533"/>
        <v>-0.60899999999999999</v>
      </c>
      <c r="O269" s="5">
        <f t="shared" ca="1" si="439"/>
        <v>-0.60899999999999999</v>
      </c>
      <c r="P269" s="30">
        <f t="shared" ca="1" si="541"/>
        <v>0</v>
      </c>
      <c r="Q269" s="28"/>
      <c r="R269" s="28"/>
      <c r="S269" s="28"/>
      <c r="T269" s="28"/>
      <c r="U269" s="5"/>
    </row>
    <row r="270" spans="1:21" x14ac:dyDescent="0.25">
      <c r="A270" s="4">
        <v>262</v>
      </c>
      <c r="B270" s="37" t="str">
        <f>MID(VLOOKUP(A270/4,'Nyquist Rate - Tx'!$E$15:$J$270,6),(MOD(A270,4)+1),1)</f>
        <v>0</v>
      </c>
      <c r="C270" s="5">
        <f t="shared" ca="1" si="538"/>
        <v>12</v>
      </c>
      <c r="D270" s="35"/>
      <c r="E270" s="5">
        <f t="shared" ca="1" si="528"/>
        <v>2.4E-2</v>
      </c>
      <c r="F270" s="5">
        <f t="shared" ca="1" si="539"/>
        <v>2.4E-2</v>
      </c>
      <c r="G270" s="27">
        <f t="shared" ca="1" si="540"/>
        <v>0</v>
      </c>
      <c r="H270" s="28"/>
      <c r="I270" s="28"/>
      <c r="J270" s="28"/>
      <c r="K270" s="28"/>
      <c r="L270" s="5"/>
      <c r="M270" s="1"/>
      <c r="N270" s="5">
        <f t="shared" ca="1" si="533"/>
        <v>8.3999999999999991E-2</v>
      </c>
      <c r="O270" s="5">
        <f t="shared" ca="1" si="439"/>
        <v>8.3999999999999991E-2</v>
      </c>
      <c r="P270" s="30">
        <f t="shared" ca="1" si="541"/>
        <v>0</v>
      </c>
      <c r="Q270" s="28"/>
      <c r="R270" s="28"/>
      <c r="S270" s="28"/>
      <c r="T270" s="28"/>
      <c r="U270" s="5"/>
    </row>
    <row r="271" spans="1:21" x14ac:dyDescent="0.25">
      <c r="A271" s="4">
        <v>263</v>
      </c>
      <c r="B271" s="37" t="str">
        <f>MID(VLOOKUP(A271/4,'Nyquist Rate - Tx'!$E$15:$J$270,6),(MOD(A271,4)+1),1)</f>
        <v>0</v>
      </c>
      <c r="C271" s="5">
        <f t="shared" ca="1" si="538"/>
        <v>-72</v>
      </c>
      <c r="D271" s="35"/>
      <c r="E271" s="5">
        <f t="shared" ca="1" si="528"/>
        <v>-0.14399999999999999</v>
      </c>
      <c r="F271" s="5">
        <f t="shared" ca="1" si="539"/>
        <v>-0.14399999999999999</v>
      </c>
      <c r="G271" s="27">
        <f t="shared" ca="1" si="540"/>
        <v>0</v>
      </c>
      <c r="H271" s="28"/>
      <c r="I271" s="28"/>
      <c r="J271" s="28"/>
      <c r="K271" s="28"/>
      <c r="L271" s="5"/>
      <c r="M271" s="1"/>
      <c r="N271" s="5">
        <f t="shared" ca="1" si="533"/>
        <v>-0.504</v>
      </c>
      <c r="O271" s="5">
        <f t="shared" ca="1" si="439"/>
        <v>-0.504</v>
      </c>
      <c r="P271" s="30">
        <f t="shared" ca="1" si="541"/>
        <v>0</v>
      </c>
      <c r="Q271" s="28"/>
      <c r="R271" s="28"/>
      <c r="S271" s="28"/>
      <c r="T271" s="28"/>
      <c r="U271" s="5"/>
    </row>
    <row r="272" spans="1:21" x14ac:dyDescent="0.25">
      <c r="A272" s="4">
        <v>264</v>
      </c>
      <c r="B272" s="37" t="str">
        <f>MID(VLOOKUP(A272/4,'Nyquist Rate - Tx'!$E$15:$J$270,6),(MOD(A272,4)+1),1)</f>
        <v>0</v>
      </c>
      <c r="C272" s="5">
        <f t="shared" ca="1" si="538"/>
        <v>-36</v>
      </c>
      <c r="D272" s="35"/>
      <c r="E272" s="5">
        <f t="shared" ca="1" si="528"/>
        <v>-7.1999999999999995E-2</v>
      </c>
      <c r="F272" s="5">
        <f t="shared" ca="1" si="539"/>
        <v>-7.1999999999999995E-2</v>
      </c>
      <c r="G272" s="27">
        <f t="shared" ca="1" si="540"/>
        <v>0</v>
      </c>
      <c r="H272" s="27" t="str">
        <f t="shared" ref="H272" ca="1" si="550">CONCATENATE(G272, G273, G274, G275)</f>
        <v>0110</v>
      </c>
      <c r="I272" s="27">
        <f t="shared" ref="I272" ca="1" si="551">BIN2DEC(H272)</f>
        <v>6</v>
      </c>
      <c r="J272" s="27">
        <v>66</v>
      </c>
      <c r="K272" s="27">
        <f t="shared" ref="K272" ca="1" si="552">ABS(BIN2DEC(CONCATENATE(B272,B273,B274,B275))-I272)</f>
        <v>0</v>
      </c>
      <c r="L272" s="23">
        <f t="shared" ref="L272" ca="1" si="553">I272*$K$2+$K$2/2</f>
        <v>8.125</v>
      </c>
      <c r="M272" s="1"/>
      <c r="N272" s="5">
        <f t="shared" ca="1" si="533"/>
        <v>-0.252</v>
      </c>
      <c r="O272" s="5">
        <f t="shared" ca="1" si="439"/>
        <v>-0.252</v>
      </c>
      <c r="P272" s="30">
        <f t="shared" ca="1" si="541"/>
        <v>0</v>
      </c>
      <c r="Q272" s="30" t="str">
        <f t="shared" ref="Q272" ca="1" si="554">CONCATENATE(P272,P273,P274,P275)</f>
        <v>0100</v>
      </c>
      <c r="R272" s="30">
        <f t="shared" ref="R272" ca="1" si="555">BIN2DEC(Q272)</f>
        <v>4</v>
      </c>
      <c r="S272" s="30">
        <v>66</v>
      </c>
      <c r="T272" s="30">
        <f t="shared" ref="T272" ca="1" si="556">ABS(BIN2DEC(CONCATENATE(B272,B273,B274,B275))-R272)</f>
        <v>2</v>
      </c>
      <c r="U272" s="11">
        <f t="shared" ref="U272" ca="1" si="557">R272*$K$2</f>
        <v>5</v>
      </c>
    </row>
    <row r="273" spans="1:21" x14ac:dyDescent="0.25">
      <c r="A273" s="4">
        <v>265</v>
      </c>
      <c r="B273" s="37" t="str">
        <f>MID(VLOOKUP(A273/4,'Nyquist Rate - Tx'!$E$15:$J$270,6),(MOD(A273,4)+1),1)</f>
        <v>1</v>
      </c>
      <c r="C273" s="5">
        <f t="shared" ca="1" si="538"/>
        <v>-19</v>
      </c>
      <c r="D273" s="35"/>
      <c r="E273" s="5">
        <f t="shared" ca="1" si="528"/>
        <v>-3.8000000000000006E-2</v>
      </c>
      <c r="F273" s="5">
        <f t="shared" ca="1" si="539"/>
        <v>0.96199999999999997</v>
      </c>
      <c r="G273" s="27">
        <f t="shared" ca="1" si="540"/>
        <v>1</v>
      </c>
      <c r="H273" s="28"/>
      <c r="I273" s="28"/>
      <c r="J273" s="28"/>
      <c r="K273" s="28"/>
      <c r="L273" s="5"/>
      <c r="M273" s="1"/>
      <c r="N273" s="5">
        <f t="shared" ca="1" si="533"/>
        <v>-0.13299999999999998</v>
      </c>
      <c r="O273" s="5">
        <f t="shared" ca="1" si="439"/>
        <v>0.86699999999999999</v>
      </c>
      <c r="P273" s="30">
        <f t="shared" ca="1" si="541"/>
        <v>1</v>
      </c>
      <c r="Q273" s="28"/>
      <c r="R273" s="28"/>
      <c r="S273" s="28"/>
      <c r="T273" s="28"/>
      <c r="U273" s="5"/>
    </row>
    <row r="274" spans="1:21" x14ac:dyDescent="0.25">
      <c r="A274" s="4">
        <v>266</v>
      </c>
      <c r="B274" s="37" t="str">
        <f>MID(VLOOKUP(A274/4,'Nyquist Rate - Tx'!$E$15:$J$270,6),(MOD(A274,4)+1),1)</f>
        <v>1</v>
      </c>
      <c r="C274" s="5">
        <f t="shared" ca="1" si="538"/>
        <v>-78</v>
      </c>
      <c r="D274" s="35"/>
      <c r="E274" s="5">
        <f t="shared" ca="1" si="528"/>
        <v>-0.15600000000000003</v>
      </c>
      <c r="F274" s="5">
        <f t="shared" ca="1" si="539"/>
        <v>0.84399999999999997</v>
      </c>
      <c r="G274" s="27">
        <f t="shared" ca="1" si="540"/>
        <v>1</v>
      </c>
      <c r="H274" s="28"/>
      <c r="I274" s="28"/>
      <c r="J274" s="28"/>
      <c r="K274" s="28"/>
      <c r="L274" s="5"/>
      <c r="M274" s="1"/>
      <c r="N274" s="5">
        <f t="shared" ca="1" si="533"/>
        <v>-0.54599999999999993</v>
      </c>
      <c r="O274" s="5">
        <f t="shared" ca="1" si="439"/>
        <v>0.45400000000000007</v>
      </c>
      <c r="P274" s="30">
        <f t="shared" ca="1" si="541"/>
        <v>0</v>
      </c>
      <c r="Q274" s="28"/>
      <c r="R274" s="28"/>
      <c r="S274" s="28"/>
      <c r="T274" s="28"/>
      <c r="U274" s="5"/>
    </row>
    <row r="275" spans="1:21" x14ac:dyDescent="0.25">
      <c r="A275" s="4">
        <v>267</v>
      </c>
      <c r="B275" s="37" t="str">
        <f>MID(VLOOKUP(A275/4,'Nyquist Rate - Tx'!$E$15:$J$270,6),(MOD(A275,4)+1),1)</f>
        <v>0</v>
      </c>
      <c r="C275" s="5">
        <f t="shared" ca="1" si="538"/>
        <v>-67</v>
      </c>
      <c r="D275" s="35"/>
      <c r="E275" s="5">
        <f t="shared" ca="1" si="528"/>
        <v>-0.13400000000000001</v>
      </c>
      <c r="F275" s="5">
        <f t="shared" ca="1" si="539"/>
        <v>-0.13400000000000001</v>
      </c>
      <c r="G275" s="27">
        <f t="shared" ca="1" si="540"/>
        <v>0</v>
      </c>
      <c r="H275" s="28"/>
      <c r="I275" s="28"/>
      <c r="J275" s="28"/>
      <c r="K275" s="28"/>
      <c r="L275" s="5"/>
      <c r="M275" s="1"/>
      <c r="N275" s="5">
        <f t="shared" ca="1" si="533"/>
        <v>-0.46899999999999997</v>
      </c>
      <c r="O275" s="5">
        <f t="shared" ca="1" si="439"/>
        <v>-0.46899999999999997</v>
      </c>
      <c r="P275" s="30">
        <f t="shared" ca="1" si="541"/>
        <v>0</v>
      </c>
      <c r="Q275" s="28"/>
      <c r="R275" s="28"/>
      <c r="S275" s="28"/>
      <c r="T275" s="28"/>
      <c r="U275" s="5"/>
    </row>
    <row r="276" spans="1:21" x14ac:dyDescent="0.25">
      <c r="A276" s="4">
        <v>268</v>
      </c>
      <c r="B276" s="37" t="str">
        <f>MID(VLOOKUP(A276/4,'Nyquist Rate - Tx'!$E$15:$J$270,6),(MOD(A276,4)+1),1)</f>
        <v>0</v>
      </c>
      <c r="C276" s="5">
        <f t="shared" ca="1" si="538"/>
        <v>-21</v>
      </c>
      <c r="D276" s="35"/>
      <c r="E276" s="5">
        <f t="shared" ca="1" si="528"/>
        <v>-4.2000000000000003E-2</v>
      </c>
      <c r="F276" s="5">
        <f t="shared" ca="1" si="539"/>
        <v>-4.2000000000000003E-2</v>
      </c>
      <c r="G276" s="27">
        <f t="shared" ca="1" si="540"/>
        <v>0</v>
      </c>
      <c r="H276" s="27" t="str">
        <f t="shared" ref="H276" ca="1" si="558">CONCATENATE(G276, G277, G278, G279)</f>
        <v>0000</v>
      </c>
      <c r="I276" s="27">
        <f t="shared" ref="I276" ca="1" si="559">BIN2DEC(H276)</f>
        <v>0</v>
      </c>
      <c r="J276" s="28">
        <v>67</v>
      </c>
      <c r="K276" s="27">
        <f t="shared" ref="K276" ca="1" si="560">ABS(BIN2DEC(CONCATENATE(B276,B277,B278,B279))-I276)</f>
        <v>0</v>
      </c>
      <c r="L276" s="23">
        <f t="shared" ref="L276" ca="1" si="561">I276*$K$2+$K$2/2</f>
        <v>0.625</v>
      </c>
      <c r="M276" s="1"/>
      <c r="N276" s="5">
        <f t="shared" ca="1" si="533"/>
        <v>-0.14699999999999999</v>
      </c>
      <c r="O276" s="5">
        <f t="shared" ca="1" si="439"/>
        <v>-0.14699999999999999</v>
      </c>
      <c r="P276" s="30">
        <f t="shared" ca="1" si="541"/>
        <v>0</v>
      </c>
      <c r="Q276" s="30" t="str">
        <f t="shared" ref="Q276" ca="1" si="562">CONCATENATE(P276,P277,P278,P279)</f>
        <v>0000</v>
      </c>
      <c r="R276" s="30">
        <f t="shared" ref="R276" ca="1" si="563">BIN2DEC(Q276)</f>
        <v>0</v>
      </c>
      <c r="S276" s="30">
        <v>67</v>
      </c>
      <c r="T276" s="30">
        <f t="shared" ref="T276" ca="1" si="564">ABS(BIN2DEC(CONCATENATE(B276,B277,B278,B279))-R276)</f>
        <v>0</v>
      </c>
      <c r="U276" s="11">
        <f t="shared" ref="U276" ca="1" si="565">R276*$K$2</f>
        <v>0</v>
      </c>
    </row>
    <row r="277" spans="1:21" x14ac:dyDescent="0.25">
      <c r="A277" s="4">
        <v>269</v>
      </c>
      <c r="B277" s="37" t="str">
        <f>MID(VLOOKUP(A277/4,'Nyquist Rate - Tx'!$E$15:$J$270,6),(MOD(A277,4)+1),1)</f>
        <v>0</v>
      </c>
      <c r="C277" s="5">
        <f t="shared" ca="1" si="538"/>
        <v>-66</v>
      </c>
      <c r="D277" s="35"/>
      <c r="E277" s="5">
        <f t="shared" ca="1" si="528"/>
        <v>-0.13200000000000001</v>
      </c>
      <c r="F277" s="5">
        <f t="shared" ca="1" si="539"/>
        <v>-0.13200000000000001</v>
      </c>
      <c r="G277" s="27">
        <f t="shared" ca="1" si="540"/>
        <v>0</v>
      </c>
      <c r="H277" s="28"/>
      <c r="I277" s="28"/>
      <c r="J277" s="28"/>
      <c r="K277" s="28"/>
      <c r="L277" s="5"/>
      <c r="M277" s="1"/>
      <c r="N277" s="5">
        <f t="shared" ca="1" si="533"/>
        <v>-0.46199999999999997</v>
      </c>
      <c r="O277" s="5">
        <f t="shared" ca="1" si="439"/>
        <v>-0.46199999999999997</v>
      </c>
      <c r="P277" s="30">
        <f t="shared" ca="1" si="541"/>
        <v>0</v>
      </c>
      <c r="Q277" s="28"/>
      <c r="R277" s="28"/>
      <c r="S277" s="28"/>
      <c r="T277" s="28"/>
      <c r="U277" s="5"/>
    </row>
    <row r="278" spans="1:21" x14ac:dyDescent="0.25">
      <c r="A278" s="4">
        <v>270</v>
      </c>
      <c r="B278" s="37" t="str">
        <f>MID(VLOOKUP(A278/4,'Nyquist Rate - Tx'!$E$15:$J$270,6),(MOD(A278,4)+1),1)</f>
        <v>0</v>
      </c>
      <c r="C278" s="5">
        <f t="shared" ca="1" si="538"/>
        <v>-97</v>
      </c>
      <c r="D278" s="35"/>
      <c r="E278" s="5">
        <f t="shared" ca="1" si="528"/>
        <v>-0.19400000000000001</v>
      </c>
      <c r="F278" s="5">
        <f t="shared" ca="1" si="539"/>
        <v>-0.19400000000000001</v>
      </c>
      <c r="G278" s="27">
        <f t="shared" ca="1" si="540"/>
        <v>0</v>
      </c>
      <c r="H278" s="28"/>
      <c r="I278" s="28"/>
      <c r="J278" s="28"/>
      <c r="K278" s="28"/>
      <c r="L278" s="5"/>
      <c r="M278" s="1"/>
      <c r="N278" s="5">
        <f t="shared" ca="1" si="533"/>
        <v>-0.67899999999999994</v>
      </c>
      <c r="O278" s="5">
        <f t="shared" ca="1" si="439"/>
        <v>-0.67899999999999994</v>
      </c>
      <c r="P278" s="30">
        <f t="shared" ca="1" si="541"/>
        <v>0</v>
      </c>
      <c r="Q278" s="28"/>
      <c r="R278" s="28"/>
      <c r="S278" s="28"/>
      <c r="T278" s="28"/>
      <c r="U278" s="5"/>
    </row>
    <row r="279" spans="1:21" x14ac:dyDescent="0.25">
      <c r="A279" s="4">
        <v>271</v>
      </c>
      <c r="B279" s="37" t="str">
        <f>MID(VLOOKUP(A279/4,'Nyquist Rate - Tx'!$E$15:$J$270,6),(MOD(A279,4)+1),1)</f>
        <v>0</v>
      </c>
      <c r="C279" s="5">
        <f t="shared" ca="1" si="538"/>
        <v>29</v>
      </c>
      <c r="D279" s="35"/>
      <c r="E279" s="5">
        <f t="shared" ca="1" si="528"/>
        <v>5.7999999999999996E-2</v>
      </c>
      <c r="F279" s="5">
        <f t="shared" ca="1" si="539"/>
        <v>5.7999999999999996E-2</v>
      </c>
      <c r="G279" s="27">
        <f t="shared" ca="1" si="540"/>
        <v>0</v>
      </c>
      <c r="H279" s="28"/>
      <c r="I279" s="28"/>
      <c r="J279" s="28"/>
      <c r="K279" s="28"/>
      <c r="L279" s="5"/>
      <c r="M279" s="1"/>
      <c r="N279" s="5">
        <f t="shared" ca="1" si="533"/>
        <v>0.20299999999999999</v>
      </c>
      <c r="O279" s="5">
        <f t="shared" ca="1" si="439"/>
        <v>0.20299999999999999</v>
      </c>
      <c r="P279" s="30">
        <f t="shared" ca="1" si="541"/>
        <v>0</v>
      </c>
      <c r="Q279" s="28"/>
      <c r="R279" s="28"/>
      <c r="S279" s="28"/>
      <c r="T279" s="28"/>
      <c r="U279" s="5"/>
    </row>
    <row r="280" spans="1:21" x14ac:dyDescent="0.25">
      <c r="A280" s="4">
        <v>272</v>
      </c>
      <c r="B280" s="37" t="str">
        <f>MID(VLOOKUP(A280/4,'Nyquist Rate - Tx'!$E$15:$J$270,6),(MOD(A280,4)+1),1)</f>
        <v>1</v>
      </c>
      <c r="C280" s="5">
        <f t="shared" ca="1" si="538"/>
        <v>-21</v>
      </c>
      <c r="D280" s="35"/>
      <c r="E280" s="5">
        <f t="shared" ca="1" si="528"/>
        <v>-4.2000000000000003E-2</v>
      </c>
      <c r="F280" s="5">
        <f t="shared" ca="1" si="539"/>
        <v>0.95799999999999996</v>
      </c>
      <c r="G280" s="27">
        <f t="shared" ca="1" si="540"/>
        <v>1</v>
      </c>
      <c r="H280" s="27" t="str">
        <f t="shared" ref="H280" ca="1" si="566">CONCATENATE(G280, G281, G282, G283)</f>
        <v>1001</v>
      </c>
      <c r="I280" s="27">
        <f t="shared" ref="I280" ca="1" si="567">BIN2DEC(H280)</f>
        <v>9</v>
      </c>
      <c r="J280" s="27">
        <v>68</v>
      </c>
      <c r="K280" s="27">
        <f t="shared" ref="K280" ca="1" si="568">ABS(BIN2DEC(CONCATENATE(B280,B281,B282,B283))-I280)</f>
        <v>0</v>
      </c>
      <c r="L280" s="23">
        <f t="shared" ref="L280" ca="1" si="569">I280*$K$2+$K$2/2</f>
        <v>11.875</v>
      </c>
      <c r="M280" s="1"/>
      <c r="N280" s="5">
        <f t="shared" ca="1" si="533"/>
        <v>-0.14699999999999999</v>
      </c>
      <c r="O280" s="5">
        <f t="shared" ca="1" si="439"/>
        <v>0.85299999999999998</v>
      </c>
      <c r="P280" s="30">
        <f t="shared" ca="1" si="541"/>
        <v>1</v>
      </c>
      <c r="Q280" s="30" t="str">
        <f t="shared" ref="Q280" ca="1" si="570">CONCATENATE(P280,P281,P282,P283)</f>
        <v>1011</v>
      </c>
      <c r="R280" s="30">
        <f t="shared" ref="R280" ca="1" si="571">BIN2DEC(Q280)</f>
        <v>11</v>
      </c>
      <c r="S280" s="30">
        <v>68</v>
      </c>
      <c r="T280" s="30">
        <f t="shared" ref="T280" ca="1" si="572">ABS(BIN2DEC(CONCATENATE(B280,B281,B282,B283))-R280)</f>
        <v>2</v>
      </c>
      <c r="U280" s="11">
        <f t="shared" ref="U280" ca="1" si="573">R280*$K$2</f>
        <v>13.75</v>
      </c>
    </row>
    <row r="281" spans="1:21" x14ac:dyDescent="0.25">
      <c r="A281" s="4">
        <v>273</v>
      </c>
      <c r="B281" s="37" t="str">
        <f>MID(VLOOKUP(A281/4,'Nyquist Rate - Tx'!$E$15:$J$270,6),(MOD(A281,4)+1),1)</f>
        <v>0</v>
      </c>
      <c r="C281" s="5">
        <f t="shared" ca="1" si="538"/>
        <v>22</v>
      </c>
      <c r="D281" s="35"/>
      <c r="E281" s="5">
        <f t="shared" ca="1" si="528"/>
        <v>4.4000000000000004E-2</v>
      </c>
      <c r="F281" s="5">
        <f t="shared" ca="1" si="539"/>
        <v>4.4000000000000004E-2</v>
      </c>
      <c r="G281" s="27">
        <f t="shared" ca="1" si="540"/>
        <v>0</v>
      </c>
      <c r="H281" s="28"/>
      <c r="I281" s="28"/>
      <c r="J281" s="28"/>
      <c r="K281" s="28"/>
      <c r="L281" s="5"/>
      <c r="M281" s="1"/>
      <c r="N281" s="5">
        <f t="shared" ca="1" si="533"/>
        <v>0.154</v>
      </c>
      <c r="O281" s="5">
        <f t="shared" ca="1" si="439"/>
        <v>0.154</v>
      </c>
      <c r="P281" s="30">
        <f t="shared" ca="1" si="541"/>
        <v>0</v>
      </c>
      <c r="Q281" s="28"/>
      <c r="R281" s="28"/>
      <c r="S281" s="28"/>
      <c r="T281" s="28"/>
      <c r="U281" s="5"/>
    </row>
    <row r="282" spans="1:21" x14ac:dyDescent="0.25">
      <c r="A282" s="4">
        <v>274</v>
      </c>
      <c r="B282" s="37" t="str">
        <f>MID(VLOOKUP(A282/4,'Nyquist Rate - Tx'!$E$15:$J$270,6),(MOD(A282,4)+1),1)</f>
        <v>0</v>
      </c>
      <c r="C282" s="5">
        <f t="shared" ca="1" si="538"/>
        <v>92</v>
      </c>
      <c r="D282" s="35"/>
      <c r="E282" s="5">
        <f t="shared" ca="1" si="528"/>
        <v>0.18400000000000002</v>
      </c>
      <c r="F282" s="5">
        <f t="shared" ca="1" si="539"/>
        <v>0.18400000000000002</v>
      </c>
      <c r="G282" s="27">
        <f t="shared" ca="1" si="540"/>
        <v>0</v>
      </c>
      <c r="H282" s="28"/>
      <c r="I282" s="28"/>
      <c r="J282" s="28"/>
      <c r="K282" s="28"/>
      <c r="L282" s="5"/>
      <c r="M282" s="1"/>
      <c r="N282" s="5">
        <f t="shared" ca="1" si="533"/>
        <v>0.64400000000000002</v>
      </c>
      <c r="O282" s="5">
        <f t="shared" ref="O282:O345" ca="1" si="574">N282+B282</f>
        <v>0.64400000000000002</v>
      </c>
      <c r="P282" s="30">
        <f t="shared" ca="1" si="541"/>
        <v>1</v>
      </c>
      <c r="Q282" s="28"/>
      <c r="R282" s="28"/>
      <c r="S282" s="28"/>
      <c r="T282" s="28"/>
      <c r="U282" s="5"/>
    </row>
    <row r="283" spans="1:21" x14ac:dyDescent="0.25">
      <c r="A283" s="4">
        <v>275</v>
      </c>
      <c r="B283" s="37" t="str">
        <f>MID(VLOOKUP(A283/4,'Nyquist Rate - Tx'!$E$15:$J$270,6),(MOD(A283,4)+1),1)</f>
        <v>1</v>
      </c>
      <c r="C283" s="5">
        <f t="shared" ca="1" si="538"/>
        <v>-71</v>
      </c>
      <c r="D283" s="35"/>
      <c r="E283" s="5">
        <f t="shared" ca="1" si="528"/>
        <v>-0.14199999999999999</v>
      </c>
      <c r="F283" s="5">
        <f t="shared" ca="1" si="539"/>
        <v>0.85799999999999998</v>
      </c>
      <c r="G283" s="27">
        <f t="shared" ca="1" si="540"/>
        <v>1</v>
      </c>
      <c r="H283" s="28"/>
      <c r="I283" s="28"/>
      <c r="J283" s="28"/>
      <c r="K283" s="28"/>
      <c r="L283" s="5"/>
      <c r="M283" s="1"/>
      <c r="N283" s="5">
        <f t="shared" ca="1" si="533"/>
        <v>-0.49699999999999994</v>
      </c>
      <c r="O283" s="5">
        <f t="shared" ca="1" si="574"/>
        <v>0.50300000000000011</v>
      </c>
      <c r="P283" s="30">
        <f t="shared" ca="1" si="541"/>
        <v>1</v>
      </c>
      <c r="Q283" s="28"/>
      <c r="R283" s="28"/>
      <c r="S283" s="28"/>
      <c r="T283" s="28"/>
      <c r="U283" s="5"/>
    </row>
    <row r="284" spans="1:21" x14ac:dyDescent="0.25">
      <c r="A284" s="4">
        <v>276</v>
      </c>
      <c r="B284" s="37" t="str">
        <f>MID(VLOOKUP(A284/4,'Nyquist Rate - Tx'!$E$15:$J$270,6),(MOD(A284,4)+1),1)</f>
        <v>0</v>
      </c>
      <c r="C284" s="5">
        <f t="shared" ca="1" si="538"/>
        <v>7</v>
      </c>
      <c r="D284" s="35"/>
      <c r="E284" s="5">
        <f t="shared" ca="1" si="528"/>
        <v>1.4000000000000002E-2</v>
      </c>
      <c r="F284" s="5">
        <f t="shared" ca="1" si="539"/>
        <v>1.4000000000000002E-2</v>
      </c>
      <c r="G284" s="27">
        <f t="shared" ca="1" si="540"/>
        <v>0</v>
      </c>
      <c r="H284" s="27" t="str">
        <f t="shared" ref="H284" ca="1" si="575">CONCATENATE(G284, G285, G286, G287)</f>
        <v>0000</v>
      </c>
      <c r="I284" s="27">
        <f t="shared" ref="I284" ca="1" si="576">BIN2DEC(H284)</f>
        <v>0</v>
      </c>
      <c r="J284" s="28">
        <v>69</v>
      </c>
      <c r="K284" s="27">
        <f t="shared" ref="K284" ca="1" si="577">ABS(BIN2DEC(CONCATENATE(B284,B285,B286,B287))-I284)</f>
        <v>0</v>
      </c>
      <c r="L284" s="23">
        <f t="shared" ref="L284" ca="1" si="578">I284*$K$2+$K$2/2</f>
        <v>0.625</v>
      </c>
      <c r="M284" s="1"/>
      <c r="N284" s="5">
        <f t="shared" ca="1" si="533"/>
        <v>4.9000000000000002E-2</v>
      </c>
      <c r="O284" s="5">
        <f t="shared" ca="1" si="574"/>
        <v>4.9000000000000002E-2</v>
      </c>
      <c r="P284" s="30">
        <f t="shared" ca="1" si="541"/>
        <v>0</v>
      </c>
      <c r="Q284" s="30" t="str">
        <f t="shared" ref="Q284" ca="1" si="579">CONCATENATE(P284,P285,P286,P287)</f>
        <v>0000</v>
      </c>
      <c r="R284" s="30">
        <f t="shared" ref="R284" ca="1" si="580">BIN2DEC(Q284)</f>
        <v>0</v>
      </c>
      <c r="S284" s="30">
        <v>69</v>
      </c>
      <c r="T284" s="30">
        <f t="shared" ref="T284" ca="1" si="581">ABS(BIN2DEC(CONCATENATE(B284,B285,B286,B287))-R284)</f>
        <v>0</v>
      </c>
      <c r="U284" s="11">
        <f t="shared" ref="U284" ca="1" si="582">R284*$K$2</f>
        <v>0</v>
      </c>
    </row>
    <row r="285" spans="1:21" x14ac:dyDescent="0.25">
      <c r="A285" s="4">
        <v>277</v>
      </c>
      <c r="B285" s="37" t="str">
        <f>MID(VLOOKUP(A285/4,'Nyquist Rate - Tx'!$E$15:$J$270,6),(MOD(A285,4)+1),1)</f>
        <v>0</v>
      </c>
      <c r="C285" s="5">
        <f t="shared" ca="1" si="538"/>
        <v>-79</v>
      </c>
      <c r="D285" s="35"/>
      <c r="E285" s="5">
        <f t="shared" ca="1" si="528"/>
        <v>-0.15800000000000003</v>
      </c>
      <c r="F285" s="5">
        <f t="shared" ca="1" si="539"/>
        <v>-0.15800000000000003</v>
      </c>
      <c r="G285" s="27">
        <f t="shared" ca="1" si="540"/>
        <v>0</v>
      </c>
      <c r="H285" s="28"/>
      <c r="I285" s="28"/>
      <c r="J285" s="28"/>
      <c r="K285" s="28"/>
      <c r="L285" s="5"/>
      <c r="M285" s="1"/>
      <c r="N285" s="5">
        <f t="shared" ca="1" si="533"/>
        <v>-0.55299999999999994</v>
      </c>
      <c r="O285" s="5">
        <f t="shared" ca="1" si="574"/>
        <v>-0.55299999999999994</v>
      </c>
      <c r="P285" s="30">
        <f t="shared" ca="1" si="541"/>
        <v>0</v>
      </c>
      <c r="Q285" s="28"/>
      <c r="R285" s="28"/>
      <c r="S285" s="28"/>
      <c r="T285" s="28"/>
      <c r="U285" s="5"/>
    </row>
    <row r="286" spans="1:21" x14ac:dyDescent="0.25">
      <c r="A286" s="4">
        <v>278</v>
      </c>
      <c r="B286" s="37" t="str">
        <f>MID(VLOOKUP(A286/4,'Nyquist Rate - Tx'!$E$15:$J$270,6),(MOD(A286,4)+1),1)</f>
        <v>0</v>
      </c>
      <c r="C286" s="5">
        <f t="shared" ca="1" si="538"/>
        <v>-78</v>
      </c>
      <c r="D286" s="35"/>
      <c r="E286" s="5">
        <f t="shared" ca="1" si="528"/>
        <v>-0.15600000000000003</v>
      </c>
      <c r="F286" s="5">
        <f t="shared" ca="1" si="539"/>
        <v>-0.15600000000000003</v>
      </c>
      <c r="G286" s="27">
        <f t="shared" ca="1" si="540"/>
        <v>0</v>
      </c>
      <c r="H286" s="28"/>
      <c r="I286" s="28"/>
      <c r="J286" s="28"/>
      <c r="K286" s="28"/>
      <c r="L286" s="5"/>
      <c r="M286" s="1"/>
      <c r="N286" s="5">
        <f t="shared" ca="1" si="533"/>
        <v>-0.54599999999999993</v>
      </c>
      <c r="O286" s="5">
        <f t="shared" ca="1" si="574"/>
        <v>-0.54599999999999993</v>
      </c>
      <c r="P286" s="30">
        <f t="shared" ca="1" si="541"/>
        <v>0</v>
      </c>
      <c r="Q286" s="28"/>
      <c r="R286" s="28"/>
      <c r="S286" s="28"/>
      <c r="T286" s="28"/>
      <c r="U286" s="5"/>
    </row>
    <row r="287" spans="1:21" x14ac:dyDescent="0.25">
      <c r="A287" s="4">
        <v>279</v>
      </c>
      <c r="B287" s="37" t="str">
        <f>MID(VLOOKUP(A287/4,'Nyquist Rate - Tx'!$E$15:$J$270,6),(MOD(A287,4)+1),1)</f>
        <v>0</v>
      </c>
      <c r="C287" s="5">
        <f t="shared" ca="1" si="538"/>
        <v>-24</v>
      </c>
      <c r="D287" s="35"/>
      <c r="E287" s="5">
        <f t="shared" ca="1" si="528"/>
        <v>-4.8000000000000001E-2</v>
      </c>
      <c r="F287" s="5">
        <f t="shared" ca="1" si="539"/>
        <v>-4.8000000000000001E-2</v>
      </c>
      <c r="G287" s="27">
        <f t="shared" ca="1" si="540"/>
        <v>0</v>
      </c>
      <c r="H287" s="28"/>
      <c r="I287" s="28"/>
      <c r="J287" s="28"/>
      <c r="K287" s="28"/>
      <c r="L287" s="5"/>
      <c r="M287" s="1"/>
      <c r="N287" s="5">
        <f t="shared" ca="1" si="533"/>
        <v>-0.16799999999999998</v>
      </c>
      <c r="O287" s="5">
        <f t="shared" ca="1" si="574"/>
        <v>-0.16799999999999998</v>
      </c>
      <c r="P287" s="30">
        <f t="shared" ca="1" si="541"/>
        <v>0</v>
      </c>
      <c r="Q287" s="28"/>
      <c r="R287" s="28"/>
      <c r="S287" s="28"/>
      <c r="T287" s="28"/>
      <c r="U287" s="5"/>
    </row>
    <row r="288" spans="1:21" x14ac:dyDescent="0.25">
      <c r="A288" s="4">
        <v>280</v>
      </c>
      <c r="B288" s="37" t="str">
        <f>MID(VLOOKUP(A288/4,'Nyquist Rate - Tx'!$E$15:$J$270,6),(MOD(A288,4)+1),1)</f>
        <v>0</v>
      </c>
      <c r="C288" s="5">
        <f t="shared" ca="1" si="538"/>
        <v>-22</v>
      </c>
      <c r="D288" s="35"/>
      <c r="E288" s="5">
        <f t="shared" ca="1" si="528"/>
        <v>-4.4000000000000004E-2</v>
      </c>
      <c r="F288" s="5">
        <f t="shared" ca="1" si="539"/>
        <v>-4.4000000000000004E-2</v>
      </c>
      <c r="G288" s="27">
        <f t="shared" ca="1" si="540"/>
        <v>0</v>
      </c>
      <c r="H288" s="27" t="str">
        <f t="shared" ref="H288" ca="1" si="583">CONCATENATE(G288, G289, G290, G291)</f>
        <v>0110</v>
      </c>
      <c r="I288" s="27">
        <f t="shared" ref="I288" ca="1" si="584">BIN2DEC(H288)</f>
        <v>6</v>
      </c>
      <c r="J288" s="27">
        <v>70</v>
      </c>
      <c r="K288" s="27">
        <f t="shared" ref="K288" ca="1" si="585">ABS(BIN2DEC(CONCATENATE(B288,B289,B290,B291))-I288)</f>
        <v>0</v>
      </c>
      <c r="L288" s="23">
        <f t="shared" ref="L288" ca="1" si="586">I288*$K$2+$K$2/2</f>
        <v>8.125</v>
      </c>
      <c r="M288" s="1"/>
      <c r="N288" s="5">
        <f t="shared" ca="1" si="533"/>
        <v>-0.154</v>
      </c>
      <c r="O288" s="5">
        <f t="shared" ca="1" si="574"/>
        <v>-0.154</v>
      </c>
      <c r="P288" s="30">
        <f t="shared" ca="1" si="541"/>
        <v>0</v>
      </c>
      <c r="Q288" s="30" t="str">
        <f t="shared" ref="Q288" ca="1" si="587">CONCATENATE(P288,P289,P290,P291)</f>
        <v>0110</v>
      </c>
      <c r="R288" s="30">
        <f t="shared" ref="R288" ca="1" si="588">BIN2DEC(Q288)</f>
        <v>6</v>
      </c>
      <c r="S288" s="30">
        <v>70</v>
      </c>
      <c r="T288" s="30">
        <f t="shared" ref="T288" ca="1" si="589">ABS(BIN2DEC(CONCATENATE(B288,B289,B290,B291))-R288)</f>
        <v>0</v>
      </c>
      <c r="U288" s="11">
        <f t="shared" ref="U288" ca="1" si="590">R288*$K$2</f>
        <v>7.5</v>
      </c>
    </row>
    <row r="289" spans="1:21" x14ac:dyDescent="0.25">
      <c r="A289" s="4">
        <v>281</v>
      </c>
      <c r="B289" s="37" t="str">
        <f>MID(VLOOKUP(A289/4,'Nyquist Rate - Tx'!$E$15:$J$270,6),(MOD(A289,4)+1),1)</f>
        <v>1</v>
      </c>
      <c r="C289" s="5">
        <f t="shared" ca="1" si="538"/>
        <v>79</v>
      </c>
      <c r="D289" s="35"/>
      <c r="E289" s="5">
        <f t="shared" ca="1" si="528"/>
        <v>0.15800000000000003</v>
      </c>
      <c r="F289" s="5">
        <f t="shared" ca="1" si="539"/>
        <v>1.1579999999999999</v>
      </c>
      <c r="G289" s="27">
        <f t="shared" ca="1" si="540"/>
        <v>1</v>
      </c>
      <c r="H289" s="28"/>
      <c r="I289" s="28"/>
      <c r="J289" s="28"/>
      <c r="K289" s="28"/>
      <c r="L289" s="5"/>
      <c r="M289" s="1"/>
      <c r="N289" s="5">
        <f t="shared" ca="1" si="533"/>
        <v>0.55299999999999994</v>
      </c>
      <c r="O289" s="5">
        <f t="shared" ca="1" si="574"/>
        <v>1.5529999999999999</v>
      </c>
      <c r="P289" s="30">
        <f t="shared" ca="1" si="541"/>
        <v>1</v>
      </c>
      <c r="Q289" s="28"/>
      <c r="R289" s="28"/>
      <c r="S289" s="28"/>
      <c r="T289" s="28"/>
      <c r="U289" s="5"/>
    </row>
    <row r="290" spans="1:21" x14ac:dyDescent="0.25">
      <c r="A290" s="4">
        <v>282</v>
      </c>
      <c r="B290" s="37" t="str">
        <f>MID(VLOOKUP(A290/4,'Nyquist Rate - Tx'!$E$15:$J$270,6),(MOD(A290,4)+1),1)</f>
        <v>1</v>
      </c>
      <c r="C290" s="5">
        <f t="shared" ca="1" si="538"/>
        <v>-14</v>
      </c>
      <c r="D290" s="35"/>
      <c r="E290" s="5">
        <f t="shared" ca="1" si="528"/>
        <v>-2.8000000000000004E-2</v>
      </c>
      <c r="F290" s="5">
        <f t="shared" ca="1" si="539"/>
        <v>0.97199999999999998</v>
      </c>
      <c r="G290" s="27">
        <f t="shared" ca="1" si="540"/>
        <v>1</v>
      </c>
      <c r="H290" s="28"/>
      <c r="I290" s="28"/>
      <c r="J290" s="28"/>
      <c r="K290" s="28"/>
      <c r="L290" s="5"/>
      <c r="M290" s="1"/>
      <c r="N290" s="5">
        <f t="shared" ca="1" si="533"/>
        <v>-9.8000000000000004E-2</v>
      </c>
      <c r="O290" s="5">
        <f t="shared" ca="1" si="574"/>
        <v>0.90200000000000002</v>
      </c>
      <c r="P290" s="30">
        <f t="shared" ca="1" si="541"/>
        <v>1</v>
      </c>
      <c r="Q290" s="28"/>
      <c r="R290" s="28"/>
      <c r="S290" s="28"/>
      <c r="T290" s="28"/>
      <c r="U290" s="5"/>
    </row>
    <row r="291" spans="1:21" x14ac:dyDescent="0.25">
      <c r="A291" s="4">
        <v>283</v>
      </c>
      <c r="B291" s="37" t="str">
        <f>MID(VLOOKUP(A291/4,'Nyquist Rate - Tx'!$E$15:$J$270,6),(MOD(A291,4)+1),1)</f>
        <v>0</v>
      </c>
      <c r="C291" s="5">
        <f t="shared" ca="1" si="538"/>
        <v>-6</v>
      </c>
      <c r="D291" s="35"/>
      <c r="E291" s="5">
        <f t="shared" ca="1" si="528"/>
        <v>-1.2E-2</v>
      </c>
      <c r="F291" s="5">
        <f t="shared" ca="1" si="539"/>
        <v>-1.2E-2</v>
      </c>
      <c r="G291" s="27">
        <f t="shared" ca="1" si="540"/>
        <v>0</v>
      </c>
      <c r="H291" s="28"/>
      <c r="I291" s="28"/>
      <c r="J291" s="28"/>
      <c r="K291" s="28"/>
      <c r="L291" s="5"/>
      <c r="M291" s="1"/>
      <c r="N291" s="5">
        <f t="shared" ca="1" si="533"/>
        <v>-4.1999999999999996E-2</v>
      </c>
      <c r="O291" s="5">
        <f t="shared" ca="1" si="574"/>
        <v>-4.1999999999999996E-2</v>
      </c>
      <c r="P291" s="30">
        <f t="shared" ca="1" si="541"/>
        <v>0</v>
      </c>
      <c r="Q291" s="28"/>
      <c r="R291" s="28"/>
      <c r="S291" s="28"/>
      <c r="T291" s="28"/>
      <c r="U291" s="5"/>
    </row>
    <row r="292" spans="1:21" x14ac:dyDescent="0.25">
      <c r="A292" s="4">
        <v>284</v>
      </c>
      <c r="B292" s="37" t="str">
        <f>MID(VLOOKUP(A292/4,'Nyquist Rate - Tx'!$E$15:$J$270,6),(MOD(A292,4)+1),1)</f>
        <v>0</v>
      </c>
      <c r="C292" s="5">
        <f t="shared" ca="1" si="538"/>
        <v>-13</v>
      </c>
      <c r="D292" s="35"/>
      <c r="E292" s="5">
        <f t="shared" ca="1" si="528"/>
        <v>-2.6000000000000002E-2</v>
      </c>
      <c r="F292" s="5">
        <f t="shared" ca="1" si="539"/>
        <v>-2.6000000000000002E-2</v>
      </c>
      <c r="G292" s="27">
        <f t="shared" ca="1" si="540"/>
        <v>0</v>
      </c>
      <c r="H292" s="27" t="str">
        <f t="shared" ref="H292" ca="1" si="591">CONCATENATE(G292, G293, G294, G295)</f>
        <v>0000</v>
      </c>
      <c r="I292" s="27">
        <f t="shared" ref="I292" ca="1" si="592">BIN2DEC(H292)</f>
        <v>0</v>
      </c>
      <c r="J292" s="28">
        <v>71</v>
      </c>
      <c r="K292" s="27">
        <f t="shared" ref="K292" ca="1" si="593">ABS(BIN2DEC(CONCATENATE(B292,B293,B294,B295))-I292)</f>
        <v>0</v>
      </c>
      <c r="L292" s="23">
        <f t="shared" ref="L292" ca="1" si="594">I292*$K$2+$K$2/2</f>
        <v>0.625</v>
      </c>
      <c r="M292" s="1"/>
      <c r="N292" s="5">
        <f t="shared" ca="1" si="533"/>
        <v>-9.0999999999999998E-2</v>
      </c>
      <c r="O292" s="5">
        <f t="shared" ca="1" si="574"/>
        <v>-9.0999999999999998E-2</v>
      </c>
      <c r="P292" s="30">
        <f t="shared" ca="1" si="541"/>
        <v>0</v>
      </c>
      <c r="Q292" s="30" t="str">
        <f t="shared" ref="Q292" ca="1" si="595">CONCATENATE(P292,P293,P294,P295)</f>
        <v>0000</v>
      </c>
      <c r="R292" s="30">
        <f t="shared" ref="R292" ca="1" si="596">BIN2DEC(Q292)</f>
        <v>0</v>
      </c>
      <c r="S292" s="30">
        <v>71</v>
      </c>
      <c r="T292" s="30">
        <f t="shared" ref="T292" ca="1" si="597">ABS(BIN2DEC(CONCATENATE(B292,B293,B294,B295))-R292)</f>
        <v>0</v>
      </c>
      <c r="U292" s="11">
        <f t="shared" ref="U292" ca="1" si="598">R292*$K$2</f>
        <v>0</v>
      </c>
    </row>
    <row r="293" spans="1:21" x14ac:dyDescent="0.25">
      <c r="A293" s="4">
        <v>285</v>
      </c>
      <c r="B293" s="37" t="str">
        <f>MID(VLOOKUP(A293/4,'Nyquist Rate - Tx'!$E$15:$J$270,6),(MOD(A293,4)+1),1)</f>
        <v>0</v>
      </c>
      <c r="C293" s="5">
        <f t="shared" ca="1" si="538"/>
        <v>-79</v>
      </c>
      <c r="D293" s="35"/>
      <c r="E293" s="5">
        <f t="shared" ca="1" si="528"/>
        <v>-0.15800000000000003</v>
      </c>
      <c r="F293" s="5">
        <f t="shared" ca="1" si="539"/>
        <v>-0.15800000000000003</v>
      </c>
      <c r="G293" s="27">
        <f t="shared" ca="1" si="540"/>
        <v>0</v>
      </c>
      <c r="H293" s="28"/>
      <c r="I293" s="28"/>
      <c r="J293" s="28"/>
      <c r="K293" s="28"/>
      <c r="L293" s="5"/>
      <c r="M293" s="1"/>
      <c r="N293" s="5">
        <f t="shared" ca="1" si="533"/>
        <v>-0.55299999999999994</v>
      </c>
      <c r="O293" s="5">
        <f t="shared" ca="1" si="574"/>
        <v>-0.55299999999999994</v>
      </c>
      <c r="P293" s="30">
        <f t="shared" ca="1" si="541"/>
        <v>0</v>
      </c>
      <c r="Q293" s="28"/>
      <c r="R293" s="28"/>
      <c r="S293" s="28"/>
      <c r="T293" s="28"/>
      <c r="U293" s="5"/>
    </row>
    <row r="294" spans="1:21" x14ac:dyDescent="0.25">
      <c r="A294" s="4">
        <v>286</v>
      </c>
      <c r="B294" s="37" t="str">
        <f>MID(VLOOKUP(A294/4,'Nyquist Rate - Tx'!$E$15:$J$270,6),(MOD(A294,4)+1),1)</f>
        <v>0</v>
      </c>
      <c r="C294" s="5">
        <f t="shared" ca="1" si="538"/>
        <v>64</v>
      </c>
      <c r="D294" s="35"/>
      <c r="E294" s="5">
        <f t="shared" ca="1" si="528"/>
        <v>0.128</v>
      </c>
      <c r="F294" s="5">
        <f t="shared" ca="1" si="539"/>
        <v>0.128</v>
      </c>
      <c r="G294" s="27">
        <f t="shared" ca="1" si="540"/>
        <v>0</v>
      </c>
      <c r="H294" s="28"/>
      <c r="I294" s="28"/>
      <c r="J294" s="28"/>
      <c r="K294" s="28"/>
      <c r="L294" s="5"/>
      <c r="M294" s="1"/>
      <c r="N294" s="5">
        <f t="shared" ca="1" si="533"/>
        <v>0.44799999999999995</v>
      </c>
      <c r="O294" s="5">
        <f t="shared" ca="1" si="574"/>
        <v>0.44799999999999995</v>
      </c>
      <c r="P294" s="30">
        <f t="shared" ca="1" si="541"/>
        <v>0</v>
      </c>
      <c r="Q294" s="28"/>
      <c r="R294" s="28"/>
      <c r="S294" s="28"/>
      <c r="T294" s="28"/>
      <c r="U294" s="5"/>
    </row>
    <row r="295" spans="1:21" x14ac:dyDescent="0.25">
      <c r="A295" s="4">
        <v>287</v>
      </c>
      <c r="B295" s="37" t="str">
        <f>MID(VLOOKUP(A295/4,'Nyquist Rate - Tx'!$E$15:$J$270,6),(MOD(A295,4)+1),1)</f>
        <v>0</v>
      </c>
      <c r="C295" s="5">
        <f t="shared" ca="1" si="538"/>
        <v>19</v>
      </c>
      <c r="D295" s="35"/>
      <c r="E295" s="5">
        <f t="shared" ca="1" si="528"/>
        <v>3.8000000000000006E-2</v>
      </c>
      <c r="F295" s="5">
        <f t="shared" ca="1" si="539"/>
        <v>3.8000000000000006E-2</v>
      </c>
      <c r="G295" s="27">
        <f t="shared" ca="1" si="540"/>
        <v>0</v>
      </c>
      <c r="H295" s="28"/>
      <c r="I295" s="28"/>
      <c r="J295" s="28"/>
      <c r="K295" s="28"/>
      <c r="L295" s="5"/>
      <c r="M295" s="1"/>
      <c r="N295" s="5">
        <f t="shared" ca="1" si="533"/>
        <v>0.13299999999999998</v>
      </c>
      <c r="O295" s="5">
        <f t="shared" ca="1" si="574"/>
        <v>0.13299999999999998</v>
      </c>
      <c r="P295" s="30">
        <f t="shared" ca="1" si="541"/>
        <v>0</v>
      </c>
      <c r="Q295" s="28"/>
      <c r="R295" s="28"/>
      <c r="S295" s="28"/>
      <c r="T295" s="28"/>
      <c r="U295" s="5"/>
    </row>
    <row r="296" spans="1:21" x14ac:dyDescent="0.25">
      <c r="A296" s="4">
        <v>288</v>
      </c>
      <c r="B296" s="37" t="str">
        <f>MID(VLOOKUP(A296/4,'Nyquist Rate - Tx'!$E$15:$J$270,6),(MOD(A296,4)+1),1)</f>
        <v>1</v>
      </c>
      <c r="C296" s="5">
        <f t="shared" ca="1" si="538"/>
        <v>-67</v>
      </c>
      <c r="D296" s="35"/>
      <c r="E296" s="5">
        <f t="shared" ca="1" si="528"/>
        <v>-0.13400000000000001</v>
      </c>
      <c r="F296" s="5">
        <f t="shared" ca="1" si="539"/>
        <v>0.86599999999999999</v>
      </c>
      <c r="G296" s="27">
        <f t="shared" ca="1" si="540"/>
        <v>1</v>
      </c>
      <c r="H296" s="27" t="str">
        <f t="shared" ref="H296" ca="1" si="599">CONCATENATE(G296, G297, G298, G299)</f>
        <v>1001</v>
      </c>
      <c r="I296" s="27">
        <f t="shared" ref="I296" ca="1" si="600">BIN2DEC(H296)</f>
        <v>9</v>
      </c>
      <c r="J296" s="27">
        <v>72</v>
      </c>
      <c r="K296" s="27">
        <f t="shared" ref="K296" ca="1" si="601">ABS(BIN2DEC(CONCATENATE(B296,B297,B298,B299))-I296)</f>
        <v>0</v>
      </c>
      <c r="L296" s="23">
        <f t="shared" ref="L296" ca="1" si="602">I296*$K$2+$K$2/2</f>
        <v>11.875</v>
      </c>
      <c r="M296" s="1"/>
      <c r="N296" s="5">
        <f t="shared" ca="1" si="533"/>
        <v>-0.46899999999999997</v>
      </c>
      <c r="O296" s="5">
        <f t="shared" ca="1" si="574"/>
        <v>0.53100000000000003</v>
      </c>
      <c r="P296" s="30">
        <f t="shared" ca="1" si="541"/>
        <v>1</v>
      </c>
      <c r="Q296" s="30" t="str">
        <f t="shared" ref="Q296" ca="1" si="603">CONCATENATE(P296,P297,P298,P299)</f>
        <v>1011</v>
      </c>
      <c r="R296" s="30">
        <f t="shared" ref="R296" ca="1" si="604">BIN2DEC(Q296)</f>
        <v>11</v>
      </c>
      <c r="S296" s="30">
        <v>72</v>
      </c>
      <c r="T296" s="30">
        <f t="shared" ref="T296" ca="1" si="605">ABS(BIN2DEC(CONCATENATE(B296,B297,B298,B299))-R296)</f>
        <v>2</v>
      </c>
      <c r="U296" s="11">
        <f t="shared" ref="U296" ca="1" si="606">R296*$K$2</f>
        <v>13.75</v>
      </c>
    </row>
    <row r="297" spans="1:21" x14ac:dyDescent="0.25">
      <c r="A297" s="4">
        <v>289</v>
      </c>
      <c r="B297" s="37" t="str">
        <f>MID(VLOOKUP(A297/4,'Nyquist Rate - Tx'!$E$15:$J$270,6),(MOD(A297,4)+1),1)</f>
        <v>0</v>
      </c>
      <c r="C297" s="5">
        <f t="shared" ca="1" si="538"/>
        <v>-31</v>
      </c>
      <c r="D297" s="35"/>
      <c r="E297" s="5">
        <f t="shared" ca="1" si="528"/>
        <v>-6.2E-2</v>
      </c>
      <c r="F297" s="5">
        <f t="shared" ca="1" si="539"/>
        <v>-6.2E-2</v>
      </c>
      <c r="G297" s="27">
        <f t="shared" ca="1" si="540"/>
        <v>0</v>
      </c>
      <c r="H297" s="28"/>
      <c r="I297" s="28"/>
      <c r="J297" s="28"/>
      <c r="K297" s="28"/>
      <c r="L297" s="5"/>
      <c r="M297" s="1"/>
      <c r="N297" s="5">
        <f t="shared" ca="1" si="533"/>
        <v>-0.217</v>
      </c>
      <c r="O297" s="5">
        <f t="shared" ca="1" si="574"/>
        <v>-0.217</v>
      </c>
      <c r="P297" s="30">
        <f t="shared" ca="1" si="541"/>
        <v>0</v>
      </c>
      <c r="Q297" s="28"/>
      <c r="R297" s="28"/>
      <c r="S297" s="28"/>
      <c r="T297" s="28"/>
      <c r="U297" s="5"/>
    </row>
    <row r="298" spans="1:21" x14ac:dyDescent="0.25">
      <c r="A298" s="4">
        <v>290</v>
      </c>
      <c r="B298" s="37" t="str">
        <f>MID(VLOOKUP(A298/4,'Nyquist Rate - Tx'!$E$15:$J$270,6),(MOD(A298,4)+1),1)</f>
        <v>0</v>
      </c>
      <c r="C298" s="5">
        <f t="shared" ca="1" si="538"/>
        <v>97</v>
      </c>
      <c r="D298" s="35"/>
      <c r="E298" s="5">
        <f t="shared" ca="1" si="528"/>
        <v>0.19400000000000001</v>
      </c>
      <c r="F298" s="5">
        <f t="shared" ca="1" si="539"/>
        <v>0.19400000000000001</v>
      </c>
      <c r="G298" s="27">
        <f t="shared" ca="1" si="540"/>
        <v>0</v>
      </c>
      <c r="H298" s="28"/>
      <c r="I298" s="28"/>
      <c r="J298" s="28"/>
      <c r="K298" s="28"/>
      <c r="L298" s="5"/>
      <c r="M298" s="1"/>
      <c r="N298" s="5">
        <f t="shared" ca="1" si="533"/>
        <v>0.67899999999999994</v>
      </c>
      <c r="O298" s="5">
        <f t="shared" ca="1" si="574"/>
        <v>0.67899999999999994</v>
      </c>
      <c r="P298" s="30">
        <f t="shared" ca="1" si="541"/>
        <v>1</v>
      </c>
      <c r="Q298" s="28"/>
      <c r="R298" s="28"/>
      <c r="S298" s="28"/>
      <c r="T298" s="28"/>
      <c r="U298" s="5"/>
    </row>
    <row r="299" spans="1:21" x14ac:dyDescent="0.25">
      <c r="A299" s="4">
        <v>291</v>
      </c>
      <c r="B299" s="37" t="str">
        <f>MID(VLOOKUP(A299/4,'Nyquist Rate - Tx'!$E$15:$J$270,6),(MOD(A299,4)+1),1)</f>
        <v>1</v>
      </c>
      <c r="C299" s="5">
        <f t="shared" ca="1" si="538"/>
        <v>60</v>
      </c>
      <c r="D299" s="35"/>
      <c r="E299" s="5">
        <f t="shared" ca="1" si="528"/>
        <v>0.12</v>
      </c>
      <c r="F299" s="5">
        <f t="shared" ca="1" si="539"/>
        <v>1.1200000000000001</v>
      </c>
      <c r="G299" s="27">
        <f t="shared" ca="1" si="540"/>
        <v>1</v>
      </c>
      <c r="H299" s="28"/>
      <c r="I299" s="28"/>
      <c r="J299" s="28"/>
      <c r="K299" s="28"/>
      <c r="L299" s="5"/>
      <c r="M299" s="1"/>
      <c r="N299" s="5">
        <f t="shared" ca="1" si="533"/>
        <v>0.42</v>
      </c>
      <c r="O299" s="5">
        <f t="shared" ca="1" si="574"/>
        <v>1.42</v>
      </c>
      <c r="P299" s="30">
        <f t="shared" ca="1" si="541"/>
        <v>1</v>
      </c>
      <c r="Q299" s="28"/>
      <c r="R299" s="28"/>
      <c r="S299" s="28"/>
      <c r="T299" s="28"/>
      <c r="U299" s="5"/>
    </row>
    <row r="300" spans="1:21" x14ac:dyDescent="0.25">
      <c r="A300" s="4">
        <v>292</v>
      </c>
      <c r="B300" s="37" t="str">
        <f>MID(VLOOKUP(A300/4,'Nyquist Rate - Tx'!$E$15:$J$270,6),(MOD(A300,4)+1),1)</f>
        <v>0</v>
      </c>
      <c r="C300" s="5">
        <f t="shared" ca="1" si="538"/>
        <v>65</v>
      </c>
      <c r="D300" s="35"/>
      <c r="E300" s="5">
        <f t="shared" ca="1" si="528"/>
        <v>0.13</v>
      </c>
      <c r="F300" s="5">
        <f t="shared" ca="1" si="539"/>
        <v>0.13</v>
      </c>
      <c r="G300" s="27">
        <f t="shared" ca="1" si="540"/>
        <v>0</v>
      </c>
      <c r="H300" s="27" t="str">
        <f t="shared" ref="H300" ca="1" si="607">CONCATENATE(G300, G301, G302, G303)</f>
        <v>0000</v>
      </c>
      <c r="I300" s="27">
        <f t="shared" ref="I300" ca="1" si="608">BIN2DEC(H300)</f>
        <v>0</v>
      </c>
      <c r="J300" s="28">
        <v>73</v>
      </c>
      <c r="K300" s="27">
        <f t="shared" ref="K300" ca="1" si="609">ABS(BIN2DEC(CONCATENATE(B300,B301,B302,B303))-I300)</f>
        <v>0</v>
      </c>
      <c r="L300" s="23">
        <f t="shared" ref="L300" ca="1" si="610">I300*$K$2+$K$2/2</f>
        <v>0.625</v>
      </c>
      <c r="M300" s="1"/>
      <c r="N300" s="5">
        <f t="shared" ca="1" si="533"/>
        <v>0.45499999999999996</v>
      </c>
      <c r="O300" s="5">
        <f t="shared" ca="1" si="574"/>
        <v>0.45499999999999996</v>
      </c>
      <c r="P300" s="30">
        <f t="shared" ca="1" si="541"/>
        <v>0</v>
      </c>
      <c r="Q300" s="30" t="str">
        <f t="shared" ref="Q300" ca="1" si="611">CONCATENATE(P300,P301,P302,P303)</f>
        <v>0000</v>
      </c>
      <c r="R300" s="30">
        <f t="shared" ref="R300" ca="1" si="612">BIN2DEC(Q300)</f>
        <v>0</v>
      </c>
      <c r="S300" s="30">
        <v>73</v>
      </c>
      <c r="T300" s="30">
        <f t="shared" ref="T300" ca="1" si="613">ABS(BIN2DEC(CONCATENATE(B300,B301,B302,B303))-R300)</f>
        <v>0</v>
      </c>
      <c r="U300" s="11">
        <f t="shared" ref="U300" ca="1" si="614">R300*$K$2</f>
        <v>0</v>
      </c>
    </row>
    <row r="301" spans="1:21" x14ac:dyDescent="0.25">
      <c r="A301" s="4">
        <v>293</v>
      </c>
      <c r="B301" s="37" t="str">
        <f>MID(VLOOKUP(A301/4,'Nyquist Rate - Tx'!$E$15:$J$270,6),(MOD(A301,4)+1),1)</f>
        <v>0</v>
      </c>
      <c r="C301" s="5">
        <f t="shared" ca="1" si="538"/>
        <v>-62</v>
      </c>
      <c r="D301" s="35"/>
      <c r="E301" s="5">
        <f t="shared" ca="1" si="528"/>
        <v>-0.124</v>
      </c>
      <c r="F301" s="5">
        <f t="shared" ca="1" si="539"/>
        <v>-0.124</v>
      </c>
      <c r="G301" s="27">
        <f t="shared" ca="1" si="540"/>
        <v>0</v>
      </c>
      <c r="H301" s="28"/>
      <c r="I301" s="28"/>
      <c r="J301" s="28"/>
      <c r="K301" s="28"/>
      <c r="L301" s="5"/>
      <c r="M301" s="1"/>
      <c r="N301" s="5">
        <f t="shared" ca="1" si="533"/>
        <v>-0.434</v>
      </c>
      <c r="O301" s="5">
        <f t="shared" ca="1" si="574"/>
        <v>-0.434</v>
      </c>
      <c r="P301" s="30">
        <f t="shared" ca="1" si="541"/>
        <v>0</v>
      </c>
      <c r="Q301" s="28"/>
      <c r="R301" s="28"/>
      <c r="S301" s="28"/>
      <c r="T301" s="28"/>
      <c r="U301" s="5"/>
    </row>
    <row r="302" spans="1:21" x14ac:dyDescent="0.25">
      <c r="A302" s="4">
        <v>294</v>
      </c>
      <c r="B302" s="37" t="str">
        <f>MID(VLOOKUP(A302/4,'Nyquist Rate - Tx'!$E$15:$J$270,6),(MOD(A302,4)+1),1)</f>
        <v>0</v>
      </c>
      <c r="C302" s="5">
        <f t="shared" ca="1" si="538"/>
        <v>48</v>
      </c>
      <c r="D302" s="35"/>
      <c r="E302" s="5">
        <f t="shared" ca="1" si="528"/>
        <v>9.6000000000000002E-2</v>
      </c>
      <c r="F302" s="5">
        <f t="shared" ca="1" si="539"/>
        <v>9.6000000000000002E-2</v>
      </c>
      <c r="G302" s="27">
        <f t="shared" ca="1" si="540"/>
        <v>0</v>
      </c>
      <c r="H302" s="28"/>
      <c r="I302" s="28"/>
      <c r="J302" s="28"/>
      <c r="K302" s="28"/>
      <c r="L302" s="5"/>
      <c r="M302" s="1"/>
      <c r="N302" s="5">
        <f t="shared" ca="1" si="533"/>
        <v>0.33599999999999997</v>
      </c>
      <c r="O302" s="5">
        <f t="shared" ca="1" si="574"/>
        <v>0.33599999999999997</v>
      </c>
      <c r="P302" s="30">
        <f t="shared" ca="1" si="541"/>
        <v>0</v>
      </c>
      <c r="Q302" s="28"/>
      <c r="R302" s="28"/>
      <c r="S302" s="28"/>
      <c r="T302" s="28"/>
      <c r="U302" s="5"/>
    </row>
    <row r="303" spans="1:21" x14ac:dyDescent="0.25">
      <c r="A303" s="4">
        <v>295</v>
      </c>
      <c r="B303" s="37" t="str">
        <f>MID(VLOOKUP(A303/4,'Nyquist Rate - Tx'!$E$15:$J$270,6),(MOD(A303,4)+1),1)</f>
        <v>0</v>
      </c>
      <c r="C303" s="5">
        <f t="shared" ca="1" si="538"/>
        <v>69</v>
      </c>
      <c r="D303" s="35"/>
      <c r="E303" s="5">
        <f t="shared" ca="1" si="528"/>
        <v>0.13799999999999998</v>
      </c>
      <c r="F303" s="5">
        <f t="shared" ca="1" si="539"/>
        <v>0.13799999999999998</v>
      </c>
      <c r="G303" s="27">
        <f t="shared" ca="1" si="540"/>
        <v>0</v>
      </c>
      <c r="H303" s="28"/>
      <c r="I303" s="28"/>
      <c r="J303" s="28"/>
      <c r="K303" s="28"/>
      <c r="L303" s="5"/>
      <c r="M303" s="1"/>
      <c r="N303" s="5">
        <f t="shared" ca="1" si="533"/>
        <v>0.48299999999999993</v>
      </c>
      <c r="O303" s="5">
        <f t="shared" ca="1" si="574"/>
        <v>0.48299999999999993</v>
      </c>
      <c r="P303" s="30">
        <f t="shared" ca="1" si="541"/>
        <v>0</v>
      </c>
      <c r="Q303" s="28"/>
      <c r="R303" s="28"/>
      <c r="S303" s="28"/>
      <c r="T303" s="28"/>
      <c r="U303" s="5"/>
    </row>
    <row r="304" spans="1:21" x14ac:dyDescent="0.25">
      <c r="A304" s="4">
        <v>296</v>
      </c>
      <c r="B304" s="37" t="str">
        <f>MID(VLOOKUP(A304/4,'Nyquist Rate - Tx'!$E$15:$J$270,6),(MOD(A304,4)+1),1)</f>
        <v>0</v>
      </c>
      <c r="C304" s="5">
        <f t="shared" ca="1" si="538"/>
        <v>91</v>
      </c>
      <c r="D304" s="35"/>
      <c r="E304" s="5">
        <f t="shared" ca="1" si="528"/>
        <v>0.18200000000000002</v>
      </c>
      <c r="F304" s="5">
        <f t="shared" ca="1" si="539"/>
        <v>0.18200000000000002</v>
      </c>
      <c r="G304" s="27">
        <f t="shared" ca="1" si="540"/>
        <v>0</v>
      </c>
      <c r="H304" s="27" t="str">
        <f t="shared" ref="H304" ca="1" si="615">CONCATENATE(G304, G305, G306, G307)</f>
        <v>0110</v>
      </c>
      <c r="I304" s="27">
        <f t="shared" ref="I304" ca="1" si="616">BIN2DEC(H304)</f>
        <v>6</v>
      </c>
      <c r="J304" s="27">
        <v>74</v>
      </c>
      <c r="K304" s="27">
        <f t="shared" ref="K304" ca="1" si="617">ABS(BIN2DEC(CONCATENATE(B304,B305,B306,B307))-I304)</f>
        <v>0</v>
      </c>
      <c r="L304" s="23">
        <f t="shared" ref="L304" ca="1" si="618">I304*$K$2+$K$2/2</f>
        <v>8.125</v>
      </c>
      <c r="M304" s="1"/>
      <c r="N304" s="5">
        <f t="shared" ca="1" si="533"/>
        <v>0.63700000000000001</v>
      </c>
      <c r="O304" s="5">
        <f t="shared" ca="1" si="574"/>
        <v>0.63700000000000001</v>
      </c>
      <c r="P304" s="30">
        <f t="shared" ca="1" si="541"/>
        <v>1</v>
      </c>
      <c r="Q304" s="30" t="str">
        <f t="shared" ref="Q304" ca="1" si="619">CONCATENATE(P304,P305,P306,P307)</f>
        <v>1111</v>
      </c>
      <c r="R304" s="30">
        <f t="shared" ref="R304" ca="1" si="620">BIN2DEC(Q304)</f>
        <v>15</v>
      </c>
      <c r="S304" s="30">
        <v>74</v>
      </c>
      <c r="T304" s="30">
        <f t="shared" ref="T304" ca="1" si="621">ABS(BIN2DEC(CONCATENATE(B304,B305,B306,B307))-R304)</f>
        <v>9</v>
      </c>
      <c r="U304" s="11">
        <f t="shared" ref="U304" ca="1" si="622">R304*$K$2</f>
        <v>18.75</v>
      </c>
    </row>
    <row r="305" spans="1:21" x14ac:dyDescent="0.25">
      <c r="A305" s="4">
        <v>297</v>
      </c>
      <c r="B305" s="37" t="str">
        <f>MID(VLOOKUP(A305/4,'Nyquist Rate - Tx'!$E$15:$J$270,6),(MOD(A305,4)+1),1)</f>
        <v>1</v>
      </c>
      <c r="C305" s="5">
        <f t="shared" ca="1" si="538"/>
        <v>24</v>
      </c>
      <c r="D305" s="35"/>
      <c r="E305" s="5">
        <f t="shared" ca="1" si="528"/>
        <v>4.8000000000000001E-2</v>
      </c>
      <c r="F305" s="5">
        <f t="shared" ca="1" si="539"/>
        <v>1.048</v>
      </c>
      <c r="G305" s="27">
        <f t="shared" ca="1" si="540"/>
        <v>1</v>
      </c>
      <c r="H305" s="28"/>
      <c r="I305" s="28"/>
      <c r="J305" s="28"/>
      <c r="K305" s="28"/>
      <c r="L305" s="5"/>
      <c r="M305" s="1"/>
      <c r="N305" s="5">
        <f t="shared" ca="1" si="533"/>
        <v>0.16799999999999998</v>
      </c>
      <c r="O305" s="5">
        <f t="shared" ca="1" si="574"/>
        <v>1.1679999999999999</v>
      </c>
      <c r="P305" s="30">
        <f t="shared" ca="1" si="541"/>
        <v>1</v>
      </c>
      <c r="Q305" s="28"/>
      <c r="R305" s="28"/>
      <c r="S305" s="28"/>
      <c r="T305" s="28"/>
      <c r="U305" s="5"/>
    </row>
    <row r="306" spans="1:21" x14ac:dyDescent="0.25">
      <c r="A306" s="4">
        <v>298</v>
      </c>
      <c r="B306" s="37" t="str">
        <f>MID(VLOOKUP(A306/4,'Nyquist Rate - Tx'!$E$15:$J$270,6),(MOD(A306,4)+1),1)</f>
        <v>1</v>
      </c>
      <c r="C306" s="5">
        <f t="shared" ca="1" si="538"/>
        <v>-3</v>
      </c>
      <c r="D306" s="35"/>
      <c r="E306" s="5">
        <f t="shared" ca="1" si="528"/>
        <v>-6.0000000000000001E-3</v>
      </c>
      <c r="F306" s="5">
        <f t="shared" ca="1" si="539"/>
        <v>0.99399999999999999</v>
      </c>
      <c r="G306" s="27">
        <f t="shared" ca="1" si="540"/>
        <v>1</v>
      </c>
      <c r="H306" s="28"/>
      <c r="I306" s="28"/>
      <c r="J306" s="28"/>
      <c r="K306" s="28"/>
      <c r="L306" s="5"/>
      <c r="M306" s="1"/>
      <c r="N306" s="5">
        <f t="shared" ca="1" si="533"/>
        <v>-2.0999999999999998E-2</v>
      </c>
      <c r="O306" s="5">
        <f t="shared" ca="1" si="574"/>
        <v>0.97899999999999998</v>
      </c>
      <c r="P306" s="30">
        <f t="shared" ca="1" si="541"/>
        <v>1</v>
      </c>
      <c r="Q306" s="28"/>
      <c r="R306" s="28"/>
      <c r="S306" s="28"/>
      <c r="T306" s="28"/>
      <c r="U306" s="5"/>
    </row>
    <row r="307" spans="1:21" x14ac:dyDescent="0.25">
      <c r="A307" s="4">
        <v>299</v>
      </c>
      <c r="B307" s="37" t="str">
        <f>MID(VLOOKUP(A307/4,'Nyquist Rate - Tx'!$E$15:$J$270,6),(MOD(A307,4)+1),1)</f>
        <v>0</v>
      </c>
      <c r="C307" s="5">
        <f t="shared" ca="1" si="538"/>
        <v>97</v>
      </c>
      <c r="D307" s="35"/>
      <c r="E307" s="5">
        <f t="shared" ca="1" si="528"/>
        <v>0.19400000000000001</v>
      </c>
      <c r="F307" s="5">
        <f t="shared" ca="1" si="539"/>
        <v>0.19400000000000001</v>
      </c>
      <c r="G307" s="27">
        <f t="shared" ca="1" si="540"/>
        <v>0</v>
      </c>
      <c r="H307" s="28"/>
      <c r="I307" s="28"/>
      <c r="J307" s="28"/>
      <c r="K307" s="28"/>
      <c r="L307" s="5"/>
      <c r="M307" s="1"/>
      <c r="N307" s="5">
        <f t="shared" ca="1" si="533"/>
        <v>0.67899999999999994</v>
      </c>
      <c r="O307" s="5">
        <f t="shared" ca="1" si="574"/>
        <v>0.67899999999999994</v>
      </c>
      <c r="P307" s="30">
        <f t="shared" ca="1" si="541"/>
        <v>1</v>
      </c>
      <c r="Q307" s="28"/>
      <c r="R307" s="28"/>
      <c r="S307" s="28"/>
      <c r="T307" s="28"/>
      <c r="U307" s="5"/>
    </row>
    <row r="308" spans="1:21" x14ac:dyDescent="0.25">
      <c r="A308" s="4">
        <v>300</v>
      </c>
      <c r="B308" s="37" t="str">
        <f>MID(VLOOKUP(A308/4,'Nyquist Rate - Tx'!$E$15:$J$270,6),(MOD(A308,4)+1),1)</f>
        <v>0</v>
      </c>
      <c r="C308" s="5">
        <f t="shared" ca="1" si="538"/>
        <v>97</v>
      </c>
      <c r="D308" s="35"/>
      <c r="E308" s="5">
        <f t="shared" ca="1" si="528"/>
        <v>0.19400000000000001</v>
      </c>
      <c r="F308" s="5">
        <f t="shared" ca="1" si="539"/>
        <v>0.19400000000000001</v>
      </c>
      <c r="G308" s="27">
        <f t="shared" ca="1" si="540"/>
        <v>0</v>
      </c>
      <c r="H308" s="27" t="str">
        <f t="shared" ref="H308" ca="1" si="623">CONCATENATE(G308, G309, G310, G311)</f>
        <v>0000</v>
      </c>
      <c r="I308" s="27">
        <f t="shared" ref="I308" ca="1" si="624">BIN2DEC(H308)</f>
        <v>0</v>
      </c>
      <c r="J308" s="28">
        <v>75</v>
      </c>
      <c r="K308" s="27">
        <f t="shared" ref="K308" ca="1" si="625">ABS(BIN2DEC(CONCATENATE(B308,B309,B310,B311))-I308)</f>
        <v>0</v>
      </c>
      <c r="L308" s="23">
        <f t="shared" ref="L308" ca="1" si="626">I308*$K$2+$K$2/2</f>
        <v>0.625</v>
      </c>
      <c r="M308" s="1"/>
      <c r="N308" s="5">
        <f t="shared" ca="1" si="533"/>
        <v>0.67899999999999994</v>
      </c>
      <c r="O308" s="5">
        <f t="shared" ca="1" si="574"/>
        <v>0.67899999999999994</v>
      </c>
      <c r="P308" s="30">
        <f t="shared" ca="1" si="541"/>
        <v>1</v>
      </c>
      <c r="Q308" s="30" t="str">
        <f t="shared" ref="Q308" ca="1" si="627">CONCATENATE(P308,P309,P310,P311)</f>
        <v>1000</v>
      </c>
      <c r="R308" s="30">
        <f t="shared" ref="R308" ca="1" si="628">BIN2DEC(Q308)</f>
        <v>8</v>
      </c>
      <c r="S308" s="30">
        <v>75</v>
      </c>
      <c r="T308" s="30">
        <f t="shared" ref="T308" ca="1" si="629">ABS(BIN2DEC(CONCATENATE(B308,B309,B310,B311))-R308)</f>
        <v>8</v>
      </c>
      <c r="U308" s="11">
        <f t="shared" ref="U308" ca="1" si="630">R308*$K$2</f>
        <v>10</v>
      </c>
    </row>
    <row r="309" spans="1:21" x14ac:dyDescent="0.25">
      <c r="A309" s="4">
        <v>301</v>
      </c>
      <c r="B309" s="37" t="str">
        <f>MID(VLOOKUP(A309/4,'Nyquist Rate - Tx'!$E$15:$J$270,6),(MOD(A309,4)+1),1)</f>
        <v>0</v>
      </c>
      <c r="C309" s="5">
        <f t="shared" ca="1" si="538"/>
        <v>5</v>
      </c>
      <c r="D309" s="35"/>
      <c r="E309" s="5">
        <f t="shared" ca="1" si="528"/>
        <v>1.0000000000000002E-2</v>
      </c>
      <c r="F309" s="5">
        <f t="shared" ca="1" si="539"/>
        <v>1.0000000000000002E-2</v>
      </c>
      <c r="G309" s="27">
        <f t="shared" ca="1" si="540"/>
        <v>0</v>
      </c>
      <c r="H309" s="28"/>
      <c r="I309" s="28"/>
      <c r="J309" s="28"/>
      <c r="K309" s="28"/>
      <c r="L309" s="5"/>
      <c r="M309" s="1"/>
      <c r="N309" s="5">
        <f t="shared" ca="1" si="533"/>
        <v>3.4999999999999996E-2</v>
      </c>
      <c r="O309" s="5">
        <f t="shared" ca="1" si="574"/>
        <v>3.4999999999999996E-2</v>
      </c>
      <c r="P309" s="30">
        <f t="shared" ca="1" si="541"/>
        <v>0</v>
      </c>
      <c r="Q309" s="28"/>
      <c r="R309" s="28"/>
      <c r="S309" s="28"/>
      <c r="T309" s="28"/>
      <c r="U309" s="5"/>
    </row>
    <row r="310" spans="1:21" x14ac:dyDescent="0.25">
      <c r="A310" s="4">
        <v>302</v>
      </c>
      <c r="B310" s="37" t="str">
        <f>MID(VLOOKUP(A310/4,'Nyquist Rate - Tx'!$E$15:$J$270,6),(MOD(A310,4)+1),1)</f>
        <v>0</v>
      </c>
      <c r="C310" s="5">
        <f t="shared" ca="1" si="538"/>
        <v>-13</v>
      </c>
      <c r="D310" s="35"/>
      <c r="E310" s="5">
        <f t="shared" ca="1" si="528"/>
        <v>-2.6000000000000002E-2</v>
      </c>
      <c r="F310" s="5">
        <f t="shared" ca="1" si="539"/>
        <v>-2.6000000000000002E-2</v>
      </c>
      <c r="G310" s="27">
        <f t="shared" ca="1" si="540"/>
        <v>0</v>
      </c>
      <c r="H310" s="28"/>
      <c r="I310" s="28"/>
      <c r="J310" s="28"/>
      <c r="K310" s="28"/>
      <c r="L310" s="5"/>
      <c r="M310" s="1"/>
      <c r="N310" s="5">
        <f t="shared" ca="1" si="533"/>
        <v>-9.0999999999999998E-2</v>
      </c>
      <c r="O310" s="5">
        <f t="shared" ca="1" si="574"/>
        <v>-9.0999999999999998E-2</v>
      </c>
      <c r="P310" s="30">
        <f t="shared" ca="1" si="541"/>
        <v>0</v>
      </c>
      <c r="Q310" s="28"/>
      <c r="R310" s="28"/>
      <c r="S310" s="28"/>
      <c r="T310" s="28"/>
      <c r="U310" s="5"/>
    </row>
    <row r="311" spans="1:21" x14ac:dyDescent="0.25">
      <c r="A311" s="4">
        <v>303</v>
      </c>
      <c r="B311" s="37" t="str">
        <f>MID(VLOOKUP(A311/4,'Nyquist Rate - Tx'!$E$15:$J$270,6),(MOD(A311,4)+1),1)</f>
        <v>0</v>
      </c>
      <c r="C311" s="5">
        <f t="shared" ca="1" si="538"/>
        <v>26</v>
      </c>
      <c r="D311" s="35"/>
      <c r="E311" s="5">
        <f t="shared" ca="1" si="528"/>
        <v>5.2000000000000005E-2</v>
      </c>
      <c r="F311" s="5">
        <f t="shared" ca="1" si="539"/>
        <v>5.2000000000000005E-2</v>
      </c>
      <c r="G311" s="27">
        <f t="shared" ca="1" si="540"/>
        <v>0</v>
      </c>
      <c r="H311" s="28"/>
      <c r="I311" s="28"/>
      <c r="J311" s="28"/>
      <c r="K311" s="28"/>
      <c r="L311" s="5"/>
      <c r="M311" s="1"/>
      <c r="N311" s="5">
        <f t="shared" ca="1" si="533"/>
        <v>0.182</v>
      </c>
      <c r="O311" s="5">
        <f t="shared" ca="1" si="574"/>
        <v>0.182</v>
      </c>
      <c r="P311" s="30">
        <f t="shared" ca="1" si="541"/>
        <v>0</v>
      </c>
      <c r="Q311" s="28"/>
      <c r="R311" s="28"/>
      <c r="S311" s="28"/>
      <c r="T311" s="28"/>
      <c r="U311" s="5"/>
    </row>
    <row r="312" spans="1:21" x14ac:dyDescent="0.25">
      <c r="A312" s="4">
        <v>304</v>
      </c>
      <c r="B312" s="37" t="str">
        <f>MID(VLOOKUP(A312/4,'Nyquist Rate - Tx'!$E$15:$J$270,6),(MOD(A312,4)+1),1)</f>
        <v>1</v>
      </c>
      <c r="C312" s="5">
        <f t="shared" ca="1" si="538"/>
        <v>-51</v>
      </c>
      <c r="D312" s="35"/>
      <c r="E312" s="5">
        <f t="shared" ca="1" si="528"/>
        <v>-0.10200000000000001</v>
      </c>
      <c r="F312" s="5">
        <f t="shared" ca="1" si="539"/>
        <v>0.89800000000000002</v>
      </c>
      <c r="G312" s="27">
        <f t="shared" ca="1" si="540"/>
        <v>1</v>
      </c>
      <c r="H312" s="27" t="str">
        <f t="shared" ref="H312" ca="1" si="631">CONCATENATE(G312, G313, G314, G315)</f>
        <v>1001</v>
      </c>
      <c r="I312" s="27">
        <f t="shared" ref="I312" ca="1" si="632">BIN2DEC(H312)</f>
        <v>9</v>
      </c>
      <c r="J312" s="27">
        <v>76</v>
      </c>
      <c r="K312" s="27">
        <f t="shared" ref="K312" ca="1" si="633">ABS(BIN2DEC(CONCATENATE(B312,B313,B314,B315))-I312)</f>
        <v>0</v>
      </c>
      <c r="L312" s="23">
        <f t="shared" ref="L312" ca="1" si="634">I312*$K$2+$K$2/2</f>
        <v>11.875</v>
      </c>
      <c r="M312" s="1"/>
      <c r="N312" s="5">
        <f t="shared" ca="1" si="533"/>
        <v>-0.35699999999999998</v>
      </c>
      <c r="O312" s="5">
        <f t="shared" ca="1" si="574"/>
        <v>0.64300000000000002</v>
      </c>
      <c r="P312" s="30">
        <f t="shared" ca="1" si="541"/>
        <v>1</v>
      </c>
      <c r="Q312" s="30" t="str">
        <f t="shared" ref="Q312" ca="1" si="635">CONCATENATE(P312,P313,P314,P315)</f>
        <v>1001</v>
      </c>
      <c r="R312" s="30">
        <f t="shared" ref="R312" ca="1" si="636">BIN2DEC(Q312)</f>
        <v>9</v>
      </c>
      <c r="S312" s="30">
        <v>76</v>
      </c>
      <c r="T312" s="30">
        <f t="shared" ref="T312" ca="1" si="637">ABS(BIN2DEC(CONCATENATE(B312,B313,B314,B315))-R312)</f>
        <v>0</v>
      </c>
      <c r="U312" s="11">
        <f t="shared" ref="U312" ca="1" si="638">R312*$K$2</f>
        <v>11.25</v>
      </c>
    </row>
    <row r="313" spans="1:21" x14ac:dyDescent="0.25">
      <c r="A313" s="4">
        <v>305</v>
      </c>
      <c r="B313" s="37" t="str">
        <f>MID(VLOOKUP(A313/4,'Nyquist Rate - Tx'!$E$15:$J$270,6),(MOD(A313,4)+1),1)</f>
        <v>0</v>
      </c>
      <c r="C313" s="5">
        <f t="shared" ca="1" si="538"/>
        <v>8</v>
      </c>
      <c r="D313" s="35"/>
      <c r="E313" s="5">
        <f t="shared" ca="1" si="528"/>
        <v>1.6E-2</v>
      </c>
      <c r="F313" s="5">
        <f t="shared" ca="1" si="539"/>
        <v>1.6E-2</v>
      </c>
      <c r="G313" s="27">
        <f t="shared" ca="1" si="540"/>
        <v>0</v>
      </c>
      <c r="H313" s="28"/>
      <c r="I313" s="28"/>
      <c r="J313" s="28"/>
      <c r="K313" s="28"/>
      <c r="L313" s="5"/>
      <c r="M313" s="1"/>
      <c r="N313" s="5">
        <f t="shared" ca="1" si="533"/>
        <v>5.5999999999999994E-2</v>
      </c>
      <c r="O313" s="5">
        <f t="shared" ca="1" si="574"/>
        <v>5.5999999999999994E-2</v>
      </c>
      <c r="P313" s="30">
        <f t="shared" ca="1" si="541"/>
        <v>0</v>
      </c>
      <c r="Q313" s="28"/>
      <c r="R313" s="28"/>
      <c r="S313" s="28"/>
      <c r="T313" s="28"/>
      <c r="U313" s="5"/>
    </row>
    <row r="314" spans="1:21" x14ac:dyDescent="0.25">
      <c r="A314" s="4">
        <v>306</v>
      </c>
      <c r="B314" s="37" t="str">
        <f>MID(VLOOKUP(A314/4,'Nyquist Rate - Tx'!$E$15:$J$270,6),(MOD(A314,4)+1),1)</f>
        <v>0</v>
      </c>
      <c r="C314" s="5">
        <f t="shared" ca="1" si="538"/>
        <v>-82</v>
      </c>
      <c r="D314" s="35"/>
      <c r="E314" s="5">
        <f t="shared" ca="1" si="528"/>
        <v>-0.16400000000000001</v>
      </c>
      <c r="F314" s="5">
        <f t="shared" ca="1" si="539"/>
        <v>-0.16400000000000001</v>
      </c>
      <c r="G314" s="27">
        <f t="shared" ca="1" si="540"/>
        <v>0</v>
      </c>
      <c r="H314" s="28"/>
      <c r="I314" s="28"/>
      <c r="J314" s="28"/>
      <c r="K314" s="28"/>
      <c r="L314" s="5"/>
      <c r="M314" s="1"/>
      <c r="N314" s="5">
        <f t="shared" ca="1" si="533"/>
        <v>-0.57399999999999995</v>
      </c>
      <c r="O314" s="5">
        <f t="shared" ca="1" si="574"/>
        <v>-0.57399999999999995</v>
      </c>
      <c r="P314" s="30">
        <f t="shared" ca="1" si="541"/>
        <v>0</v>
      </c>
      <c r="Q314" s="28"/>
      <c r="R314" s="28"/>
      <c r="S314" s="28"/>
      <c r="T314" s="28"/>
      <c r="U314" s="5"/>
    </row>
    <row r="315" spans="1:21" x14ac:dyDescent="0.25">
      <c r="A315" s="4">
        <v>307</v>
      </c>
      <c r="B315" s="37" t="str">
        <f>MID(VLOOKUP(A315/4,'Nyquist Rate - Tx'!$E$15:$J$270,6),(MOD(A315,4)+1),1)</f>
        <v>1</v>
      </c>
      <c r="C315" s="5">
        <f t="shared" ca="1" si="538"/>
        <v>-69</v>
      </c>
      <c r="D315" s="35"/>
      <c r="E315" s="5">
        <f t="shared" ca="1" si="528"/>
        <v>-0.13799999999999998</v>
      </c>
      <c r="F315" s="5">
        <f t="shared" ca="1" si="539"/>
        <v>0.86199999999999999</v>
      </c>
      <c r="G315" s="27">
        <f t="shared" ca="1" si="540"/>
        <v>1</v>
      </c>
      <c r="H315" s="28"/>
      <c r="I315" s="28"/>
      <c r="J315" s="28"/>
      <c r="K315" s="28"/>
      <c r="L315" s="5"/>
      <c r="M315" s="1"/>
      <c r="N315" s="5">
        <f t="shared" ca="1" si="533"/>
        <v>-0.48299999999999993</v>
      </c>
      <c r="O315" s="5">
        <f t="shared" ca="1" si="574"/>
        <v>0.51700000000000013</v>
      </c>
      <c r="P315" s="30">
        <f t="shared" ca="1" si="541"/>
        <v>1</v>
      </c>
      <c r="Q315" s="28"/>
      <c r="R315" s="28"/>
      <c r="S315" s="28"/>
      <c r="T315" s="28"/>
      <c r="U315" s="5"/>
    </row>
    <row r="316" spans="1:21" x14ac:dyDescent="0.25">
      <c r="A316" s="4">
        <v>308</v>
      </c>
      <c r="B316" s="37" t="str">
        <f>MID(VLOOKUP(A316/4,'Nyquist Rate - Tx'!$E$15:$J$270,6),(MOD(A316,4)+1),1)</f>
        <v>0</v>
      </c>
      <c r="C316" s="5">
        <f t="shared" ca="1" si="538"/>
        <v>-69</v>
      </c>
      <c r="D316" s="35"/>
      <c r="E316" s="5">
        <f t="shared" ca="1" si="528"/>
        <v>-0.13799999999999998</v>
      </c>
      <c r="F316" s="5">
        <f t="shared" ca="1" si="539"/>
        <v>-0.13799999999999998</v>
      </c>
      <c r="G316" s="27">
        <f t="shared" ca="1" si="540"/>
        <v>0</v>
      </c>
      <c r="H316" s="27" t="str">
        <f t="shared" ref="H316" ca="1" si="639">CONCATENATE(G316, G317, G318, G319)</f>
        <v>0000</v>
      </c>
      <c r="I316" s="27">
        <f t="shared" ref="I316" ca="1" si="640">BIN2DEC(H316)</f>
        <v>0</v>
      </c>
      <c r="J316" s="28">
        <v>77</v>
      </c>
      <c r="K316" s="27">
        <f t="shared" ref="K316" ca="1" si="641">ABS(BIN2DEC(CONCATENATE(B316,B317,B318,B319))-I316)</f>
        <v>0</v>
      </c>
      <c r="L316" s="23">
        <f t="shared" ref="L316" ca="1" si="642">I316*$K$2+$K$2/2</f>
        <v>0.625</v>
      </c>
      <c r="M316" s="1"/>
      <c r="N316" s="5">
        <f t="shared" ca="1" si="533"/>
        <v>-0.48299999999999993</v>
      </c>
      <c r="O316" s="5">
        <f t="shared" ca="1" si="574"/>
        <v>-0.48299999999999993</v>
      </c>
      <c r="P316" s="30">
        <f t="shared" ca="1" si="541"/>
        <v>0</v>
      </c>
      <c r="Q316" s="30" t="str">
        <f t="shared" ref="Q316" ca="1" si="643">CONCATENATE(P316,P317,P318,P319)</f>
        <v>0110</v>
      </c>
      <c r="R316" s="30">
        <f t="shared" ref="R316" ca="1" si="644">BIN2DEC(Q316)</f>
        <v>6</v>
      </c>
      <c r="S316" s="30">
        <v>77</v>
      </c>
      <c r="T316" s="30">
        <f t="shared" ref="T316" ca="1" si="645">ABS(BIN2DEC(CONCATENATE(B316,B317,B318,B319))-R316)</f>
        <v>6</v>
      </c>
      <c r="U316" s="11">
        <f t="shared" ref="U316" ca="1" si="646">R316*$K$2</f>
        <v>7.5</v>
      </c>
    </row>
    <row r="317" spans="1:21" x14ac:dyDescent="0.25">
      <c r="A317" s="4">
        <v>309</v>
      </c>
      <c r="B317" s="37" t="str">
        <f>MID(VLOOKUP(A317/4,'Nyquist Rate - Tx'!$E$15:$J$270,6),(MOD(A317,4)+1),1)</f>
        <v>0</v>
      </c>
      <c r="C317" s="5">
        <f t="shared" ca="1" si="538"/>
        <v>73</v>
      </c>
      <c r="D317" s="35"/>
      <c r="E317" s="5">
        <f t="shared" ca="1" si="528"/>
        <v>0.14599999999999999</v>
      </c>
      <c r="F317" s="5">
        <f t="shared" ca="1" si="539"/>
        <v>0.14599999999999999</v>
      </c>
      <c r="G317" s="27">
        <f t="shared" ca="1" si="540"/>
        <v>0</v>
      </c>
      <c r="H317" s="28"/>
      <c r="I317" s="28"/>
      <c r="J317" s="28"/>
      <c r="K317" s="28"/>
      <c r="L317" s="5"/>
      <c r="M317" s="1"/>
      <c r="N317" s="5">
        <f t="shared" ca="1" si="533"/>
        <v>0.51100000000000001</v>
      </c>
      <c r="O317" s="5">
        <f t="shared" ca="1" si="574"/>
        <v>0.51100000000000001</v>
      </c>
      <c r="P317" s="30">
        <f t="shared" ca="1" si="541"/>
        <v>1</v>
      </c>
      <c r="Q317" s="28"/>
      <c r="R317" s="28"/>
      <c r="S317" s="28"/>
      <c r="T317" s="28"/>
      <c r="U317" s="5"/>
    </row>
    <row r="318" spans="1:21" x14ac:dyDescent="0.25">
      <c r="A318" s="4">
        <v>310</v>
      </c>
      <c r="B318" s="37" t="str">
        <f>MID(VLOOKUP(A318/4,'Nyquist Rate - Tx'!$E$15:$J$270,6),(MOD(A318,4)+1),1)</f>
        <v>0</v>
      </c>
      <c r="C318" s="5">
        <f t="shared" ca="1" si="538"/>
        <v>83</v>
      </c>
      <c r="D318" s="35"/>
      <c r="E318" s="5">
        <f t="shared" ca="1" si="528"/>
        <v>0.16600000000000001</v>
      </c>
      <c r="F318" s="5">
        <f t="shared" ca="1" si="539"/>
        <v>0.16600000000000001</v>
      </c>
      <c r="G318" s="27">
        <f t="shared" ca="1" si="540"/>
        <v>0</v>
      </c>
      <c r="H318" s="28"/>
      <c r="I318" s="28"/>
      <c r="J318" s="28"/>
      <c r="K318" s="28"/>
      <c r="L318" s="5"/>
      <c r="M318" s="1"/>
      <c r="N318" s="5">
        <f t="shared" ca="1" si="533"/>
        <v>0.58099999999999996</v>
      </c>
      <c r="O318" s="5">
        <f t="shared" ca="1" si="574"/>
        <v>0.58099999999999996</v>
      </c>
      <c r="P318" s="30">
        <f t="shared" ca="1" si="541"/>
        <v>1</v>
      </c>
      <c r="Q318" s="28"/>
      <c r="R318" s="28"/>
      <c r="S318" s="28"/>
      <c r="T318" s="28"/>
      <c r="U318" s="5"/>
    </row>
    <row r="319" spans="1:21" x14ac:dyDescent="0.25">
      <c r="A319" s="4">
        <v>311</v>
      </c>
      <c r="B319" s="37" t="str">
        <f>MID(VLOOKUP(A319/4,'Nyquist Rate - Tx'!$E$15:$J$270,6),(MOD(A319,4)+1),1)</f>
        <v>0</v>
      </c>
      <c r="C319" s="5">
        <f t="shared" ca="1" si="538"/>
        <v>-86</v>
      </c>
      <c r="D319" s="35"/>
      <c r="E319" s="5">
        <f t="shared" ca="1" si="528"/>
        <v>-0.17200000000000001</v>
      </c>
      <c r="F319" s="5">
        <f t="shared" ca="1" si="539"/>
        <v>-0.17200000000000001</v>
      </c>
      <c r="G319" s="27">
        <f t="shared" ca="1" si="540"/>
        <v>0</v>
      </c>
      <c r="H319" s="28"/>
      <c r="I319" s="28"/>
      <c r="J319" s="28"/>
      <c r="K319" s="28"/>
      <c r="L319" s="5"/>
      <c r="M319" s="1"/>
      <c r="N319" s="5">
        <f t="shared" ca="1" si="533"/>
        <v>-0.60199999999999998</v>
      </c>
      <c r="O319" s="5">
        <f t="shared" ca="1" si="574"/>
        <v>-0.60199999999999998</v>
      </c>
      <c r="P319" s="30">
        <f t="shared" ca="1" si="541"/>
        <v>0</v>
      </c>
      <c r="Q319" s="28"/>
      <c r="R319" s="28"/>
      <c r="S319" s="28"/>
      <c r="T319" s="28"/>
      <c r="U319" s="5"/>
    </row>
    <row r="320" spans="1:21" x14ac:dyDescent="0.25">
      <c r="A320" s="4">
        <v>312</v>
      </c>
      <c r="B320" s="37" t="str">
        <f>MID(VLOOKUP(A320/4,'Nyquist Rate - Tx'!$E$15:$J$270,6),(MOD(A320,4)+1),1)</f>
        <v>0</v>
      </c>
      <c r="C320" s="5">
        <f t="shared" ca="1" si="538"/>
        <v>-62</v>
      </c>
      <c r="D320" s="35"/>
      <c r="E320" s="5">
        <f t="shared" ca="1" si="528"/>
        <v>-0.124</v>
      </c>
      <c r="F320" s="5">
        <f t="shared" ca="1" si="539"/>
        <v>-0.124</v>
      </c>
      <c r="G320" s="27">
        <f t="shared" ca="1" si="540"/>
        <v>0</v>
      </c>
      <c r="H320" s="27" t="str">
        <f t="shared" ref="H320" ca="1" si="647">CONCATENATE(G320, G321, G322, G323)</f>
        <v>0110</v>
      </c>
      <c r="I320" s="27">
        <f t="shared" ref="I320" ca="1" si="648">BIN2DEC(H320)</f>
        <v>6</v>
      </c>
      <c r="J320" s="27">
        <v>78</v>
      </c>
      <c r="K320" s="27">
        <f t="shared" ref="K320" ca="1" si="649">ABS(BIN2DEC(CONCATENATE(B320,B321,B322,B323))-I320)</f>
        <v>0</v>
      </c>
      <c r="L320" s="23">
        <f t="shared" ref="L320" ca="1" si="650">I320*$K$2+$K$2/2</f>
        <v>8.125</v>
      </c>
      <c r="M320" s="1"/>
      <c r="N320" s="5">
        <f t="shared" ca="1" si="533"/>
        <v>-0.434</v>
      </c>
      <c r="O320" s="5">
        <f t="shared" ca="1" si="574"/>
        <v>-0.434</v>
      </c>
      <c r="P320" s="30">
        <f t="shared" ca="1" si="541"/>
        <v>0</v>
      </c>
      <c r="Q320" s="30" t="str">
        <f t="shared" ref="Q320" ca="1" si="651">CONCATENATE(P320,P321,P322,P323)</f>
        <v>0110</v>
      </c>
      <c r="R320" s="30">
        <f t="shared" ref="R320" ca="1" si="652">BIN2DEC(Q320)</f>
        <v>6</v>
      </c>
      <c r="S320" s="30">
        <v>78</v>
      </c>
      <c r="T320" s="30">
        <f t="shared" ref="T320" ca="1" si="653">ABS(BIN2DEC(CONCATENATE(B320,B321,B322,B323))-R320)</f>
        <v>0</v>
      </c>
      <c r="U320" s="11">
        <f t="shared" ref="U320" ca="1" si="654">R320*$K$2</f>
        <v>7.5</v>
      </c>
    </row>
    <row r="321" spans="1:21" x14ac:dyDescent="0.25">
      <c r="A321" s="4">
        <v>313</v>
      </c>
      <c r="B321" s="37" t="str">
        <f>MID(VLOOKUP(A321/4,'Nyquist Rate - Tx'!$E$15:$J$270,6),(MOD(A321,4)+1),1)</f>
        <v>1</v>
      </c>
      <c r="C321" s="5">
        <f t="shared" ca="1" si="538"/>
        <v>-16</v>
      </c>
      <c r="D321" s="35"/>
      <c r="E321" s="5">
        <f t="shared" ca="1" si="528"/>
        <v>-3.2000000000000001E-2</v>
      </c>
      <c r="F321" s="5">
        <f t="shared" ca="1" si="539"/>
        <v>0.96799999999999997</v>
      </c>
      <c r="G321" s="27">
        <f t="shared" ca="1" si="540"/>
        <v>1</v>
      </c>
      <c r="H321" s="28"/>
      <c r="I321" s="28"/>
      <c r="J321" s="28"/>
      <c r="K321" s="28"/>
      <c r="L321" s="5"/>
      <c r="M321" s="1"/>
      <c r="N321" s="5">
        <f t="shared" ca="1" si="533"/>
        <v>-0.11199999999999999</v>
      </c>
      <c r="O321" s="5">
        <f t="shared" ca="1" si="574"/>
        <v>0.88800000000000001</v>
      </c>
      <c r="P321" s="30">
        <f t="shared" ca="1" si="541"/>
        <v>1</v>
      </c>
      <c r="Q321" s="28"/>
      <c r="R321" s="28"/>
      <c r="S321" s="28"/>
      <c r="T321" s="28"/>
      <c r="U321" s="5"/>
    </row>
    <row r="322" spans="1:21" x14ac:dyDescent="0.25">
      <c r="A322" s="4">
        <v>314</v>
      </c>
      <c r="B322" s="37" t="str">
        <f>MID(VLOOKUP(A322/4,'Nyquist Rate - Tx'!$E$15:$J$270,6),(MOD(A322,4)+1),1)</f>
        <v>1</v>
      </c>
      <c r="C322" s="5">
        <f t="shared" ca="1" si="538"/>
        <v>64</v>
      </c>
      <c r="D322" s="35"/>
      <c r="E322" s="5">
        <f t="shared" ca="1" si="528"/>
        <v>0.128</v>
      </c>
      <c r="F322" s="5">
        <f t="shared" ca="1" si="539"/>
        <v>1.1280000000000001</v>
      </c>
      <c r="G322" s="27">
        <f t="shared" ca="1" si="540"/>
        <v>1</v>
      </c>
      <c r="H322" s="28"/>
      <c r="I322" s="28"/>
      <c r="J322" s="28"/>
      <c r="K322" s="28"/>
      <c r="L322" s="5"/>
      <c r="M322" s="1"/>
      <c r="N322" s="5">
        <f t="shared" ca="1" si="533"/>
        <v>0.44799999999999995</v>
      </c>
      <c r="O322" s="5">
        <f t="shared" ca="1" si="574"/>
        <v>1.448</v>
      </c>
      <c r="P322" s="30">
        <f t="shared" ca="1" si="541"/>
        <v>1</v>
      </c>
      <c r="Q322" s="28"/>
      <c r="R322" s="28"/>
      <c r="S322" s="28"/>
      <c r="T322" s="28"/>
      <c r="U322" s="5"/>
    </row>
    <row r="323" spans="1:21" x14ac:dyDescent="0.25">
      <c r="A323" s="4">
        <v>315</v>
      </c>
      <c r="B323" s="37" t="str">
        <f>MID(VLOOKUP(A323/4,'Nyquist Rate - Tx'!$E$15:$J$270,6),(MOD(A323,4)+1),1)</f>
        <v>0</v>
      </c>
      <c r="C323" s="5">
        <f t="shared" ca="1" si="538"/>
        <v>-95</v>
      </c>
      <c r="D323" s="35"/>
      <c r="E323" s="5">
        <f t="shared" ca="1" si="528"/>
        <v>-0.19</v>
      </c>
      <c r="F323" s="5">
        <f t="shared" ca="1" si="539"/>
        <v>-0.19</v>
      </c>
      <c r="G323" s="27">
        <f t="shared" ca="1" si="540"/>
        <v>0</v>
      </c>
      <c r="H323" s="28"/>
      <c r="I323" s="28"/>
      <c r="J323" s="28"/>
      <c r="K323" s="28"/>
      <c r="L323" s="5"/>
      <c r="M323" s="1"/>
      <c r="N323" s="5">
        <f t="shared" ca="1" si="533"/>
        <v>-0.66499999999999992</v>
      </c>
      <c r="O323" s="5">
        <f t="shared" ca="1" si="574"/>
        <v>-0.66499999999999992</v>
      </c>
      <c r="P323" s="30">
        <f t="shared" ca="1" si="541"/>
        <v>0</v>
      </c>
      <c r="Q323" s="28"/>
      <c r="R323" s="28"/>
      <c r="S323" s="28"/>
      <c r="T323" s="28"/>
      <c r="U323" s="5"/>
    </row>
    <row r="324" spans="1:21" x14ac:dyDescent="0.25">
      <c r="A324" s="4">
        <v>316</v>
      </c>
      <c r="B324" s="37" t="str">
        <f>MID(VLOOKUP(A324/4,'Nyquist Rate - Tx'!$E$15:$J$270,6),(MOD(A324,4)+1),1)</f>
        <v>0</v>
      </c>
      <c r="C324" s="5">
        <f t="shared" ca="1" si="538"/>
        <v>-42</v>
      </c>
      <c r="D324" s="35"/>
      <c r="E324" s="5">
        <f t="shared" ca="1" si="528"/>
        <v>-8.4000000000000005E-2</v>
      </c>
      <c r="F324" s="5">
        <f t="shared" ca="1" si="539"/>
        <v>-8.4000000000000005E-2</v>
      </c>
      <c r="G324" s="27">
        <f t="shared" ca="1" si="540"/>
        <v>0</v>
      </c>
      <c r="H324" s="27" t="str">
        <f t="shared" ref="H324" ca="1" si="655">CONCATENATE(G324, G325, G326, G327)</f>
        <v>0000</v>
      </c>
      <c r="I324" s="27">
        <f t="shared" ref="I324" ca="1" si="656">BIN2DEC(H324)</f>
        <v>0</v>
      </c>
      <c r="J324" s="28">
        <v>79</v>
      </c>
      <c r="K324" s="27">
        <f t="shared" ref="K324" ca="1" si="657">ABS(BIN2DEC(CONCATENATE(B324,B325,B326,B327))-I324)</f>
        <v>0</v>
      </c>
      <c r="L324" s="23">
        <f t="shared" ref="L324" ca="1" si="658">I324*$K$2+$K$2/2</f>
        <v>0.625</v>
      </c>
      <c r="M324" s="1"/>
      <c r="N324" s="5">
        <f t="shared" ca="1" si="533"/>
        <v>-0.29399999999999998</v>
      </c>
      <c r="O324" s="5">
        <f t="shared" ca="1" si="574"/>
        <v>-0.29399999999999998</v>
      </c>
      <c r="P324" s="30">
        <f t="shared" ca="1" si="541"/>
        <v>0</v>
      </c>
      <c r="Q324" s="30" t="str">
        <f t="shared" ref="Q324" ca="1" si="659">CONCATENATE(P324,P325,P326,P327)</f>
        <v>0000</v>
      </c>
      <c r="R324" s="30">
        <f t="shared" ref="R324" ca="1" si="660">BIN2DEC(Q324)</f>
        <v>0</v>
      </c>
      <c r="S324" s="30">
        <v>79</v>
      </c>
      <c r="T324" s="30">
        <f t="shared" ref="T324" ca="1" si="661">ABS(BIN2DEC(CONCATENATE(B324,B325,B326,B327))-R324)</f>
        <v>0</v>
      </c>
      <c r="U324" s="11">
        <f t="shared" ref="U324" ca="1" si="662">R324*$K$2</f>
        <v>0</v>
      </c>
    </row>
    <row r="325" spans="1:21" x14ac:dyDescent="0.25">
      <c r="A325" s="4">
        <v>317</v>
      </c>
      <c r="B325" s="37" t="str">
        <f>MID(VLOOKUP(A325/4,'Nyquist Rate - Tx'!$E$15:$J$270,6),(MOD(A325,4)+1),1)</f>
        <v>0</v>
      </c>
      <c r="C325" s="5">
        <f t="shared" ca="1" si="538"/>
        <v>66</v>
      </c>
      <c r="D325" s="35"/>
      <c r="E325" s="5">
        <f t="shared" ca="1" si="528"/>
        <v>0.13200000000000001</v>
      </c>
      <c r="F325" s="5">
        <f t="shared" ca="1" si="539"/>
        <v>0.13200000000000001</v>
      </c>
      <c r="G325" s="27">
        <f t="shared" ca="1" si="540"/>
        <v>0</v>
      </c>
      <c r="H325" s="28"/>
      <c r="I325" s="28"/>
      <c r="J325" s="28"/>
      <c r="K325" s="28"/>
      <c r="L325" s="5"/>
      <c r="M325" s="1"/>
      <c r="N325" s="5">
        <f t="shared" ca="1" si="533"/>
        <v>0.46199999999999997</v>
      </c>
      <c r="O325" s="5">
        <f t="shared" ca="1" si="574"/>
        <v>0.46199999999999997</v>
      </c>
      <c r="P325" s="30">
        <f t="shared" ca="1" si="541"/>
        <v>0</v>
      </c>
      <c r="Q325" s="28"/>
      <c r="R325" s="28"/>
      <c r="S325" s="28"/>
      <c r="T325" s="28"/>
      <c r="U325" s="5"/>
    </row>
    <row r="326" spans="1:21" x14ac:dyDescent="0.25">
      <c r="A326" s="4">
        <v>318</v>
      </c>
      <c r="B326" s="37" t="str">
        <f>MID(VLOOKUP(A326/4,'Nyquist Rate - Tx'!$E$15:$J$270,6),(MOD(A326,4)+1),1)</f>
        <v>0</v>
      </c>
      <c r="C326" s="5">
        <f t="shared" ca="1" si="538"/>
        <v>-94</v>
      </c>
      <c r="D326" s="35"/>
      <c r="E326" s="5">
        <f t="shared" ca="1" si="528"/>
        <v>-0.188</v>
      </c>
      <c r="F326" s="5">
        <f t="shared" ca="1" si="539"/>
        <v>-0.188</v>
      </c>
      <c r="G326" s="27">
        <f t="shared" ca="1" si="540"/>
        <v>0</v>
      </c>
      <c r="H326" s="28"/>
      <c r="I326" s="28"/>
      <c r="J326" s="28"/>
      <c r="K326" s="28"/>
      <c r="L326" s="5"/>
      <c r="M326" s="1"/>
      <c r="N326" s="5">
        <f t="shared" ca="1" si="533"/>
        <v>-0.65799999999999992</v>
      </c>
      <c r="O326" s="5">
        <f t="shared" ca="1" si="574"/>
        <v>-0.65799999999999992</v>
      </c>
      <c r="P326" s="30">
        <f t="shared" ca="1" si="541"/>
        <v>0</v>
      </c>
      <c r="Q326" s="28"/>
      <c r="R326" s="28"/>
      <c r="S326" s="28"/>
      <c r="T326" s="28"/>
      <c r="U326" s="5"/>
    </row>
    <row r="327" spans="1:21" x14ac:dyDescent="0.25">
      <c r="A327" s="4">
        <v>319</v>
      </c>
      <c r="B327" s="37" t="str">
        <f>MID(VLOOKUP(A327/4,'Nyquist Rate - Tx'!$E$15:$J$270,6),(MOD(A327,4)+1),1)</f>
        <v>0</v>
      </c>
      <c r="C327" s="5">
        <f t="shared" ca="1" si="538"/>
        <v>-48</v>
      </c>
      <c r="D327" s="35"/>
      <c r="E327" s="5">
        <f t="shared" ca="1" si="528"/>
        <v>-9.6000000000000002E-2</v>
      </c>
      <c r="F327" s="5">
        <f t="shared" ca="1" si="539"/>
        <v>-9.6000000000000002E-2</v>
      </c>
      <c r="G327" s="27">
        <f t="shared" ca="1" si="540"/>
        <v>0</v>
      </c>
      <c r="H327" s="28"/>
      <c r="I327" s="28"/>
      <c r="J327" s="28"/>
      <c r="K327" s="28"/>
      <c r="L327" s="5"/>
      <c r="M327" s="1"/>
      <c r="N327" s="5">
        <f t="shared" ca="1" si="533"/>
        <v>-0.33599999999999997</v>
      </c>
      <c r="O327" s="5">
        <f t="shared" ca="1" si="574"/>
        <v>-0.33599999999999997</v>
      </c>
      <c r="P327" s="30">
        <f t="shared" ca="1" si="541"/>
        <v>0</v>
      </c>
      <c r="Q327" s="28"/>
      <c r="R327" s="28"/>
      <c r="S327" s="28"/>
      <c r="T327" s="28"/>
      <c r="U327" s="5"/>
    </row>
    <row r="328" spans="1:21" x14ac:dyDescent="0.25">
      <c r="A328" s="4">
        <v>320</v>
      </c>
      <c r="B328" s="37" t="str">
        <f>MID(VLOOKUP(A328/4,'Nyquist Rate - Tx'!$E$15:$J$270,6),(MOD(A328,4)+1),1)</f>
        <v>1</v>
      </c>
      <c r="C328" s="5">
        <f t="shared" ca="1" si="538"/>
        <v>28</v>
      </c>
      <c r="D328" s="35"/>
      <c r="E328" s="5">
        <f t="shared" ref="E328:E391" ca="1" si="663">(C328/100)*$F$2</f>
        <v>5.6000000000000008E-2</v>
      </c>
      <c r="F328" s="5">
        <f t="shared" ca="1" si="539"/>
        <v>1.056</v>
      </c>
      <c r="G328" s="27">
        <f t="shared" ca="1" si="540"/>
        <v>1</v>
      </c>
      <c r="H328" s="27" t="str">
        <f t="shared" ref="H328" ca="1" si="664">CONCATENATE(G328, G329, G330, G331)</f>
        <v>1001</v>
      </c>
      <c r="I328" s="27">
        <f t="shared" ref="I328" ca="1" si="665">BIN2DEC(H328)</f>
        <v>9</v>
      </c>
      <c r="J328" s="27">
        <v>80</v>
      </c>
      <c r="K328" s="27">
        <f t="shared" ref="K328" ca="1" si="666">ABS(BIN2DEC(CONCATENATE(B328,B329,B330,B331))-I328)</f>
        <v>0</v>
      </c>
      <c r="L328" s="23">
        <f t="shared" ref="L328" ca="1" si="667">I328*$K$2+$K$2/2</f>
        <v>11.875</v>
      </c>
      <c r="M328" s="1"/>
      <c r="N328" s="5">
        <f t="shared" ref="N328:N391" ca="1" si="668">(C328/100)*$F$3</f>
        <v>0.19600000000000001</v>
      </c>
      <c r="O328" s="5">
        <f t="shared" ca="1" si="574"/>
        <v>1.196</v>
      </c>
      <c r="P328" s="30">
        <f t="shared" ca="1" si="541"/>
        <v>1</v>
      </c>
      <c r="Q328" s="30" t="str">
        <f t="shared" ref="Q328" ca="1" si="669">CONCATENATE(P328,P329,P330,P331)</f>
        <v>1001</v>
      </c>
      <c r="R328" s="30">
        <f t="shared" ref="R328" ca="1" si="670">BIN2DEC(Q328)</f>
        <v>9</v>
      </c>
      <c r="S328" s="30">
        <v>80</v>
      </c>
      <c r="T328" s="30">
        <f t="shared" ref="T328" ca="1" si="671">ABS(BIN2DEC(CONCATENATE(B328,B329,B330,B331))-R328)</f>
        <v>0</v>
      </c>
      <c r="U328" s="11">
        <f t="shared" ref="U328" ca="1" si="672">R328*$K$2</f>
        <v>11.25</v>
      </c>
    </row>
    <row r="329" spans="1:21" x14ac:dyDescent="0.25">
      <c r="A329" s="4">
        <v>321</v>
      </c>
      <c r="B329" s="37" t="str">
        <f>MID(VLOOKUP(A329/4,'Nyquist Rate - Tx'!$E$15:$J$270,6),(MOD(A329,4)+1),1)</f>
        <v>0</v>
      </c>
      <c r="C329" s="5">
        <f t="shared" ref="C329:C392" ca="1" si="673">RANDBETWEEN(-100,100)</f>
        <v>-40</v>
      </c>
      <c r="D329" s="35"/>
      <c r="E329" s="5">
        <f t="shared" ca="1" si="663"/>
        <v>-8.0000000000000016E-2</v>
      </c>
      <c r="F329" s="5">
        <f t="shared" ref="F329:F392" ca="1" si="674">B329+E329</f>
        <v>-8.0000000000000016E-2</v>
      </c>
      <c r="G329" s="27">
        <f t="shared" ref="G329:G392" ca="1" si="675">IF(F329&lt;0.5, 0, 1)</f>
        <v>0</v>
      </c>
      <c r="H329" s="28"/>
      <c r="I329" s="28"/>
      <c r="J329" s="28"/>
      <c r="K329" s="28"/>
      <c r="L329" s="5"/>
      <c r="M329" s="1"/>
      <c r="N329" s="5">
        <f t="shared" ca="1" si="668"/>
        <v>-0.27999999999999997</v>
      </c>
      <c r="O329" s="5">
        <f t="shared" ca="1" si="574"/>
        <v>-0.27999999999999997</v>
      </c>
      <c r="P329" s="30">
        <f t="shared" ref="P329:P392" ca="1" si="676">IF(O329&lt;0.5, 0, 1)</f>
        <v>0</v>
      </c>
      <c r="Q329" s="28"/>
      <c r="R329" s="28"/>
      <c r="S329" s="28"/>
      <c r="T329" s="28"/>
      <c r="U329" s="5"/>
    </row>
    <row r="330" spans="1:21" x14ac:dyDescent="0.25">
      <c r="A330" s="4">
        <v>322</v>
      </c>
      <c r="B330" s="37" t="str">
        <f>MID(VLOOKUP(A330/4,'Nyquist Rate - Tx'!$E$15:$J$270,6),(MOD(A330,4)+1),1)</f>
        <v>0</v>
      </c>
      <c r="C330" s="5">
        <f t="shared" ca="1" si="673"/>
        <v>-81</v>
      </c>
      <c r="D330" s="35"/>
      <c r="E330" s="5">
        <f t="shared" ca="1" si="663"/>
        <v>-0.16200000000000003</v>
      </c>
      <c r="F330" s="5">
        <f t="shared" ca="1" si="674"/>
        <v>-0.16200000000000003</v>
      </c>
      <c r="G330" s="27">
        <f t="shared" ca="1" si="675"/>
        <v>0</v>
      </c>
      <c r="H330" s="28"/>
      <c r="I330" s="28"/>
      <c r="J330" s="28"/>
      <c r="K330" s="28"/>
      <c r="L330" s="5"/>
      <c r="M330" s="1"/>
      <c r="N330" s="5">
        <f t="shared" ca="1" si="668"/>
        <v>-0.56699999999999995</v>
      </c>
      <c r="O330" s="5">
        <f t="shared" ca="1" si="574"/>
        <v>-0.56699999999999995</v>
      </c>
      <c r="P330" s="30">
        <f t="shared" ca="1" si="676"/>
        <v>0</v>
      </c>
      <c r="Q330" s="28"/>
      <c r="R330" s="28"/>
      <c r="S330" s="28"/>
      <c r="T330" s="28"/>
      <c r="U330" s="5"/>
    </row>
    <row r="331" spans="1:21" x14ac:dyDescent="0.25">
      <c r="A331" s="4">
        <v>323</v>
      </c>
      <c r="B331" s="37" t="str">
        <f>MID(VLOOKUP(A331/4,'Nyquist Rate - Tx'!$E$15:$J$270,6),(MOD(A331,4)+1),1)</f>
        <v>1</v>
      </c>
      <c r="C331" s="5">
        <f t="shared" ca="1" si="673"/>
        <v>-56</v>
      </c>
      <c r="D331" s="35"/>
      <c r="E331" s="5">
        <f t="shared" ca="1" si="663"/>
        <v>-0.11200000000000002</v>
      </c>
      <c r="F331" s="5">
        <f t="shared" ca="1" si="674"/>
        <v>0.88800000000000001</v>
      </c>
      <c r="G331" s="27">
        <f t="shared" ca="1" si="675"/>
        <v>1</v>
      </c>
      <c r="H331" s="28"/>
      <c r="I331" s="28"/>
      <c r="J331" s="28"/>
      <c r="K331" s="28"/>
      <c r="L331" s="5"/>
      <c r="M331" s="1"/>
      <c r="N331" s="5">
        <f t="shared" ca="1" si="668"/>
        <v>-0.39200000000000002</v>
      </c>
      <c r="O331" s="5">
        <f t="shared" ca="1" si="574"/>
        <v>0.60799999999999998</v>
      </c>
      <c r="P331" s="30">
        <f t="shared" ca="1" si="676"/>
        <v>1</v>
      </c>
      <c r="Q331" s="28"/>
      <c r="R331" s="28"/>
      <c r="S331" s="28"/>
      <c r="T331" s="28"/>
      <c r="U331" s="5"/>
    </row>
    <row r="332" spans="1:21" x14ac:dyDescent="0.25">
      <c r="A332" s="4">
        <v>324</v>
      </c>
      <c r="B332" s="37" t="str">
        <f>MID(VLOOKUP(A332/4,'Nyquist Rate - Tx'!$E$15:$J$270,6),(MOD(A332,4)+1),1)</f>
        <v>0</v>
      </c>
      <c r="C332" s="5">
        <f t="shared" ca="1" si="673"/>
        <v>-75</v>
      </c>
      <c r="D332" s="35"/>
      <c r="E332" s="5">
        <f t="shared" ca="1" si="663"/>
        <v>-0.15000000000000002</v>
      </c>
      <c r="F332" s="5">
        <f t="shared" ca="1" si="674"/>
        <v>-0.15000000000000002</v>
      </c>
      <c r="G332" s="27">
        <f t="shared" ca="1" si="675"/>
        <v>0</v>
      </c>
      <c r="H332" s="27" t="str">
        <f t="shared" ref="H332" ca="1" si="677">CONCATENATE(G332, G333, G334, G335)</f>
        <v>0000</v>
      </c>
      <c r="I332" s="27">
        <f t="shared" ref="I332" ca="1" si="678">BIN2DEC(H332)</f>
        <v>0</v>
      </c>
      <c r="J332" s="28">
        <v>81</v>
      </c>
      <c r="K332" s="27">
        <f t="shared" ref="K332" ca="1" si="679">ABS(BIN2DEC(CONCATENATE(B332,B333,B334,B335))-I332)</f>
        <v>0</v>
      </c>
      <c r="L332" s="23">
        <f t="shared" ref="L332" ca="1" si="680">I332*$K$2+$K$2/2</f>
        <v>0.625</v>
      </c>
      <c r="M332" s="1"/>
      <c r="N332" s="5">
        <f t="shared" ca="1" si="668"/>
        <v>-0.52499999999999991</v>
      </c>
      <c r="O332" s="5">
        <f t="shared" ca="1" si="574"/>
        <v>-0.52499999999999991</v>
      </c>
      <c r="P332" s="30">
        <f t="shared" ca="1" si="676"/>
        <v>0</v>
      </c>
      <c r="Q332" s="30" t="str">
        <f t="shared" ref="Q332" ca="1" si="681">CONCATENATE(P332,P333,P334,P335)</f>
        <v>0000</v>
      </c>
      <c r="R332" s="30">
        <f t="shared" ref="R332" ca="1" si="682">BIN2DEC(Q332)</f>
        <v>0</v>
      </c>
      <c r="S332" s="30">
        <v>81</v>
      </c>
      <c r="T332" s="30">
        <f t="shared" ref="T332" ca="1" si="683">ABS(BIN2DEC(CONCATENATE(B332,B333,B334,B335))-R332)</f>
        <v>0</v>
      </c>
      <c r="U332" s="11">
        <f t="shared" ref="U332" ca="1" si="684">R332*$K$2</f>
        <v>0</v>
      </c>
    </row>
    <row r="333" spans="1:21" x14ac:dyDescent="0.25">
      <c r="A333" s="4">
        <v>325</v>
      </c>
      <c r="B333" s="37" t="str">
        <f>MID(VLOOKUP(A333/4,'Nyquist Rate - Tx'!$E$15:$J$270,6),(MOD(A333,4)+1),1)</f>
        <v>0</v>
      </c>
      <c r="C333" s="5">
        <f t="shared" ca="1" si="673"/>
        <v>-93</v>
      </c>
      <c r="D333" s="35"/>
      <c r="E333" s="5">
        <f t="shared" ca="1" si="663"/>
        <v>-0.18600000000000003</v>
      </c>
      <c r="F333" s="5">
        <f t="shared" ca="1" si="674"/>
        <v>-0.18600000000000003</v>
      </c>
      <c r="G333" s="27">
        <f t="shared" ca="1" si="675"/>
        <v>0</v>
      </c>
      <c r="H333" s="28"/>
      <c r="I333" s="28"/>
      <c r="J333" s="28"/>
      <c r="K333" s="28"/>
      <c r="L333" s="5"/>
      <c r="M333" s="1"/>
      <c r="N333" s="5">
        <f t="shared" ca="1" si="668"/>
        <v>-0.65100000000000002</v>
      </c>
      <c r="O333" s="5">
        <f t="shared" ca="1" si="574"/>
        <v>-0.65100000000000002</v>
      </c>
      <c r="P333" s="30">
        <f t="shared" ca="1" si="676"/>
        <v>0</v>
      </c>
      <c r="Q333" s="28"/>
      <c r="R333" s="28"/>
      <c r="S333" s="28"/>
      <c r="T333" s="28"/>
      <c r="U333" s="5"/>
    </row>
    <row r="334" spans="1:21" x14ac:dyDescent="0.25">
      <c r="A334" s="4">
        <v>326</v>
      </c>
      <c r="B334" s="37" t="str">
        <f>MID(VLOOKUP(A334/4,'Nyquist Rate - Tx'!$E$15:$J$270,6),(MOD(A334,4)+1),1)</f>
        <v>0</v>
      </c>
      <c r="C334" s="5">
        <f t="shared" ca="1" si="673"/>
        <v>-38</v>
      </c>
      <c r="D334" s="35"/>
      <c r="E334" s="5">
        <f t="shared" ca="1" si="663"/>
        <v>-7.6000000000000012E-2</v>
      </c>
      <c r="F334" s="5">
        <f t="shared" ca="1" si="674"/>
        <v>-7.6000000000000012E-2</v>
      </c>
      <c r="G334" s="27">
        <f t="shared" ca="1" si="675"/>
        <v>0</v>
      </c>
      <c r="H334" s="28"/>
      <c r="I334" s="28"/>
      <c r="J334" s="28"/>
      <c r="K334" s="28"/>
      <c r="L334" s="5"/>
      <c r="M334" s="1"/>
      <c r="N334" s="5">
        <f t="shared" ca="1" si="668"/>
        <v>-0.26599999999999996</v>
      </c>
      <c r="O334" s="5">
        <f t="shared" ca="1" si="574"/>
        <v>-0.26599999999999996</v>
      </c>
      <c r="P334" s="30">
        <f t="shared" ca="1" si="676"/>
        <v>0</v>
      </c>
      <c r="Q334" s="28"/>
      <c r="R334" s="28"/>
      <c r="S334" s="28"/>
      <c r="T334" s="28"/>
      <c r="U334" s="5"/>
    </row>
    <row r="335" spans="1:21" x14ac:dyDescent="0.25">
      <c r="A335" s="4">
        <v>327</v>
      </c>
      <c r="B335" s="37" t="str">
        <f>MID(VLOOKUP(A335/4,'Nyquist Rate - Tx'!$E$15:$J$270,6),(MOD(A335,4)+1),1)</f>
        <v>0</v>
      </c>
      <c r="C335" s="5">
        <f t="shared" ca="1" si="673"/>
        <v>-93</v>
      </c>
      <c r="D335" s="35"/>
      <c r="E335" s="5">
        <f t="shared" ca="1" si="663"/>
        <v>-0.18600000000000003</v>
      </c>
      <c r="F335" s="5">
        <f t="shared" ca="1" si="674"/>
        <v>-0.18600000000000003</v>
      </c>
      <c r="G335" s="27">
        <f t="shared" ca="1" si="675"/>
        <v>0</v>
      </c>
      <c r="H335" s="28"/>
      <c r="I335" s="28"/>
      <c r="J335" s="28"/>
      <c r="K335" s="28"/>
      <c r="L335" s="5"/>
      <c r="M335" s="1"/>
      <c r="N335" s="5">
        <f t="shared" ca="1" si="668"/>
        <v>-0.65100000000000002</v>
      </c>
      <c r="O335" s="5">
        <f t="shared" ca="1" si="574"/>
        <v>-0.65100000000000002</v>
      </c>
      <c r="P335" s="30">
        <f t="shared" ca="1" si="676"/>
        <v>0</v>
      </c>
      <c r="Q335" s="28"/>
      <c r="R335" s="28"/>
      <c r="S335" s="28"/>
      <c r="T335" s="28"/>
      <c r="U335" s="5"/>
    </row>
    <row r="336" spans="1:21" x14ac:dyDescent="0.25">
      <c r="A336" s="4">
        <v>328</v>
      </c>
      <c r="B336" s="37" t="str">
        <f>MID(VLOOKUP(A336/4,'Nyquist Rate - Tx'!$E$15:$J$270,6),(MOD(A336,4)+1),1)</f>
        <v>0</v>
      </c>
      <c r="C336" s="5">
        <f t="shared" ca="1" si="673"/>
        <v>50</v>
      </c>
      <c r="D336" s="35"/>
      <c r="E336" s="5">
        <f t="shared" ca="1" si="663"/>
        <v>0.1</v>
      </c>
      <c r="F336" s="5">
        <f t="shared" ca="1" si="674"/>
        <v>0.1</v>
      </c>
      <c r="G336" s="27">
        <f t="shared" ca="1" si="675"/>
        <v>0</v>
      </c>
      <c r="H336" s="27" t="str">
        <f t="shared" ref="H336" ca="1" si="685">CONCATENATE(G336, G337, G338, G339)</f>
        <v>0110</v>
      </c>
      <c r="I336" s="27">
        <f t="shared" ref="I336" ca="1" si="686">BIN2DEC(H336)</f>
        <v>6</v>
      </c>
      <c r="J336" s="27">
        <v>82</v>
      </c>
      <c r="K336" s="27">
        <f t="shared" ref="K336" ca="1" si="687">ABS(BIN2DEC(CONCATENATE(B336,B337,B338,B339))-I336)</f>
        <v>0</v>
      </c>
      <c r="L336" s="23">
        <f t="shared" ref="L336" ca="1" si="688">I336*$K$2+$K$2/2</f>
        <v>8.125</v>
      </c>
      <c r="M336" s="1"/>
      <c r="N336" s="5">
        <f t="shared" ca="1" si="668"/>
        <v>0.35</v>
      </c>
      <c r="O336" s="5">
        <f t="shared" ca="1" si="574"/>
        <v>0.35</v>
      </c>
      <c r="P336" s="30">
        <f t="shared" ca="1" si="676"/>
        <v>0</v>
      </c>
      <c r="Q336" s="30" t="str">
        <f t="shared" ref="Q336" ca="1" si="689">CONCATENATE(P336,P337,P338,P339)</f>
        <v>0111</v>
      </c>
      <c r="R336" s="30">
        <f t="shared" ref="R336" ca="1" si="690">BIN2DEC(Q336)</f>
        <v>7</v>
      </c>
      <c r="S336" s="30">
        <v>82</v>
      </c>
      <c r="T336" s="30">
        <f t="shared" ref="T336" ca="1" si="691">ABS(BIN2DEC(CONCATENATE(B336,B337,B338,B339))-R336)</f>
        <v>1</v>
      </c>
      <c r="U336" s="11">
        <f t="shared" ref="U336" ca="1" si="692">R336*$K$2</f>
        <v>8.75</v>
      </c>
    </row>
    <row r="337" spans="1:21" x14ac:dyDescent="0.25">
      <c r="A337" s="4">
        <v>329</v>
      </c>
      <c r="B337" s="37" t="str">
        <f>MID(VLOOKUP(A337/4,'Nyquist Rate - Tx'!$E$15:$J$270,6),(MOD(A337,4)+1),1)</f>
        <v>1</v>
      </c>
      <c r="C337" s="5">
        <f t="shared" ca="1" si="673"/>
        <v>99</v>
      </c>
      <c r="D337" s="35"/>
      <c r="E337" s="5">
        <f t="shared" ca="1" si="663"/>
        <v>0.19800000000000001</v>
      </c>
      <c r="F337" s="5">
        <f t="shared" ca="1" si="674"/>
        <v>1.198</v>
      </c>
      <c r="G337" s="27">
        <f t="shared" ca="1" si="675"/>
        <v>1</v>
      </c>
      <c r="H337" s="28"/>
      <c r="I337" s="28"/>
      <c r="J337" s="28"/>
      <c r="K337" s="28"/>
      <c r="L337" s="5"/>
      <c r="M337" s="1"/>
      <c r="N337" s="5">
        <f t="shared" ca="1" si="668"/>
        <v>0.69299999999999995</v>
      </c>
      <c r="O337" s="5">
        <f t="shared" ca="1" si="574"/>
        <v>1.6930000000000001</v>
      </c>
      <c r="P337" s="30">
        <f t="shared" ca="1" si="676"/>
        <v>1</v>
      </c>
      <c r="Q337" s="28"/>
      <c r="R337" s="28"/>
      <c r="S337" s="28"/>
      <c r="T337" s="28"/>
      <c r="U337" s="5"/>
    </row>
    <row r="338" spans="1:21" x14ac:dyDescent="0.25">
      <c r="A338" s="4">
        <v>330</v>
      </c>
      <c r="B338" s="37" t="str">
        <f>MID(VLOOKUP(A338/4,'Nyquist Rate - Tx'!$E$15:$J$270,6),(MOD(A338,4)+1),1)</f>
        <v>1</v>
      </c>
      <c r="C338" s="5">
        <f t="shared" ca="1" si="673"/>
        <v>-39</v>
      </c>
      <c r="D338" s="35"/>
      <c r="E338" s="5">
        <f t="shared" ca="1" si="663"/>
        <v>-7.8000000000000014E-2</v>
      </c>
      <c r="F338" s="5">
        <f t="shared" ca="1" si="674"/>
        <v>0.92199999999999993</v>
      </c>
      <c r="G338" s="27">
        <f t="shared" ca="1" si="675"/>
        <v>1</v>
      </c>
      <c r="H338" s="28"/>
      <c r="I338" s="28"/>
      <c r="J338" s="28"/>
      <c r="K338" s="28"/>
      <c r="L338" s="5"/>
      <c r="M338" s="1"/>
      <c r="N338" s="5">
        <f t="shared" ca="1" si="668"/>
        <v>-0.27299999999999996</v>
      </c>
      <c r="O338" s="5">
        <f t="shared" ca="1" si="574"/>
        <v>0.72700000000000009</v>
      </c>
      <c r="P338" s="30">
        <f t="shared" ca="1" si="676"/>
        <v>1</v>
      </c>
      <c r="Q338" s="28"/>
      <c r="R338" s="28"/>
      <c r="S338" s="28"/>
      <c r="T338" s="28"/>
      <c r="U338" s="5"/>
    </row>
    <row r="339" spans="1:21" x14ac:dyDescent="0.25">
      <c r="A339" s="4">
        <v>331</v>
      </c>
      <c r="B339" s="37" t="str">
        <f>MID(VLOOKUP(A339/4,'Nyquist Rate - Tx'!$E$15:$J$270,6),(MOD(A339,4)+1),1)</f>
        <v>0</v>
      </c>
      <c r="C339" s="5">
        <f t="shared" ca="1" si="673"/>
        <v>88</v>
      </c>
      <c r="D339" s="35"/>
      <c r="E339" s="5">
        <f t="shared" ca="1" si="663"/>
        <v>0.17600000000000002</v>
      </c>
      <c r="F339" s="5">
        <f t="shared" ca="1" si="674"/>
        <v>0.17600000000000002</v>
      </c>
      <c r="G339" s="27">
        <f t="shared" ca="1" si="675"/>
        <v>0</v>
      </c>
      <c r="H339" s="28"/>
      <c r="I339" s="28"/>
      <c r="J339" s="28"/>
      <c r="K339" s="28"/>
      <c r="L339" s="5"/>
      <c r="M339" s="1"/>
      <c r="N339" s="5">
        <f t="shared" ca="1" si="668"/>
        <v>0.61599999999999999</v>
      </c>
      <c r="O339" s="5">
        <f t="shared" ca="1" si="574"/>
        <v>0.61599999999999999</v>
      </c>
      <c r="P339" s="30">
        <f t="shared" ca="1" si="676"/>
        <v>1</v>
      </c>
      <c r="Q339" s="28"/>
      <c r="R339" s="28"/>
      <c r="S339" s="28"/>
      <c r="T339" s="28"/>
      <c r="U339" s="5"/>
    </row>
    <row r="340" spans="1:21" x14ac:dyDescent="0.25">
      <c r="A340" s="4">
        <v>332</v>
      </c>
      <c r="B340" s="37" t="str">
        <f>MID(VLOOKUP(A340/4,'Nyquist Rate - Tx'!$E$15:$J$270,6),(MOD(A340,4)+1),1)</f>
        <v>0</v>
      </c>
      <c r="C340" s="5">
        <f t="shared" ca="1" si="673"/>
        <v>-49</v>
      </c>
      <c r="D340" s="35"/>
      <c r="E340" s="5">
        <f t="shared" ca="1" si="663"/>
        <v>-9.8000000000000004E-2</v>
      </c>
      <c r="F340" s="5">
        <f t="shared" ca="1" si="674"/>
        <v>-9.8000000000000004E-2</v>
      </c>
      <c r="G340" s="27">
        <f t="shared" ca="1" si="675"/>
        <v>0</v>
      </c>
      <c r="H340" s="27" t="str">
        <f t="shared" ref="H340" ca="1" si="693">CONCATENATE(G340, G341, G342, G343)</f>
        <v>0000</v>
      </c>
      <c r="I340" s="27">
        <f t="shared" ref="I340" ca="1" si="694">BIN2DEC(H340)</f>
        <v>0</v>
      </c>
      <c r="J340" s="28">
        <v>83</v>
      </c>
      <c r="K340" s="27">
        <f t="shared" ref="K340" ca="1" si="695">ABS(BIN2DEC(CONCATENATE(B340,B341,B342,B343))-I340)</f>
        <v>0</v>
      </c>
      <c r="L340" s="23">
        <f t="shared" ref="L340" ca="1" si="696">I340*$K$2+$K$2/2</f>
        <v>0.625</v>
      </c>
      <c r="M340" s="1"/>
      <c r="N340" s="5">
        <f t="shared" ca="1" si="668"/>
        <v>-0.34299999999999997</v>
      </c>
      <c r="O340" s="5">
        <f t="shared" ca="1" si="574"/>
        <v>-0.34299999999999997</v>
      </c>
      <c r="P340" s="30">
        <f t="shared" ca="1" si="676"/>
        <v>0</v>
      </c>
      <c r="Q340" s="30" t="str">
        <f t="shared" ref="Q340" ca="1" si="697">CONCATENATE(P340,P341,P342,P343)</f>
        <v>0000</v>
      </c>
      <c r="R340" s="30">
        <f t="shared" ref="R340" ca="1" si="698">BIN2DEC(Q340)</f>
        <v>0</v>
      </c>
      <c r="S340" s="30">
        <v>83</v>
      </c>
      <c r="T340" s="30">
        <f t="shared" ref="T340" ca="1" si="699">ABS(BIN2DEC(CONCATENATE(B340,B341,B342,B343))-R340)</f>
        <v>0</v>
      </c>
      <c r="U340" s="11">
        <f t="shared" ref="U340" ca="1" si="700">R340*$K$2</f>
        <v>0</v>
      </c>
    </row>
    <row r="341" spans="1:21" x14ac:dyDescent="0.25">
      <c r="A341" s="4">
        <v>333</v>
      </c>
      <c r="B341" s="37" t="str">
        <f>MID(VLOOKUP(A341/4,'Nyquist Rate - Tx'!$E$15:$J$270,6),(MOD(A341,4)+1),1)</f>
        <v>0</v>
      </c>
      <c r="C341" s="5">
        <f t="shared" ca="1" si="673"/>
        <v>-88</v>
      </c>
      <c r="D341" s="35"/>
      <c r="E341" s="5">
        <f t="shared" ca="1" si="663"/>
        <v>-0.17600000000000002</v>
      </c>
      <c r="F341" s="5">
        <f t="shared" ca="1" si="674"/>
        <v>-0.17600000000000002</v>
      </c>
      <c r="G341" s="27">
        <f t="shared" ca="1" si="675"/>
        <v>0</v>
      </c>
      <c r="H341" s="28"/>
      <c r="I341" s="28"/>
      <c r="J341" s="28"/>
      <c r="K341" s="28"/>
      <c r="L341" s="5"/>
      <c r="M341" s="1"/>
      <c r="N341" s="5">
        <f t="shared" ca="1" si="668"/>
        <v>-0.61599999999999999</v>
      </c>
      <c r="O341" s="5">
        <f t="shared" ca="1" si="574"/>
        <v>-0.61599999999999999</v>
      </c>
      <c r="P341" s="30">
        <f t="shared" ca="1" si="676"/>
        <v>0</v>
      </c>
      <c r="Q341" s="28"/>
      <c r="R341" s="28"/>
      <c r="S341" s="28"/>
      <c r="T341" s="28"/>
      <c r="U341" s="5"/>
    </row>
    <row r="342" spans="1:21" x14ac:dyDescent="0.25">
      <c r="A342" s="4">
        <v>334</v>
      </c>
      <c r="B342" s="37" t="str">
        <f>MID(VLOOKUP(A342/4,'Nyquist Rate - Tx'!$E$15:$J$270,6),(MOD(A342,4)+1),1)</f>
        <v>0</v>
      </c>
      <c r="C342" s="5">
        <f t="shared" ca="1" si="673"/>
        <v>24</v>
      </c>
      <c r="D342" s="35"/>
      <c r="E342" s="5">
        <f t="shared" ca="1" si="663"/>
        <v>4.8000000000000001E-2</v>
      </c>
      <c r="F342" s="5">
        <f t="shared" ca="1" si="674"/>
        <v>4.8000000000000001E-2</v>
      </c>
      <c r="G342" s="27">
        <f t="shared" ca="1" si="675"/>
        <v>0</v>
      </c>
      <c r="H342" s="28"/>
      <c r="I342" s="28"/>
      <c r="J342" s="28"/>
      <c r="K342" s="28"/>
      <c r="L342" s="5"/>
      <c r="M342" s="1"/>
      <c r="N342" s="5">
        <f t="shared" ca="1" si="668"/>
        <v>0.16799999999999998</v>
      </c>
      <c r="O342" s="5">
        <f t="shared" ca="1" si="574"/>
        <v>0.16799999999999998</v>
      </c>
      <c r="P342" s="30">
        <f t="shared" ca="1" si="676"/>
        <v>0</v>
      </c>
      <c r="Q342" s="28"/>
      <c r="R342" s="28"/>
      <c r="S342" s="28"/>
      <c r="T342" s="28"/>
      <c r="U342" s="5"/>
    </row>
    <row r="343" spans="1:21" x14ac:dyDescent="0.25">
      <c r="A343" s="4">
        <v>335</v>
      </c>
      <c r="B343" s="37" t="str">
        <f>MID(VLOOKUP(A343/4,'Nyquist Rate - Tx'!$E$15:$J$270,6),(MOD(A343,4)+1),1)</f>
        <v>0</v>
      </c>
      <c r="C343" s="5">
        <f t="shared" ca="1" si="673"/>
        <v>26</v>
      </c>
      <c r="D343" s="35"/>
      <c r="E343" s="5">
        <f t="shared" ca="1" si="663"/>
        <v>5.2000000000000005E-2</v>
      </c>
      <c r="F343" s="5">
        <f t="shared" ca="1" si="674"/>
        <v>5.2000000000000005E-2</v>
      </c>
      <c r="G343" s="27">
        <f t="shared" ca="1" si="675"/>
        <v>0</v>
      </c>
      <c r="H343" s="28"/>
      <c r="I343" s="28"/>
      <c r="J343" s="28"/>
      <c r="K343" s="28"/>
      <c r="L343" s="5"/>
      <c r="M343" s="1"/>
      <c r="N343" s="5">
        <f t="shared" ca="1" si="668"/>
        <v>0.182</v>
      </c>
      <c r="O343" s="5">
        <f t="shared" ca="1" si="574"/>
        <v>0.182</v>
      </c>
      <c r="P343" s="30">
        <f t="shared" ca="1" si="676"/>
        <v>0</v>
      </c>
      <c r="Q343" s="28"/>
      <c r="R343" s="28"/>
      <c r="S343" s="28"/>
      <c r="T343" s="28"/>
      <c r="U343" s="5"/>
    </row>
    <row r="344" spans="1:21" x14ac:dyDescent="0.25">
      <c r="A344" s="4">
        <v>336</v>
      </c>
      <c r="B344" s="37" t="str">
        <f>MID(VLOOKUP(A344/4,'Nyquist Rate - Tx'!$E$15:$J$270,6),(MOD(A344,4)+1),1)</f>
        <v>1</v>
      </c>
      <c r="C344" s="5">
        <f t="shared" ca="1" si="673"/>
        <v>-69</v>
      </c>
      <c r="D344" s="35"/>
      <c r="E344" s="5">
        <f t="shared" ca="1" si="663"/>
        <v>-0.13799999999999998</v>
      </c>
      <c r="F344" s="5">
        <f t="shared" ca="1" si="674"/>
        <v>0.86199999999999999</v>
      </c>
      <c r="G344" s="27">
        <f t="shared" ca="1" si="675"/>
        <v>1</v>
      </c>
      <c r="H344" s="27" t="str">
        <f t="shared" ref="H344" ca="1" si="701">CONCATENATE(G344, G345, G346, G347)</f>
        <v>1001</v>
      </c>
      <c r="I344" s="27">
        <f t="shared" ref="I344" ca="1" si="702">BIN2DEC(H344)</f>
        <v>9</v>
      </c>
      <c r="J344" s="27">
        <v>84</v>
      </c>
      <c r="K344" s="27">
        <f t="shared" ref="K344" ca="1" si="703">ABS(BIN2DEC(CONCATENATE(B344,B345,B346,B347))-I344)</f>
        <v>0</v>
      </c>
      <c r="L344" s="23">
        <f t="shared" ref="L344" ca="1" si="704">I344*$K$2+$K$2/2</f>
        <v>11.875</v>
      </c>
      <c r="M344" s="1"/>
      <c r="N344" s="5">
        <f t="shared" ca="1" si="668"/>
        <v>-0.48299999999999993</v>
      </c>
      <c r="O344" s="5">
        <f t="shared" ca="1" si="574"/>
        <v>0.51700000000000013</v>
      </c>
      <c r="P344" s="30">
        <f t="shared" ca="1" si="676"/>
        <v>1</v>
      </c>
      <c r="Q344" s="30" t="str">
        <f t="shared" ref="Q344" ca="1" si="705">CONCATENATE(P344,P345,P346,P347)</f>
        <v>1101</v>
      </c>
      <c r="R344" s="30">
        <f t="shared" ref="R344" ca="1" si="706">BIN2DEC(Q344)</f>
        <v>13</v>
      </c>
      <c r="S344" s="30">
        <v>84</v>
      </c>
      <c r="T344" s="30">
        <f t="shared" ref="T344" ca="1" si="707">ABS(BIN2DEC(CONCATENATE(B344,B345,B346,B347))-R344)</f>
        <v>4</v>
      </c>
      <c r="U344" s="11">
        <f t="shared" ref="U344" ca="1" si="708">R344*$K$2</f>
        <v>16.25</v>
      </c>
    </row>
    <row r="345" spans="1:21" x14ac:dyDescent="0.25">
      <c r="A345" s="4">
        <v>337</v>
      </c>
      <c r="B345" s="37" t="str">
        <f>MID(VLOOKUP(A345/4,'Nyquist Rate - Tx'!$E$15:$J$270,6),(MOD(A345,4)+1),1)</f>
        <v>0</v>
      </c>
      <c r="C345" s="5">
        <f t="shared" ca="1" si="673"/>
        <v>75</v>
      </c>
      <c r="D345" s="35"/>
      <c r="E345" s="5">
        <f t="shared" ca="1" si="663"/>
        <v>0.15000000000000002</v>
      </c>
      <c r="F345" s="5">
        <f t="shared" ca="1" si="674"/>
        <v>0.15000000000000002</v>
      </c>
      <c r="G345" s="27">
        <f t="shared" ca="1" si="675"/>
        <v>0</v>
      </c>
      <c r="H345" s="28"/>
      <c r="I345" s="28"/>
      <c r="J345" s="28"/>
      <c r="K345" s="28"/>
      <c r="L345" s="5"/>
      <c r="M345" s="1"/>
      <c r="N345" s="5">
        <f t="shared" ca="1" si="668"/>
        <v>0.52499999999999991</v>
      </c>
      <c r="O345" s="5">
        <f t="shared" ca="1" si="574"/>
        <v>0.52499999999999991</v>
      </c>
      <c r="P345" s="30">
        <f t="shared" ca="1" si="676"/>
        <v>1</v>
      </c>
      <c r="Q345" s="28"/>
      <c r="R345" s="28"/>
      <c r="S345" s="28"/>
      <c r="T345" s="28"/>
      <c r="U345" s="5"/>
    </row>
    <row r="346" spans="1:21" x14ac:dyDescent="0.25">
      <c r="A346" s="4">
        <v>338</v>
      </c>
      <c r="B346" s="37" t="str">
        <f>MID(VLOOKUP(A346/4,'Nyquist Rate - Tx'!$E$15:$J$270,6),(MOD(A346,4)+1),1)</f>
        <v>0</v>
      </c>
      <c r="C346" s="5">
        <f t="shared" ca="1" si="673"/>
        <v>-89</v>
      </c>
      <c r="D346" s="35"/>
      <c r="E346" s="5">
        <f t="shared" ca="1" si="663"/>
        <v>-0.17800000000000002</v>
      </c>
      <c r="F346" s="5">
        <f t="shared" ca="1" si="674"/>
        <v>-0.17800000000000002</v>
      </c>
      <c r="G346" s="27">
        <f t="shared" ca="1" si="675"/>
        <v>0</v>
      </c>
      <c r="H346" s="28"/>
      <c r="I346" s="28"/>
      <c r="J346" s="28"/>
      <c r="K346" s="28"/>
      <c r="L346" s="5"/>
      <c r="M346" s="1"/>
      <c r="N346" s="5">
        <f t="shared" ca="1" si="668"/>
        <v>-0.623</v>
      </c>
      <c r="O346" s="5">
        <f t="shared" ref="O346:O409" ca="1" si="709">N346+B346</f>
        <v>-0.623</v>
      </c>
      <c r="P346" s="30">
        <f t="shared" ca="1" si="676"/>
        <v>0</v>
      </c>
      <c r="Q346" s="28"/>
      <c r="R346" s="28"/>
      <c r="S346" s="28"/>
      <c r="T346" s="28"/>
      <c r="U346" s="5"/>
    </row>
    <row r="347" spans="1:21" x14ac:dyDescent="0.25">
      <c r="A347" s="4">
        <v>339</v>
      </c>
      <c r="B347" s="37" t="str">
        <f>MID(VLOOKUP(A347/4,'Nyquist Rate - Tx'!$E$15:$J$270,6),(MOD(A347,4)+1),1)</f>
        <v>1</v>
      </c>
      <c r="C347" s="5">
        <f t="shared" ca="1" si="673"/>
        <v>82</v>
      </c>
      <c r="D347" s="35"/>
      <c r="E347" s="5">
        <f t="shared" ca="1" si="663"/>
        <v>0.16400000000000001</v>
      </c>
      <c r="F347" s="5">
        <f t="shared" ca="1" si="674"/>
        <v>1.1639999999999999</v>
      </c>
      <c r="G347" s="27">
        <f t="shared" ca="1" si="675"/>
        <v>1</v>
      </c>
      <c r="H347" s="28"/>
      <c r="I347" s="28"/>
      <c r="J347" s="28"/>
      <c r="K347" s="28"/>
      <c r="L347" s="5"/>
      <c r="M347" s="1"/>
      <c r="N347" s="5">
        <f t="shared" ca="1" si="668"/>
        <v>0.57399999999999995</v>
      </c>
      <c r="O347" s="5">
        <f t="shared" ca="1" si="709"/>
        <v>1.5739999999999998</v>
      </c>
      <c r="P347" s="30">
        <f t="shared" ca="1" si="676"/>
        <v>1</v>
      </c>
      <c r="Q347" s="28"/>
      <c r="R347" s="28"/>
      <c r="S347" s="28"/>
      <c r="T347" s="28"/>
      <c r="U347" s="5"/>
    </row>
    <row r="348" spans="1:21" x14ac:dyDescent="0.25">
      <c r="A348" s="4">
        <v>340</v>
      </c>
      <c r="B348" s="37" t="str">
        <f>MID(VLOOKUP(A348/4,'Nyquist Rate - Tx'!$E$15:$J$270,6),(MOD(A348,4)+1),1)</f>
        <v>0</v>
      </c>
      <c r="C348" s="5">
        <f t="shared" ca="1" si="673"/>
        <v>66</v>
      </c>
      <c r="D348" s="35"/>
      <c r="E348" s="5">
        <f t="shared" ca="1" si="663"/>
        <v>0.13200000000000001</v>
      </c>
      <c r="F348" s="5">
        <f t="shared" ca="1" si="674"/>
        <v>0.13200000000000001</v>
      </c>
      <c r="G348" s="27">
        <f t="shared" ca="1" si="675"/>
        <v>0</v>
      </c>
      <c r="H348" s="27" t="str">
        <f t="shared" ref="H348" ca="1" si="710">CONCATENATE(G348, G349, G350, G351)</f>
        <v>0000</v>
      </c>
      <c r="I348" s="27">
        <f t="shared" ref="I348" ca="1" si="711">BIN2DEC(H348)</f>
        <v>0</v>
      </c>
      <c r="J348" s="28">
        <v>85</v>
      </c>
      <c r="K348" s="27">
        <f t="shared" ref="K348" ca="1" si="712">ABS(BIN2DEC(CONCATENATE(B348,B349,B350,B351))-I348)</f>
        <v>0</v>
      </c>
      <c r="L348" s="23">
        <f t="shared" ref="L348" ca="1" si="713">I348*$K$2+$K$2/2</f>
        <v>0.625</v>
      </c>
      <c r="M348" s="1"/>
      <c r="N348" s="5">
        <f t="shared" ca="1" si="668"/>
        <v>0.46199999999999997</v>
      </c>
      <c r="O348" s="5">
        <f t="shared" ca="1" si="709"/>
        <v>0.46199999999999997</v>
      </c>
      <c r="P348" s="30">
        <f t="shared" ca="1" si="676"/>
        <v>0</v>
      </c>
      <c r="Q348" s="30" t="str">
        <f t="shared" ref="Q348" ca="1" si="714">CONCATENATE(P348,P349,P350,P351)</f>
        <v>0001</v>
      </c>
      <c r="R348" s="30">
        <f t="shared" ref="R348" ca="1" si="715">BIN2DEC(Q348)</f>
        <v>1</v>
      </c>
      <c r="S348" s="30">
        <v>85</v>
      </c>
      <c r="T348" s="30">
        <f t="shared" ref="T348" ca="1" si="716">ABS(BIN2DEC(CONCATENATE(B348,B349,B350,B351))-R348)</f>
        <v>1</v>
      </c>
      <c r="U348" s="11">
        <f t="shared" ref="U348" ca="1" si="717">R348*$K$2</f>
        <v>1.25</v>
      </c>
    </row>
    <row r="349" spans="1:21" x14ac:dyDescent="0.25">
      <c r="A349" s="4">
        <v>341</v>
      </c>
      <c r="B349" s="37" t="str">
        <f>MID(VLOOKUP(A349/4,'Nyquist Rate - Tx'!$E$15:$J$270,6),(MOD(A349,4)+1),1)</f>
        <v>0</v>
      </c>
      <c r="C349" s="5">
        <f t="shared" ca="1" si="673"/>
        <v>43</v>
      </c>
      <c r="D349" s="35"/>
      <c r="E349" s="5">
        <f t="shared" ca="1" si="663"/>
        <v>8.6000000000000007E-2</v>
      </c>
      <c r="F349" s="5">
        <f t="shared" ca="1" si="674"/>
        <v>8.6000000000000007E-2</v>
      </c>
      <c r="G349" s="27">
        <f t="shared" ca="1" si="675"/>
        <v>0</v>
      </c>
      <c r="H349" s="28"/>
      <c r="I349" s="28"/>
      <c r="J349" s="28"/>
      <c r="K349" s="28"/>
      <c r="L349" s="5"/>
      <c r="M349" s="1"/>
      <c r="N349" s="5">
        <f t="shared" ca="1" si="668"/>
        <v>0.30099999999999999</v>
      </c>
      <c r="O349" s="5">
        <f t="shared" ca="1" si="709"/>
        <v>0.30099999999999999</v>
      </c>
      <c r="P349" s="30">
        <f t="shared" ca="1" si="676"/>
        <v>0</v>
      </c>
      <c r="Q349" s="28"/>
      <c r="R349" s="28"/>
      <c r="S349" s="28"/>
      <c r="T349" s="28"/>
      <c r="U349" s="5"/>
    </row>
    <row r="350" spans="1:21" x14ac:dyDescent="0.25">
      <c r="A350" s="4">
        <v>342</v>
      </c>
      <c r="B350" s="37" t="str">
        <f>MID(VLOOKUP(A350/4,'Nyquist Rate - Tx'!$E$15:$J$270,6),(MOD(A350,4)+1),1)</f>
        <v>0</v>
      </c>
      <c r="C350" s="5">
        <f t="shared" ca="1" si="673"/>
        <v>34</v>
      </c>
      <c r="D350" s="35"/>
      <c r="E350" s="5">
        <f t="shared" ca="1" si="663"/>
        <v>6.8000000000000005E-2</v>
      </c>
      <c r="F350" s="5">
        <f t="shared" ca="1" si="674"/>
        <v>6.8000000000000005E-2</v>
      </c>
      <c r="G350" s="27">
        <f t="shared" ca="1" si="675"/>
        <v>0</v>
      </c>
      <c r="H350" s="28"/>
      <c r="I350" s="28"/>
      <c r="J350" s="28"/>
      <c r="K350" s="28"/>
      <c r="L350" s="5"/>
      <c r="M350" s="1"/>
      <c r="N350" s="5">
        <f t="shared" ca="1" si="668"/>
        <v>0.23799999999999999</v>
      </c>
      <c r="O350" s="5">
        <f t="shared" ca="1" si="709"/>
        <v>0.23799999999999999</v>
      </c>
      <c r="P350" s="30">
        <f t="shared" ca="1" si="676"/>
        <v>0</v>
      </c>
      <c r="Q350" s="28"/>
      <c r="R350" s="28"/>
      <c r="S350" s="28"/>
      <c r="T350" s="28"/>
      <c r="U350" s="5"/>
    </row>
    <row r="351" spans="1:21" x14ac:dyDescent="0.25">
      <c r="A351" s="4">
        <v>343</v>
      </c>
      <c r="B351" s="37" t="str">
        <f>MID(VLOOKUP(A351/4,'Nyquist Rate - Tx'!$E$15:$J$270,6),(MOD(A351,4)+1),1)</f>
        <v>0</v>
      </c>
      <c r="C351" s="5">
        <f t="shared" ca="1" si="673"/>
        <v>76</v>
      </c>
      <c r="D351" s="35"/>
      <c r="E351" s="5">
        <f t="shared" ca="1" si="663"/>
        <v>0.15200000000000002</v>
      </c>
      <c r="F351" s="5">
        <f t="shared" ca="1" si="674"/>
        <v>0.15200000000000002</v>
      </c>
      <c r="G351" s="27">
        <f t="shared" ca="1" si="675"/>
        <v>0</v>
      </c>
      <c r="H351" s="28"/>
      <c r="I351" s="28"/>
      <c r="J351" s="28"/>
      <c r="K351" s="28"/>
      <c r="L351" s="5"/>
      <c r="M351" s="1"/>
      <c r="N351" s="5">
        <f t="shared" ca="1" si="668"/>
        <v>0.53199999999999992</v>
      </c>
      <c r="O351" s="5">
        <f t="shared" ca="1" si="709"/>
        <v>0.53199999999999992</v>
      </c>
      <c r="P351" s="30">
        <f t="shared" ca="1" si="676"/>
        <v>1</v>
      </c>
      <c r="Q351" s="28"/>
      <c r="R351" s="28"/>
      <c r="S351" s="28"/>
      <c r="T351" s="28"/>
      <c r="U351" s="5"/>
    </row>
    <row r="352" spans="1:21" x14ac:dyDescent="0.25">
      <c r="A352" s="4">
        <v>344</v>
      </c>
      <c r="B352" s="37" t="str">
        <f>MID(VLOOKUP(A352/4,'Nyquist Rate - Tx'!$E$15:$J$270,6),(MOD(A352,4)+1),1)</f>
        <v>0</v>
      </c>
      <c r="C352" s="5">
        <f t="shared" ca="1" si="673"/>
        <v>-79</v>
      </c>
      <c r="D352" s="35"/>
      <c r="E352" s="5">
        <f t="shared" ca="1" si="663"/>
        <v>-0.15800000000000003</v>
      </c>
      <c r="F352" s="5">
        <f t="shared" ca="1" si="674"/>
        <v>-0.15800000000000003</v>
      </c>
      <c r="G352" s="27">
        <f t="shared" ca="1" si="675"/>
        <v>0</v>
      </c>
      <c r="H352" s="27" t="str">
        <f t="shared" ref="H352" ca="1" si="718">CONCATENATE(G352, G353, G354, G355)</f>
        <v>0110</v>
      </c>
      <c r="I352" s="27">
        <f t="shared" ref="I352" ca="1" si="719">BIN2DEC(H352)</f>
        <v>6</v>
      </c>
      <c r="J352" s="27">
        <v>86</v>
      </c>
      <c r="K352" s="27">
        <f t="shared" ref="K352" ca="1" si="720">ABS(BIN2DEC(CONCATENATE(B352,B353,B354,B355))-I352)</f>
        <v>0</v>
      </c>
      <c r="L352" s="23">
        <f t="shared" ref="L352" ca="1" si="721">I352*$K$2+$K$2/2</f>
        <v>8.125</v>
      </c>
      <c r="M352" s="1"/>
      <c r="N352" s="5">
        <f t="shared" ca="1" si="668"/>
        <v>-0.55299999999999994</v>
      </c>
      <c r="O352" s="5">
        <f t="shared" ca="1" si="709"/>
        <v>-0.55299999999999994</v>
      </c>
      <c r="P352" s="30">
        <f t="shared" ca="1" si="676"/>
        <v>0</v>
      </c>
      <c r="Q352" s="30" t="str">
        <f t="shared" ref="Q352" ca="1" si="722">CONCATENATE(P352,P353,P354,P355)</f>
        <v>0110</v>
      </c>
      <c r="R352" s="30">
        <f t="shared" ref="R352" ca="1" si="723">BIN2DEC(Q352)</f>
        <v>6</v>
      </c>
      <c r="S352" s="30">
        <v>86</v>
      </c>
      <c r="T352" s="30">
        <f t="shared" ref="T352" ca="1" si="724">ABS(BIN2DEC(CONCATENATE(B352,B353,B354,B355))-R352)</f>
        <v>0</v>
      </c>
      <c r="U352" s="11">
        <f t="shared" ref="U352" ca="1" si="725">R352*$K$2</f>
        <v>7.5</v>
      </c>
    </row>
    <row r="353" spans="1:21" x14ac:dyDescent="0.25">
      <c r="A353" s="4">
        <v>345</v>
      </c>
      <c r="B353" s="37" t="str">
        <f>MID(VLOOKUP(A353/4,'Nyquist Rate - Tx'!$E$15:$J$270,6),(MOD(A353,4)+1),1)</f>
        <v>1</v>
      </c>
      <c r="C353" s="5">
        <f t="shared" ca="1" si="673"/>
        <v>-40</v>
      </c>
      <c r="D353" s="35"/>
      <c r="E353" s="5">
        <f t="shared" ca="1" si="663"/>
        <v>-8.0000000000000016E-2</v>
      </c>
      <c r="F353" s="5">
        <f t="shared" ca="1" si="674"/>
        <v>0.91999999999999993</v>
      </c>
      <c r="G353" s="27">
        <f t="shared" ca="1" si="675"/>
        <v>1</v>
      </c>
      <c r="H353" s="28"/>
      <c r="I353" s="28"/>
      <c r="J353" s="28"/>
      <c r="K353" s="28"/>
      <c r="L353" s="5"/>
      <c r="M353" s="1"/>
      <c r="N353" s="5">
        <f t="shared" ca="1" si="668"/>
        <v>-0.27999999999999997</v>
      </c>
      <c r="O353" s="5">
        <f t="shared" ca="1" si="709"/>
        <v>0.72</v>
      </c>
      <c r="P353" s="30">
        <f t="shared" ca="1" si="676"/>
        <v>1</v>
      </c>
      <c r="Q353" s="28"/>
      <c r="R353" s="28"/>
      <c r="S353" s="28"/>
      <c r="T353" s="28"/>
      <c r="U353" s="5"/>
    </row>
    <row r="354" spans="1:21" x14ac:dyDescent="0.25">
      <c r="A354" s="4">
        <v>346</v>
      </c>
      <c r="B354" s="37" t="str">
        <f>MID(VLOOKUP(A354/4,'Nyquist Rate - Tx'!$E$15:$J$270,6),(MOD(A354,4)+1),1)</f>
        <v>1</v>
      </c>
      <c r="C354" s="5">
        <f t="shared" ca="1" si="673"/>
        <v>83</v>
      </c>
      <c r="D354" s="35"/>
      <c r="E354" s="5">
        <f t="shared" ca="1" si="663"/>
        <v>0.16600000000000001</v>
      </c>
      <c r="F354" s="5">
        <f t="shared" ca="1" si="674"/>
        <v>1.1659999999999999</v>
      </c>
      <c r="G354" s="27">
        <f t="shared" ca="1" si="675"/>
        <v>1</v>
      </c>
      <c r="H354" s="28"/>
      <c r="I354" s="28"/>
      <c r="J354" s="28"/>
      <c r="K354" s="28"/>
      <c r="L354" s="5"/>
      <c r="M354" s="1"/>
      <c r="N354" s="5">
        <f t="shared" ca="1" si="668"/>
        <v>0.58099999999999996</v>
      </c>
      <c r="O354" s="5">
        <f t="shared" ca="1" si="709"/>
        <v>1.581</v>
      </c>
      <c r="P354" s="30">
        <f t="shared" ca="1" si="676"/>
        <v>1</v>
      </c>
      <c r="Q354" s="28"/>
      <c r="R354" s="28"/>
      <c r="S354" s="28"/>
      <c r="T354" s="28"/>
      <c r="U354" s="5"/>
    </row>
    <row r="355" spans="1:21" x14ac:dyDescent="0.25">
      <c r="A355" s="4">
        <v>347</v>
      </c>
      <c r="B355" s="37" t="str">
        <f>MID(VLOOKUP(A355/4,'Nyquist Rate - Tx'!$E$15:$J$270,6),(MOD(A355,4)+1),1)</f>
        <v>0</v>
      </c>
      <c r="C355" s="5">
        <f t="shared" ca="1" si="673"/>
        <v>-25</v>
      </c>
      <c r="D355" s="35"/>
      <c r="E355" s="5">
        <f t="shared" ca="1" si="663"/>
        <v>-0.05</v>
      </c>
      <c r="F355" s="5">
        <f t="shared" ca="1" si="674"/>
        <v>-0.05</v>
      </c>
      <c r="G355" s="27">
        <f t="shared" ca="1" si="675"/>
        <v>0</v>
      </c>
      <c r="H355" s="28"/>
      <c r="I355" s="28"/>
      <c r="J355" s="28"/>
      <c r="K355" s="28"/>
      <c r="L355" s="5"/>
      <c r="M355" s="1"/>
      <c r="N355" s="5">
        <f t="shared" ca="1" si="668"/>
        <v>-0.17499999999999999</v>
      </c>
      <c r="O355" s="5">
        <f t="shared" ca="1" si="709"/>
        <v>-0.17499999999999999</v>
      </c>
      <c r="P355" s="30">
        <f t="shared" ca="1" si="676"/>
        <v>0</v>
      </c>
      <c r="Q355" s="28"/>
      <c r="R355" s="28"/>
      <c r="S355" s="28"/>
      <c r="T355" s="28"/>
      <c r="U355" s="5"/>
    </row>
    <row r="356" spans="1:21" x14ac:dyDescent="0.25">
      <c r="A356" s="4">
        <v>348</v>
      </c>
      <c r="B356" s="37" t="str">
        <f>MID(VLOOKUP(A356/4,'Nyquist Rate - Tx'!$E$15:$J$270,6),(MOD(A356,4)+1),1)</f>
        <v>0</v>
      </c>
      <c r="C356" s="5">
        <f t="shared" ca="1" si="673"/>
        <v>-60</v>
      </c>
      <c r="D356" s="35"/>
      <c r="E356" s="5">
        <f t="shared" ca="1" si="663"/>
        <v>-0.12</v>
      </c>
      <c r="F356" s="5">
        <f t="shared" ca="1" si="674"/>
        <v>-0.12</v>
      </c>
      <c r="G356" s="27">
        <f t="shared" ca="1" si="675"/>
        <v>0</v>
      </c>
      <c r="H356" s="27" t="str">
        <f t="shared" ref="H356" ca="1" si="726">CONCATENATE(G356, G357, G358, G359)</f>
        <v>0000</v>
      </c>
      <c r="I356" s="27">
        <f t="shared" ref="I356" ca="1" si="727">BIN2DEC(H356)</f>
        <v>0</v>
      </c>
      <c r="J356" s="28">
        <v>87</v>
      </c>
      <c r="K356" s="27">
        <f t="shared" ref="K356" ca="1" si="728">ABS(BIN2DEC(CONCATENATE(B356,B357,B358,B359))-I356)</f>
        <v>0</v>
      </c>
      <c r="L356" s="23">
        <f t="shared" ref="L356" ca="1" si="729">I356*$K$2+$K$2/2</f>
        <v>0.625</v>
      </c>
      <c r="M356" s="1"/>
      <c r="N356" s="5">
        <f t="shared" ca="1" si="668"/>
        <v>-0.42</v>
      </c>
      <c r="O356" s="5">
        <f t="shared" ca="1" si="709"/>
        <v>-0.42</v>
      </c>
      <c r="P356" s="30">
        <f t="shared" ca="1" si="676"/>
        <v>0</v>
      </c>
      <c r="Q356" s="30" t="str">
        <f t="shared" ref="Q356" ca="1" si="730">CONCATENATE(P356,P357,P358,P359)</f>
        <v>0000</v>
      </c>
      <c r="R356" s="30">
        <f t="shared" ref="R356" ca="1" si="731">BIN2DEC(Q356)</f>
        <v>0</v>
      </c>
      <c r="S356" s="30">
        <v>87</v>
      </c>
      <c r="T356" s="30">
        <f t="shared" ref="T356" ca="1" si="732">ABS(BIN2DEC(CONCATENATE(B356,B357,B358,B359))-R356)</f>
        <v>0</v>
      </c>
      <c r="U356" s="11">
        <f t="shared" ref="U356" ca="1" si="733">R356*$K$2</f>
        <v>0</v>
      </c>
    </row>
    <row r="357" spans="1:21" x14ac:dyDescent="0.25">
      <c r="A357" s="4">
        <v>349</v>
      </c>
      <c r="B357" s="37" t="str">
        <f>MID(VLOOKUP(A357/4,'Nyquist Rate - Tx'!$E$15:$J$270,6),(MOD(A357,4)+1),1)</f>
        <v>0</v>
      </c>
      <c r="C357" s="5">
        <f t="shared" ca="1" si="673"/>
        <v>-88</v>
      </c>
      <c r="D357" s="35"/>
      <c r="E357" s="5">
        <f t="shared" ca="1" si="663"/>
        <v>-0.17600000000000002</v>
      </c>
      <c r="F357" s="5">
        <f t="shared" ca="1" si="674"/>
        <v>-0.17600000000000002</v>
      </c>
      <c r="G357" s="27">
        <f t="shared" ca="1" si="675"/>
        <v>0</v>
      </c>
      <c r="H357" s="28"/>
      <c r="I357" s="28"/>
      <c r="J357" s="28"/>
      <c r="K357" s="28"/>
      <c r="L357" s="5"/>
      <c r="M357" s="1"/>
      <c r="N357" s="5">
        <f t="shared" ca="1" si="668"/>
        <v>-0.61599999999999999</v>
      </c>
      <c r="O357" s="5">
        <f t="shared" ca="1" si="709"/>
        <v>-0.61599999999999999</v>
      </c>
      <c r="P357" s="30">
        <f t="shared" ca="1" si="676"/>
        <v>0</v>
      </c>
      <c r="Q357" s="28"/>
      <c r="R357" s="28"/>
      <c r="S357" s="28"/>
      <c r="T357" s="28"/>
      <c r="U357" s="5"/>
    </row>
    <row r="358" spans="1:21" x14ac:dyDescent="0.25">
      <c r="A358" s="4">
        <v>350</v>
      </c>
      <c r="B358" s="37" t="str">
        <f>MID(VLOOKUP(A358/4,'Nyquist Rate - Tx'!$E$15:$J$270,6),(MOD(A358,4)+1),1)</f>
        <v>0</v>
      </c>
      <c r="C358" s="5">
        <f t="shared" ca="1" si="673"/>
        <v>7</v>
      </c>
      <c r="D358" s="35"/>
      <c r="E358" s="5">
        <f t="shared" ca="1" si="663"/>
        <v>1.4000000000000002E-2</v>
      </c>
      <c r="F358" s="5">
        <f t="shared" ca="1" si="674"/>
        <v>1.4000000000000002E-2</v>
      </c>
      <c r="G358" s="27">
        <f t="shared" ca="1" si="675"/>
        <v>0</v>
      </c>
      <c r="H358" s="28"/>
      <c r="I358" s="28"/>
      <c r="J358" s="28"/>
      <c r="K358" s="28"/>
      <c r="L358" s="5"/>
      <c r="M358" s="1"/>
      <c r="N358" s="5">
        <f t="shared" ca="1" si="668"/>
        <v>4.9000000000000002E-2</v>
      </c>
      <c r="O358" s="5">
        <f t="shared" ca="1" si="709"/>
        <v>4.9000000000000002E-2</v>
      </c>
      <c r="P358" s="30">
        <f t="shared" ca="1" si="676"/>
        <v>0</v>
      </c>
      <c r="Q358" s="28"/>
      <c r="R358" s="28"/>
      <c r="S358" s="28"/>
      <c r="T358" s="28"/>
      <c r="U358" s="5"/>
    </row>
    <row r="359" spans="1:21" x14ac:dyDescent="0.25">
      <c r="A359" s="4">
        <v>351</v>
      </c>
      <c r="B359" s="37" t="str">
        <f>MID(VLOOKUP(A359/4,'Nyquist Rate - Tx'!$E$15:$J$270,6),(MOD(A359,4)+1),1)</f>
        <v>0</v>
      </c>
      <c r="C359" s="5">
        <f t="shared" ca="1" si="673"/>
        <v>35</v>
      </c>
      <c r="D359" s="35"/>
      <c r="E359" s="5">
        <f t="shared" ca="1" si="663"/>
        <v>6.9999999999999993E-2</v>
      </c>
      <c r="F359" s="5">
        <f t="shared" ca="1" si="674"/>
        <v>6.9999999999999993E-2</v>
      </c>
      <c r="G359" s="27">
        <f t="shared" ca="1" si="675"/>
        <v>0</v>
      </c>
      <c r="H359" s="28"/>
      <c r="I359" s="28"/>
      <c r="J359" s="28"/>
      <c r="K359" s="28"/>
      <c r="L359" s="5"/>
      <c r="M359" s="1"/>
      <c r="N359" s="5">
        <f t="shared" ca="1" si="668"/>
        <v>0.24499999999999997</v>
      </c>
      <c r="O359" s="5">
        <f t="shared" ca="1" si="709"/>
        <v>0.24499999999999997</v>
      </c>
      <c r="P359" s="30">
        <f t="shared" ca="1" si="676"/>
        <v>0</v>
      </c>
      <c r="Q359" s="28"/>
      <c r="R359" s="28"/>
      <c r="S359" s="28"/>
      <c r="T359" s="28"/>
      <c r="U359" s="5"/>
    </row>
    <row r="360" spans="1:21" x14ac:dyDescent="0.25">
      <c r="A360" s="4">
        <v>352</v>
      </c>
      <c r="B360" s="37" t="str">
        <f>MID(VLOOKUP(A360/4,'Nyquist Rate - Tx'!$E$15:$J$270,6),(MOD(A360,4)+1),1)</f>
        <v>1</v>
      </c>
      <c r="C360" s="5">
        <f t="shared" ca="1" si="673"/>
        <v>73</v>
      </c>
      <c r="D360" s="35"/>
      <c r="E360" s="5">
        <f t="shared" ca="1" si="663"/>
        <v>0.14599999999999999</v>
      </c>
      <c r="F360" s="5">
        <f t="shared" ca="1" si="674"/>
        <v>1.1459999999999999</v>
      </c>
      <c r="G360" s="27">
        <f t="shared" ca="1" si="675"/>
        <v>1</v>
      </c>
      <c r="H360" s="27" t="str">
        <f t="shared" ref="H360" ca="1" si="734">CONCATENATE(G360, G361, G362, G363)</f>
        <v>1001</v>
      </c>
      <c r="I360" s="27">
        <f t="shared" ref="I360" ca="1" si="735">BIN2DEC(H360)</f>
        <v>9</v>
      </c>
      <c r="J360" s="27">
        <v>88</v>
      </c>
      <c r="K360" s="27">
        <f t="shared" ref="K360" ca="1" si="736">ABS(BIN2DEC(CONCATENATE(B360,B361,B362,B363))-I360)</f>
        <v>0</v>
      </c>
      <c r="L360" s="23">
        <f t="shared" ref="L360" ca="1" si="737">I360*$K$2+$K$2/2</f>
        <v>11.875</v>
      </c>
      <c r="M360" s="1"/>
      <c r="N360" s="5">
        <f t="shared" ca="1" si="668"/>
        <v>0.51100000000000001</v>
      </c>
      <c r="O360" s="5">
        <f t="shared" ca="1" si="709"/>
        <v>1.5110000000000001</v>
      </c>
      <c r="P360" s="30">
        <f t="shared" ca="1" si="676"/>
        <v>1</v>
      </c>
      <c r="Q360" s="30" t="str">
        <f t="shared" ref="Q360" ca="1" si="738">CONCATENATE(P360,P361,P362,P363)</f>
        <v>1000</v>
      </c>
      <c r="R360" s="30">
        <f t="shared" ref="R360" ca="1" si="739">BIN2DEC(Q360)</f>
        <v>8</v>
      </c>
      <c r="S360" s="30">
        <v>88</v>
      </c>
      <c r="T360" s="30">
        <f t="shared" ref="T360" ca="1" si="740">ABS(BIN2DEC(CONCATENATE(B360,B361,B362,B363))-R360)</f>
        <v>1</v>
      </c>
      <c r="U360" s="11">
        <f t="shared" ref="U360" ca="1" si="741">R360*$K$2</f>
        <v>10</v>
      </c>
    </row>
    <row r="361" spans="1:21" x14ac:dyDescent="0.25">
      <c r="A361" s="4">
        <v>353</v>
      </c>
      <c r="B361" s="37" t="str">
        <f>MID(VLOOKUP(A361/4,'Nyquist Rate - Tx'!$E$15:$J$270,6),(MOD(A361,4)+1),1)</f>
        <v>0</v>
      </c>
      <c r="C361" s="5">
        <f t="shared" ca="1" si="673"/>
        <v>-73</v>
      </c>
      <c r="D361" s="35"/>
      <c r="E361" s="5">
        <f t="shared" ca="1" si="663"/>
        <v>-0.14599999999999999</v>
      </c>
      <c r="F361" s="5">
        <f t="shared" ca="1" si="674"/>
        <v>-0.14599999999999999</v>
      </c>
      <c r="G361" s="27">
        <f t="shared" ca="1" si="675"/>
        <v>0</v>
      </c>
      <c r="H361" s="28"/>
      <c r="I361" s="28"/>
      <c r="J361" s="28"/>
      <c r="K361" s="28"/>
      <c r="L361" s="5"/>
      <c r="M361" s="1"/>
      <c r="N361" s="5">
        <f t="shared" ca="1" si="668"/>
        <v>-0.51100000000000001</v>
      </c>
      <c r="O361" s="5">
        <f t="shared" ca="1" si="709"/>
        <v>-0.51100000000000001</v>
      </c>
      <c r="P361" s="30">
        <f t="shared" ca="1" si="676"/>
        <v>0</v>
      </c>
      <c r="Q361" s="28"/>
      <c r="R361" s="28"/>
      <c r="S361" s="28"/>
      <c r="T361" s="28"/>
      <c r="U361" s="5"/>
    </row>
    <row r="362" spans="1:21" x14ac:dyDescent="0.25">
      <c r="A362" s="4">
        <v>354</v>
      </c>
      <c r="B362" s="37" t="str">
        <f>MID(VLOOKUP(A362/4,'Nyquist Rate - Tx'!$E$15:$J$270,6),(MOD(A362,4)+1),1)</f>
        <v>0</v>
      </c>
      <c r="C362" s="5">
        <f t="shared" ca="1" si="673"/>
        <v>-96</v>
      </c>
      <c r="D362" s="35"/>
      <c r="E362" s="5">
        <f t="shared" ca="1" si="663"/>
        <v>-0.192</v>
      </c>
      <c r="F362" s="5">
        <f t="shared" ca="1" si="674"/>
        <v>-0.192</v>
      </c>
      <c r="G362" s="27">
        <f t="shared" ca="1" si="675"/>
        <v>0</v>
      </c>
      <c r="H362" s="28"/>
      <c r="I362" s="28"/>
      <c r="J362" s="28"/>
      <c r="K362" s="28"/>
      <c r="L362" s="5"/>
      <c r="M362" s="1"/>
      <c r="N362" s="5">
        <f t="shared" ca="1" si="668"/>
        <v>-0.67199999999999993</v>
      </c>
      <c r="O362" s="5">
        <f t="shared" ca="1" si="709"/>
        <v>-0.67199999999999993</v>
      </c>
      <c r="P362" s="30">
        <f t="shared" ca="1" si="676"/>
        <v>0</v>
      </c>
      <c r="Q362" s="28"/>
      <c r="R362" s="28"/>
      <c r="S362" s="28"/>
      <c r="T362" s="28"/>
      <c r="U362" s="5"/>
    </row>
    <row r="363" spans="1:21" x14ac:dyDescent="0.25">
      <c r="A363" s="4">
        <v>355</v>
      </c>
      <c r="B363" s="37" t="str">
        <f>MID(VLOOKUP(A363/4,'Nyquist Rate - Tx'!$E$15:$J$270,6),(MOD(A363,4)+1),1)</f>
        <v>1</v>
      </c>
      <c r="C363" s="5">
        <f t="shared" ca="1" si="673"/>
        <v>-83</v>
      </c>
      <c r="D363" s="35"/>
      <c r="E363" s="5">
        <f t="shared" ca="1" si="663"/>
        <v>-0.16600000000000001</v>
      </c>
      <c r="F363" s="5">
        <f t="shared" ca="1" si="674"/>
        <v>0.83399999999999996</v>
      </c>
      <c r="G363" s="27">
        <f t="shared" ca="1" si="675"/>
        <v>1</v>
      </c>
      <c r="H363" s="28"/>
      <c r="I363" s="28"/>
      <c r="J363" s="28"/>
      <c r="K363" s="28"/>
      <c r="L363" s="5"/>
      <c r="M363" s="1"/>
      <c r="N363" s="5">
        <f t="shared" ca="1" si="668"/>
        <v>-0.58099999999999996</v>
      </c>
      <c r="O363" s="5">
        <f t="shared" ca="1" si="709"/>
        <v>0.41900000000000004</v>
      </c>
      <c r="P363" s="30">
        <f t="shared" ca="1" si="676"/>
        <v>0</v>
      </c>
      <c r="Q363" s="28"/>
      <c r="R363" s="28"/>
      <c r="S363" s="28"/>
      <c r="T363" s="28"/>
      <c r="U363" s="5"/>
    </row>
    <row r="364" spans="1:21" x14ac:dyDescent="0.25">
      <c r="A364" s="4">
        <v>356</v>
      </c>
      <c r="B364" s="37" t="str">
        <f>MID(VLOOKUP(A364/4,'Nyquist Rate - Tx'!$E$15:$J$270,6),(MOD(A364,4)+1),1)</f>
        <v>0</v>
      </c>
      <c r="C364" s="5">
        <f t="shared" ca="1" si="673"/>
        <v>-3</v>
      </c>
      <c r="D364" s="35"/>
      <c r="E364" s="5">
        <f t="shared" ca="1" si="663"/>
        <v>-6.0000000000000001E-3</v>
      </c>
      <c r="F364" s="5">
        <f t="shared" ca="1" si="674"/>
        <v>-6.0000000000000001E-3</v>
      </c>
      <c r="G364" s="27">
        <f t="shared" ca="1" si="675"/>
        <v>0</v>
      </c>
      <c r="H364" s="27" t="str">
        <f t="shared" ref="H364" ca="1" si="742">CONCATENATE(G364, G365, G366, G367)</f>
        <v>0000</v>
      </c>
      <c r="I364" s="27">
        <f t="shared" ref="I364" ca="1" si="743">BIN2DEC(H364)</f>
        <v>0</v>
      </c>
      <c r="J364" s="28">
        <v>89</v>
      </c>
      <c r="K364" s="27">
        <f t="shared" ref="K364" ca="1" si="744">ABS(BIN2DEC(CONCATENATE(B364,B365,B366,B367))-I364)</f>
        <v>0</v>
      </c>
      <c r="L364" s="23">
        <f t="shared" ref="L364" ca="1" si="745">I364*$K$2+$K$2/2</f>
        <v>0.625</v>
      </c>
      <c r="M364" s="1"/>
      <c r="N364" s="5">
        <f t="shared" ca="1" si="668"/>
        <v>-2.0999999999999998E-2</v>
      </c>
      <c r="O364" s="5">
        <f t="shared" ca="1" si="709"/>
        <v>-2.0999999999999998E-2</v>
      </c>
      <c r="P364" s="30">
        <f t="shared" ca="1" si="676"/>
        <v>0</v>
      </c>
      <c r="Q364" s="30" t="str">
        <f t="shared" ref="Q364" ca="1" si="746">CONCATENATE(P364,P365,P366,P367)</f>
        <v>0000</v>
      </c>
      <c r="R364" s="30">
        <f t="shared" ref="R364" ca="1" si="747">BIN2DEC(Q364)</f>
        <v>0</v>
      </c>
      <c r="S364" s="30">
        <v>89</v>
      </c>
      <c r="T364" s="30">
        <f t="shared" ref="T364" ca="1" si="748">ABS(BIN2DEC(CONCATENATE(B364,B365,B366,B367))-R364)</f>
        <v>0</v>
      </c>
      <c r="U364" s="11">
        <f t="shared" ref="U364" ca="1" si="749">R364*$K$2</f>
        <v>0</v>
      </c>
    </row>
    <row r="365" spans="1:21" x14ac:dyDescent="0.25">
      <c r="A365" s="4">
        <v>357</v>
      </c>
      <c r="B365" s="37" t="str">
        <f>MID(VLOOKUP(A365/4,'Nyquist Rate - Tx'!$E$15:$J$270,6),(MOD(A365,4)+1),1)</f>
        <v>0</v>
      </c>
      <c r="C365" s="5">
        <f t="shared" ca="1" si="673"/>
        <v>-92</v>
      </c>
      <c r="D365" s="35"/>
      <c r="E365" s="5">
        <f t="shared" ca="1" si="663"/>
        <v>-0.18400000000000002</v>
      </c>
      <c r="F365" s="5">
        <f t="shared" ca="1" si="674"/>
        <v>-0.18400000000000002</v>
      </c>
      <c r="G365" s="27">
        <f t="shared" ca="1" si="675"/>
        <v>0</v>
      </c>
      <c r="H365" s="28"/>
      <c r="I365" s="28"/>
      <c r="J365" s="28"/>
      <c r="K365" s="28"/>
      <c r="L365" s="5"/>
      <c r="M365" s="1"/>
      <c r="N365" s="5">
        <f t="shared" ca="1" si="668"/>
        <v>-0.64400000000000002</v>
      </c>
      <c r="O365" s="5">
        <f t="shared" ca="1" si="709"/>
        <v>-0.64400000000000002</v>
      </c>
      <c r="P365" s="30">
        <f t="shared" ca="1" si="676"/>
        <v>0</v>
      </c>
      <c r="Q365" s="28"/>
      <c r="R365" s="28"/>
      <c r="S365" s="28"/>
      <c r="T365" s="28"/>
      <c r="U365" s="5"/>
    </row>
    <row r="366" spans="1:21" x14ac:dyDescent="0.25">
      <c r="A366" s="4">
        <v>358</v>
      </c>
      <c r="B366" s="37" t="str">
        <f>MID(VLOOKUP(A366/4,'Nyquist Rate - Tx'!$E$15:$J$270,6),(MOD(A366,4)+1),1)</f>
        <v>0</v>
      </c>
      <c r="C366" s="5">
        <f t="shared" ca="1" si="673"/>
        <v>38</v>
      </c>
      <c r="D366" s="35"/>
      <c r="E366" s="5">
        <f t="shared" ca="1" si="663"/>
        <v>7.6000000000000012E-2</v>
      </c>
      <c r="F366" s="5">
        <f t="shared" ca="1" si="674"/>
        <v>7.6000000000000012E-2</v>
      </c>
      <c r="G366" s="27">
        <f t="shared" ca="1" si="675"/>
        <v>0</v>
      </c>
      <c r="H366" s="28"/>
      <c r="I366" s="28"/>
      <c r="J366" s="28"/>
      <c r="K366" s="28"/>
      <c r="L366" s="5"/>
      <c r="M366" s="1"/>
      <c r="N366" s="5">
        <f t="shared" ca="1" si="668"/>
        <v>0.26599999999999996</v>
      </c>
      <c r="O366" s="5">
        <f t="shared" ca="1" si="709"/>
        <v>0.26599999999999996</v>
      </c>
      <c r="P366" s="30">
        <f t="shared" ca="1" si="676"/>
        <v>0</v>
      </c>
      <c r="Q366" s="28"/>
      <c r="R366" s="28"/>
      <c r="S366" s="28"/>
      <c r="T366" s="28"/>
      <c r="U366" s="5"/>
    </row>
    <row r="367" spans="1:21" x14ac:dyDescent="0.25">
      <c r="A367" s="4">
        <v>359</v>
      </c>
      <c r="B367" s="37" t="str">
        <f>MID(VLOOKUP(A367/4,'Nyquist Rate - Tx'!$E$15:$J$270,6),(MOD(A367,4)+1),1)</f>
        <v>0</v>
      </c>
      <c r="C367" s="5">
        <f t="shared" ca="1" si="673"/>
        <v>-83</v>
      </c>
      <c r="D367" s="35"/>
      <c r="E367" s="5">
        <f t="shared" ca="1" si="663"/>
        <v>-0.16600000000000001</v>
      </c>
      <c r="F367" s="5">
        <f t="shared" ca="1" si="674"/>
        <v>-0.16600000000000001</v>
      </c>
      <c r="G367" s="27">
        <f t="shared" ca="1" si="675"/>
        <v>0</v>
      </c>
      <c r="H367" s="28"/>
      <c r="I367" s="28"/>
      <c r="J367" s="28"/>
      <c r="K367" s="28"/>
      <c r="L367" s="5"/>
      <c r="M367" s="1"/>
      <c r="N367" s="5">
        <f t="shared" ca="1" si="668"/>
        <v>-0.58099999999999996</v>
      </c>
      <c r="O367" s="5">
        <f t="shared" ca="1" si="709"/>
        <v>-0.58099999999999996</v>
      </c>
      <c r="P367" s="30">
        <f t="shared" ca="1" si="676"/>
        <v>0</v>
      </c>
      <c r="Q367" s="28"/>
      <c r="R367" s="28"/>
      <c r="S367" s="28"/>
      <c r="T367" s="28"/>
      <c r="U367" s="5"/>
    </row>
    <row r="368" spans="1:21" x14ac:dyDescent="0.25">
      <c r="A368" s="4">
        <v>360</v>
      </c>
      <c r="B368" s="37" t="str">
        <f>MID(VLOOKUP(A368/4,'Nyquist Rate - Tx'!$E$15:$J$270,6),(MOD(A368,4)+1),1)</f>
        <v>0</v>
      </c>
      <c r="C368" s="5">
        <f t="shared" ca="1" si="673"/>
        <v>67</v>
      </c>
      <c r="D368" s="35"/>
      <c r="E368" s="5">
        <f t="shared" ca="1" si="663"/>
        <v>0.13400000000000001</v>
      </c>
      <c r="F368" s="5">
        <f t="shared" ca="1" si="674"/>
        <v>0.13400000000000001</v>
      </c>
      <c r="G368" s="27">
        <f t="shared" ca="1" si="675"/>
        <v>0</v>
      </c>
      <c r="H368" s="27" t="str">
        <f t="shared" ref="H368" ca="1" si="750">CONCATENATE(G368, G369, G370, G371)</f>
        <v>0110</v>
      </c>
      <c r="I368" s="27">
        <f t="shared" ref="I368" ca="1" si="751">BIN2DEC(H368)</f>
        <v>6</v>
      </c>
      <c r="J368" s="27">
        <v>90</v>
      </c>
      <c r="K368" s="27">
        <f t="shared" ref="K368" ca="1" si="752">ABS(BIN2DEC(CONCATENATE(B368,B369,B370,B371))-I368)</f>
        <v>0</v>
      </c>
      <c r="L368" s="23">
        <f t="shared" ref="L368" ca="1" si="753">I368*$K$2+$K$2/2</f>
        <v>8.125</v>
      </c>
      <c r="M368" s="1"/>
      <c r="N368" s="5">
        <f t="shared" ca="1" si="668"/>
        <v>0.46899999999999997</v>
      </c>
      <c r="O368" s="5">
        <f t="shared" ca="1" si="709"/>
        <v>0.46899999999999997</v>
      </c>
      <c r="P368" s="30">
        <f t="shared" ca="1" si="676"/>
        <v>0</v>
      </c>
      <c r="Q368" s="30" t="str">
        <f t="shared" ref="Q368" ca="1" si="754">CONCATENATE(P368,P369,P370,P371)</f>
        <v>0110</v>
      </c>
      <c r="R368" s="30">
        <f t="shared" ref="R368" ca="1" si="755">BIN2DEC(Q368)</f>
        <v>6</v>
      </c>
      <c r="S368" s="30">
        <v>90</v>
      </c>
      <c r="T368" s="30">
        <f t="shared" ref="T368" ca="1" si="756">ABS(BIN2DEC(CONCATENATE(B368,B369,B370,B371))-R368)</f>
        <v>0</v>
      </c>
      <c r="U368" s="11">
        <f t="shared" ref="U368" ca="1" si="757">R368*$K$2</f>
        <v>7.5</v>
      </c>
    </row>
    <row r="369" spans="1:21" x14ac:dyDescent="0.25">
      <c r="A369" s="4">
        <v>361</v>
      </c>
      <c r="B369" s="37" t="str">
        <f>MID(VLOOKUP(A369/4,'Nyquist Rate - Tx'!$E$15:$J$270,6),(MOD(A369,4)+1),1)</f>
        <v>1</v>
      </c>
      <c r="C369" s="5">
        <f t="shared" ca="1" si="673"/>
        <v>-23</v>
      </c>
      <c r="D369" s="35"/>
      <c r="E369" s="5">
        <f t="shared" ca="1" si="663"/>
        <v>-4.6000000000000006E-2</v>
      </c>
      <c r="F369" s="5">
        <f t="shared" ca="1" si="674"/>
        <v>0.95399999999999996</v>
      </c>
      <c r="G369" s="27">
        <f t="shared" ca="1" si="675"/>
        <v>1</v>
      </c>
      <c r="H369" s="28"/>
      <c r="I369" s="28"/>
      <c r="J369" s="28"/>
      <c r="K369" s="28"/>
      <c r="L369" s="5"/>
      <c r="M369" s="1"/>
      <c r="N369" s="5">
        <f t="shared" ca="1" si="668"/>
        <v>-0.161</v>
      </c>
      <c r="O369" s="5">
        <f t="shared" ca="1" si="709"/>
        <v>0.83899999999999997</v>
      </c>
      <c r="P369" s="30">
        <f t="shared" ca="1" si="676"/>
        <v>1</v>
      </c>
      <c r="Q369" s="28"/>
      <c r="R369" s="28"/>
      <c r="S369" s="28"/>
      <c r="T369" s="28"/>
      <c r="U369" s="5"/>
    </row>
    <row r="370" spans="1:21" x14ac:dyDescent="0.25">
      <c r="A370" s="4">
        <v>362</v>
      </c>
      <c r="B370" s="37" t="str">
        <f>MID(VLOOKUP(A370/4,'Nyquist Rate - Tx'!$E$15:$J$270,6),(MOD(A370,4)+1),1)</f>
        <v>1</v>
      </c>
      <c r="C370" s="5">
        <f t="shared" ca="1" si="673"/>
        <v>-31</v>
      </c>
      <c r="D370" s="35"/>
      <c r="E370" s="5">
        <f t="shared" ca="1" si="663"/>
        <v>-6.2E-2</v>
      </c>
      <c r="F370" s="5">
        <f t="shared" ca="1" si="674"/>
        <v>0.93799999999999994</v>
      </c>
      <c r="G370" s="27">
        <f t="shared" ca="1" si="675"/>
        <v>1</v>
      </c>
      <c r="H370" s="28"/>
      <c r="I370" s="28"/>
      <c r="J370" s="28"/>
      <c r="K370" s="28"/>
      <c r="L370" s="5"/>
      <c r="M370" s="1"/>
      <c r="N370" s="5">
        <f t="shared" ca="1" si="668"/>
        <v>-0.217</v>
      </c>
      <c r="O370" s="5">
        <f t="shared" ca="1" si="709"/>
        <v>0.78300000000000003</v>
      </c>
      <c r="P370" s="30">
        <f t="shared" ca="1" si="676"/>
        <v>1</v>
      </c>
      <c r="Q370" s="28"/>
      <c r="R370" s="28"/>
      <c r="S370" s="28"/>
      <c r="T370" s="28"/>
      <c r="U370" s="5"/>
    </row>
    <row r="371" spans="1:21" x14ac:dyDescent="0.25">
      <c r="A371" s="4">
        <v>363</v>
      </c>
      <c r="B371" s="37" t="str">
        <f>MID(VLOOKUP(A371/4,'Nyquist Rate - Tx'!$E$15:$J$270,6),(MOD(A371,4)+1),1)</f>
        <v>0</v>
      </c>
      <c r="C371" s="5">
        <f t="shared" ca="1" si="673"/>
        <v>-100</v>
      </c>
      <c r="D371" s="35"/>
      <c r="E371" s="5">
        <f t="shared" ca="1" si="663"/>
        <v>-0.2</v>
      </c>
      <c r="F371" s="5">
        <f t="shared" ca="1" si="674"/>
        <v>-0.2</v>
      </c>
      <c r="G371" s="27">
        <f t="shared" ca="1" si="675"/>
        <v>0</v>
      </c>
      <c r="H371" s="28"/>
      <c r="I371" s="28"/>
      <c r="J371" s="28"/>
      <c r="K371" s="28"/>
      <c r="L371" s="5"/>
      <c r="M371" s="1"/>
      <c r="N371" s="5">
        <f t="shared" ca="1" si="668"/>
        <v>-0.7</v>
      </c>
      <c r="O371" s="5">
        <f t="shared" ca="1" si="709"/>
        <v>-0.7</v>
      </c>
      <c r="P371" s="30">
        <f t="shared" ca="1" si="676"/>
        <v>0</v>
      </c>
      <c r="Q371" s="28"/>
      <c r="R371" s="28"/>
      <c r="S371" s="28"/>
      <c r="T371" s="28"/>
      <c r="U371" s="5"/>
    </row>
    <row r="372" spans="1:21" x14ac:dyDescent="0.25">
      <c r="A372" s="4">
        <v>364</v>
      </c>
      <c r="B372" s="37" t="str">
        <f>MID(VLOOKUP(A372/4,'Nyquist Rate - Tx'!$E$15:$J$270,6),(MOD(A372,4)+1),1)</f>
        <v>0</v>
      </c>
      <c r="C372" s="5">
        <f t="shared" ca="1" si="673"/>
        <v>-42</v>
      </c>
      <c r="D372" s="35"/>
      <c r="E372" s="5">
        <f t="shared" ca="1" si="663"/>
        <v>-8.4000000000000005E-2</v>
      </c>
      <c r="F372" s="5">
        <f t="shared" ca="1" si="674"/>
        <v>-8.4000000000000005E-2</v>
      </c>
      <c r="G372" s="27">
        <f t="shared" ca="1" si="675"/>
        <v>0</v>
      </c>
      <c r="H372" s="27" t="str">
        <f t="shared" ref="H372" ca="1" si="758">CONCATENATE(G372, G373, G374, G375)</f>
        <v>0000</v>
      </c>
      <c r="I372" s="27">
        <f t="shared" ref="I372" ca="1" si="759">BIN2DEC(H372)</f>
        <v>0</v>
      </c>
      <c r="J372" s="28">
        <v>91</v>
      </c>
      <c r="K372" s="27">
        <f t="shared" ref="K372" ca="1" si="760">ABS(BIN2DEC(CONCATENATE(B372,B373,B374,B375))-I372)</f>
        <v>0</v>
      </c>
      <c r="L372" s="23">
        <f t="shared" ref="L372" ca="1" si="761">I372*$K$2+$K$2/2</f>
        <v>0.625</v>
      </c>
      <c r="M372" s="1"/>
      <c r="N372" s="5">
        <f t="shared" ca="1" si="668"/>
        <v>-0.29399999999999998</v>
      </c>
      <c r="O372" s="5">
        <f t="shared" ca="1" si="709"/>
        <v>-0.29399999999999998</v>
      </c>
      <c r="P372" s="30">
        <f t="shared" ca="1" si="676"/>
        <v>0</v>
      </c>
      <c r="Q372" s="30" t="str">
        <f t="shared" ref="Q372" ca="1" si="762">CONCATENATE(P372,P373,P374,P375)</f>
        <v>0001</v>
      </c>
      <c r="R372" s="30">
        <f t="shared" ref="R372" ca="1" si="763">BIN2DEC(Q372)</f>
        <v>1</v>
      </c>
      <c r="S372" s="30">
        <v>91</v>
      </c>
      <c r="T372" s="30">
        <f t="shared" ref="T372" ca="1" si="764">ABS(BIN2DEC(CONCATENATE(B372,B373,B374,B375))-R372)</f>
        <v>1</v>
      </c>
      <c r="U372" s="11">
        <f t="shared" ref="U372" ca="1" si="765">R372*$K$2</f>
        <v>1.25</v>
      </c>
    </row>
    <row r="373" spans="1:21" x14ac:dyDescent="0.25">
      <c r="A373" s="4">
        <v>365</v>
      </c>
      <c r="B373" s="37" t="str">
        <f>MID(VLOOKUP(A373/4,'Nyquist Rate - Tx'!$E$15:$J$270,6),(MOD(A373,4)+1),1)</f>
        <v>0</v>
      </c>
      <c r="C373" s="5">
        <f t="shared" ca="1" si="673"/>
        <v>3</v>
      </c>
      <c r="D373" s="35"/>
      <c r="E373" s="5">
        <f t="shared" ca="1" si="663"/>
        <v>6.0000000000000001E-3</v>
      </c>
      <c r="F373" s="5">
        <f t="shared" ca="1" si="674"/>
        <v>6.0000000000000001E-3</v>
      </c>
      <c r="G373" s="27">
        <f t="shared" ca="1" si="675"/>
        <v>0</v>
      </c>
      <c r="H373" s="28"/>
      <c r="I373" s="28"/>
      <c r="J373" s="28"/>
      <c r="K373" s="28"/>
      <c r="L373" s="5"/>
      <c r="M373" s="1"/>
      <c r="N373" s="5">
        <f t="shared" ca="1" si="668"/>
        <v>2.0999999999999998E-2</v>
      </c>
      <c r="O373" s="5">
        <f t="shared" ca="1" si="709"/>
        <v>2.0999999999999998E-2</v>
      </c>
      <c r="P373" s="30">
        <f t="shared" ca="1" si="676"/>
        <v>0</v>
      </c>
      <c r="Q373" s="28"/>
      <c r="R373" s="28"/>
      <c r="S373" s="28"/>
      <c r="T373" s="28"/>
      <c r="U373" s="5"/>
    </row>
    <row r="374" spans="1:21" x14ac:dyDescent="0.25">
      <c r="A374" s="4">
        <v>366</v>
      </c>
      <c r="B374" s="37" t="str">
        <f>MID(VLOOKUP(A374/4,'Nyquist Rate - Tx'!$E$15:$J$270,6),(MOD(A374,4)+1),1)</f>
        <v>0</v>
      </c>
      <c r="C374" s="5">
        <f t="shared" ca="1" si="673"/>
        <v>-95</v>
      </c>
      <c r="D374" s="35"/>
      <c r="E374" s="5">
        <f t="shared" ca="1" si="663"/>
        <v>-0.19</v>
      </c>
      <c r="F374" s="5">
        <f t="shared" ca="1" si="674"/>
        <v>-0.19</v>
      </c>
      <c r="G374" s="27">
        <f t="shared" ca="1" si="675"/>
        <v>0</v>
      </c>
      <c r="H374" s="28"/>
      <c r="I374" s="28"/>
      <c r="J374" s="28"/>
      <c r="K374" s="28"/>
      <c r="L374" s="5"/>
      <c r="M374" s="1"/>
      <c r="N374" s="5">
        <f t="shared" ca="1" si="668"/>
        <v>-0.66499999999999992</v>
      </c>
      <c r="O374" s="5">
        <f t="shared" ca="1" si="709"/>
        <v>-0.66499999999999992</v>
      </c>
      <c r="P374" s="30">
        <f t="shared" ca="1" si="676"/>
        <v>0</v>
      </c>
      <c r="Q374" s="28"/>
      <c r="R374" s="28"/>
      <c r="S374" s="28"/>
      <c r="T374" s="28"/>
      <c r="U374" s="5"/>
    </row>
    <row r="375" spans="1:21" x14ac:dyDescent="0.25">
      <c r="A375" s="4">
        <v>367</v>
      </c>
      <c r="B375" s="37" t="str">
        <f>MID(VLOOKUP(A375/4,'Nyquist Rate - Tx'!$E$15:$J$270,6),(MOD(A375,4)+1),1)</f>
        <v>0</v>
      </c>
      <c r="C375" s="5">
        <f t="shared" ca="1" si="673"/>
        <v>89</v>
      </c>
      <c r="D375" s="35"/>
      <c r="E375" s="5">
        <f t="shared" ca="1" si="663"/>
        <v>0.17800000000000002</v>
      </c>
      <c r="F375" s="5">
        <f t="shared" ca="1" si="674"/>
        <v>0.17800000000000002</v>
      </c>
      <c r="G375" s="27">
        <f t="shared" ca="1" si="675"/>
        <v>0</v>
      </c>
      <c r="H375" s="28"/>
      <c r="I375" s="28"/>
      <c r="J375" s="28"/>
      <c r="K375" s="28"/>
      <c r="L375" s="5"/>
      <c r="M375" s="1"/>
      <c r="N375" s="5">
        <f t="shared" ca="1" si="668"/>
        <v>0.623</v>
      </c>
      <c r="O375" s="5">
        <f t="shared" ca="1" si="709"/>
        <v>0.623</v>
      </c>
      <c r="P375" s="30">
        <f t="shared" ca="1" si="676"/>
        <v>1</v>
      </c>
      <c r="Q375" s="28"/>
      <c r="R375" s="28"/>
      <c r="S375" s="28"/>
      <c r="T375" s="28"/>
      <c r="U375" s="5"/>
    </row>
    <row r="376" spans="1:21" x14ac:dyDescent="0.25">
      <c r="A376" s="4">
        <v>368</v>
      </c>
      <c r="B376" s="37" t="str">
        <f>MID(VLOOKUP(A376/4,'Nyquist Rate - Tx'!$E$15:$J$270,6),(MOD(A376,4)+1),1)</f>
        <v>1</v>
      </c>
      <c r="C376" s="5">
        <f t="shared" ca="1" si="673"/>
        <v>37</v>
      </c>
      <c r="D376" s="35"/>
      <c r="E376" s="5">
        <f t="shared" ca="1" si="663"/>
        <v>7.3999999999999996E-2</v>
      </c>
      <c r="F376" s="5">
        <f t="shared" ca="1" si="674"/>
        <v>1.0740000000000001</v>
      </c>
      <c r="G376" s="27">
        <f t="shared" ca="1" si="675"/>
        <v>1</v>
      </c>
      <c r="H376" s="27" t="str">
        <f t="shared" ref="H376" ca="1" si="766">CONCATENATE(G376, G377, G378, G379)</f>
        <v>1001</v>
      </c>
      <c r="I376" s="27">
        <f t="shared" ref="I376" ca="1" si="767">BIN2DEC(H376)</f>
        <v>9</v>
      </c>
      <c r="J376" s="27">
        <v>92</v>
      </c>
      <c r="K376" s="27">
        <f t="shared" ref="K376" ca="1" si="768">ABS(BIN2DEC(CONCATENATE(B376,B377,B378,B379))-I376)</f>
        <v>0</v>
      </c>
      <c r="L376" s="23">
        <f t="shared" ref="L376" ca="1" si="769">I376*$K$2+$K$2/2</f>
        <v>11.875</v>
      </c>
      <c r="M376" s="1"/>
      <c r="N376" s="5">
        <f t="shared" ca="1" si="668"/>
        <v>0.25900000000000001</v>
      </c>
      <c r="O376" s="5">
        <f t="shared" ca="1" si="709"/>
        <v>1.2589999999999999</v>
      </c>
      <c r="P376" s="30">
        <f t="shared" ca="1" si="676"/>
        <v>1</v>
      </c>
      <c r="Q376" s="30" t="str">
        <f t="shared" ref="Q376" ca="1" si="770">CONCATENATE(P376,P377,P378,P379)</f>
        <v>1001</v>
      </c>
      <c r="R376" s="30">
        <f t="shared" ref="R376" ca="1" si="771">BIN2DEC(Q376)</f>
        <v>9</v>
      </c>
      <c r="S376" s="30">
        <v>92</v>
      </c>
      <c r="T376" s="30">
        <f t="shared" ref="T376" ca="1" si="772">ABS(BIN2DEC(CONCATENATE(B376,B377,B378,B379))-R376)</f>
        <v>0</v>
      </c>
      <c r="U376" s="11">
        <f t="shared" ref="U376" ca="1" si="773">R376*$K$2</f>
        <v>11.25</v>
      </c>
    </row>
    <row r="377" spans="1:21" x14ac:dyDescent="0.25">
      <c r="A377" s="4">
        <v>369</v>
      </c>
      <c r="B377" s="37" t="str">
        <f>MID(VLOOKUP(A377/4,'Nyquist Rate - Tx'!$E$15:$J$270,6),(MOD(A377,4)+1),1)</f>
        <v>0</v>
      </c>
      <c r="C377" s="5">
        <f t="shared" ca="1" si="673"/>
        <v>-73</v>
      </c>
      <c r="D377" s="35"/>
      <c r="E377" s="5">
        <f t="shared" ca="1" si="663"/>
        <v>-0.14599999999999999</v>
      </c>
      <c r="F377" s="5">
        <f t="shared" ca="1" si="674"/>
        <v>-0.14599999999999999</v>
      </c>
      <c r="G377" s="27">
        <f t="shared" ca="1" si="675"/>
        <v>0</v>
      </c>
      <c r="H377" s="28"/>
      <c r="I377" s="28"/>
      <c r="J377" s="28"/>
      <c r="K377" s="28"/>
      <c r="L377" s="5"/>
      <c r="M377" s="1"/>
      <c r="N377" s="5">
        <f t="shared" ca="1" si="668"/>
        <v>-0.51100000000000001</v>
      </c>
      <c r="O377" s="5">
        <f t="shared" ca="1" si="709"/>
        <v>-0.51100000000000001</v>
      </c>
      <c r="P377" s="30">
        <f t="shared" ca="1" si="676"/>
        <v>0</v>
      </c>
      <c r="Q377" s="28"/>
      <c r="R377" s="28"/>
      <c r="S377" s="28"/>
      <c r="T377" s="28"/>
      <c r="U377" s="5"/>
    </row>
    <row r="378" spans="1:21" x14ac:dyDescent="0.25">
      <c r="A378" s="4">
        <v>370</v>
      </c>
      <c r="B378" s="37" t="str">
        <f>MID(VLOOKUP(A378/4,'Nyquist Rate - Tx'!$E$15:$J$270,6),(MOD(A378,4)+1),1)</f>
        <v>0</v>
      </c>
      <c r="C378" s="5">
        <f t="shared" ca="1" si="673"/>
        <v>22</v>
      </c>
      <c r="D378" s="35"/>
      <c r="E378" s="5">
        <f t="shared" ca="1" si="663"/>
        <v>4.4000000000000004E-2</v>
      </c>
      <c r="F378" s="5">
        <f t="shared" ca="1" si="674"/>
        <v>4.4000000000000004E-2</v>
      </c>
      <c r="G378" s="27">
        <f t="shared" ca="1" si="675"/>
        <v>0</v>
      </c>
      <c r="H378" s="28"/>
      <c r="I378" s="28"/>
      <c r="J378" s="28"/>
      <c r="K378" s="28"/>
      <c r="L378" s="5"/>
      <c r="M378" s="1"/>
      <c r="N378" s="5">
        <f t="shared" ca="1" si="668"/>
        <v>0.154</v>
      </c>
      <c r="O378" s="5">
        <f t="shared" ca="1" si="709"/>
        <v>0.154</v>
      </c>
      <c r="P378" s="30">
        <f t="shared" ca="1" si="676"/>
        <v>0</v>
      </c>
      <c r="Q378" s="28"/>
      <c r="R378" s="28"/>
      <c r="S378" s="28"/>
      <c r="T378" s="28"/>
      <c r="U378" s="5"/>
    </row>
    <row r="379" spans="1:21" x14ac:dyDescent="0.25">
      <c r="A379" s="4">
        <v>371</v>
      </c>
      <c r="B379" s="37" t="str">
        <f>MID(VLOOKUP(A379/4,'Nyquist Rate - Tx'!$E$15:$J$270,6),(MOD(A379,4)+1),1)</f>
        <v>1</v>
      </c>
      <c r="C379" s="5">
        <f t="shared" ca="1" si="673"/>
        <v>71</v>
      </c>
      <c r="D379" s="35"/>
      <c r="E379" s="5">
        <f t="shared" ca="1" si="663"/>
        <v>0.14199999999999999</v>
      </c>
      <c r="F379" s="5">
        <f t="shared" ca="1" si="674"/>
        <v>1.1419999999999999</v>
      </c>
      <c r="G379" s="27">
        <f t="shared" ca="1" si="675"/>
        <v>1</v>
      </c>
      <c r="H379" s="28"/>
      <c r="I379" s="28"/>
      <c r="J379" s="28"/>
      <c r="K379" s="28"/>
      <c r="L379" s="5"/>
      <c r="M379" s="1"/>
      <c r="N379" s="5">
        <f t="shared" ca="1" si="668"/>
        <v>0.49699999999999994</v>
      </c>
      <c r="O379" s="5">
        <f t="shared" ca="1" si="709"/>
        <v>1.4969999999999999</v>
      </c>
      <c r="P379" s="30">
        <f t="shared" ca="1" si="676"/>
        <v>1</v>
      </c>
      <c r="Q379" s="28"/>
      <c r="R379" s="28"/>
      <c r="S379" s="28"/>
      <c r="T379" s="28"/>
      <c r="U379" s="5"/>
    </row>
    <row r="380" spans="1:21" x14ac:dyDescent="0.25">
      <c r="A380" s="4">
        <v>372</v>
      </c>
      <c r="B380" s="37" t="str">
        <f>MID(VLOOKUP(A380/4,'Nyquist Rate - Tx'!$E$15:$J$270,6),(MOD(A380,4)+1),1)</f>
        <v>0</v>
      </c>
      <c r="C380" s="5">
        <f t="shared" ca="1" si="673"/>
        <v>-68</v>
      </c>
      <c r="D380" s="35"/>
      <c r="E380" s="5">
        <f t="shared" ca="1" si="663"/>
        <v>-0.13600000000000001</v>
      </c>
      <c r="F380" s="5">
        <f t="shared" ca="1" si="674"/>
        <v>-0.13600000000000001</v>
      </c>
      <c r="G380" s="27">
        <f t="shared" ca="1" si="675"/>
        <v>0</v>
      </c>
      <c r="H380" s="27" t="str">
        <f t="shared" ref="H380" ca="1" si="774">CONCATENATE(G380, G381, G382, G383)</f>
        <v>0000</v>
      </c>
      <c r="I380" s="27">
        <f t="shared" ref="I380" ca="1" si="775">BIN2DEC(H380)</f>
        <v>0</v>
      </c>
      <c r="J380" s="28">
        <v>93</v>
      </c>
      <c r="K380" s="27">
        <f t="shared" ref="K380" ca="1" si="776">ABS(BIN2DEC(CONCATENATE(B380,B381,B382,B383))-I380)</f>
        <v>0</v>
      </c>
      <c r="L380" s="23">
        <f t="shared" ref="L380" ca="1" si="777">I380*$K$2+$K$2/2</f>
        <v>0.625</v>
      </c>
      <c r="M380" s="1"/>
      <c r="N380" s="5">
        <f t="shared" ca="1" si="668"/>
        <v>-0.47599999999999998</v>
      </c>
      <c r="O380" s="5">
        <f t="shared" ca="1" si="709"/>
        <v>-0.47599999999999998</v>
      </c>
      <c r="P380" s="30">
        <f t="shared" ca="1" si="676"/>
        <v>0</v>
      </c>
      <c r="Q380" s="30" t="str">
        <f t="shared" ref="Q380" ca="1" si="778">CONCATENATE(P380,P381,P382,P383)</f>
        <v>0000</v>
      </c>
      <c r="R380" s="30">
        <f t="shared" ref="R380" ca="1" si="779">BIN2DEC(Q380)</f>
        <v>0</v>
      </c>
      <c r="S380" s="30">
        <v>93</v>
      </c>
      <c r="T380" s="30">
        <f t="shared" ref="T380" ca="1" si="780">ABS(BIN2DEC(CONCATENATE(B380,B381,B382,B383))-R380)</f>
        <v>0</v>
      </c>
      <c r="U380" s="11">
        <f t="shared" ref="U380" ca="1" si="781">R380*$K$2</f>
        <v>0</v>
      </c>
    </row>
    <row r="381" spans="1:21" x14ac:dyDescent="0.25">
      <c r="A381" s="4">
        <v>373</v>
      </c>
      <c r="B381" s="37" t="str">
        <f>MID(VLOOKUP(A381/4,'Nyquist Rate - Tx'!$E$15:$J$270,6),(MOD(A381,4)+1),1)</f>
        <v>0</v>
      </c>
      <c r="C381" s="5">
        <f t="shared" ca="1" si="673"/>
        <v>23</v>
      </c>
      <c r="D381" s="35"/>
      <c r="E381" s="5">
        <f t="shared" ca="1" si="663"/>
        <v>4.6000000000000006E-2</v>
      </c>
      <c r="F381" s="5">
        <f t="shared" ca="1" si="674"/>
        <v>4.6000000000000006E-2</v>
      </c>
      <c r="G381" s="27">
        <f t="shared" ca="1" si="675"/>
        <v>0</v>
      </c>
      <c r="H381" s="28"/>
      <c r="I381" s="28"/>
      <c r="J381" s="28"/>
      <c r="K381" s="28"/>
      <c r="L381" s="5"/>
      <c r="M381" s="1"/>
      <c r="N381" s="5">
        <f t="shared" ca="1" si="668"/>
        <v>0.161</v>
      </c>
      <c r="O381" s="5">
        <f t="shared" ca="1" si="709"/>
        <v>0.161</v>
      </c>
      <c r="P381" s="30">
        <f t="shared" ca="1" si="676"/>
        <v>0</v>
      </c>
      <c r="Q381" s="28"/>
      <c r="R381" s="28"/>
      <c r="S381" s="28"/>
      <c r="T381" s="28"/>
      <c r="U381" s="5"/>
    </row>
    <row r="382" spans="1:21" x14ac:dyDescent="0.25">
      <c r="A382" s="4">
        <v>374</v>
      </c>
      <c r="B382" s="37" t="str">
        <f>MID(VLOOKUP(A382/4,'Nyquist Rate - Tx'!$E$15:$J$270,6),(MOD(A382,4)+1),1)</f>
        <v>0</v>
      </c>
      <c r="C382" s="5">
        <f t="shared" ca="1" si="673"/>
        <v>-23</v>
      </c>
      <c r="D382" s="35"/>
      <c r="E382" s="5">
        <f t="shared" ca="1" si="663"/>
        <v>-4.6000000000000006E-2</v>
      </c>
      <c r="F382" s="5">
        <f t="shared" ca="1" si="674"/>
        <v>-4.6000000000000006E-2</v>
      </c>
      <c r="G382" s="27">
        <f t="shared" ca="1" si="675"/>
        <v>0</v>
      </c>
      <c r="H382" s="28"/>
      <c r="I382" s="28"/>
      <c r="J382" s="28"/>
      <c r="K382" s="28"/>
      <c r="L382" s="5"/>
      <c r="M382" s="1"/>
      <c r="N382" s="5">
        <f t="shared" ca="1" si="668"/>
        <v>-0.161</v>
      </c>
      <c r="O382" s="5">
        <f t="shared" ca="1" si="709"/>
        <v>-0.161</v>
      </c>
      <c r="P382" s="30">
        <f t="shared" ca="1" si="676"/>
        <v>0</v>
      </c>
      <c r="Q382" s="28"/>
      <c r="R382" s="28"/>
      <c r="S382" s="28"/>
      <c r="T382" s="28"/>
      <c r="U382" s="5"/>
    </row>
    <row r="383" spans="1:21" x14ac:dyDescent="0.25">
      <c r="A383" s="4">
        <v>375</v>
      </c>
      <c r="B383" s="37" t="str">
        <f>MID(VLOOKUP(A383/4,'Nyquist Rate - Tx'!$E$15:$J$270,6),(MOD(A383,4)+1),1)</f>
        <v>0</v>
      </c>
      <c r="C383" s="5">
        <f t="shared" ca="1" si="673"/>
        <v>37</v>
      </c>
      <c r="D383" s="35"/>
      <c r="E383" s="5">
        <f t="shared" ca="1" si="663"/>
        <v>7.3999999999999996E-2</v>
      </c>
      <c r="F383" s="5">
        <f t="shared" ca="1" si="674"/>
        <v>7.3999999999999996E-2</v>
      </c>
      <c r="G383" s="27">
        <f t="shared" ca="1" si="675"/>
        <v>0</v>
      </c>
      <c r="H383" s="28"/>
      <c r="I383" s="28"/>
      <c r="J383" s="28"/>
      <c r="K383" s="28"/>
      <c r="L383" s="5"/>
      <c r="M383" s="1"/>
      <c r="N383" s="5">
        <f t="shared" ca="1" si="668"/>
        <v>0.25900000000000001</v>
      </c>
      <c r="O383" s="5">
        <f t="shared" ca="1" si="709"/>
        <v>0.25900000000000001</v>
      </c>
      <c r="P383" s="30">
        <f t="shared" ca="1" si="676"/>
        <v>0</v>
      </c>
      <c r="Q383" s="28"/>
      <c r="R383" s="28"/>
      <c r="S383" s="28"/>
      <c r="T383" s="28"/>
      <c r="U383" s="5"/>
    </row>
    <row r="384" spans="1:21" x14ac:dyDescent="0.25">
      <c r="A384" s="4">
        <v>376</v>
      </c>
      <c r="B384" s="37" t="str">
        <f>MID(VLOOKUP(A384/4,'Nyquist Rate - Tx'!$E$15:$J$270,6),(MOD(A384,4)+1),1)</f>
        <v>0</v>
      </c>
      <c r="C384" s="5">
        <f t="shared" ca="1" si="673"/>
        <v>-65</v>
      </c>
      <c r="D384" s="35"/>
      <c r="E384" s="5">
        <f t="shared" ca="1" si="663"/>
        <v>-0.13</v>
      </c>
      <c r="F384" s="5">
        <f t="shared" ca="1" si="674"/>
        <v>-0.13</v>
      </c>
      <c r="G384" s="27">
        <f t="shared" ca="1" si="675"/>
        <v>0</v>
      </c>
      <c r="H384" s="27" t="str">
        <f t="shared" ref="H384" ca="1" si="782">CONCATENATE(G384, G385, G386, G387)</f>
        <v>0110</v>
      </c>
      <c r="I384" s="27">
        <f t="shared" ref="I384" ca="1" si="783">BIN2DEC(H384)</f>
        <v>6</v>
      </c>
      <c r="J384" s="27">
        <v>94</v>
      </c>
      <c r="K384" s="27">
        <f t="shared" ref="K384" ca="1" si="784">ABS(BIN2DEC(CONCATENATE(B384,B385,B386,B387))-I384)</f>
        <v>0</v>
      </c>
      <c r="L384" s="23">
        <f t="shared" ref="L384" ca="1" si="785">I384*$K$2+$K$2/2</f>
        <v>8.125</v>
      </c>
      <c r="M384" s="1"/>
      <c r="N384" s="5">
        <f t="shared" ca="1" si="668"/>
        <v>-0.45499999999999996</v>
      </c>
      <c r="O384" s="5">
        <f t="shared" ca="1" si="709"/>
        <v>-0.45499999999999996</v>
      </c>
      <c r="P384" s="30">
        <f t="shared" ca="1" si="676"/>
        <v>0</v>
      </c>
      <c r="Q384" s="30" t="str">
        <f t="shared" ref="Q384" ca="1" si="786">CONCATENATE(P384,P385,P386,P387)</f>
        <v>0110</v>
      </c>
      <c r="R384" s="30">
        <f t="shared" ref="R384" ca="1" si="787">BIN2DEC(Q384)</f>
        <v>6</v>
      </c>
      <c r="S384" s="30">
        <v>94</v>
      </c>
      <c r="T384" s="30">
        <f t="shared" ref="T384" ca="1" si="788">ABS(BIN2DEC(CONCATENATE(B384,B385,B386,B387))-R384)</f>
        <v>0</v>
      </c>
      <c r="U384" s="11">
        <f t="shared" ref="U384" ca="1" si="789">R384*$K$2</f>
        <v>7.5</v>
      </c>
    </row>
    <row r="385" spans="1:21" x14ac:dyDescent="0.25">
      <c r="A385" s="4">
        <v>377</v>
      </c>
      <c r="B385" s="37" t="str">
        <f>MID(VLOOKUP(A385/4,'Nyquist Rate - Tx'!$E$15:$J$270,6),(MOD(A385,4)+1),1)</f>
        <v>1</v>
      </c>
      <c r="C385" s="5">
        <f t="shared" ca="1" si="673"/>
        <v>54</v>
      </c>
      <c r="D385" s="35"/>
      <c r="E385" s="5">
        <f t="shared" ca="1" si="663"/>
        <v>0.10800000000000001</v>
      </c>
      <c r="F385" s="5">
        <f t="shared" ca="1" si="674"/>
        <v>1.1080000000000001</v>
      </c>
      <c r="G385" s="27">
        <f t="shared" ca="1" si="675"/>
        <v>1</v>
      </c>
      <c r="H385" s="28"/>
      <c r="I385" s="28"/>
      <c r="J385" s="28"/>
      <c r="K385" s="28"/>
      <c r="L385" s="5"/>
      <c r="M385" s="1"/>
      <c r="N385" s="5">
        <f t="shared" ca="1" si="668"/>
        <v>0.378</v>
      </c>
      <c r="O385" s="5">
        <f t="shared" ca="1" si="709"/>
        <v>1.3780000000000001</v>
      </c>
      <c r="P385" s="30">
        <f t="shared" ca="1" si="676"/>
        <v>1</v>
      </c>
      <c r="Q385" s="28"/>
      <c r="R385" s="28"/>
      <c r="S385" s="28"/>
      <c r="T385" s="28"/>
      <c r="U385" s="5"/>
    </row>
    <row r="386" spans="1:21" x14ac:dyDescent="0.25">
      <c r="A386" s="4">
        <v>378</v>
      </c>
      <c r="B386" s="37" t="str">
        <f>MID(VLOOKUP(A386/4,'Nyquist Rate - Tx'!$E$15:$J$270,6),(MOD(A386,4)+1),1)</f>
        <v>1</v>
      </c>
      <c r="C386" s="5">
        <f t="shared" ca="1" si="673"/>
        <v>93</v>
      </c>
      <c r="D386" s="35"/>
      <c r="E386" s="5">
        <f t="shared" ca="1" si="663"/>
        <v>0.18600000000000003</v>
      </c>
      <c r="F386" s="5">
        <f t="shared" ca="1" si="674"/>
        <v>1.1859999999999999</v>
      </c>
      <c r="G386" s="27">
        <f t="shared" ca="1" si="675"/>
        <v>1</v>
      </c>
      <c r="H386" s="28"/>
      <c r="I386" s="28"/>
      <c r="J386" s="28"/>
      <c r="K386" s="28"/>
      <c r="L386" s="5"/>
      <c r="M386" s="1"/>
      <c r="N386" s="5">
        <f t="shared" ca="1" si="668"/>
        <v>0.65100000000000002</v>
      </c>
      <c r="O386" s="5">
        <f t="shared" ca="1" si="709"/>
        <v>1.651</v>
      </c>
      <c r="P386" s="30">
        <f t="shared" ca="1" si="676"/>
        <v>1</v>
      </c>
      <c r="Q386" s="28"/>
      <c r="R386" s="28"/>
      <c r="S386" s="28"/>
      <c r="T386" s="28"/>
      <c r="U386" s="5"/>
    </row>
    <row r="387" spans="1:21" x14ac:dyDescent="0.25">
      <c r="A387" s="4">
        <v>379</v>
      </c>
      <c r="B387" s="37" t="str">
        <f>MID(VLOOKUP(A387/4,'Nyquist Rate - Tx'!$E$15:$J$270,6),(MOD(A387,4)+1),1)</f>
        <v>0</v>
      </c>
      <c r="C387" s="5">
        <f t="shared" ca="1" si="673"/>
        <v>19</v>
      </c>
      <c r="D387" s="35"/>
      <c r="E387" s="5">
        <f t="shared" ca="1" si="663"/>
        <v>3.8000000000000006E-2</v>
      </c>
      <c r="F387" s="5">
        <f t="shared" ca="1" si="674"/>
        <v>3.8000000000000006E-2</v>
      </c>
      <c r="G387" s="27">
        <f t="shared" ca="1" si="675"/>
        <v>0</v>
      </c>
      <c r="H387" s="28"/>
      <c r="I387" s="28"/>
      <c r="J387" s="28"/>
      <c r="K387" s="28"/>
      <c r="L387" s="5"/>
      <c r="M387" s="1"/>
      <c r="N387" s="5">
        <f t="shared" ca="1" si="668"/>
        <v>0.13299999999999998</v>
      </c>
      <c r="O387" s="5">
        <f t="shared" ca="1" si="709"/>
        <v>0.13299999999999998</v>
      </c>
      <c r="P387" s="30">
        <f t="shared" ca="1" si="676"/>
        <v>0</v>
      </c>
      <c r="Q387" s="28"/>
      <c r="R387" s="28"/>
      <c r="S387" s="28"/>
      <c r="T387" s="28"/>
      <c r="U387" s="5"/>
    </row>
    <row r="388" spans="1:21" x14ac:dyDescent="0.25">
      <c r="A388" s="4">
        <v>380</v>
      </c>
      <c r="B388" s="37" t="str">
        <f>MID(VLOOKUP(A388/4,'Nyquist Rate - Tx'!$E$15:$J$270,6),(MOD(A388,4)+1),1)</f>
        <v>0</v>
      </c>
      <c r="C388" s="5">
        <f t="shared" ca="1" si="673"/>
        <v>-32</v>
      </c>
      <c r="D388" s="35"/>
      <c r="E388" s="5">
        <f t="shared" ca="1" si="663"/>
        <v>-6.4000000000000001E-2</v>
      </c>
      <c r="F388" s="5">
        <f t="shared" ca="1" si="674"/>
        <v>-6.4000000000000001E-2</v>
      </c>
      <c r="G388" s="27">
        <f t="shared" ca="1" si="675"/>
        <v>0</v>
      </c>
      <c r="H388" s="27" t="str">
        <f t="shared" ref="H388" ca="1" si="790">CONCATENATE(G388, G389, G390, G391)</f>
        <v>0000</v>
      </c>
      <c r="I388" s="27">
        <f t="shared" ref="I388" ca="1" si="791">BIN2DEC(H388)</f>
        <v>0</v>
      </c>
      <c r="J388" s="28">
        <v>95</v>
      </c>
      <c r="K388" s="27">
        <f t="shared" ref="K388" ca="1" si="792">ABS(BIN2DEC(CONCATENATE(B388,B389,B390,B391))-I388)</f>
        <v>0</v>
      </c>
      <c r="L388" s="23">
        <f t="shared" ref="L388" ca="1" si="793">I388*$K$2+$K$2/2</f>
        <v>0.625</v>
      </c>
      <c r="M388" s="1"/>
      <c r="N388" s="5">
        <f t="shared" ca="1" si="668"/>
        <v>-0.22399999999999998</v>
      </c>
      <c r="O388" s="5">
        <f t="shared" ca="1" si="709"/>
        <v>-0.22399999999999998</v>
      </c>
      <c r="P388" s="30">
        <f t="shared" ca="1" si="676"/>
        <v>0</v>
      </c>
      <c r="Q388" s="30" t="str">
        <f t="shared" ref="Q388" ca="1" si="794">CONCATENATE(P388,P389,P390,P391)</f>
        <v>0000</v>
      </c>
      <c r="R388" s="30">
        <f t="shared" ref="R388" ca="1" si="795">BIN2DEC(Q388)</f>
        <v>0</v>
      </c>
      <c r="S388" s="30">
        <v>95</v>
      </c>
      <c r="T388" s="30">
        <f t="shared" ref="T388" ca="1" si="796">ABS(BIN2DEC(CONCATENATE(B388,B389,B390,B391))-R388)</f>
        <v>0</v>
      </c>
      <c r="U388" s="11">
        <f t="shared" ref="U388" ca="1" si="797">R388*$K$2</f>
        <v>0</v>
      </c>
    </row>
    <row r="389" spans="1:21" x14ac:dyDescent="0.25">
      <c r="A389" s="4">
        <v>381</v>
      </c>
      <c r="B389" s="37" t="str">
        <f>MID(VLOOKUP(A389/4,'Nyquist Rate - Tx'!$E$15:$J$270,6),(MOD(A389,4)+1),1)</f>
        <v>0</v>
      </c>
      <c r="C389" s="5">
        <f t="shared" ca="1" si="673"/>
        <v>-81</v>
      </c>
      <c r="D389" s="35"/>
      <c r="E389" s="5">
        <f t="shared" ca="1" si="663"/>
        <v>-0.16200000000000003</v>
      </c>
      <c r="F389" s="5">
        <f t="shared" ca="1" si="674"/>
        <v>-0.16200000000000003</v>
      </c>
      <c r="G389" s="27">
        <f t="shared" ca="1" si="675"/>
        <v>0</v>
      </c>
      <c r="H389" s="28"/>
      <c r="I389" s="28"/>
      <c r="J389" s="28"/>
      <c r="K389" s="28"/>
      <c r="L389" s="5"/>
      <c r="M389" s="1"/>
      <c r="N389" s="5">
        <f t="shared" ca="1" si="668"/>
        <v>-0.56699999999999995</v>
      </c>
      <c r="O389" s="5">
        <f t="shared" ca="1" si="709"/>
        <v>-0.56699999999999995</v>
      </c>
      <c r="P389" s="30">
        <f t="shared" ca="1" si="676"/>
        <v>0</v>
      </c>
      <c r="Q389" s="28"/>
      <c r="R389" s="28"/>
      <c r="S389" s="28"/>
      <c r="T389" s="28"/>
      <c r="U389" s="5"/>
    </row>
    <row r="390" spans="1:21" x14ac:dyDescent="0.25">
      <c r="A390" s="4">
        <v>382</v>
      </c>
      <c r="B390" s="37" t="str">
        <f>MID(VLOOKUP(A390/4,'Nyquist Rate - Tx'!$E$15:$J$270,6),(MOD(A390,4)+1),1)</f>
        <v>0</v>
      </c>
      <c r="C390" s="5">
        <f t="shared" ca="1" si="673"/>
        <v>15</v>
      </c>
      <c r="D390" s="35"/>
      <c r="E390" s="5">
        <f t="shared" ca="1" si="663"/>
        <v>0.03</v>
      </c>
      <c r="F390" s="5">
        <f t="shared" ca="1" si="674"/>
        <v>0.03</v>
      </c>
      <c r="G390" s="27">
        <f t="shared" ca="1" si="675"/>
        <v>0</v>
      </c>
      <c r="H390" s="28"/>
      <c r="I390" s="28"/>
      <c r="J390" s="28"/>
      <c r="K390" s="28"/>
      <c r="L390" s="5"/>
      <c r="M390" s="1"/>
      <c r="N390" s="5">
        <f t="shared" ca="1" si="668"/>
        <v>0.105</v>
      </c>
      <c r="O390" s="5">
        <f t="shared" ca="1" si="709"/>
        <v>0.105</v>
      </c>
      <c r="P390" s="30">
        <f t="shared" ca="1" si="676"/>
        <v>0</v>
      </c>
      <c r="Q390" s="28"/>
      <c r="R390" s="28"/>
      <c r="S390" s="28"/>
      <c r="T390" s="28"/>
      <c r="U390" s="5"/>
    </row>
    <row r="391" spans="1:21" x14ac:dyDescent="0.25">
      <c r="A391" s="4">
        <v>383</v>
      </c>
      <c r="B391" s="37" t="str">
        <f>MID(VLOOKUP(A391/4,'Nyquist Rate - Tx'!$E$15:$J$270,6),(MOD(A391,4)+1),1)</f>
        <v>0</v>
      </c>
      <c r="C391" s="5">
        <f t="shared" ca="1" si="673"/>
        <v>-8</v>
      </c>
      <c r="D391" s="35"/>
      <c r="E391" s="5">
        <f t="shared" ca="1" si="663"/>
        <v>-1.6E-2</v>
      </c>
      <c r="F391" s="5">
        <f t="shared" ca="1" si="674"/>
        <v>-1.6E-2</v>
      </c>
      <c r="G391" s="27">
        <f t="shared" ca="1" si="675"/>
        <v>0</v>
      </c>
      <c r="H391" s="28"/>
      <c r="I391" s="28"/>
      <c r="J391" s="28"/>
      <c r="K391" s="28"/>
      <c r="L391" s="5"/>
      <c r="M391" s="1"/>
      <c r="N391" s="5">
        <f t="shared" ca="1" si="668"/>
        <v>-5.5999999999999994E-2</v>
      </c>
      <c r="O391" s="5">
        <f t="shared" ca="1" si="709"/>
        <v>-5.5999999999999994E-2</v>
      </c>
      <c r="P391" s="30">
        <f t="shared" ca="1" si="676"/>
        <v>0</v>
      </c>
      <c r="Q391" s="28"/>
      <c r="R391" s="28"/>
      <c r="S391" s="28"/>
      <c r="T391" s="28"/>
      <c r="U391" s="5"/>
    </row>
    <row r="392" spans="1:21" x14ac:dyDescent="0.25">
      <c r="A392" s="4">
        <v>384</v>
      </c>
      <c r="B392" s="37" t="str">
        <f>MID(VLOOKUP(A392/4,'Nyquist Rate - Tx'!$E$15:$J$270,6),(MOD(A392,4)+1),1)</f>
        <v>1</v>
      </c>
      <c r="C392" s="5">
        <f t="shared" ca="1" si="673"/>
        <v>96</v>
      </c>
      <c r="D392" s="35"/>
      <c r="E392" s="5">
        <f t="shared" ref="E392:E455" ca="1" si="798">(C392/100)*$F$2</f>
        <v>0.192</v>
      </c>
      <c r="F392" s="5">
        <f t="shared" ca="1" si="674"/>
        <v>1.1919999999999999</v>
      </c>
      <c r="G392" s="27">
        <f t="shared" ca="1" si="675"/>
        <v>1</v>
      </c>
      <c r="H392" s="27" t="str">
        <f t="shared" ref="H392" ca="1" si="799">CONCATENATE(G392, G393, G394, G395)</f>
        <v>1001</v>
      </c>
      <c r="I392" s="27">
        <f t="shared" ref="I392" ca="1" si="800">BIN2DEC(H392)</f>
        <v>9</v>
      </c>
      <c r="J392" s="27">
        <v>96</v>
      </c>
      <c r="K392" s="27">
        <f t="shared" ref="K392" ca="1" si="801">ABS(BIN2DEC(CONCATENATE(B392,B393,B394,B395))-I392)</f>
        <v>0</v>
      </c>
      <c r="L392" s="23">
        <f t="shared" ref="L392" ca="1" si="802">I392*$K$2+$K$2/2</f>
        <v>11.875</v>
      </c>
      <c r="M392" s="1"/>
      <c r="N392" s="5">
        <f t="shared" ref="N392:N455" ca="1" si="803">(C392/100)*$F$3</f>
        <v>0.67199999999999993</v>
      </c>
      <c r="O392" s="5">
        <f t="shared" ca="1" si="709"/>
        <v>1.6719999999999999</v>
      </c>
      <c r="P392" s="30">
        <f t="shared" ca="1" si="676"/>
        <v>1</v>
      </c>
      <c r="Q392" s="30" t="str">
        <f t="shared" ref="Q392" ca="1" si="804">CONCATENATE(P392,P393,P394,P395)</f>
        <v>1001</v>
      </c>
      <c r="R392" s="30">
        <f t="shared" ref="R392" ca="1" si="805">BIN2DEC(Q392)</f>
        <v>9</v>
      </c>
      <c r="S392" s="30">
        <v>96</v>
      </c>
      <c r="T392" s="30">
        <f t="shared" ref="T392" ca="1" si="806">ABS(BIN2DEC(CONCATENATE(B392,B393,B394,B395))-R392)</f>
        <v>0</v>
      </c>
      <c r="U392" s="11">
        <f t="shared" ref="U392" ca="1" si="807">R392*$K$2</f>
        <v>11.25</v>
      </c>
    </row>
    <row r="393" spans="1:21" x14ac:dyDescent="0.25">
      <c r="A393" s="4">
        <v>385</v>
      </c>
      <c r="B393" s="37" t="str">
        <f>MID(VLOOKUP(A393/4,'Nyquist Rate - Tx'!$E$15:$J$270,6),(MOD(A393,4)+1),1)</f>
        <v>0</v>
      </c>
      <c r="C393" s="5">
        <f t="shared" ref="C393:C456" ca="1" si="808">RANDBETWEEN(-100,100)</f>
        <v>21</v>
      </c>
      <c r="D393" s="35"/>
      <c r="E393" s="5">
        <f t="shared" ca="1" si="798"/>
        <v>4.2000000000000003E-2</v>
      </c>
      <c r="F393" s="5">
        <f t="shared" ref="F393:F456" ca="1" si="809">B393+E393</f>
        <v>4.2000000000000003E-2</v>
      </c>
      <c r="G393" s="27">
        <f t="shared" ref="G393:G456" ca="1" si="810">IF(F393&lt;0.5, 0, 1)</f>
        <v>0</v>
      </c>
      <c r="H393" s="28"/>
      <c r="I393" s="28"/>
      <c r="J393" s="28"/>
      <c r="K393" s="28"/>
      <c r="L393" s="5"/>
      <c r="M393" s="1"/>
      <c r="N393" s="5">
        <f t="shared" ca="1" si="803"/>
        <v>0.14699999999999999</v>
      </c>
      <c r="O393" s="5">
        <f t="shared" ca="1" si="709"/>
        <v>0.14699999999999999</v>
      </c>
      <c r="P393" s="30">
        <f t="shared" ref="P393:P456" ca="1" si="811">IF(O393&lt;0.5, 0, 1)</f>
        <v>0</v>
      </c>
      <c r="Q393" s="28"/>
      <c r="R393" s="28"/>
      <c r="S393" s="28"/>
      <c r="T393" s="28"/>
      <c r="U393" s="5"/>
    </row>
    <row r="394" spans="1:21" x14ac:dyDescent="0.25">
      <c r="A394" s="4">
        <v>386</v>
      </c>
      <c r="B394" s="37" t="str">
        <f>MID(VLOOKUP(A394/4,'Nyquist Rate - Tx'!$E$15:$J$270,6),(MOD(A394,4)+1),1)</f>
        <v>0</v>
      </c>
      <c r="C394" s="5">
        <f t="shared" ca="1" si="808"/>
        <v>1</v>
      </c>
      <c r="D394" s="35"/>
      <c r="E394" s="5">
        <f t="shared" ca="1" si="798"/>
        <v>2E-3</v>
      </c>
      <c r="F394" s="5">
        <f t="shared" ca="1" si="809"/>
        <v>2E-3</v>
      </c>
      <c r="G394" s="27">
        <f t="shared" ca="1" si="810"/>
        <v>0</v>
      </c>
      <c r="H394" s="28"/>
      <c r="I394" s="28"/>
      <c r="J394" s="28"/>
      <c r="K394" s="28"/>
      <c r="L394" s="5"/>
      <c r="M394" s="1"/>
      <c r="N394" s="5">
        <f t="shared" ca="1" si="803"/>
        <v>6.9999999999999993E-3</v>
      </c>
      <c r="O394" s="5">
        <f t="shared" ca="1" si="709"/>
        <v>6.9999999999999993E-3</v>
      </c>
      <c r="P394" s="30">
        <f t="shared" ca="1" si="811"/>
        <v>0</v>
      </c>
      <c r="Q394" s="28"/>
      <c r="R394" s="28"/>
      <c r="S394" s="28"/>
      <c r="T394" s="28"/>
      <c r="U394" s="5"/>
    </row>
    <row r="395" spans="1:21" x14ac:dyDescent="0.25">
      <c r="A395" s="4">
        <v>387</v>
      </c>
      <c r="B395" s="37" t="str">
        <f>MID(VLOOKUP(A395/4,'Nyquist Rate - Tx'!$E$15:$J$270,6),(MOD(A395,4)+1),1)</f>
        <v>1</v>
      </c>
      <c r="C395" s="5">
        <f t="shared" ca="1" si="808"/>
        <v>51</v>
      </c>
      <c r="D395" s="35"/>
      <c r="E395" s="5">
        <f t="shared" ca="1" si="798"/>
        <v>0.10200000000000001</v>
      </c>
      <c r="F395" s="5">
        <f t="shared" ca="1" si="809"/>
        <v>1.1020000000000001</v>
      </c>
      <c r="G395" s="27">
        <f t="shared" ca="1" si="810"/>
        <v>1</v>
      </c>
      <c r="H395" s="28"/>
      <c r="I395" s="28"/>
      <c r="J395" s="28"/>
      <c r="K395" s="28"/>
      <c r="L395" s="5"/>
      <c r="M395" s="1"/>
      <c r="N395" s="5">
        <f t="shared" ca="1" si="803"/>
        <v>0.35699999999999998</v>
      </c>
      <c r="O395" s="5">
        <f t="shared" ca="1" si="709"/>
        <v>1.357</v>
      </c>
      <c r="P395" s="30">
        <f t="shared" ca="1" si="811"/>
        <v>1</v>
      </c>
      <c r="Q395" s="28"/>
      <c r="R395" s="28"/>
      <c r="S395" s="28"/>
      <c r="T395" s="28"/>
      <c r="U395" s="5"/>
    </row>
    <row r="396" spans="1:21" x14ac:dyDescent="0.25">
      <c r="A396" s="4">
        <v>388</v>
      </c>
      <c r="B396" s="37" t="str">
        <f>MID(VLOOKUP(A396/4,'Nyquist Rate - Tx'!$E$15:$J$270,6),(MOD(A396,4)+1),1)</f>
        <v>0</v>
      </c>
      <c r="C396" s="5">
        <f t="shared" ca="1" si="808"/>
        <v>58</v>
      </c>
      <c r="D396" s="35"/>
      <c r="E396" s="5">
        <f t="shared" ca="1" si="798"/>
        <v>0.11599999999999999</v>
      </c>
      <c r="F396" s="5">
        <f t="shared" ca="1" si="809"/>
        <v>0.11599999999999999</v>
      </c>
      <c r="G396" s="27">
        <f t="shared" ca="1" si="810"/>
        <v>0</v>
      </c>
      <c r="H396" s="27" t="str">
        <f t="shared" ref="H396" ca="1" si="812">CONCATENATE(G396, G397, G398, G399)</f>
        <v>0000</v>
      </c>
      <c r="I396" s="27">
        <f t="shared" ref="I396" ca="1" si="813">BIN2DEC(H396)</f>
        <v>0</v>
      </c>
      <c r="J396" s="28">
        <v>97</v>
      </c>
      <c r="K396" s="27">
        <f t="shared" ref="K396" ca="1" si="814">ABS(BIN2DEC(CONCATENATE(B396,B397,B398,B399))-I396)</f>
        <v>0</v>
      </c>
      <c r="L396" s="23">
        <f t="shared" ref="L396" ca="1" si="815">I396*$K$2+$K$2/2</f>
        <v>0.625</v>
      </c>
      <c r="M396" s="1"/>
      <c r="N396" s="5">
        <f t="shared" ca="1" si="803"/>
        <v>0.40599999999999997</v>
      </c>
      <c r="O396" s="5">
        <f t="shared" ca="1" si="709"/>
        <v>0.40599999999999997</v>
      </c>
      <c r="P396" s="30">
        <f t="shared" ca="1" si="811"/>
        <v>0</v>
      </c>
      <c r="Q396" s="30" t="str">
        <f t="shared" ref="Q396" ca="1" si="816">CONCATENATE(P396,P397,P398,P399)</f>
        <v>0001</v>
      </c>
      <c r="R396" s="30">
        <f t="shared" ref="R396" ca="1" si="817">BIN2DEC(Q396)</f>
        <v>1</v>
      </c>
      <c r="S396" s="30">
        <v>97</v>
      </c>
      <c r="T396" s="30">
        <f t="shared" ref="T396" ca="1" si="818">ABS(BIN2DEC(CONCATENATE(B396,B397,B398,B399))-R396)</f>
        <v>1</v>
      </c>
      <c r="U396" s="11">
        <f t="shared" ref="U396" ca="1" si="819">R396*$K$2</f>
        <v>1.25</v>
      </c>
    </row>
    <row r="397" spans="1:21" x14ac:dyDescent="0.25">
      <c r="A397" s="4">
        <v>389</v>
      </c>
      <c r="B397" s="37" t="str">
        <f>MID(VLOOKUP(A397/4,'Nyquist Rate - Tx'!$E$15:$J$270,6),(MOD(A397,4)+1),1)</f>
        <v>0</v>
      </c>
      <c r="C397" s="5">
        <f t="shared" ca="1" si="808"/>
        <v>64</v>
      </c>
      <c r="D397" s="35"/>
      <c r="E397" s="5">
        <f t="shared" ca="1" si="798"/>
        <v>0.128</v>
      </c>
      <c r="F397" s="5">
        <f t="shared" ca="1" si="809"/>
        <v>0.128</v>
      </c>
      <c r="G397" s="27">
        <f t="shared" ca="1" si="810"/>
        <v>0</v>
      </c>
      <c r="H397" s="28"/>
      <c r="I397" s="28"/>
      <c r="J397" s="28"/>
      <c r="K397" s="28"/>
      <c r="L397" s="5"/>
      <c r="M397" s="1"/>
      <c r="N397" s="5">
        <f t="shared" ca="1" si="803"/>
        <v>0.44799999999999995</v>
      </c>
      <c r="O397" s="5">
        <f t="shared" ca="1" si="709"/>
        <v>0.44799999999999995</v>
      </c>
      <c r="P397" s="30">
        <f t="shared" ca="1" si="811"/>
        <v>0</v>
      </c>
      <c r="Q397" s="28"/>
      <c r="R397" s="28"/>
      <c r="S397" s="28"/>
      <c r="T397" s="28"/>
      <c r="U397" s="5"/>
    </row>
    <row r="398" spans="1:21" x14ac:dyDescent="0.25">
      <c r="A398" s="4">
        <v>390</v>
      </c>
      <c r="B398" s="37" t="str">
        <f>MID(VLOOKUP(A398/4,'Nyquist Rate - Tx'!$E$15:$J$270,6),(MOD(A398,4)+1),1)</f>
        <v>0</v>
      </c>
      <c r="C398" s="5">
        <f t="shared" ca="1" si="808"/>
        <v>20</v>
      </c>
      <c r="D398" s="35"/>
      <c r="E398" s="5">
        <f t="shared" ca="1" si="798"/>
        <v>4.0000000000000008E-2</v>
      </c>
      <c r="F398" s="5">
        <f t="shared" ca="1" si="809"/>
        <v>4.0000000000000008E-2</v>
      </c>
      <c r="G398" s="27">
        <f t="shared" ca="1" si="810"/>
        <v>0</v>
      </c>
      <c r="H398" s="28"/>
      <c r="I398" s="28"/>
      <c r="J398" s="28"/>
      <c r="K398" s="28"/>
      <c r="L398" s="5"/>
      <c r="M398" s="1"/>
      <c r="N398" s="5">
        <f t="shared" ca="1" si="803"/>
        <v>0.13999999999999999</v>
      </c>
      <c r="O398" s="5">
        <f t="shared" ca="1" si="709"/>
        <v>0.13999999999999999</v>
      </c>
      <c r="P398" s="30">
        <f t="shared" ca="1" si="811"/>
        <v>0</v>
      </c>
      <c r="Q398" s="28"/>
      <c r="R398" s="28"/>
      <c r="S398" s="28"/>
      <c r="T398" s="28"/>
      <c r="U398" s="5"/>
    </row>
    <row r="399" spans="1:21" x14ac:dyDescent="0.25">
      <c r="A399" s="4">
        <v>391</v>
      </c>
      <c r="B399" s="37" t="str">
        <f>MID(VLOOKUP(A399/4,'Nyquist Rate - Tx'!$E$15:$J$270,6),(MOD(A399,4)+1),1)</f>
        <v>0</v>
      </c>
      <c r="C399" s="5">
        <f t="shared" ca="1" si="808"/>
        <v>81</v>
      </c>
      <c r="D399" s="35"/>
      <c r="E399" s="5">
        <f t="shared" ca="1" si="798"/>
        <v>0.16200000000000003</v>
      </c>
      <c r="F399" s="5">
        <f t="shared" ca="1" si="809"/>
        <v>0.16200000000000003</v>
      </c>
      <c r="G399" s="27">
        <f t="shared" ca="1" si="810"/>
        <v>0</v>
      </c>
      <c r="H399" s="28"/>
      <c r="I399" s="28"/>
      <c r="J399" s="28"/>
      <c r="K399" s="28"/>
      <c r="L399" s="5"/>
      <c r="M399" s="1"/>
      <c r="N399" s="5">
        <f t="shared" ca="1" si="803"/>
        <v>0.56699999999999995</v>
      </c>
      <c r="O399" s="5">
        <f t="shared" ca="1" si="709"/>
        <v>0.56699999999999995</v>
      </c>
      <c r="P399" s="30">
        <f t="shared" ca="1" si="811"/>
        <v>1</v>
      </c>
      <c r="Q399" s="28"/>
      <c r="R399" s="28"/>
      <c r="S399" s="28"/>
      <c r="T399" s="28"/>
      <c r="U399" s="5"/>
    </row>
    <row r="400" spans="1:21" x14ac:dyDescent="0.25">
      <c r="A400" s="4">
        <v>392</v>
      </c>
      <c r="B400" s="37" t="str">
        <f>MID(VLOOKUP(A400/4,'Nyquist Rate - Tx'!$E$15:$J$270,6),(MOD(A400,4)+1),1)</f>
        <v>0</v>
      </c>
      <c r="C400" s="5">
        <f t="shared" ca="1" si="808"/>
        <v>-69</v>
      </c>
      <c r="D400" s="35"/>
      <c r="E400" s="5">
        <f t="shared" ca="1" si="798"/>
        <v>-0.13799999999999998</v>
      </c>
      <c r="F400" s="5">
        <f t="shared" ca="1" si="809"/>
        <v>-0.13799999999999998</v>
      </c>
      <c r="G400" s="27">
        <f t="shared" ca="1" si="810"/>
        <v>0</v>
      </c>
      <c r="H400" s="27" t="str">
        <f t="shared" ref="H400" ca="1" si="820">CONCATENATE(G400, G401, G402, G403)</f>
        <v>0110</v>
      </c>
      <c r="I400" s="27">
        <f t="shared" ref="I400" ca="1" si="821">BIN2DEC(H400)</f>
        <v>6</v>
      </c>
      <c r="J400" s="27">
        <v>98</v>
      </c>
      <c r="K400" s="27">
        <f t="shared" ref="K400" ca="1" si="822">ABS(BIN2DEC(CONCATENATE(B400,B401,B402,B403))-I400)</f>
        <v>0</v>
      </c>
      <c r="L400" s="23">
        <f t="shared" ref="L400" ca="1" si="823">I400*$K$2+$K$2/2</f>
        <v>8.125</v>
      </c>
      <c r="M400" s="1"/>
      <c r="N400" s="5">
        <f t="shared" ca="1" si="803"/>
        <v>-0.48299999999999993</v>
      </c>
      <c r="O400" s="5">
        <f t="shared" ca="1" si="709"/>
        <v>-0.48299999999999993</v>
      </c>
      <c r="P400" s="30">
        <f t="shared" ca="1" si="811"/>
        <v>0</v>
      </c>
      <c r="Q400" s="30" t="str">
        <f t="shared" ref="Q400" ca="1" si="824">CONCATENATE(P400,P401,P402,P403)</f>
        <v>0111</v>
      </c>
      <c r="R400" s="30">
        <f t="shared" ref="R400" ca="1" si="825">BIN2DEC(Q400)</f>
        <v>7</v>
      </c>
      <c r="S400" s="30">
        <v>98</v>
      </c>
      <c r="T400" s="30">
        <f t="shared" ref="T400" ca="1" si="826">ABS(BIN2DEC(CONCATENATE(B400,B401,B402,B403))-R400)</f>
        <v>1</v>
      </c>
      <c r="U400" s="11">
        <f t="shared" ref="U400" ca="1" si="827">R400*$K$2</f>
        <v>8.75</v>
      </c>
    </row>
    <row r="401" spans="1:21" x14ac:dyDescent="0.25">
      <c r="A401" s="4">
        <v>393</v>
      </c>
      <c r="B401" s="37" t="str">
        <f>MID(VLOOKUP(A401/4,'Nyquist Rate - Tx'!$E$15:$J$270,6),(MOD(A401,4)+1),1)</f>
        <v>1</v>
      </c>
      <c r="C401" s="5">
        <f t="shared" ca="1" si="808"/>
        <v>10</v>
      </c>
      <c r="D401" s="35"/>
      <c r="E401" s="5">
        <f t="shared" ca="1" si="798"/>
        <v>2.0000000000000004E-2</v>
      </c>
      <c r="F401" s="5">
        <f t="shared" ca="1" si="809"/>
        <v>1.02</v>
      </c>
      <c r="G401" s="27">
        <f t="shared" ca="1" si="810"/>
        <v>1</v>
      </c>
      <c r="H401" s="28"/>
      <c r="I401" s="28"/>
      <c r="J401" s="28"/>
      <c r="K401" s="28"/>
      <c r="L401" s="5"/>
      <c r="M401" s="1"/>
      <c r="N401" s="5">
        <f t="shared" ca="1" si="803"/>
        <v>6.9999999999999993E-2</v>
      </c>
      <c r="O401" s="5">
        <f t="shared" ca="1" si="709"/>
        <v>1.07</v>
      </c>
      <c r="P401" s="30">
        <f t="shared" ca="1" si="811"/>
        <v>1</v>
      </c>
      <c r="Q401" s="28"/>
      <c r="R401" s="28"/>
      <c r="S401" s="28"/>
      <c r="T401" s="28"/>
      <c r="U401" s="5"/>
    </row>
    <row r="402" spans="1:21" x14ac:dyDescent="0.25">
      <c r="A402" s="4">
        <v>394</v>
      </c>
      <c r="B402" s="37" t="str">
        <f>MID(VLOOKUP(A402/4,'Nyquist Rate - Tx'!$E$15:$J$270,6),(MOD(A402,4)+1),1)</f>
        <v>1</v>
      </c>
      <c r="C402" s="5">
        <f t="shared" ca="1" si="808"/>
        <v>-34</v>
      </c>
      <c r="D402" s="35"/>
      <c r="E402" s="5">
        <f t="shared" ca="1" si="798"/>
        <v>-6.8000000000000005E-2</v>
      </c>
      <c r="F402" s="5">
        <f t="shared" ca="1" si="809"/>
        <v>0.93199999999999994</v>
      </c>
      <c r="G402" s="27">
        <f t="shared" ca="1" si="810"/>
        <v>1</v>
      </c>
      <c r="H402" s="28"/>
      <c r="I402" s="28"/>
      <c r="J402" s="28"/>
      <c r="K402" s="28"/>
      <c r="L402" s="5"/>
      <c r="M402" s="1"/>
      <c r="N402" s="5">
        <f t="shared" ca="1" si="803"/>
        <v>-0.23799999999999999</v>
      </c>
      <c r="O402" s="5">
        <f t="shared" ca="1" si="709"/>
        <v>0.76200000000000001</v>
      </c>
      <c r="P402" s="30">
        <f t="shared" ca="1" si="811"/>
        <v>1</v>
      </c>
      <c r="Q402" s="28"/>
      <c r="R402" s="28"/>
      <c r="S402" s="28"/>
      <c r="T402" s="28"/>
      <c r="U402" s="5"/>
    </row>
    <row r="403" spans="1:21" x14ac:dyDescent="0.25">
      <c r="A403" s="4">
        <v>395</v>
      </c>
      <c r="B403" s="37" t="str">
        <f>MID(VLOOKUP(A403/4,'Nyquist Rate - Tx'!$E$15:$J$270,6),(MOD(A403,4)+1),1)</f>
        <v>0</v>
      </c>
      <c r="C403" s="5">
        <f t="shared" ca="1" si="808"/>
        <v>76</v>
      </c>
      <c r="D403" s="35"/>
      <c r="E403" s="5">
        <f t="shared" ca="1" si="798"/>
        <v>0.15200000000000002</v>
      </c>
      <c r="F403" s="5">
        <f t="shared" ca="1" si="809"/>
        <v>0.15200000000000002</v>
      </c>
      <c r="G403" s="27">
        <f t="shared" ca="1" si="810"/>
        <v>0</v>
      </c>
      <c r="H403" s="28"/>
      <c r="I403" s="28"/>
      <c r="J403" s="28"/>
      <c r="K403" s="28"/>
      <c r="L403" s="5"/>
      <c r="M403" s="1"/>
      <c r="N403" s="5">
        <f t="shared" ca="1" si="803"/>
        <v>0.53199999999999992</v>
      </c>
      <c r="O403" s="5">
        <f t="shared" ca="1" si="709"/>
        <v>0.53199999999999992</v>
      </c>
      <c r="P403" s="30">
        <f t="shared" ca="1" si="811"/>
        <v>1</v>
      </c>
      <c r="Q403" s="28"/>
      <c r="R403" s="28"/>
      <c r="S403" s="28"/>
      <c r="T403" s="28"/>
      <c r="U403" s="5"/>
    </row>
    <row r="404" spans="1:21" x14ac:dyDescent="0.25">
      <c r="A404" s="4">
        <v>396</v>
      </c>
      <c r="B404" s="37" t="str">
        <f>MID(VLOOKUP(A404/4,'Nyquist Rate - Tx'!$E$15:$J$270,6),(MOD(A404,4)+1),1)</f>
        <v>0</v>
      </c>
      <c r="C404" s="5">
        <f t="shared" ca="1" si="808"/>
        <v>-25</v>
      </c>
      <c r="D404" s="35"/>
      <c r="E404" s="5">
        <f t="shared" ca="1" si="798"/>
        <v>-0.05</v>
      </c>
      <c r="F404" s="5">
        <f t="shared" ca="1" si="809"/>
        <v>-0.05</v>
      </c>
      <c r="G404" s="27">
        <f t="shared" ca="1" si="810"/>
        <v>0</v>
      </c>
      <c r="H404" s="27" t="str">
        <f t="shared" ref="H404" ca="1" si="828">CONCATENATE(G404, G405, G406, G407)</f>
        <v>0000</v>
      </c>
      <c r="I404" s="27">
        <f t="shared" ref="I404" ca="1" si="829">BIN2DEC(H404)</f>
        <v>0</v>
      </c>
      <c r="J404" s="28">
        <v>99</v>
      </c>
      <c r="K404" s="27">
        <f t="shared" ref="K404" ca="1" si="830">ABS(BIN2DEC(CONCATENATE(B404,B405,B406,B407))-I404)</f>
        <v>0</v>
      </c>
      <c r="L404" s="23">
        <f t="shared" ref="L404" ca="1" si="831">I404*$K$2+$K$2/2</f>
        <v>0.625</v>
      </c>
      <c r="M404" s="1"/>
      <c r="N404" s="5">
        <f t="shared" ca="1" si="803"/>
        <v>-0.17499999999999999</v>
      </c>
      <c r="O404" s="5">
        <f t="shared" ca="1" si="709"/>
        <v>-0.17499999999999999</v>
      </c>
      <c r="P404" s="30">
        <f t="shared" ca="1" si="811"/>
        <v>0</v>
      </c>
      <c r="Q404" s="30" t="str">
        <f t="shared" ref="Q404" ca="1" si="832">CONCATENATE(P404,P405,P406,P407)</f>
        <v>0000</v>
      </c>
      <c r="R404" s="30">
        <f t="shared" ref="R404" ca="1" si="833">BIN2DEC(Q404)</f>
        <v>0</v>
      </c>
      <c r="S404" s="30">
        <v>99</v>
      </c>
      <c r="T404" s="30">
        <f t="shared" ref="T404" ca="1" si="834">ABS(BIN2DEC(CONCATENATE(B404,B405,B406,B407))-R404)</f>
        <v>0</v>
      </c>
      <c r="U404" s="11">
        <f t="shared" ref="U404" ca="1" si="835">R404*$K$2</f>
        <v>0</v>
      </c>
    </row>
    <row r="405" spans="1:21" x14ac:dyDescent="0.25">
      <c r="A405" s="4">
        <v>397</v>
      </c>
      <c r="B405" s="37" t="str">
        <f>MID(VLOOKUP(A405/4,'Nyquist Rate - Tx'!$E$15:$J$270,6),(MOD(A405,4)+1),1)</f>
        <v>0</v>
      </c>
      <c r="C405" s="5">
        <f t="shared" ca="1" si="808"/>
        <v>16</v>
      </c>
      <c r="D405" s="35"/>
      <c r="E405" s="5">
        <f t="shared" ca="1" si="798"/>
        <v>3.2000000000000001E-2</v>
      </c>
      <c r="F405" s="5">
        <f t="shared" ca="1" si="809"/>
        <v>3.2000000000000001E-2</v>
      </c>
      <c r="G405" s="27">
        <f t="shared" ca="1" si="810"/>
        <v>0</v>
      </c>
      <c r="H405" s="28"/>
      <c r="I405" s="28"/>
      <c r="J405" s="28"/>
      <c r="K405" s="28"/>
      <c r="L405" s="5"/>
      <c r="M405" s="1"/>
      <c r="N405" s="5">
        <f t="shared" ca="1" si="803"/>
        <v>0.11199999999999999</v>
      </c>
      <c r="O405" s="5">
        <f t="shared" ca="1" si="709"/>
        <v>0.11199999999999999</v>
      </c>
      <c r="P405" s="30">
        <f t="shared" ca="1" si="811"/>
        <v>0</v>
      </c>
      <c r="Q405" s="28"/>
      <c r="R405" s="28"/>
      <c r="S405" s="28"/>
      <c r="T405" s="28"/>
      <c r="U405" s="5"/>
    </row>
    <row r="406" spans="1:21" x14ac:dyDescent="0.25">
      <c r="A406" s="4">
        <v>398</v>
      </c>
      <c r="B406" s="37" t="str">
        <f>MID(VLOOKUP(A406/4,'Nyquist Rate - Tx'!$E$15:$J$270,6),(MOD(A406,4)+1),1)</f>
        <v>0</v>
      </c>
      <c r="C406" s="5">
        <f t="shared" ca="1" si="808"/>
        <v>29</v>
      </c>
      <c r="D406" s="35"/>
      <c r="E406" s="5">
        <f t="shared" ca="1" si="798"/>
        <v>5.7999999999999996E-2</v>
      </c>
      <c r="F406" s="5">
        <f t="shared" ca="1" si="809"/>
        <v>5.7999999999999996E-2</v>
      </c>
      <c r="G406" s="27">
        <f t="shared" ca="1" si="810"/>
        <v>0</v>
      </c>
      <c r="H406" s="28"/>
      <c r="I406" s="28"/>
      <c r="J406" s="28"/>
      <c r="K406" s="28"/>
      <c r="L406" s="5"/>
      <c r="M406" s="1"/>
      <c r="N406" s="5">
        <f t="shared" ca="1" si="803"/>
        <v>0.20299999999999999</v>
      </c>
      <c r="O406" s="5">
        <f t="shared" ca="1" si="709"/>
        <v>0.20299999999999999</v>
      </c>
      <c r="P406" s="30">
        <f t="shared" ca="1" si="811"/>
        <v>0</v>
      </c>
      <c r="Q406" s="28"/>
      <c r="R406" s="28"/>
      <c r="S406" s="28"/>
      <c r="T406" s="28"/>
      <c r="U406" s="5"/>
    </row>
    <row r="407" spans="1:21" x14ac:dyDescent="0.25">
      <c r="A407" s="4">
        <v>399</v>
      </c>
      <c r="B407" s="37" t="str">
        <f>MID(VLOOKUP(A407/4,'Nyquist Rate - Tx'!$E$15:$J$270,6),(MOD(A407,4)+1),1)</f>
        <v>0</v>
      </c>
      <c r="C407" s="5">
        <f t="shared" ca="1" si="808"/>
        <v>-50</v>
      </c>
      <c r="D407" s="35"/>
      <c r="E407" s="5">
        <f t="shared" ca="1" si="798"/>
        <v>-0.1</v>
      </c>
      <c r="F407" s="5">
        <f t="shared" ca="1" si="809"/>
        <v>-0.1</v>
      </c>
      <c r="G407" s="27">
        <f t="shared" ca="1" si="810"/>
        <v>0</v>
      </c>
      <c r="H407" s="28"/>
      <c r="I407" s="28"/>
      <c r="J407" s="28"/>
      <c r="K407" s="28"/>
      <c r="L407" s="5"/>
      <c r="M407" s="1"/>
      <c r="N407" s="5">
        <f t="shared" ca="1" si="803"/>
        <v>-0.35</v>
      </c>
      <c r="O407" s="5">
        <f t="shared" ca="1" si="709"/>
        <v>-0.35</v>
      </c>
      <c r="P407" s="30">
        <f t="shared" ca="1" si="811"/>
        <v>0</v>
      </c>
      <c r="Q407" s="28"/>
      <c r="R407" s="28"/>
      <c r="S407" s="28"/>
      <c r="T407" s="28"/>
      <c r="U407" s="5"/>
    </row>
    <row r="408" spans="1:21" x14ac:dyDescent="0.25">
      <c r="A408" s="4">
        <v>400</v>
      </c>
      <c r="B408" s="37" t="str">
        <f>MID(VLOOKUP(A408/4,'Nyquist Rate - Tx'!$E$15:$J$270,6),(MOD(A408,4)+1),1)</f>
        <v>1</v>
      </c>
      <c r="C408" s="5">
        <f t="shared" ca="1" si="808"/>
        <v>61</v>
      </c>
      <c r="D408" s="35"/>
      <c r="E408" s="5">
        <f t="shared" ca="1" si="798"/>
        <v>0.122</v>
      </c>
      <c r="F408" s="5">
        <f t="shared" ca="1" si="809"/>
        <v>1.1219999999999999</v>
      </c>
      <c r="G408" s="27">
        <f t="shared" ca="1" si="810"/>
        <v>1</v>
      </c>
      <c r="H408" s="27" t="str">
        <f t="shared" ref="H408" ca="1" si="836">CONCATENATE(G408, G409, G410, G411)</f>
        <v>1001</v>
      </c>
      <c r="I408" s="27">
        <f t="shared" ref="I408" ca="1" si="837">BIN2DEC(H408)</f>
        <v>9</v>
      </c>
      <c r="J408" s="27">
        <v>100</v>
      </c>
      <c r="K408" s="27">
        <f t="shared" ref="K408" ca="1" si="838">ABS(BIN2DEC(CONCATENATE(B408,B409,B410,B411))-I408)</f>
        <v>0</v>
      </c>
      <c r="L408" s="23">
        <f t="shared" ref="L408" ca="1" si="839">I408*$K$2+$K$2/2</f>
        <v>11.875</v>
      </c>
      <c r="M408" s="1"/>
      <c r="N408" s="5">
        <f t="shared" ca="1" si="803"/>
        <v>0.42699999999999999</v>
      </c>
      <c r="O408" s="5">
        <f t="shared" ca="1" si="709"/>
        <v>1.427</v>
      </c>
      <c r="P408" s="30">
        <f t="shared" ca="1" si="811"/>
        <v>1</v>
      </c>
      <c r="Q408" s="30" t="str">
        <f t="shared" ref="Q408" ca="1" si="840">CONCATENATE(P408,P409,P410,P411)</f>
        <v>1001</v>
      </c>
      <c r="R408" s="30">
        <f t="shared" ref="R408" ca="1" si="841">BIN2DEC(Q408)</f>
        <v>9</v>
      </c>
      <c r="S408" s="30">
        <v>100</v>
      </c>
      <c r="T408" s="30">
        <f t="shared" ref="T408" ca="1" si="842">ABS(BIN2DEC(CONCATENATE(B408,B409,B410,B411))-R408)</f>
        <v>0</v>
      </c>
      <c r="U408" s="11">
        <f t="shared" ref="U408" ca="1" si="843">R408*$K$2</f>
        <v>11.25</v>
      </c>
    </row>
    <row r="409" spans="1:21" x14ac:dyDescent="0.25">
      <c r="A409" s="4">
        <v>401</v>
      </c>
      <c r="B409" s="37" t="str">
        <f>MID(VLOOKUP(A409/4,'Nyquist Rate - Tx'!$E$15:$J$270,6),(MOD(A409,4)+1),1)</f>
        <v>0</v>
      </c>
      <c r="C409" s="5">
        <f t="shared" ca="1" si="808"/>
        <v>-56</v>
      </c>
      <c r="D409" s="35"/>
      <c r="E409" s="5">
        <f t="shared" ca="1" si="798"/>
        <v>-0.11200000000000002</v>
      </c>
      <c r="F409" s="5">
        <f t="shared" ca="1" si="809"/>
        <v>-0.11200000000000002</v>
      </c>
      <c r="G409" s="27">
        <f t="shared" ca="1" si="810"/>
        <v>0</v>
      </c>
      <c r="H409" s="28"/>
      <c r="I409" s="28"/>
      <c r="J409" s="28"/>
      <c r="K409" s="28"/>
      <c r="L409" s="5"/>
      <c r="M409" s="1"/>
      <c r="N409" s="5">
        <f t="shared" ca="1" si="803"/>
        <v>-0.39200000000000002</v>
      </c>
      <c r="O409" s="5">
        <f t="shared" ca="1" si="709"/>
        <v>-0.39200000000000002</v>
      </c>
      <c r="P409" s="30">
        <f t="shared" ca="1" si="811"/>
        <v>0</v>
      </c>
      <c r="Q409" s="28"/>
      <c r="R409" s="28"/>
      <c r="S409" s="28"/>
      <c r="T409" s="28"/>
      <c r="U409" s="5"/>
    </row>
    <row r="410" spans="1:21" x14ac:dyDescent="0.25">
      <c r="A410" s="4">
        <v>402</v>
      </c>
      <c r="B410" s="37" t="str">
        <f>MID(VLOOKUP(A410/4,'Nyquist Rate - Tx'!$E$15:$J$270,6),(MOD(A410,4)+1),1)</f>
        <v>0</v>
      </c>
      <c r="C410" s="5">
        <f t="shared" ca="1" si="808"/>
        <v>-48</v>
      </c>
      <c r="D410" s="35"/>
      <c r="E410" s="5">
        <f t="shared" ca="1" si="798"/>
        <v>-9.6000000000000002E-2</v>
      </c>
      <c r="F410" s="5">
        <f t="shared" ca="1" si="809"/>
        <v>-9.6000000000000002E-2</v>
      </c>
      <c r="G410" s="27">
        <f t="shared" ca="1" si="810"/>
        <v>0</v>
      </c>
      <c r="H410" s="28"/>
      <c r="I410" s="28"/>
      <c r="J410" s="28"/>
      <c r="K410" s="28"/>
      <c r="L410" s="5"/>
      <c r="M410" s="1"/>
      <c r="N410" s="5">
        <f t="shared" ca="1" si="803"/>
        <v>-0.33599999999999997</v>
      </c>
      <c r="O410" s="5">
        <f t="shared" ref="O410:O473" ca="1" si="844">N410+B410</f>
        <v>-0.33599999999999997</v>
      </c>
      <c r="P410" s="30">
        <f t="shared" ca="1" si="811"/>
        <v>0</v>
      </c>
      <c r="Q410" s="28"/>
      <c r="R410" s="28"/>
      <c r="S410" s="28"/>
      <c r="T410" s="28"/>
      <c r="U410" s="5"/>
    </row>
    <row r="411" spans="1:21" x14ac:dyDescent="0.25">
      <c r="A411" s="4">
        <v>403</v>
      </c>
      <c r="B411" s="37" t="str">
        <f>MID(VLOOKUP(A411/4,'Nyquist Rate - Tx'!$E$15:$J$270,6),(MOD(A411,4)+1),1)</f>
        <v>1</v>
      </c>
      <c r="C411" s="5">
        <f t="shared" ca="1" si="808"/>
        <v>23</v>
      </c>
      <c r="D411" s="35"/>
      <c r="E411" s="5">
        <f t="shared" ca="1" si="798"/>
        <v>4.6000000000000006E-2</v>
      </c>
      <c r="F411" s="5">
        <f t="shared" ca="1" si="809"/>
        <v>1.046</v>
      </c>
      <c r="G411" s="27">
        <f t="shared" ca="1" si="810"/>
        <v>1</v>
      </c>
      <c r="H411" s="28"/>
      <c r="I411" s="28"/>
      <c r="J411" s="28"/>
      <c r="K411" s="28"/>
      <c r="L411" s="5"/>
      <c r="M411" s="1"/>
      <c r="N411" s="5">
        <f t="shared" ca="1" si="803"/>
        <v>0.161</v>
      </c>
      <c r="O411" s="5">
        <f t="shared" ca="1" si="844"/>
        <v>1.161</v>
      </c>
      <c r="P411" s="30">
        <f t="shared" ca="1" si="811"/>
        <v>1</v>
      </c>
      <c r="Q411" s="28"/>
      <c r="R411" s="28"/>
      <c r="S411" s="28"/>
      <c r="T411" s="28"/>
      <c r="U411" s="5"/>
    </row>
    <row r="412" spans="1:21" x14ac:dyDescent="0.25">
      <c r="A412" s="4">
        <v>404</v>
      </c>
      <c r="B412" s="37" t="str">
        <f>MID(VLOOKUP(A412/4,'Nyquist Rate - Tx'!$E$15:$J$270,6),(MOD(A412,4)+1),1)</f>
        <v>0</v>
      </c>
      <c r="C412" s="5">
        <f t="shared" ca="1" si="808"/>
        <v>18</v>
      </c>
      <c r="D412" s="35"/>
      <c r="E412" s="5">
        <f t="shared" ca="1" si="798"/>
        <v>3.5999999999999997E-2</v>
      </c>
      <c r="F412" s="5">
        <f t="shared" ca="1" si="809"/>
        <v>3.5999999999999997E-2</v>
      </c>
      <c r="G412" s="27">
        <f t="shared" ca="1" si="810"/>
        <v>0</v>
      </c>
      <c r="H412" s="27" t="str">
        <f t="shared" ref="H412" ca="1" si="845">CONCATENATE(G412, G413, G414, G415)</f>
        <v>0000</v>
      </c>
      <c r="I412" s="27">
        <f t="shared" ref="I412" ca="1" si="846">BIN2DEC(H412)</f>
        <v>0</v>
      </c>
      <c r="J412" s="28">
        <v>101</v>
      </c>
      <c r="K412" s="27">
        <f t="shared" ref="K412" ca="1" si="847">ABS(BIN2DEC(CONCATENATE(B412,B413,B414,B415))-I412)</f>
        <v>0</v>
      </c>
      <c r="L412" s="23">
        <f t="shared" ref="L412" ca="1" si="848">I412*$K$2+$K$2/2</f>
        <v>0.625</v>
      </c>
      <c r="M412" s="1"/>
      <c r="N412" s="5">
        <f t="shared" ca="1" si="803"/>
        <v>0.126</v>
      </c>
      <c r="O412" s="5">
        <f t="shared" ca="1" si="844"/>
        <v>0.126</v>
      </c>
      <c r="P412" s="30">
        <f t="shared" ca="1" si="811"/>
        <v>0</v>
      </c>
      <c r="Q412" s="30" t="str">
        <f t="shared" ref="Q412" ca="1" si="849">CONCATENATE(P412,P413,P414,P415)</f>
        <v>0000</v>
      </c>
      <c r="R412" s="30">
        <f t="shared" ref="R412" ca="1" si="850">BIN2DEC(Q412)</f>
        <v>0</v>
      </c>
      <c r="S412" s="30">
        <v>101</v>
      </c>
      <c r="T412" s="30">
        <f t="shared" ref="T412" ca="1" si="851">ABS(BIN2DEC(CONCATENATE(B412,B413,B414,B415))-R412)</f>
        <v>0</v>
      </c>
      <c r="U412" s="11">
        <f t="shared" ref="U412" ca="1" si="852">R412*$K$2</f>
        <v>0</v>
      </c>
    </row>
    <row r="413" spans="1:21" x14ac:dyDescent="0.25">
      <c r="A413" s="4">
        <v>405</v>
      </c>
      <c r="B413" s="37" t="str">
        <f>MID(VLOOKUP(A413/4,'Nyquist Rate - Tx'!$E$15:$J$270,6),(MOD(A413,4)+1),1)</f>
        <v>0</v>
      </c>
      <c r="C413" s="5">
        <f t="shared" ca="1" si="808"/>
        <v>14</v>
      </c>
      <c r="D413" s="35"/>
      <c r="E413" s="5">
        <f t="shared" ca="1" si="798"/>
        <v>2.8000000000000004E-2</v>
      </c>
      <c r="F413" s="5">
        <f t="shared" ca="1" si="809"/>
        <v>2.8000000000000004E-2</v>
      </c>
      <c r="G413" s="27">
        <f t="shared" ca="1" si="810"/>
        <v>0</v>
      </c>
      <c r="H413" s="28"/>
      <c r="I413" s="28"/>
      <c r="J413" s="28"/>
      <c r="K413" s="28"/>
      <c r="L413" s="5"/>
      <c r="M413" s="1"/>
      <c r="N413" s="5">
        <f t="shared" ca="1" si="803"/>
        <v>9.8000000000000004E-2</v>
      </c>
      <c r="O413" s="5">
        <f t="shared" ca="1" si="844"/>
        <v>9.8000000000000004E-2</v>
      </c>
      <c r="P413" s="30">
        <f t="shared" ca="1" si="811"/>
        <v>0</v>
      </c>
      <c r="Q413" s="28"/>
      <c r="R413" s="28"/>
      <c r="S413" s="28"/>
      <c r="T413" s="28"/>
      <c r="U413" s="5"/>
    </row>
    <row r="414" spans="1:21" x14ac:dyDescent="0.25">
      <c r="A414" s="4">
        <v>406</v>
      </c>
      <c r="B414" s="37" t="str">
        <f>MID(VLOOKUP(A414/4,'Nyquist Rate - Tx'!$E$15:$J$270,6),(MOD(A414,4)+1),1)</f>
        <v>0</v>
      </c>
      <c r="C414" s="5">
        <f t="shared" ca="1" si="808"/>
        <v>48</v>
      </c>
      <c r="D414" s="35"/>
      <c r="E414" s="5">
        <f t="shared" ca="1" si="798"/>
        <v>9.6000000000000002E-2</v>
      </c>
      <c r="F414" s="5">
        <f t="shared" ca="1" si="809"/>
        <v>9.6000000000000002E-2</v>
      </c>
      <c r="G414" s="27">
        <f t="shared" ca="1" si="810"/>
        <v>0</v>
      </c>
      <c r="H414" s="28"/>
      <c r="I414" s="28"/>
      <c r="J414" s="28"/>
      <c r="K414" s="28"/>
      <c r="L414" s="5"/>
      <c r="M414" s="1"/>
      <c r="N414" s="5">
        <f t="shared" ca="1" si="803"/>
        <v>0.33599999999999997</v>
      </c>
      <c r="O414" s="5">
        <f t="shared" ca="1" si="844"/>
        <v>0.33599999999999997</v>
      </c>
      <c r="P414" s="30">
        <f t="shared" ca="1" si="811"/>
        <v>0</v>
      </c>
      <c r="Q414" s="28"/>
      <c r="R414" s="28"/>
      <c r="S414" s="28"/>
      <c r="T414" s="28"/>
      <c r="U414" s="5"/>
    </row>
    <row r="415" spans="1:21" x14ac:dyDescent="0.25">
      <c r="A415" s="4">
        <v>407</v>
      </c>
      <c r="B415" s="37" t="str">
        <f>MID(VLOOKUP(A415/4,'Nyquist Rate - Tx'!$E$15:$J$270,6),(MOD(A415,4)+1),1)</f>
        <v>0</v>
      </c>
      <c r="C415" s="5">
        <f t="shared" ca="1" si="808"/>
        <v>-80</v>
      </c>
      <c r="D415" s="35"/>
      <c r="E415" s="5">
        <f t="shared" ca="1" si="798"/>
        <v>-0.16000000000000003</v>
      </c>
      <c r="F415" s="5">
        <f t="shared" ca="1" si="809"/>
        <v>-0.16000000000000003</v>
      </c>
      <c r="G415" s="27">
        <f t="shared" ca="1" si="810"/>
        <v>0</v>
      </c>
      <c r="H415" s="28"/>
      <c r="I415" s="28"/>
      <c r="J415" s="28"/>
      <c r="K415" s="28"/>
      <c r="L415" s="5"/>
      <c r="M415" s="1"/>
      <c r="N415" s="5">
        <f t="shared" ca="1" si="803"/>
        <v>-0.55999999999999994</v>
      </c>
      <c r="O415" s="5">
        <f t="shared" ca="1" si="844"/>
        <v>-0.55999999999999994</v>
      </c>
      <c r="P415" s="30">
        <f t="shared" ca="1" si="811"/>
        <v>0</v>
      </c>
      <c r="Q415" s="28"/>
      <c r="R415" s="28"/>
      <c r="S415" s="28"/>
      <c r="T415" s="28"/>
      <c r="U415" s="5"/>
    </row>
    <row r="416" spans="1:21" x14ac:dyDescent="0.25">
      <c r="A416" s="4">
        <v>408</v>
      </c>
      <c r="B416" s="37" t="str">
        <f>MID(VLOOKUP(A416/4,'Nyquist Rate - Tx'!$E$15:$J$270,6),(MOD(A416,4)+1),1)</f>
        <v>0</v>
      </c>
      <c r="C416" s="5">
        <f t="shared" ca="1" si="808"/>
        <v>41</v>
      </c>
      <c r="D416" s="35"/>
      <c r="E416" s="5">
        <f t="shared" ca="1" si="798"/>
        <v>8.2000000000000003E-2</v>
      </c>
      <c r="F416" s="5">
        <f t="shared" ca="1" si="809"/>
        <v>8.2000000000000003E-2</v>
      </c>
      <c r="G416" s="27">
        <f t="shared" ca="1" si="810"/>
        <v>0</v>
      </c>
      <c r="H416" s="27" t="str">
        <f t="shared" ref="H416" ca="1" si="853">CONCATENATE(G416, G417, G418, G419)</f>
        <v>0110</v>
      </c>
      <c r="I416" s="27">
        <f t="shared" ref="I416" ca="1" si="854">BIN2DEC(H416)</f>
        <v>6</v>
      </c>
      <c r="J416" s="27">
        <v>102</v>
      </c>
      <c r="K416" s="27">
        <f t="shared" ref="K416" ca="1" si="855">ABS(BIN2DEC(CONCATENATE(B416,B417,B418,B419))-I416)</f>
        <v>0</v>
      </c>
      <c r="L416" s="23">
        <f t="shared" ref="L416" ca="1" si="856">I416*$K$2+$K$2/2</f>
        <v>8.125</v>
      </c>
      <c r="M416" s="1"/>
      <c r="N416" s="5">
        <f t="shared" ca="1" si="803"/>
        <v>0.28699999999999998</v>
      </c>
      <c r="O416" s="5">
        <f t="shared" ca="1" si="844"/>
        <v>0.28699999999999998</v>
      </c>
      <c r="P416" s="30">
        <f t="shared" ca="1" si="811"/>
        <v>0</v>
      </c>
      <c r="Q416" s="30" t="str">
        <f t="shared" ref="Q416" ca="1" si="857">CONCATENATE(P416,P417,P418,P419)</f>
        <v>0010</v>
      </c>
      <c r="R416" s="30">
        <f t="shared" ref="R416" ca="1" si="858">BIN2DEC(Q416)</f>
        <v>2</v>
      </c>
      <c r="S416" s="30">
        <v>102</v>
      </c>
      <c r="T416" s="30">
        <f t="shared" ref="T416" ca="1" si="859">ABS(BIN2DEC(CONCATENATE(B416,B417,B418,B419))-R416)</f>
        <v>4</v>
      </c>
      <c r="U416" s="11">
        <f t="shared" ref="U416" ca="1" si="860">R416*$K$2</f>
        <v>2.5</v>
      </c>
    </row>
    <row r="417" spans="1:21" x14ac:dyDescent="0.25">
      <c r="A417" s="4">
        <v>409</v>
      </c>
      <c r="B417" s="37" t="str">
        <f>MID(VLOOKUP(A417/4,'Nyquist Rate - Tx'!$E$15:$J$270,6),(MOD(A417,4)+1),1)</f>
        <v>1</v>
      </c>
      <c r="C417" s="5">
        <f t="shared" ca="1" si="808"/>
        <v>-97</v>
      </c>
      <c r="D417" s="35"/>
      <c r="E417" s="5">
        <f t="shared" ca="1" si="798"/>
        <v>-0.19400000000000001</v>
      </c>
      <c r="F417" s="5">
        <f t="shared" ca="1" si="809"/>
        <v>0.80600000000000005</v>
      </c>
      <c r="G417" s="27">
        <f t="shared" ca="1" si="810"/>
        <v>1</v>
      </c>
      <c r="H417" s="28"/>
      <c r="I417" s="28"/>
      <c r="J417" s="28"/>
      <c r="K417" s="28"/>
      <c r="L417" s="5"/>
      <c r="M417" s="1"/>
      <c r="N417" s="5">
        <f t="shared" ca="1" si="803"/>
        <v>-0.67899999999999994</v>
      </c>
      <c r="O417" s="5">
        <f t="shared" ca="1" si="844"/>
        <v>0.32100000000000006</v>
      </c>
      <c r="P417" s="30">
        <f t="shared" ca="1" si="811"/>
        <v>0</v>
      </c>
      <c r="Q417" s="28"/>
      <c r="R417" s="28"/>
      <c r="S417" s="28"/>
      <c r="T417" s="28"/>
      <c r="U417" s="5"/>
    </row>
    <row r="418" spans="1:21" x14ac:dyDescent="0.25">
      <c r="A418" s="4">
        <v>410</v>
      </c>
      <c r="B418" s="37" t="str">
        <f>MID(VLOOKUP(A418/4,'Nyquist Rate - Tx'!$E$15:$J$270,6),(MOD(A418,4)+1),1)</f>
        <v>1</v>
      </c>
      <c r="C418" s="5">
        <f t="shared" ca="1" si="808"/>
        <v>9</v>
      </c>
      <c r="D418" s="35"/>
      <c r="E418" s="5">
        <f t="shared" ca="1" si="798"/>
        <v>1.7999999999999999E-2</v>
      </c>
      <c r="F418" s="5">
        <f t="shared" ca="1" si="809"/>
        <v>1.018</v>
      </c>
      <c r="G418" s="27">
        <f t="shared" ca="1" si="810"/>
        <v>1</v>
      </c>
      <c r="H418" s="28"/>
      <c r="I418" s="28"/>
      <c r="J418" s="28"/>
      <c r="K418" s="28"/>
      <c r="L418" s="5"/>
      <c r="M418" s="1"/>
      <c r="N418" s="5">
        <f t="shared" ca="1" si="803"/>
        <v>6.3E-2</v>
      </c>
      <c r="O418" s="5">
        <f t="shared" ca="1" si="844"/>
        <v>1.0629999999999999</v>
      </c>
      <c r="P418" s="30">
        <f t="shared" ca="1" si="811"/>
        <v>1</v>
      </c>
      <c r="Q418" s="28"/>
      <c r="R418" s="28"/>
      <c r="S418" s="28"/>
      <c r="T418" s="28"/>
      <c r="U418" s="5"/>
    </row>
    <row r="419" spans="1:21" x14ac:dyDescent="0.25">
      <c r="A419" s="4">
        <v>411</v>
      </c>
      <c r="B419" s="37" t="str">
        <f>MID(VLOOKUP(A419/4,'Nyquist Rate - Tx'!$E$15:$J$270,6),(MOD(A419,4)+1),1)</f>
        <v>0</v>
      </c>
      <c r="C419" s="5">
        <f t="shared" ca="1" si="808"/>
        <v>18</v>
      </c>
      <c r="D419" s="35"/>
      <c r="E419" s="5">
        <f t="shared" ca="1" si="798"/>
        <v>3.5999999999999997E-2</v>
      </c>
      <c r="F419" s="5">
        <f t="shared" ca="1" si="809"/>
        <v>3.5999999999999997E-2</v>
      </c>
      <c r="G419" s="27">
        <f t="shared" ca="1" si="810"/>
        <v>0</v>
      </c>
      <c r="H419" s="28"/>
      <c r="I419" s="28"/>
      <c r="J419" s="28"/>
      <c r="K419" s="28"/>
      <c r="L419" s="5"/>
      <c r="M419" s="1"/>
      <c r="N419" s="5">
        <f t="shared" ca="1" si="803"/>
        <v>0.126</v>
      </c>
      <c r="O419" s="5">
        <f t="shared" ca="1" si="844"/>
        <v>0.126</v>
      </c>
      <c r="P419" s="30">
        <f t="shared" ca="1" si="811"/>
        <v>0</v>
      </c>
      <c r="Q419" s="28"/>
      <c r="R419" s="28"/>
      <c r="S419" s="28"/>
      <c r="T419" s="28"/>
      <c r="U419" s="5"/>
    </row>
    <row r="420" spans="1:21" x14ac:dyDescent="0.25">
      <c r="A420" s="4">
        <v>412</v>
      </c>
      <c r="B420" s="37" t="str">
        <f>MID(VLOOKUP(A420/4,'Nyquist Rate - Tx'!$E$15:$J$270,6),(MOD(A420,4)+1),1)</f>
        <v>0</v>
      </c>
      <c r="C420" s="5">
        <f t="shared" ca="1" si="808"/>
        <v>-37</v>
      </c>
      <c r="D420" s="35"/>
      <c r="E420" s="5">
        <f t="shared" ca="1" si="798"/>
        <v>-7.3999999999999996E-2</v>
      </c>
      <c r="F420" s="5">
        <f t="shared" ca="1" si="809"/>
        <v>-7.3999999999999996E-2</v>
      </c>
      <c r="G420" s="27">
        <f t="shared" ca="1" si="810"/>
        <v>0</v>
      </c>
      <c r="H420" s="27" t="str">
        <f t="shared" ref="H420" ca="1" si="861">CONCATENATE(G420, G421, G422, G423)</f>
        <v>0000</v>
      </c>
      <c r="I420" s="27">
        <f t="shared" ref="I420" ca="1" si="862">BIN2DEC(H420)</f>
        <v>0</v>
      </c>
      <c r="J420" s="28">
        <v>103</v>
      </c>
      <c r="K420" s="27">
        <f t="shared" ref="K420" ca="1" si="863">ABS(BIN2DEC(CONCATENATE(B420,B421,B422,B423))-I420)</f>
        <v>0</v>
      </c>
      <c r="L420" s="23">
        <f t="shared" ref="L420" ca="1" si="864">I420*$K$2+$K$2/2</f>
        <v>0.625</v>
      </c>
      <c r="M420" s="1"/>
      <c r="N420" s="5">
        <f t="shared" ca="1" si="803"/>
        <v>-0.25900000000000001</v>
      </c>
      <c r="O420" s="5">
        <f t="shared" ca="1" si="844"/>
        <v>-0.25900000000000001</v>
      </c>
      <c r="P420" s="30">
        <f t="shared" ca="1" si="811"/>
        <v>0</v>
      </c>
      <c r="Q420" s="30" t="str">
        <f t="shared" ref="Q420" ca="1" si="865">CONCATENATE(P420,P421,P422,P423)</f>
        <v>0001</v>
      </c>
      <c r="R420" s="30">
        <f t="shared" ref="R420" ca="1" si="866">BIN2DEC(Q420)</f>
        <v>1</v>
      </c>
      <c r="S420" s="30">
        <v>103</v>
      </c>
      <c r="T420" s="30">
        <f t="shared" ref="T420" ca="1" si="867">ABS(BIN2DEC(CONCATENATE(B420,B421,B422,B423))-R420)</f>
        <v>1</v>
      </c>
      <c r="U420" s="11">
        <f t="shared" ref="U420" ca="1" si="868">R420*$K$2</f>
        <v>1.25</v>
      </c>
    </row>
    <row r="421" spans="1:21" x14ac:dyDescent="0.25">
      <c r="A421" s="4">
        <v>413</v>
      </c>
      <c r="B421" s="37" t="str">
        <f>MID(VLOOKUP(A421/4,'Nyquist Rate - Tx'!$E$15:$J$270,6),(MOD(A421,4)+1),1)</f>
        <v>0</v>
      </c>
      <c r="C421" s="5">
        <f t="shared" ca="1" si="808"/>
        <v>48</v>
      </c>
      <c r="D421" s="35"/>
      <c r="E421" s="5">
        <f t="shared" ca="1" si="798"/>
        <v>9.6000000000000002E-2</v>
      </c>
      <c r="F421" s="5">
        <f t="shared" ca="1" si="809"/>
        <v>9.6000000000000002E-2</v>
      </c>
      <c r="G421" s="27">
        <f t="shared" ca="1" si="810"/>
        <v>0</v>
      </c>
      <c r="H421" s="28"/>
      <c r="I421" s="28"/>
      <c r="J421" s="28"/>
      <c r="K421" s="28"/>
      <c r="L421" s="5"/>
      <c r="M421" s="1"/>
      <c r="N421" s="5">
        <f t="shared" ca="1" si="803"/>
        <v>0.33599999999999997</v>
      </c>
      <c r="O421" s="5">
        <f t="shared" ca="1" si="844"/>
        <v>0.33599999999999997</v>
      </c>
      <c r="P421" s="30">
        <f t="shared" ca="1" si="811"/>
        <v>0</v>
      </c>
      <c r="Q421" s="28"/>
      <c r="R421" s="28"/>
      <c r="S421" s="28"/>
      <c r="T421" s="28"/>
      <c r="U421" s="5"/>
    </row>
    <row r="422" spans="1:21" x14ac:dyDescent="0.25">
      <c r="A422" s="4">
        <v>414</v>
      </c>
      <c r="B422" s="37" t="str">
        <f>MID(VLOOKUP(A422/4,'Nyquist Rate - Tx'!$E$15:$J$270,6),(MOD(A422,4)+1),1)</f>
        <v>0</v>
      </c>
      <c r="C422" s="5">
        <f t="shared" ca="1" si="808"/>
        <v>-31</v>
      </c>
      <c r="D422" s="35"/>
      <c r="E422" s="5">
        <f t="shared" ca="1" si="798"/>
        <v>-6.2E-2</v>
      </c>
      <c r="F422" s="5">
        <f t="shared" ca="1" si="809"/>
        <v>-6.2E-2</v>
      </c>
      <c r="G422" s="27">
        <f t="shared" ca="1" si="810"/>
        <v>0</v>
      </c>
      <c r="H422" s="28"/>
      <c r="I422" s="28"/>
      <c r="J422" s="28"/>
      <c r="K422" s="28"/>
      <c r="L422" s="5"/>
      <c r="M422" s="1"/>
      <c r="N422" s="5">
        <f t="shared" ca="1" si="803"/>
        <v>-0.217</v>
      </c>
      <c r="O422" s="5">
        <f t="shared" ca="1" si="844"/>
        <v>-0.217</v>
      </c>
      <c r="P422" s="30">
        <f t="shared" ca="1" si="811"/>
        <v>0</v>
      </c>
      <c r="Q422" s="28"/>
      <c r="R422" s="28"/>
      <c r="S422" s="28"/>
      <c r="T422" s="28"/>
      <c r="U422" s="5"/>
    </row>
    <row r="423" spans="1:21" x14ac:dyDescent="0.25">
      <c r="A423" s="4">
        <v>415</v>
      </c>
      <c r="B423" s="37" t="str">
        <f>MID(VLOOKUP(A423/4,'Nyquist Rate - Tx'!$E$15:$J$270,6),(MOD(A423,4)+1),1)</f>
        <v>0</v>
      </c>
      <c r="C423" s="5">
        <f t="shared" ca="1" si="808"/>
        <v>81</v>
      </c>
      <c r="D423" s="35"/>
      <c r="E423" s="5">
        <f t="shared" ca="1" si="798"/>
        <v>0.16200000000000003</v>
      </c>
      <c r="F423" s="5">
        <f t="shared" ca="1" si="809"/>
        <v>0.16200000000000003</v>
      </c>
      <c r="G423" s="27">
        <f t="shared" ca="1" si="810"/>
        <v>0</v>
      </c>
      <c r="H423" s="28"/>
      <c r="I423" s="28"/>
      <c r="J423" s="28"/>
      <c r="K423" s="28"/>
      <c r="L423" s="5"/>
      <c r="M423" s="1"/>
      <c r="N423" s="5">
        <f t="shared" ca="1" si="803"/>
        <v>0.56699999999999995</v>
      </c>
      <c r="O423" s="5">
        <f t="shared" ca="1" si="844"/>
        <v>0.56699999999999995</v>
      </c>
      <c r="P423" s="30">
        <f t="shared" ca="1" si="811"/>
        <v>1</v>
      </c>
      <c r="Q423" s="28"/>
      <c r="R423" s="28"/>
      <c r="S423" s="28"/>
      <c r="T423" s="28"/>
      <c r="U423" s="5"/>
    </row>
    <row r="424" spans="1:21" x14ac:dyDescent="0.25">
      <c r="A424" s="4">
        <v>416</v>
      </c>
      <c r="B424" s="37" t="str">
        <f>MID(VLOOKUP(A424/4,'Nyquist Rate - Tx'!$E$15:$J$270,6),(MOD(A424,4)+1),1)</f>
        <v>1</v>
      </c>
      <c r="C424" s="5">
        <f t="shared" ca="1" si="808"/>
        <v>17</v>
      </c>
      <c r="D424" s="35"/>
      <c r="E424" s="5">
        <f t="shared" ca="1" si="798"/>
        <v>3.4000000000000002E-2</v>
      </c>
      <c r="F424" s="5">
        <f t="shared" ca="1" si="809"/>
        <v>1.034</v>
      </c>
      <c r="G424" s="27">
        <f t="shared" ca="1" si="810"/>
        <v>1</v>
      </c>
      <c r="H424" s="27" t="str">
        <f t="shared" ref="H424" ca="1" si="869">CONCATENATE(G424, G425, G426, G427)</f>
        <v>1001</v>
      </c>
      <c r="I424" s="27">
        <f t="shared" ref="I424" ca="1" si="870">BIN2DEC(H424)</f>
        <v>9</v>
      </c>
      <c r="J424" s="27">
        <v>104</v>
      </c>
      <c r="K424" s="27">
        <f t="shared" ref="K424" ca="1" si="871">ABS(BIN2DEC(CONCATENATE(B424,B425,B426,B427))-I424)</f>
        <v>0</v>
      </c>
      <c r="L424" s="23">
        <f t="shared" ref="L424" ca="1" si="872">I424*$K$2+$K$2/2</f>
        <v>11.875</v>
      </c>
      <c r="M424" s="1"/>
      <c r="N424" s="5">
        <f t="shared" ca="1" si="803"/>
        <v>0.11899999999999999</v>
      </c>
      <c r="O424" s="5">
        <f t="shared" ca="1" si="844"/>
        <v>1.119</v>
      </c>
      <c r="P424" s="30">
        <f t="shared" ca="1" si="811"/>
        <v>1</v>
      </c>
      <c r="Q424" s="30" t="str">
        <f t="shared" ref="Q424" ca="1" si="873">CONCATENATE(P424,P425,P426,P427)</f>
        <v>1001</v>
      </c>
      <c r="R424" s="30">
        <f t="shared" ref="R424" ca="1" si="874">BIN2DEC(Q424)</f>
        <v>9</v>
      </c>
      <c r="S424" s="30">
        <v>104</v>
      </c>
      <c r="T424" s="30">
        <f t="shared" ref="T424" ca="1" si="875">ABS(BIN2DEC(CONCATENATE(B424,B425,B426,B427))-R424)</f>
        <v>0</v>
      </c>
      <c r="U424" s="11">
        <f t="shared" ref="U424" ca="1" si="876">R424*$K$2</f>
        <v>11.25</v>
      </c>
    </row>
    <row r="425" spans="1:21" x14ac:dyDescent="0.25">
      <c r="A425" s="4">
        <v>417</v>
      </c>
      <c r="B425" s="37" t="str">
        <f>MID(VLOOKUP(A425/4,'Nyquist Rate - Tx'!$E$15:$J$270,6),(MOD(A425,4)+1),1)</f>
        <v>0</v>
      </c>
      <c r="C425" s="5">
        <f t="shared" ca="1" si="808"/>
        <v>-24</v>
      </c>
      <c r="D425" s="35"/>
      <c r="E425" s="5">
        <f t="shared" ca="1" si="798"/>
        <v>-4.8000000000000001E-2</v>
      </c>
      <c r="F425" s="5">
        <f t="shared" ca="1" si="809"/>
        <v>-4.8000000000000001E-2</v>
      </c>
      <c r="G425" s="27">
        <f t="shared" ca="1" si="810"/>
        <v>0</v>
      </c>
      <c r="H425" s="28"/>
      <c r="I425" s="28"/>
      <c r="J425" s="28"/>
      <c r="K425" s="28"/>
      <c r="L425" s="5"/>
      <c r="M425" s="1"/>
      <c r="N425" s="5">
        <f t="shared" ca="1" si="803"/>
        <v>-0.16799999999999998</v>
      </c>
      <c r="O425" s="5">
        <f t="shared" ca="1" si="844"/>
        <v>-0.16799999999999998</v>
      </c>
      <c r="P425" s="30">
        <f t="shared" ca="1" si="811"/>
        <v>0</v>
      </c>
      <c r="Q425" s="28"/>
      <c r="R425" s="28"/>
      <c r="S425" s="28"/>
      <c r="T425" s="28"/>
      <c r="U425" s="5"/>
    </row>
    <row r="426" spans="1:21" x14ac:dyDescent="0.25">
      <c r="A426" s="4">
        <v>418</v>
      </c>
      <c r="B426" s="37" t="str">
        <f>MID(VLOOKUP(A426/4,'Nyquist Rate - Tx'!$E$15:$J$270,6),(MOD(A426,4)+1),1)</f>
        <v>0</v>
      </c>
      <c r="C426" s="5">
        <f t="shared" ca="1" si="808"/>
        <v>26</v>
      </c>
      <c r="D426" s="35"/>
      <c r="E426" s="5">
        <f t="shared" ca="1" si="798"/>
        <v>5.2000000000000005E-2</v>
      </c>
      <c r="F426" s="5">
        <f t="shared" ca="1" si="809"/>
        <v>5.2000000000000005E-2</v>
      </c>
      <c r="G426" s="27">
        <f t="shared" ca="1" si="810"/>
        <v>0</v>
      </c>
      <c r="H426" s="28"/>
      <c r="I426" s="28"/>
      <c r="J426" s="28"/>
      <c r="K426" s="28"/>
      <c r="L426" s="5"/>
      <c r="M426" s="1"/>
      <c r="N426" s="5">
        <f t="shared" ca="1" si="803"/>
        <v>0.182</v>
      </c>
      <c r="O426" s="5">
        <f t="shared" ca="1" si="844"/>
        <v>0.182</v>
      </c>
      <c r="P426" s="30">
        <f t="shared" ca="1" si="811"/>
        <v>0</v>
      </c>
      <c r="Q426" s="28"/>
      <c r="R426" s="28"/>
      <c r="S426" s="28"/>
      <c r="T426" s="28"/>
      <c r="U426" s="5"/>
    </row>
    <row r="427" spans="1:21" x14ac:dyDescent="0.25">
      <c r="A427" s="4">
        <v>419</v>
      </c>
      <c r="B427" s="37" t="str">
        <f>MID(VLOOKUP(A427/4,'Nyquist Rate - Tx'!$E$15:$J$270,6),(MOD(A427,4)+1),1)</f>
        <v>1</v>
      </c>
      <c r="C427" s="5">
        <f t="shared" ca="1" si="808"/>
        <v>-62</v>
      </c>
      <c r="D427" s="35"/>
      <c r="E427" s="5">
        <f t="shared" ca="1" si="798"/>
        <v>-0.124</v>
      </c>
      <c r="F427" s="5">
        <f t="shared" ca="1" si="809"/>
        <v>0.876</v>
      </c>
      <c r="G427" s="27">
        <f t="shared" ca="1" si="810"/>
        <v>1</v>
      </c>
      <c r="H427" s="28"/>
      <c r="I427" s="28"/>
      <c r="J427" s="28"/>
      <c r="K427" s="28"/>
      <c r="L427" s="5"/>
      <c r="M427" s="1"/>
      <c r="N427" s="5">
        <f t="shared" ca="1" si="803"/>
        <v>-0.434</v>
      </c>
      <c r="O427" s="5">
        <f t="shared" ca="1" si="844"/>
        <v>0.56600000000000006</v>
      </c>
      <c r="P427" s="30">
        <f t="shared" ca="1" si="811"/>
        <v>1</v>
      </c>
      <c r="Q427" s="28"/>
      <c r="R427" s="28"/>
      <c r="S427" s="28"/>
      <c r="T427" s="28"/>
      <c r="U427" s="5"/>
    </row>
    <row r="428" spans="1:21" x14ac:dyDescent="0.25">
      <c r="A428" s="4">
        <v>420</v>
      </c>
      <c r="B428" s="37" t="str">
        <f>MID(VLOOKUP(A428/4,'Nyquist Rate - Tx'!$E$15:$J$270,6),(MOD(A428,4)+1),1)</f>
        <v>0</v>
      </c>
      <c r="C428" s="5">
        <f t="shared" ca="1" si="808"/>
        <v>57</v>
      </c>
      <c r="D428" s="35"/>
      <c r="E428" s="5">
        <f t="shared" ca="1" si="798"/>
        <v>0.11399999999999999</v>
      </c>
      <c r="F428" s="5">
        <f t="shared" ca="1" si="809"/>
        <v>0.11399999999999999</v>
      </c>
      <c r="G428" s="27">
        <f t="shared" ca="1" si="810"/>
        <v>0</v>
      </c>
      <c r="H428" s="27" t="str">
        <f t="shared" ref="H428" ca="1" si="877">CONCATENATE(G428, G429, G430, G431)</f>
        <v>0000</v>
      </c>
      <c r="I428" s="27">
        <f t="shared" ref="I428" ca="1" si="878">BIN2DEC(H428)</f>
        <v>0</v>
      </c>
      <c r="J428" s="28">
        <v>105</v>
      </c>
      <c r="K428" s="27">
        <f t="shared" ref="K428" ca="1" si="879">ABS(BIN2DEC(CONCATENATE(B428,B429,B430,B431))-I428)</f>
        <v>0</v>
      </c>
      <c r="L428" s="23">
        <f t="shared" ref="L428" ca="1" si="880">I428*$K$2+$K$2/2</f>
        <v>0.625</v>
      </c>
      <c r="M428" s="1"/>
      <c r="N428" s="5">
        <f t="shared" ca="1" si="803"/>
        <v>0.39899999999999997</v>
      </c>
      <c r="O428" s="5">
        <f t="shared" ca="1" si="844"/>
        <v>0.39899999999999997</v>
      </c>
      <c r="P428" s="30">
        <f t="shared" ca="1" si="811"/>
        <v>0</v>
      </c>
      <c r="Q428" s="30" t="str">
        <f t="shared" ref="Q428" ca="1" si="881">CONCATENATE(P428,P429,P430,P431)</f>
        <v>0000</v>
      </c>
      <c r="R428" s="30">
        <f t="shared" ref="R428" ca="1" si="882">BIN2DEC(Q428)</f>
        <v>0</v>
      </c>
      <c r="S428" s="30">
        <v>105</v>
      </c>
      <c r="T428" s="30">
        <f t="shared" ref="T428" ca="1" si="883">ABS(BIN2DEC(CONCATENATE(B428,B429,B430,B431))-R428)</f>
        <v>0</v>
      </c>
      <c r="U428" s="11">
        <f t="shared" ref="U428" ca="1" si="884">R428*$K$2</f>
        <v>0</v>
      </c>
    </row>
    <row r="429" spans="1:21" x14ac:dyDescent="0.25">
      <c r="A429" s="4">
        <v>421</v>
      </c>
      <c r="B429" s="37" t="str">
        <f>MID(VLOOKUP(A429/4,'Nyquist Rate - Tx'!$E$15:$J$270,6),(MOD(A429,4)+1),1)</f>
        <v>0</v>
      </c>
      <c r="C429" s="5">
        <f t="shared" ca="1" si="808"/>
        <v>61</v>
      </c>
      <c r="D429" s="35"/>
      <c r="E429" s="5">
        <f t="shared" ca="1" si="798"/>
        <v>0.122</v>
      </c>
      <c r="F429" s="5">
        <f t="shared" ca="1" si="809"/>
        <v>0.122</v>
      </c>
      <c r="G429" s="27">
        <f t="shared" ca="1" si="810"/>
        <v>0</v>
      </c>
      <c r="H429" s="28"/>
      <c r="I429" s="28"/>
      <c r="J429" s="28"/>
      <c r="K429" s="28"/>
      <c r="L429" s="5"/>
      <c r="M429" s="1"/>
      <c r="N429" s="5">
        <f t="shared" ca="1" si="803"/>
        <v>0.42699999999999999</v>
      </c>
      <c r="O429" s="5">
        <f t="shared" ca="1" si="844"/>
        <v>0.42699999999999999</v>
      </c>
      <c r="P429" s="30">
        <f t="shared" ca="1" si="811"/>
        <v>0</v>
      </c>
      <c r="Q429" s="28"/>
      <c r="R429" s="28"/>
      <c r="S429" s="28"/>
      <c r="T429" s="28"/>
      <c r="U429" s="5"/>
    </row>
    <row r="430" spans="1:21" x14ac:dyDescent="0.25">
      <c r="A430" s="4">
        <v>422</v>
      </c>
      <c r="B430" s="37" t="str">
        <f>MID(VLOOKUP(A430/4,'Nyquist Rate - Tx'!$E$15:$J$270,6),(MOD(A430,4)+1),1)</f>
        <v>0</v>
      </c>
      <c r="C430" s="5">
        <f t="shared" ca="1" si="808"/>
        <v>-89</v>
      </c>
      <c r="D430" s="35"/>
      <c r="E430" s="5">
        <f t="shared" ca="1" si="798"/>
        <v>-0.17800000000000002</v>
      </c>
      <c r="F430" s="5">
        <f t="shared" ca="1" si="809"/>
        <v>-0.17800000000000002</v>
      </c>
      <c r="G430" s="27">
        <f t="shared" ca="1" si="810"/>
        <v>0</v>
      </c>
      <c r="H430" s="28"/>
      <c r="I430" s="28"/>
      <c r="J430" s="28"/>
      <c r="K430" s="28"/>
      <c r="L430" s="5"/>
      <c r="M430" s="1"/>
      <c r="N430" s="5">
        <f t="shared" ca="1" si="803"/>
        <v>-0.623</v>
      </c>
      <c r="O430" s="5">
        <f t="shared" ca="1" si="844"/>
        <v>-0.623</v>
      </c>
      <c r="P430" s="30">
        <f t="shared" ca="1" si="811"/>
        <v>0</v>
      </c>
      <c r="Q430" s="28"/>
      <c r="R430" s="28"/>
      <c r="S430" s="28"/>
      <c r="T430" s="28"/>
      <c r="U430" s="5"/>
    </row>
    <row r="431" spans="1:21" x14ac:dyDescent="0.25">
      <c r="A431" s="4">
        <v>423</v>
      </c>
      <c r="B431" s="37" t="str">
        <f>MID(VLOOKUP(A431/4,'Nyquist Rate - Tx'!$E$15:$J$270,6),(MOD(A431,4)+1),1)</f>
        <v>0</v>
      </c>
      <c r="C431" s="5">
        <f t="shared" ca="1" si="808"/>
        <v>-44</v>
      </c>
      <c r="D431" s="35"/>
      <c r="E431" s="5">
        <f t="shared" ca="1" si="798"/>
        <v>-8.8000000000000009E-2</v>
      </c>
      <c r="F431" s="5">
        <f t="shared" ca="1" si="809"/>
        <v>-8.8000000000000009E-2</v>
      </c>
      <c r="G431" s="27">
        <f t="shared" ca="1" si="810"/>
        <v>0</v>
      </c>
      <c r="H431" s="28"/>
      <c r="I431" s="28"/>
      <c r="J431" s="28"/>
      <c r="K431" s="28"/>
      <c r="L431" s="5"/>
      <c r="M431" s="1"/>
      <c r="N431" s="5">
        <f t="shared" ca="1" si="803"/>
        <v>-0.308</v>
      </c>
      <c r="O431" s="5">
        <f t="shared" ca="1" si="844"/>
        <v>-0.308</v>
      </c>
      <c r="P431" s="30">
        <f t="shared" ca="1" si="811"/>
        <v>0</v>
      </c>
      <c r="Q431" s="28"/>
      <c r="R431" s="28"/>
      <c r="S431" s="28"/>
      <c r="T431" s="28"/>
      <c r="U431" s="5"/>
    </row>
    <row r="432" spans="1:21" x14ac:dyDescent="0.25">
      <c r="A432" s="4">
        <v>424</v>
      </c>
      <c r="B432" s="37" t="str">
        <f>MID(VLOOKUP(A432/4,'Nyquist Rate - Tx'!$E$15:$J$270,6),(MOD(A432,4)+1),1)</f>
        <v>0</v>
      </c>
      <c r="C432" s="5">
        <f t="shared" ca="1" si="808"/>
        <v>-60</v>
      </c>
      <c r="D432" s="35"/>
      <c r="E432" s="5">
        <f t="shared" ca="1" si="798"/>
        <v>-0.12</v>
      </c>
      <c r="F432" s="5">
        <f t="shared" ca="1" si="809"/>
        <v>-0.12</v>
      </c>
      <c r="G432" s="27">
        <f t="shared" ca="1" si="810"/>
        <v>0</v>
      </c>
      <c r="H432" s="27" t="str">
        <f t="shared" ref="H432" ca="1" si="885">CONCATENATE(G432, G433, G434, G435)</f>
        <v>0110</v>
      </c>
      <c r="I432" s="27">
        <f t="shared" ref="I432" ca="1" si="886">BIN2DEC(H432)</f>
        <v>6</v>
      </c>
      <c r="J432" s="27">
        <v>106</v>
      </c>
      <c r="K432" s="27">
        <f t="shared" ref="K432" ca="1" si="887">ABS(BIN2DEC(CONCATENATE(B432,B433,B434,B435))-I432)</f>
        <v>0</v>
      </c>
      <c r="L432" s="23">
        <f t="shared" ref="L432" ca="1" si="888">I432*$K$2+$K$2/2</f>
        <v>8.125</v>
      </c>
      <c r="M432" s="1"/>
      <c r="N432" s="5">
        <f t="shared" ca="1" si="803"/>
        <v>-0.42</v>
      </c>
      <c r="O432" s="5">
        <f t="shared" ca="1" si="844"/>
        <v>-0.42</v>
      </c>
      <c r="P432" s="30">
        <f t="shared" ca="1" si="811"/>
        <v>0</v>
      </c>
      <c r="Q432" s="30" t="str">
        <f t="shared" ref="Q432" ca="1" si="889">CONCATENATE(P432,P433,P434,P435)</f>
        <v>0110</v>
      </c>
      <c r="R432" s="30">
        <f t="shared" ref="R432" ca="1" si="890">BIN2DEC(Q432)</f>
        <v>6</v>
      </c>
      <c r="S432" s="30">
        <v>106</v>
      </c>
      <c r="T432" s="30">
        <f t="shared" ref="T432" ca="1" si="891">ABS(BIN2DEC(CONCATENATE(B432,B433,B434,B435))-R432)</f>
        <v>0</v>
      </c>
      <c r="U432" s="11">
        <f t="shared" ref="U432" ca="1" si="892">R432*$K$2</f>
        <v>7.5</v>
      </c>
    </row>
    <row r="433" spans="1:21" x14ac:dyDescent="0.25">
      <c r="A433" s="4">
        <v>425</v>
      </c>
      <c r="B433" s="37" t="str">
        <f>MID(VLOOKUP(A433/4,'Nyquist Rate - Tx'!$E$15:$J$270,6),(MOD(A433,4)+1),1)</f>
        <v>1</v>
      </c>
      <c r="C433" s="5">
        <f t="shared" ca="1" si="808"/>
        <v>-65</v>
      </c>
      <c r="D433" s="35"/>
      <c r="E433" s="5">
        <f t="shared" ca="1" si="798"/>
        <v>-0.13</v>
      </c>
      <c r="F433" s="5">
        <f t="shared" ca="1" si="809"/>
        <v>0.87</v>
      </c>
      <c r="G433" s="27">
        <f t="shared" ca="1" si="810"/>
        <v>1</v>
      </c>
      <c r="H433" s="28"/>
      <c r="I433" s="28"/>
      <c r="J433" s="28"/>
      <c r="K433" s="28"/>
      <c r="L433" s="5"/>
      <c r="M433" s="1"/>
      <c r="N433" s="5">
        <f t="shared" ca="1" si="803"/>
        <v>-0.45499999999999996</v>
      </c>
      <c r="O433" s="5">
        <f t="shared" ca="1" si="844"/>
        <v>0.54500000000000004</v>
      </c>
      <c r="P433" s="30">
        <f t="shared" ca="1" si="811"/>
        <v>1</v>
      </c>
      <c r="Q433" s="28"/>
      <c r="R433" s="28"/>
      <c r="S433" s="28"/>
      <c r="T433" s="28"/>
      <c r="U433" s="5"/>
    </row>
    <row r="434" spans="1:21" x14ac:dyDescent="0.25">
      <c r="A434" s="4">
        <v>426</v>
      </c>
      <c r="B434" s="37" t="str">
        <f>MID(VLOOKUP(A434/4,'Nyquist Rate - Tx'!$E$15:$J$270,6),(MOD(A434,4)+1),1)</f>
        <v>1</v>
      </c>
      <c r="C434" s="5">
        <f t="shared" ca="1" si="808"/>
        <v>21</v>
      </c>
      <c r="D434" s="35"/>
      <c r="E434" s="5">
        <f t="shared" ca="1" si="798"/>
        <v>4.2000000000000003E-2</v>
      </c>
      <c r="F434" s="5">
        <f t="shared" ca="1" si="809"/>
        <v>1.042</v>
      </c>
      <c r="G434" s="27">
        <f t="shared" ca="1" si="810"/>
        <v>1</v>
      </c>
      <c r="H434" s="28"/>
      <c r="I434" s="28"/>
      <c r="J434" s="28"/>
      <c r="K434" s="28"/>
      <c r="L434" s="5"/>
      <c r="M434" s="1"/>
      <c r="N434" s="5">
        <f t="shared" ca="1" si="803"/>
        <v>0.14699999999999999</v>
      </c>
      <c r="O434" s="5">
        <f t="shared" ca="1" si="844"/>
        <v>1.147</v>
      </c>
      <c r="P434" s="30">
        <f t="shared" ca="1" si="811"/>
        <v>1</v>
      </c>
      <c r="Q434" s="28"/>
      <c r="R434" s="28"/>
      <c r="S434" s="28"/>
      <c r="T434" s="28"/>
      <c r="U434" s="5"/>
    </row>
    <row r="435" spans="1:21" x14ac:dyDescent="0.25">
      <c r="A435" s="4">
        <v>427</v>
      </c>
      <c r="B435" s="37" t="str">
        <f>MID(VLOOKUP(A435/4,'Nyquist Rate - Tx'!$E$15:$J$270,6),(MOD(A435,4)+1),1)</f>
        <v>0</v>
      </c>
      <c r="C435" s="5">
        <f t="shared" ca="1" si="808"/>
        <v>-20</v>
      </c>
      <c r="D435" s="35"/>
      <c r="E435" s="5">
        <f t="shared" ca="1" si="798"/>
        <v>-4.0000000000000008E-2</v>
      </c>
      <c r="F435" s="5">
        <f t="shared" ca="1" si="809"/>
        <v>-4.0000000000000008E-2</v>
      </c>
      <c r="G435" s="27">
        <f t="shared" ca="1" si="810"/>
        <v>0</v>
      </c>
      <c r="H435" s="28"/>
      <c r="I435" s="28"/>
      <c r="J435" s="28"/>
      <c r="K435" s="28"/>
      <c r="L435" s="5"/>
      <c r="M435" s="1"/>
      <c r="N435" s="5">
        <f t="shared" ca="1" si="803"/>
        <v>-0.13999999999999999</v>
      </c>
      <c r="O435" s="5">
        <f t="shared" ca="1" si="844"/>
        <v>-0.13999999999999999</v>
      </c>
      <c r="P435" s="30">
        <f t="shared" ca="1" si="811"/>
        <v>0</v>
      </c>
      <c r="Q435" s="28"/>
      <c r="R435" s="28"/>
      <c r="S435" s="28"/>
      <c r="T435" s="28"/>
      <c r="U435" s="5"/>
    </row>
    <row r="436" spans="1:21" x14ac:dyDescent="0.25">
      <c r="A436" s="4">
        <v>428</v>
      </c>
      <c r="B436" s="37" t="str">
        <f>MID(VLOOKUP(A436/4,'Nyquist Rate - Tx'!$E$15:$J$270,6),(MOD(A436,4)+1),1)</f>
        <v>0</v>
      </c>
      <c r="C436" s="5">
        <f t="shared" ca="1" si="808"/>
        <v>66</v>
      </c>
      <c r="D436" s="35"/>
      <c r="E436" s="5">
        <f t="shared" ca="1" si="798"/>
        <v>0.13200000000000001</v>
      </c>
      <c r="F436" s="5">
        <f t="shared" ca="1" si="809"/>
        <v>0.13200000000000001</v>
      </c>
      <c r="G436" s="27">
        <f t="shared" ca="1" si="810"/>
        <v>0</v>
      </c>
      <c r="H436" s="27" t="str">
        <f t="shared" ref="H436" ca="1" si="893">CONCATENATE(G436, G437, G438, G439)</f>
        <v>0000</v>
      </c>
      <c r="I436" s="27">
        <f t="shared" ref="I436" ca="1" si="894">BIN2DEC(H436)</f>
        <v>0</v>
      </c>
      <c r="J436" s="28">
        <v>107</v>
      </c>
      <c r="K436" s="27">
        <f t="shared" ref="K436" ca="1" si="895">ABS(BIN2DEC(CONCATENATE(B436,B437,B438,B439))-I436)</f>
        <v>0</v>
      </c>
      <c r="L436" s="23">
        <f t="shared" ref="L436" ca="1" si="896">I436*$K$2+$K$2/2</f>
        <v>0.625</v>
      </c>
      <c r="M436" s="1"/>
      <c r="N436" s="5">
        <f t="shared" ca="1" si="803"/>
        <v>0.46199999999999997</v>
      </c>
      <c r="O436" s="5">
        <f t="shared" ca="1" si="844"/>
        <v>0.46199999999999997</v>
      </c>
      <c r="P436" s="30">
        <f t="shared" ca="1" si="811"/>
        <v>0</v>
      </c>
      <c r="Q436" s="30" t="str">
        <f t="shared" ref="Q436" ca="1" si="897">CONCATENATE(P436,P437,P438,P439)</f>
        <v>0000</v>
      </c>
      <c r="R436" s="30">
        <f t="shared" ref="R436" ca="1" si="898">BIN2DEC(Q436)</f>
        <v>0</v>
      </c>
      <c r="S436" s="30">
        <v>107</v>
      </c>
      <c r="T436" s="30">
        <f t="shared" ref="T436" ca="1" si="899">ABS(BIN2DEC(CONCATENATE(B436,B437,B438,B439))-R436)</f>
        <v>0</v>
      </c>
      <c r="U436" s="11">
        <f t="shared" ref="U436" ca="1" si="900">R436*$K$2</f>
        <v>0</v>
      </c>
    </row>
    <row r="437" spans="1:21" x14ac:dyDescent="0.25">
      <c r="A437" s="4">
        <v>429</v>
      </c>
      <c r="B437" s="37" t="str">
        <f>MID(VLOOKUP(A437/4,'Nyquist Rate - Tx'!$E$15:$J$270,6),(MOD(A437,4)+1),1)</f>
        <v>0</v>
      </c>
      <c r="C437" s="5">
        <f t="shared" ca="1" si="808"/>
        <v>60</v>
      </c>
      <c r="D437" s="35"/>
      <c r="E437" s="5">
        <f t="shared" ca="1" si="798"/>
        <v>0.12</v>
      </c>
      <c r="F437" s="5">
        <f t="shared" ca="1" si="809"/>
        <v>0.12</v>
      </c>
      <c r="G437" s="27">
        <f t="shared" ca="1" si="810"/>
        <v>0</v>
      </c>
      <c r="H437" s="28"/>
      <c r="I437" s="28"/>
      <c r="J437" s="28"/>
      <c r="K437" s="28"/>
      <c r="L437" s="5"/>
      <c r="M437" s="1"/>
      <c r="N437" s="5">
        <f t="shared" ca="1" si="803"/>
        <v>0.42</v>
      </c>
      <c r="O437" s="5">
        <f t="shared" ca="1" si="844"/>
        <v>0.42</v>
      </c>
      <c r="P437" s="30">
        <f t="shared" ca="1" si="811"/>
        <v>0</v>
      </c>
      <c r="Q437" s="28"/>
      <c r="R437" s="28"/>
      <c r="S437" s="28"/>
      <c r="T437" s="28"/>
      <c r="U437" s="5"/>
    </row>
    <row r="438" spans="1:21" x14ac:dyDescent="0.25">
      <c r="A438" s="4">
        <v>430</v>
      </c>
      <c r="B438" s="37" t="str">
        <f>MID(VLOOKUP(A438/4,'Nyquist Rate - Tx'!$E$15:$J$270,6),(MOD(A438,4)+1),1)</f>
        <v>0</v>
      </c>
      <c r="C438" s="5">
        <f t="shared" ca="1" si="808"/>
        <v>-64</v>
      </c>
      <c r="D438" s="35"/>
      <c r="E438" s="5">
        <f t="shared" ca="1" si="798"/>
        <v>-0.128</v>
      </c>
      <c r="F438" s="5">
        <f t="shared" ca="1" si="809"/>
        <v>-0.128</v>
      </c>
      <c r="G438" s="27">
        <f t="shared" ca="1" si="810"/>
        <v>0</v>
      </c>
      <c r="H438" s="28"/>
      <c r="I438" s="28"/>
      <c r="J438" s="28"/>
      <c r="K438" s="28"/>
      <c r="L438" s="5"/>
      <c r="M438" s="1"/>
      <c r="N438" s="5">
        <f t="shared" ca="1" si="803"/>
        <v>-0.44799999999999995</v>
      </c>
      <c r="O438" s="5">
        <f t="shared" ca="1" si="844"/>
        <v>-0.44799999999999995</v>
      </c>
      <c r="P438" s="30">
        <f t="shared" ca="1" si="811"/>
        <v>0</v>
      </c>
      <c r="Q438" s="28"/>
      <c r="R438" s="28"/>
      <c r="S438" s="28"/>
      <c r="T438" s="28"/>
      <c r="U438" s="5"/>
    </row>
    <row r="439" spans="1:21" x14ac:dyDescent="0.25">
      <c r="A439" s="4">
        <v>431</v>
      </c>
      <c r="B439" s="37" t="str">
        <f>MID(VLOOKUP(A439/4,'Nyquist Rate - Tx'!$E$15:$J$270,6),(MOD(A439,4)+1),1)</f>
        <v>0</v>
      </c>
      <c r="C439" s="5">
        <f t="shared" ca="1" si="808"/>
        <v>-4</v>
      </c>
      <c r="D439" s="35"/>
      <c r="E439" s="5">
        <f t="shared" ca="1" si="798"/>
        <v>-8.0000000000000002E-3</v>
      </c>
      <c r="F439" s="5">
        <f t="shared" ca="1" si="809"/>
        <v>-8.0000000000000002E-3</v>
      </c>
      <c r="G439" s="27">
        <f t="shared" ca="1" si="810"/>
        <v>0</v>
      </c>
      <c r="H439" s="28"/>
      <c r="I439" s="28"/>
      <c r="J439" s="28"/>
      <c r="K439" s="28"/>
      <c r="L439" s="5"/>
      <c r="M439" s="1"/>
      <c r="N439" s="5">
        <f t="shared" ca="1" si="803"/>
        <v>-2.7999999999999997E-2</v>
      </c>
      <c r="O439" s="5">
        <f t="shared" ca="1" si="844"/>
        <v>-2.7999999999999997E-2</v>
      </c>
      <c r="P439" s="30">
        <f t="shared" ca="1" si="811"/>
        <v>0</v>
      </c>
      <c r="Q439" s="28"/>
      <c r="R439" s="28"/>
      <c r="S439" s="28"/>
      <c r="T439" s="28"/>
      <c r="U439" s="5"/>
    </row>
    <row r="440" spans="1:21" x14ac:dyDescent="0.25">
      <c r="A440" s="4">
        <v>432</v>
      </c>
      <c r="B440" s="37" t="str">
        <f>MID(VLOOKUP(A440/4,'Nyquist Rate - Tx'!$E$15:$J$270,6),(MOD(A440,4)+1),1)</f>
        <v>1</v>
      </c>
      <c r="C440" s="5">
        <f t="shared" ca="1" si="808"/>
        <v>99</v>
      </c>
      <c r="D440" s="35"/>
      <c r="E440" s="5">
        <f t="shared" ca="1" si="798"/>
        <v>0.19800000000000001</v>
      </c>
      <c r="F440" s="5">
        <f t="shared" ca="1" si="809"/>
        <v>1.198</v>
      </c>
      <c r="G440" s="27">
        <f t="shared" ca="1" si="810"/>
        <v>1</v>
      </c>
      <c r="H440" s="27" t="str">
        <f t="shared" ref="H440" ca="1" si="901">CONCATENATE(G440, G441, G442, G443)</f>
        <v>1001</v>
      </c>
      <c r="I440" s="27">
        <f t="shared" ref="I440" ca="1" si="902">BIN2DEC(H440)</f>
        <v>9</v>
      </c>
      <c r="J440" s="27">
        <v>108</v>
      </c>
      <c r="K440" s="27">
        <f t="shared" ref="K440" ca="1" si="903">ABS(BIN2DEC(CONCATENATE(B440,B441,B442,B443))-I440)</f>
        <v>0</v>
      </c>
      <c r="L440" s="23">
        <f t="shared" ref="L440" ca="1" si="904">I440*$K$2+$K$2/2</f>
        <v>11.875</v>
      </c>
      <c r="M440" s="1"/>
      <c r="N440" s="5">
        <f t="shared" ca="1" si="803"/>
        <v>0.69299999999999995</v>
      </c>
      <c r="O440" s="5">
        <f t="shared" ca="1" si="844"/>
        <v>1.6930000000000001</v>
      </c>
      <c r="P440" s="30">
        <f t="shared" ca="1" si="811"/>
        <v>1</v>
      </c>
      <c r="Q440" s="30" t="str">
        <f t="shared" ref="Q440" ca="1" si="905">CONCATENATE(P440,P441,P442,P443)</f>
        <v>1001</v>
      </c>
      <c r="R440" s="30">
        <f t="shared" ref="R440" ca="1" si="906">BIN2DEC(Q440)</f>
        <v>9</v>
      </c>
      <c r="S440" s="30">
        <v>108</v>
      </c>
      <c r="T440" s="30">
        <f t="shared" ref="T440" ca="1" si="907">ABS(BIN2DEC(CONCATENATE(B440,B441,B442,B443))-R440)</f>
        <v>0</v>
      </c>
      <c r="U440" s="11">
        <f t="shared" ref="U440" ca="1" si="908">R440*$K$2</f>
        <v>11.25</v>
      </c>
    </row>
    <row r="441" spans="1:21" x14ac:dyDescent="0.25">
      <c r="A441" s="4">
        <v>433</v>
      </c>
      <c r="B441" s="37" t="str">
        <f>MID(VLOOKUP(A441/4,'Nyquist Rate - Tx'!$E$15:$J$270,6),(MOD(A441,4)+1),1)</f>
        <v>0</v>
      </c>
      <c r="C441" s="5">
        <f t="shared" ca="1" si="808"/>
        <v>6</v>
      </c>
      <c r="D441" s="35"/>
      <c r="E441" s="5">
        <f t="shared" ca="1" si="798"/>
        <v>1.2E-2</v>
      </c>
      <c r="F441" s="5">
        <f t="shared" ca="1" si="809"/>
        <v>1.2E-2</v>
      </c>
      <c r="G441" s="27">
        <f t="shared" ca="1" si="810"/>
        <v>0</v>
      </c>
      <c r="H441" s="28"/>
      <c r="I441" s="28"/>
      <c r="J441" s="28"/>
      <c r="K441" s="28"/>
      <c r="L441" s="5"/>
      <c r="M441" s="1"/>
      <c r="N441" s="5">
        <f t="shared" ca="1" si="803"/>
        <v>4.1999999999999996E-2</v>
      </c>
      <c r="O441" s="5">
        <f t="shared" ca="1" si="844"/>
        <v>4.1999999999999996E-2</v>
      </c>
      <c r="P441" s="30">
        <f t="shared" ca="1" si="811"/>
        <v>0</v>
      </c>
      <c r="Q441" s="28"/>
      <c r="R441" s="28"/>
      <c r="S441" s="28"/>
      <c r="T441" s="28"/>
      <c r="U441" s="5"/>
    </row>
    <row r="442" spans="1:21" x14ac:dyDescent="0.25">
      <c r="A442" s="4">
        <v>434</v>
      </c>
      <c r="B442" s="37" t="str">
        <f>MID(VLOOKUP(A442/4,'Nyquist Rate - Tx'!$E$15:$J$270,6),(MOD(A442,4)+1),1)</f>
        <v>0</v>
      </c>
      <c r="C442" s="5">
        <f t="shared" ca="1" si="808"/>
        <v>-29</v>
      </c>
      <c r="D442" s="35"/>
      <c r="E442" s="5">
        <f t="shared" ca="1" si="798"/>
        <v>-5.7999999999999996E-2</v>
      </c>
      <c r="F442" s="5">
        <f t="shared" ca="1" si="809"/>
        <v>-5.7999999999999996E-2</v>
      </c>
      <c r="G442" s="27">
        <f t="shared" ca="1" si="810"/>
        <v>0</v>
      </c>
      <c r="H442" s="28"/>
      <c r="I442" s="28"/>
      <c r="J442" s="28"/>
      <c r="K442" s="28"/>
      <c r="L442" s="5"/>
      <c r="M442" s="1"/>
      <c r="N442" s="5">
        <f t="shared" ca="1" si="803"/>
        <v>-0.20299999999999999</v>
      </c>
      <c r="O442" s="5">
        <f t="shared" ca="1" si="844"/>
        <v>-0.20299999999999999</v>
      </c>
      <c r="P442" s="30">
        <f t="shared" ca="1" si="811"/>
        <v>0</v>
      </c>
      <c r="Q442" s="28"/>
      <c r="R442" s="28"/>
      <c r="S442" s="28"/>
      <c r="T442" s="28"/>
      <c r="U442" s="5"/>
    </row>
    <row r="443" spans="1:21" x14ac:dyDescent="0.25">
      <c r="A443" s="4">
        <v>435</v>
      </c>
      <c r="B443" s="37" t="str">
        <f>MID(VLOOKUP(A443/4,'Nyquist Rate - Tx'!$E$15:$J$270,6),(MOD(A443,4)+1),1)</f>
        <v>1</v>
      </c>
      <c r="C443" s="5">
        <f t="shared" ca="1" si="808"/>
        <v>-64</v>
      </c>
      <c r="D443" s="35"/>
      <c r="E443" s="5">
        <f t="shared" ca="1" si="798"/>
        <v>-0.128</v>
      </c>
      <c r="F443" s="5">
        <f t="shared" ca="1" si="809"/>
        <v>0.872</v>
      </c>
      <c r="G443" s="27">
        <f t="shared" ca="1" si="810"/>
        <v>1</v>
      </c>
      <c r="H443" s="28"/>
      <c r="I443" s="28"/>
      <c r="J443" s="28"/>
      <c r="K443" s="28"/>
      <c r="L443" s="5"/>
      <c r="M443" s="1"/>
      <c r="N443" s="5">
        <f t="shared" ca="1" si="803"/>
        <v>-0.44799999999999995</v>
      </c>
      <c r="O443" s="5">
        <f t="shared" ca="1" si="844"/>
        <v>0.55200000000000005</v>
      </c>
      <c r="P443" s="30">
        <f t="shared" ca="1" si="811"/>
        <v>1</v>
      </c>
      <c r="Q443" s="28"/>
      <c r="R443" s="28"/>
      <c r="S443" s="28"/>
      <c r="T443" s="28"/>
      <c r="U443" s="5"/>
    </row>
    <row r="444" spans="1:21" x14ac:dyDescent="0.25">
      <c r="A444" s="4">
        <v>436</v>
      </c>
      <c r="B444" s="37" t="str">
        <f>MID(VLOOKUP(A444/4,'Nyquist Rate - Tx'!$E$15:$J$270,6),(MOD(A444,4)+1),1)</f>
        <v>0</v>
      </c>
      <c r="C444" s="5">
        <f t="shared" ca="1" si="808"/>
        <v>3</v>
      </c>
      <c r="D444" s="35"/>
      <c r="E444" s="5">
        <f t="shared" ca="1" si="798"/>
        <v>6.0000000000000001E-3</v>
      </c>
      <c r="F444" s="5">
        <f t="shared" ca="1" si="809"/>
        <v>6.0000000000000001E-3</v>
      </c>
      <c r="G444" s="27">
        <f t="shared" ca="1" si="810"/>
        <v>0</v>
      </c>
      <c r="H444" s="27" t="str">
        <f t="shared" ref="H444" ca="1" si="909">CONCATENATE(G444, G445, G446, G447)</f>
        <v>0000</v>
      </c>
      <c r="I444" s="27">
        <f t="shared" ref="I444" ca="1" si="910">BIN2DEC(H444)</f>
        <v>0</v>
      </c>
      <c r="J444" s="28">
        <v>109</v>
      </c>
      <c r="K444" s="27">
        <f t="shared" ref="K444" ca="1" si="911">ABS(BIN2DEC(CONCATENATE(B444,B445,B446,B447))-I444)</f>
        <v>0</v>
      </c>
      <c r="L444" s="23">
        <f t="shared" ref="L444" ca="1" si="912">I444*$K$2+$K$2/2</f>
        <v>0.625</v>
      </c>
      <c r="M444" s="1"/>
      <c r="N444" s="5">
        <f t="shared" ca="1" si="803"/>
        <v>2.0999999999999998E-2</v>
      </c>
      <c r="O444" s="5">
        <f t="shared" ca="1" si="844"/>
        <v>2.0999999999999998E-2</v>
      </c>
      <c r="P444" s="30">
        <f t="shared" ca="1" si="811"/>
        <v>0</v>
      </c>
      <c r="Q444" s="30" t="str">
        <f t="shared" ref="Q444" ca="1" si="913">CONCATENATE(P444,P445,P446,P447)</f>
        <v>0100</v>
      </c>
      <c r="R444" s="30">
        <f t="shared" ref="R444" ca="1" si="914">BIN2DEC(Q444)</f>
        <v>4</v>
      </c>
      <c r="S444" s="30">
        <v>109</v>
      </c>
      <c r="T444" s="30">
        <f t="shared" ref="T444" ca="1" si="915">ABS(BIN2DEC(CONCATENATE(B444,B445,B446,B447))-R444)</f>
        <v>4</v>
      </c>
      <c r="U444" s="11">
        <f t="shared" ref="U444" ca="1" si="916">R444*$K$2</f>
        <v>5</v>
      </c>
    </row>
    <row r="445" spans="1:21" x14ac:dyDescent="0.25">
      <c r="A445" s="4">
        <v>437</v>
      </c>
      <c r="B445" s="37" t="str">
        <f>MID(VLOOKUP(A445/4,'Nyquist Rate - Tx'!$E$15:$J$270,6),(MOD(A445,4)+1),1)</f>
        <v>0</v>
      </c>
      <c r="C445" s="5">
        <f t="shared" ca="1" si="808"/>
        <v>84</v>
      </c>
      <c r="D445" s="35"/>
      <c r="E445" s="5">
        <f t="shared" ca="1" si="798"/>
        <v>0.16800000000000001</v>
      </c>
      <c r="F445" s="5">
        <f t="shared" ca="1" si="809"/>
        <v>0.16800000000000001</v>
      </c>
      <c r="G445" s="27">
        <f t="shared" ca="1" si="810"/>
        <v>0</v>
      </c>
      <c r="H445" s="28"/>
      <c r="I445" s="28"/>
      <c r="J445" s="28"/>
      <c r="K445" s="28"/>
      <c r="L445" s="5"/>
      <c r="M445" s="1"/>
      <c r="N445" s="5">
        <f t="shared" ca="1" si="803"/>
        <v>0.58799999999999997</v>
      </c>
      <c r="O445" s="5">
        <f t="shared" ca="1" si="844"/>
        <v>0.58799999999999997</v>
      </c>
      <c r="P445" s="30">
        <f t="shared" ca="1" si="811"/>
        <v>1</v>
      </c>
      <c r="Q445" s="28"/>
      <c r="R445" s="28"/>
      <c r="S445" s="28"/>
      <c r="T445" s="28"/>
      <c r="U445" s="5"/>
    </row>
    <row r="446" spans="1:21" x14ac:dyDescent="0.25">
      <c r="A446" s="4">
        <v>438</v>
      </c>
      <c r="B446" s="37" t="str">
        <f>MID(VLOOKUP(A446/4,'Nyquist Rate - Tx'!$E$15:$J$270,6),(MOD(A446,4)+1),1)</f>
        <v>0</v>
      </c>
      <c r="C446" s="5">
        <f t="shared" ca="1" si="808"/>
        <v>-13</v>
      </c>
      <c r="D446" s="35"/>
      <c r="E446" s="5">
        <f t="shared" ca="1" si="798"/>
        <v>-2.6000000000000002E-2</v>
      </c>
      <c r="F446" s="5">
        <f t="shared" ca="1" si="809"/>
        <v>-2.6000000000000002E-2</v>
      </c>
      <c r="G446" s="27">
        <f t="shared" ca="1" si="810"/>
        <v>0</v>
      </c>
      <c r="H446" s="28"/>
      <c r="I446" s="28"/>
      <c r="J446" s="28"/>
      <c r="K446" s="28"/>
      <c r="L446" s="5"/>
      <c r="M446" s="1"/>
      <c r="N446" s="5">
        <f t="shared" ca="1" si="803"/>
        <v>-9.0999999999999998E-2</v>
      </c>
      <c r="O446" s="5">
        <f t="shared" ca="1" si="844"/>
        <v>-9.0999999999999998E-2</v>
      </c>
      <c r="P446" s="30">
        <f t="shared" ca="1" si="811"/>
        <v>0</v>
      </c>
      <c r="Q446" s="28"/>
      <c r="R446" s="28"/>
      <c r="S446" s="28"/>
      <c r="T446" s="28"/>
      <c r="U446" s="5"/>
    </row>
    <row r="447" spans="1:21" x14ac:dyDescent="0.25">
      <c r="A447" s="4">
        <v>439</v>
      </c>
      <c r="B447" s="37" t="str">
        <f>MID(VLOOKUP(A447/4,'Nyquist Rate - Tx'!$E$15:$J$270,6),(MOD(A447,4)+1),1)</f>
        <v>0</v>
      </c>
      <c r="C447" s="5">
        <f t="shared" ca="1" si="808"/>
        <v>-31</v>
      </c>
      <c r="D447" s="35"/>
      <c r="E447" s="5">
        <f t="shared" ca="1" si="798"/>
        <v>-6.2E-2</v>
      </c>
      <c r="F447" s="5">
        <f t="shared" ca="1" si="809"/>
        <v>-6.2E-2</v>
      </c>
      <c r="G447" s="27">
        <f t="shared" ca="1" si="810"/>
        <v>0</v>
      </c>
      <c r="H447" s="28"/>
      <c r="I447" s="28"/>
      <c r="J447" s="28"/>
      <c r="K447" s="28"/>
      <c r="L447" s="5"/>
      <c r="M447" s="1"/>
      <c r="N447" s="5">
        <f t="shared" ca="1" si="803"/>
        <v>-0.217</v>
      </c>
      <c r="O447" s="5">
        <f t="shared" ca="1" si="844"/>
        <v>-0.217</v>
      </c>
      <c r="P447" s="30">
        <f t="shared" ca="1" si="811"/>
        <v>0</v>
      </c>
      <c r="Q447" s="28"/>
      <c r="R447" s="28"/>
      <c r="S447" s="28"/>
      <c r="T447" s="28"/>
      <c r="U447" s="5"/>
    </row>
    <row r="448" spans="1:21" x14ac:dyDescent="0.25">
      <c r="A448" s="4">
        <v>440</v>
      </c>
      <c r="B448" s="37" t="str">
        <f>MID(VLOOKUP(A448/4,'Nyquist Rate - Tx'!$E$15:$J$270,6),(MOD(A448,4)+1),1)</f>
        <v>0</v>
      </c>
      <c r="C448" s="5">
        <f t="shared" ca="1" si="808"/>
        <v>54</v>
      </c>
      <c r="D448" s="35"/>
      <c r="E448" s="5">
        <f t="shared" ca="1" si="798"/>
        <v>0.10800000000000001</v>
      </c>
      <c r="F448" s="5">
        <f t="shared" ca="1" si="809"/>
        <v>0.10800000000000001</v>
      </c>
      <c r="G448" s="27">
        <f t="shared" ca="1" si="810"/>
        <v>0</v>
      </c>
      <c r="H448" s="27" t="str">
        <f t="shared" ref="H448" ca="1" si="917">CONCATENATE(G448, G449, G450, G451)</f>
        <v>0110</v>
      </c>
      <c r="I448" s="27">
        <f t="shared" ref="I448" ca="1" si="918">BIN2DEC(H448)</f>
        <v>6</v>
      </c>
      <c r="J448" s="27">
        <v>110</v>
      </c>
      <c r="K448" s="27">
        <f t="shared" ref="K448" ca="1" si="919">ABS(BIN2DEC(CONCATENATE(B448,B449,B450,B451))-I448)</f>
        <v>0</v>
      </c>
      <c r="L448" s="23">
        <f t="shared" ref="L448" ca="1" si="920">I448*$K$2+$K$2/2</f>
        <v>8.125</v>
      </c>
      <c r="M448" s="1"/>
      <c r="N448" s="5">
        <f t="shared" ca="1" si="803"/>
        <v>0.378</v>
      </c>
      <c r="O448" s="5">
        <f t="shared" ca="1" si="844"/>
        <v>0.378</v>
      </c>
      <c r="P448" s="30">
        <f t="shared" ca="1" si="811"/>
        <v>0</v>
      </c>
      <c r="Q448" s="30" t="str">
        <f t="shared" ref="Q448" ca="1" si="921">CONCATENATE(P448,P449,P450,P451)</f>
        <v>0111</v>
      </c>
      <c r="R448" s="30">
        <f t="shared" ref="R448" ca="1" si="922">BIN2DEC(Q448)</f>
        <v>7</v>
      </c>
      <c r="S448" s="30">
        <v>110</v>
      </c>
      <c r="T448" s="30">
        <f t="shared" ref="T448" ca="1" si="923">ABS(BIN2DEC(CONCATENATE(B448,B449,B450,B451))-R448)</f>
        <v>1</v>
      </c>
      <c r="U448" s="11">
        <f t="shared" ref="U448" ca="1" si="924">R448*$K$2</f>
        <v>8.75</v>
      </c>
    </row>
    <row r="449" spans="1:21" x14ac:dyDescent="0.25">
      <c r="A449" s="4">
        <v>441</v>
      </c>
      <c r="B449" s="37" t="str">
        <f>MID(VLOOKUP(A449/4,'Nyquist Rate - Tx'!$E$15:$J$270,6),(MOD(A449,4)+1),1)</f>
        <v>1</v>
      </c>
      <c r="C449" s="5">
        <f t="shared" ca="1" si="808"/>
        <v>-13</v>
      </c>
      <c r="D449" s="35"/>
      <c r="E449" s="5">
        <f t="shared" ca="1" si="798"/>
        <v>-2.6000000000000002E-2</v>
      </c>
      <c r="F449" s="5">
        <f t="shared" ca="1" si="809"/>
        <v>0.97399999999999998</v>
      </c>
      <c r="G449" s="27">
        <f t="shared" ca="1" si="810"/>
        <v>1</v>
      </c>
      <c r="H449" s="28"/>
      <c r="I449" s="28"/>
      <c r="J449" s="28"/>
      <c r="K449" s="28"/>
      <c r="L449" s="5"/>
      <c r="M449" s="1"/>
      <c r="N449" s="5">
        <f t="shared" ca="1" si="803"/>
        <v>-9.0999999999999998E-2</v>
      </c>
      <c r="O449" s="5">
        <f t="shared" ca="1" si="844"/>
        <v>0.90900000000000003</v>
      </c>
      <c r="P449" s="30">
        <f t="shared" ca="1" si="811"/>
        <v>1</v>
      </c>
      <c r="Q449" s="28"/>
      <c r="R449" s="28"/>
      <c r="S449" s="28"/>
      <c r="T449" s="28"/>
      <c r="U449" s="5"/>
    </row>
    <row r="450" spans="1:21" x14ac:dyDescent="0.25">
      <c r="A450" s="4">
        <v>442</v>
      </c>
      <c r="B450" s="37" t="str">
        <f>MID(VLOOKUP(A450/4,'Nyquist Rate - Tx'!$E$15:$J$270,6),(MOD(A450,4)+1),1)</f>
        <v>1</v>
      </c>
      <c r="C450" s="5">
        <f t="shared" ca="1" si="808"/>
        <v>99</v>
      </c>
      <c r="D450" s="35"/>
      <c r="E450" s="5">
        <f t="shared" ca="1" si="798"/>
        <v>0.19800000000000001</v>
      </c>
      <c r="F450" s="5">
        <f t="shared" ca="1" si="809"/>
        <v>1.198</v>
      </c>
      <c r="G450" s="27">
        <f t="shared" ca="1" si="810"/>
        <v>1</v>
      </c>
      <c r="H450" s="28"/>
      <c r="I450" s="28"/>
      <c r="J450" s="28"/>
      <c r="K450" s="28"/>
      <c r="L450" s="5"/>
      <c r="M450" s="1"/>
      <c r="N450" s="5">
        <f t="shared" ca="1" si="803"/>
        <v>0.69299999999999995</v>
      </c>
      <c r="O450" s="5">
        <f t="shared" ca="1" si="844"/>
        <v>1.6930000000000001</v>
      </c>
      <c r="P450" s="30">
        <f t="shared" ca="1" si="811"/>
        <v>1</v>
      </c>
      <c r="Q450" s="28"/>
      <c r="R450" s="28"/>
      <c r="S450" s="28"/>
      <c r="T450" s="28"/>
      <c r="U450" s="5"/>
    </row>
    <row r="451" spans="1:21" x14ac:dyDescent="0.25">
      <c r="A451" s="4">
        <v>443</v>
      </c>
      <c r="B451" s="37" t="str">
        <f>MID(VLOOKUP(A451/4,'Nyquist Rate - Tx'!$E$15:$J$270,6),(MOD(A451,4)+1),1)</f>
        <v>0</v>
      </c>
      <c r="C451" s="5">
        <f t="shared" ca="1" si="808"/>
        <v>91</v>
      </c>
      <c r="D451" s="35"/>
      <c r="E451" s="5">
        <f t="shared" ca="1" si="798"/>
        <v>0.18200000000000002</v>
      </c>
      <c r="F451" s="5">
        <f t="shared" ca="1" si="809"/>
        <v>0.18200000000000002</v>
      </c>
      <c r="G451" s="27">
        <f t="shared" ca="1" si="810"/>
        <v>0</v>
      </c>
      <c r="H451" s="28"/>
      <c r="I451" s="28"/>
      <c r="J451" s="28"/>
      <c r="K451" s="28"/>
      <c r="L451" s="5"/>
      <c r="M451" s="1"/>
      <c r="N451" s="5">
        <f t="shared" ca="1" si="803"/>
        <v>0.63700000000000001</v>
      </c>
      <c r="O451" s="5">
        <f t="shared" ca="1" si="844"/>
        <v>0.63700000000000001</v>
      </c>
      <c r="P451" s="30">
        <f t="shared" ca="1" si="811"/>
        <v>1</v>
      </c>
      <c r="Q451" s="28"/>
      <c r="R451" s="28"/>
      <c r="S451" s="28"/>
      <c r="T451" s="28"/>
      <c r="U451" s="5"/>
    </row>
    <row r="452" spans="1:21" x14ac:dyDescent="0.25">
      <c r="A452" s="4">
        <v>444</v>
      </c>
      <c r="B452" s="37" t="str">
        <f>MID(VLOOKUP(A452/4,'Nyquist Rate - Tx'!$E$15:$J$270,6),(MOD(A452,4)+1),1)</f>
        <v>0</v>
      </c>
      <c r="C452" s="5">
        <f t="shared" ca="1" si="808"/>
        <v>-6</v>
      </c>
      <c r="D452" s="35"/>
      <c r="E452" s="5">
        <f t="shared" ca="1" si="798"/>
        <v>-1.2E-2</v>
      </c>
      <c r="F452" s="5">
        <f t="shared" ca="1" si="809"/>
        <v>-1.2E-2</v>
      </c>
      <c r="G452" s="27">
        <f t="shared" ca="1" si="810"/>
        <v>0</v>
      </c>
      <c r="H452" s="27" t="str">
        <f t="shared" ref="H452" ca="1" si="925">CONCATENATE(G452, G453, G454, G455)</f>
        <v>0000</v>
      </c>
      <c r="I452" s="27">
        <f t="shared" ref="I452" ca="1" si="926">BIN2DEC(H452)</f>
        <v>0</v>
      </c>
      <c r="J452" s="28">
        <v>111</v>
      </c>
      <c r="K452" s="27">
        <f t="shared" ref="K452" ca="1" si="927">ABS(BIN2DEC(CONCATENATE(B452,B453,B454,B455))-I452)</f>
        <v>0</v>
      </c>
      <c r="L452" s="23">
        <f t="shared" ref="L452" ca="1" si="928">I452*$K$2+$K$2/2</f>
        <v>0.625</v>
      </c>
      <c r="M452" s="1"/>
      <c r="N452" s="5">
        <f t="shared" ca="1" si="803"/>
        <v>-4.1999999999999996E-2</v>
      </c>
      <c r="O452" s="5">
        <f t="shared" ca="1" si="844"/>
        <v>-4.1999999999999996E-2</v>
      </c>
      <c r="P452" s="30">
        <f t="shared" ca="1" si="811"/>
        <v>0</v>
      </c>
      <c r="Q452" s="30" t="str">
        <f t="shared" ref="Q452" ca="1" si="929">CONCATENATE(P452,P453,P454,P455)</f>
        <v>0001</v>
      </c>
      <c r="R452" s="30">
        <f t="shared" ref="R452" ca="1" si="930">BIN2DEC(Q452)</f>
        <v>1</v>
      </c>
      <c r="S452" s="30">
        <v>111</v>
      </c>
      <c r="T452" s="30">
        <f t="shared" ref="T452" ca="1" si="931">ABS(BIN2DEC(CONCATENATE(B452,B453,B454,B455))-R452)</f>
        <v>1</v>
      </c>
      <c r="U452" s="11">
        <f t="shared" ref="U452" ca="1" si="932">R452*$K$2</f>
        <v>1.25</v>
      </c>
    </row>
    <row r="453" spans="1:21" x14ac:dyDescent="0.25">
      <c r="A453" s="4">
        <v>445</v>
      </c>
      <c r="B453" s="37" t="str">
        <f>MID(VLOOKUP(A453/4,'Nyquist Rate - Tx'!$E$15:$J$270,6),(MOD(A453,4)+1),1)</f>
        <v>0</v>
      </c>
      <c r="C453" s="5">
        <f t="shared" ca="1" si="808"/>
        <v>67</v>
      </c>
      <c r="D453" s="35"/>
      <c r="E453" s="5">
        <f t="shared" ca="1" si="798"/>
        <v>0.13400000000000001</v>
      </c>
      <c r="F453" s="5">
        <f t="shared" ca="1" si="809"/>
        <v>0.13400000000000001</v>
      </c>
      <c r="G453" s="27">
        <f t="shared" ca="1" si="810"/>
        <v>0</v>
      </c>
      <c r="H453" s="28"/>
      <c r="I453" s="28"/>
      <c r="J453" s="28"/>
      <c r="K453" s="28"/>
      <c r="L453" s="5"/>
      <c r="M453" s="1"/>
      <c r="N453" s="5">
        <f t="shared" ca="1" si="803"/>
        <v>0.46899999999999997</v>
      </c>
      <c r="O453" s="5">
        <f t="shared" ca="1" si="844"/>
        <v>0.46899999999999997</v>
      </c>
      <c r="P453" s="30">
        <f t="shared" ca="1" si="811"/>
        <v>0</v>
      </c>
      <c r="Q453" s="28"/>
      <c r="R453" s="28"/>
      <c r="S453" s="28"/>
      <c r="T453" s="28"/>
      <c r="U453" s="5"/>
    </row>
    <row r="454" spans="1:21" x14ac:dyDescent="0.25">
      <c r="A454" s="4">
        <v>446</v>
      </c>
      <c r="B454" s="37" t="str">
        <f>MID(VLOOKUP(A454/4,'Nyquist Rate - Tx'!$E$15:$J$270,6),(MOD(A454,4)+1),1)</f>
        <v>0</v>
      </c>
      <c r="C454" s="5">
        <f t="shared" ca="1" si="808"/>
        <v>-48</v>
      </c>
      <c r="D454" s="35"/>
      <c r="E454" s="5">
        <f t="shared" ca="1" si="798"/>
        <v>-9.6000000000000002E-2</v>
      </c>
      <c r="F454" s="5">
        <f t="shared" ca="1" si="809"/>
        <v>-9.6000000000000002E-2</v>
      </c>
      <c r="G454" s="27">
        <f t="shared" ca="1" si="810"/>
        <v>0</v>
      </c>
      <c r="H454" s="28"/>
      <c r="I454" s="28"/>
      <c r="J454" s="28"/>
      <c r="K454" s="28"/>
      <c r="L454" s="5"/>
      <c r="M454" s="1"/>
      <c r="N454" s="5">
        <f t="shared" ca="1" si="803"/>
        <v>-0.33599999999999997</v>
      </c>
      <c r="O454" s="5">
        <f t="shared" ca="1" si="844"/>
        <v>-0.33599999999999997</v>
      </c>
      <c r="P454" s="30">
        <f t="shared" ca="1" si="811"/>
        <v>0</v>
      </c>
      <c r="Q454" s="28"/>
      <c r="R454" s="28"/>
      <c r="S454" s="28"/>
      <c r="T454" s="28"/>
      <c r="U454" s="5"/>
    </row>
    <row r="455" spans="1:21" x14ac:dyDescent="0.25">
      <c r="A455" s="4">
        <v>447</v>
      </c>
      <c r="B455" s="37" t="str">
        <f>MID(VLOOKUP(A455/4,'Nyquist Rate - Tx'!$E$15:$J$270,6),(MOD(A455,4)+1),1)</f>
        <v>0</v>
      </c>
      <c r="C455" s="5">
        <f t="shared" ca="1" si="808"/>
        <v>85</v>
      </c>
      <c r="D455" s="35"/>
      <c r="E455" s="5">
        <f t="shared" ca="1" si="798"/>
        <v>0.17</v>
      </c>
      <c r="F455" s="5">
        <f t="shared" ca="1" si="809"/>
        <v>0.17</v>
      </c>
      <c r="G455" s="27">
        <f t="shared" ca="1" si="810"/>
        <v>0</v>
      </c>
      <c r="H455" s="28"/>
      <c r="I455" s="28"/>
      <c r="J455" s="28"/>
      <c r="K455" s="28"/>
      <c r="L455" s="5"/>
      <c r="M455" s="1"/>
      <c r="N455" s="5">
        <f t="shared" ca="1" si="803"/>
        <v>0.59499999999999997</v>
      </c>
      <c r="O455" s="5">
        <f t="shared" ca="1" si="844"/>
        <v>0.59499999999999997</v>
      </c>
      <c r="P455" s="30">
        <f t="shared" ca="1" si="811"/>
        <v>1</v>
      </c>
      <c r="Q455" s="28"/>
      <c r="R455" s="28"/>
      <c r="S455" s="28"/>
      <c r="T455" s="28"/>
      <c r="U455" s="5"/>
    </row>
    <row r="456" spans="1:21" x14ac:dyDescent="0.25">
      <c r="A456" s="4">
        <v>448</v>
      </c>
      <c r="B456" s="37" t="str">
        <f>MID(VLOOKUP(A456/4,'Nyquist Rate - Tx'!$E$15:$J$270,6),(MOD(A456,4)+1),1)</f>
        <v>1</v>
      </c>
      <c r="C456" s="5">
        <f t="shared" ca="1" si="808"/>
        <v>49</v>
      </c>
      <c r="D456" s="35"/>
      <c r="E456" s="5">
        <f t="shared" ref="E456:E519" ca="1" si="933">(C456/100)*$F$2</f>
        <v>9.8000000000000004E-2</v>
      </c>
      <c r="F456" s="5">
        <f t="shared" ca="1" si="809"/>
        <v>1.0980000000000001</v>
      </c>
      <c r="G456" s="27">
        <f t="shared" ca="1" si="810"/>
        <v>1</v>
      </c>
      <c r="H456" s="27" t="str">
        <f t="shared" ref="H456" ca="1" si="934">CONCATENATE(G456, G457, G458, G459)</f>
        <v>1001</v>
      </c>
      <c r="I456" s="27">
        <f t="shared" ref="I456" ca="1" si="935">BIN2DEC(H456)</f>
        <v>9</v>
      </c>
      <c r="J456" s="27">
        <v>112</v>
      </c>
      <c r="K456" s="27">
        <f t="shared" ref="K456" ca="1" si="936">ABS(BIN2DEC(CONCATENATE(B456,B457,B458,B459))-I456)</f>
        <v>0</v>
      </c>
      <c r="L456" s="23">
        <f t="shared" ref="L456" ca="1" si="937">I456*$K$2+$K$2/2</f>
        <v>11.875</v>
      </c>
      <c r="M456" s="1"/>
      <c r="N456" s="5">
        <f t="shared" ref="N456:N519" ca="1" si="938">(C456/100)*$F$3</f>
        <v>0.34299999999999997</v>
      </c>
      <c r="O456" s="5">
        <f t="shared" ca="1" si="844"/>
        <v>1.343</v>
      </c>
      <c r="P456" s="30">
        <f t="shared" ca="1" si="811"/>
        <v>1</v>
      </c>
      <c r="Q456" s="30" t="str">
        <f t="shared" ref="Q456" ca="1" si="939">CONCATENATE(P456,P457,P458,P459)</f>
        <v>1001</v>
      </c>
      <c r="R456" s="30">
        <f t="shared" ref="R456" ca="1" si="940">BIN2DEC(Q456)</f>
        <v>9</v>
      </c>
      <c r="S456" s="30">
        <v>112</v>
      </c>
      <c r="T456" s="30">
        <f t="shared" ref="T456" ca="1" si="941">ABS(BIN2DEC(CONCATENATE(B456,B457,B458,B459))-R456)</f>
        <v>0</v>
      </c>
      <c r="U456" s="11">
        <f t="shared" ref="U456" ca="1" si="942">R456*$K$2</f>
        <v>11.25</v>
      </c>
    </row>
    <row r="457" spans="1:21" x14ac:dyDescent="0.25">
      <c r="A457" s="4">
        <v>449</v>
      </c>
      <c r="B457" s="37" t="str">
        <f>MID(VLOOKUP(A457/4,'Nyquist Rate - Tx'!$E$15:$J$270,6),(MOD(A457,4)+1),1)</f>
        <v>0</v>
      </c>
      <c r="C457" s="5">
        <f t="shared" ref="C457:C520" ca="1" si="943">RANDBETWEEN(-100,100)</f>
        <v>50</v>
      </c>
      <c r="D457" s="35"/>
      <c r="E457" s="5">
        <f t="shared" ca="1" si="933"/>
        <v>0.1</v>
      </c>
      <c r="F457" s="5">
        <f t="shared" ref="F457:F520" ca="1" si="944">B457+E457</f>
        <v>0.1</v>
      </c>
      <c r="G457" s="27">
        <f t="shared" ref="G457:G520" ca="1" si="945">IF(F457&lt;0.5, 0, 1)</f>
        <v>0</v>
      </c>
      <c r="H457" s="28"/>
      <c r="I457" s="28"/>
      <c r="J457" s="28"/>
      <c r="K457" s="28"/>
      <c r="L457" s="5"/>
      <c r="M457" s="1"/>
      <c r="N457" s="5">
        <f t="shared" ca="1" si="938"/>
        <v>0.35</v>
      </c>
      <c r="O457" s="5">
        <f t="shared" ca="1" si="844"/>
        <v>0.35</v>
      </c>
      <c r="P457" s="30">
        <f t="shared" ref="P457:P520" ca="1" si="946">IF(O457&lt;0.5, 0, 1)</f>
        <v>0</v>
      </c>
      <c r="Q457" s="28"/>
      <c r="R457" s="28"/>
      <c r="S457" s="28"/>
      <c r="T457" s="28"/>
      <c r="U457" s="5"/>
    </row>
    <row r="458" spans="1:21" x14ac:dyDescent="0.25">
      <c r="A458" s="4">
        <v>450</v>
      </c>
      <c r="B458" s="37" t="str">
        <f>MID(VLOOKUP(A458/4,'Nyquist Rate - Tx'!$E$15:$J$270,6),(MOD(A458,4)+1),1)</f>
        <v>0</v>
      </c>
      <c r="C458" s="5">
        <f t="shared" ca="1" si="943"/>
        <v>-71</v>
      </c>
      <c r="D458" s="35"/>
      <c r="E458" s="5">
        <f t="shared" ca="1" si="933"/>
        <v>-0.14199999999999999</v>
      </c>
      <c r="F458" s="5">
        <f t="shared" ca="1" si="944"/>
        <v>-0.14199999999999999</v>
      </c>
      <c r="G458" s="27">
        <f t="shared" ca="1" si="945"/>
        <v>0</v>
      </c>
      <c r="H458" s="28"/>
      <c r="I458" s="28"/>
      <c r="J458" s="28"/>
      <c r="K458" s="28"/>
      <c r="L458" s="5"/>
      <c r="M458" s="1"/>
      <c r="N458" s="5">
        <f t="shared" ca="1" si="938"/>
        <v>-0.49699999999999994</v>
      </c>
      <c r="O458" s="5">
        <f t="shared" ca="1" si="844"/>
        <v>-0.49699999999999994</v>
      </c>
      <c r="P458" s="30">
        <f t="shared" ca="1" si="946"/>
        <v>0</v>
      </c>
      <c r="Q458" s="28"/>
      <c r="R458" s="28"/>
      <c r="S458" s="28"/>
      <c r="T458" s="28"/>
      <c r="U458" s="5"/>
    </row>
    <row r="459" spans="1:21" x14ac:dyDescent="0.25">
      <c r="A459" s="4">
        <v>451</v>
      </c>
      <c r="B459" s="37" t="str">
        <f>MID(VLOOKUP(A459/4,'Nyquist Rate - Tx'!$E$15:$J$270,6),(MOD(A459,4)+1),1)</f>
        <v>1</v>
      </c>
      <c r="C459" s="5">
        <f t="shared" ca="1" si="943"/>
        <v>58</v>
      </c>
      <c r="D459" s="35"/>
      <c r="E459" s="5">
        <f t="shared" ca="1" si="933"/>
        <v>0.11599999999999999</v>
      </c>
      <c r="F459" s="5">
        <f t="shared" ca="1" si="944"/>
        <v>1.1160000000000001</v>
      </c>
      <c r="G459" s="27">
        <f t="shared" ca="1" si="945"/>
        <v>1</v>
      </c>
      <c r="H459" s="28"/>
      <c r="I459" s="28"/>
      <c r="J459" s="28"/>
      <c r="K459" s="28"/>
      <c r="L459" s="5"/>
      <c r="M459" s="1"/>
      <c r="N459" s="5">
        <f t="shared" ca="1" si="938"/>
        <v>0.40599999999999997</v>
      </c>
      <c r="O459" s="5">
        <f t="shared" ca="1" si="844"/>
        <v>1.4059999999999999</v>
      </c>
      <c r="P459" s="30">
        <f t="shared" ca="1" si="946"/>
        <v>1</v>
      </c>
      <c r="Q459" s="28"/>
      <c r="R459" s="28"/>
      <c r="S459" s="28"/>
      <c r="T459" s="28"/>
      <c r="U459" s="5"/>
    </row>
    <row r="460" spans="1:21" x14ac:dyDescent="0.25">
      <c r="A460" s="4">
        <v>452</v>
      </c>
      <c r="B460" s="37" t="str">
        <f>MID(VLOOKUP(A460/4,'Nyquist Rate - Tx'!$E$15:$J$270,6),(MOD(A460,4)+1),1)</f>
        <v>0</v>
      </c>
      <c r="C460" s="5">
        <f t="shared" ca="1" si="943"/>
        <v>4</v>
      </c>
      <c r="D460" s="35"/>
      <c r="E460" s="5">
        <f t="shared" ca="1" si="933"/>
        <v>8.0000000000000002E-3</v>
      </c>
      <c r="F460" s="5">
        <f t="shared" ca="1" si="944"/>
        <v>8.0000000000000002E-3</v>
      </c>
      <c r="G460" s="27">
        <f t="shared" ca="1" si="945"/>
        <v>0</v>
      </c>
      <c r="H460" s="27" t="str">
        <f t="shared" ref="H460" ca="1" si="947">CONCATENATE(G460, G461, G462, G463)</f>
        <v>0000</v>
      </c>
      <c r="I460" s="27">
        <f t="shared" ref="I460" ca="1" si="948">BIN2DEC(H460)</f>
        <v>0</v>
      </c>
      <c r="J460" s="28">
        <v>113</v>
      </c>
      <c r="K460" s="27">
        <f t="shared" ref="K460" ca="1" si="949">ABS(BIN2DEC(CONCATENATE(B460,B461,B462,B463))-I460)</f>
        <v>0</v>
      </c>
      <c r="L460" s="23">
        <f t="shared" ref="L460" ca="1" si="950">I460*$K$2+$K$2/2</f>
        <v>0.625</v>
      </c>
      <c r="M460" s="1"/>
      <c r="N460" s="5">
        <f t="shared" ca="1" si="938"/>
        <v>2.7999999999999997E-2</v>
      </c>
      <c r="O460" s="5">
        <f t="shared" ca="1" si="844"/>
        <v>2.7999999999999997E-2</v>
      </c>
      <c r="P460" s="30">
        <f t="shared" ca="1" si="946"/>
        <v>0</v>
      </c>
      <c r="Q460" s="30" t="str">
        <f t="shared" ref="Q460" ca="1" si="951">CONCATENATE(P460,P461,P462,P463)</f>
        <v>0100</v>
      </c>
      <c r="R460" s="30">
        <f t="shared" ref="R460" ca="1" si="952">BIN2DEC(Q460)</f>
        <v>4</v>
      </c>
      <c r="S460" s="30">
        <v>113</v>
      </c>
      <c r="T460" s="30">
        <f t="shared" ref="T460" ca="1" si="953">ABS(BIN2DEC(CONCATENATE(B460,B461,B462,B463))-R460)</f>
        <v>4</v>
      </c>
      <c r="U460" s="11">
        <f t="shared" ref="U460" ca="1" si="954">R460*$K$2</f>
        <v>5</v>
      </c>
    </row>
    <row r="461" spans="1:21" x14ac:dyDescent="0.25">
      <c r="A461" s="4">
        <v>453</v>
      </c>
      <c r="B461" s="37" t="str">
        <f>MID(VLOOKUP(A461/4,'Nyquist Rate - Tx'!$E$15:$J$270,6),(MOD(A461,4)+1),1)</f>
        <v>0</v>
      </c>
      <c r="C461" s="5">
        <f t="shared" ca="1" si="943"/>
        <v>76</v>
      </c>
      <c r="D461" s="35"/>
      <c r="E461" s="5">
        <f t="shared" ca="1" si="933"/>
        <v>0.15200000000000002</v>
      </c>
      <c r="F461" s="5">
        <f t="shared" ca="1" si="944"/>
        <v>0.15200000000000002</v>
      </c>
      <c r="G461" s="27">
        <f t="shared" ca="1" si="945"/>
        <v>0</v>
      </c>
      <c r="H461" s="28"/>
      <c r="I461" s="28"/>
      <c r="J461" s="28"/>
      <c r="K461" s="28"/>
      <c r="L461" s="5"/>
      <c r="M461" s="1"/>
      <c r="N461" s="5">
        <f t="shared" ca="1" si="938"/>
        <v>0.53199999999999992</v>
      </c>
      <c r="O461" s="5">
        <f t="shared" ca="1" si="844"/>
        <v>0.53199999999999992</v>
      </c>
      <c r="P461" s="30">
        <f t="shared" ca="1" si="946"/>
        <v>1</v>
      </c>
      <c r="Q461" s="28"/>
      <c r="R461" s="28"/>
      <c r="S461" s="28"/>
      <c r="T461" s="28"/>
      <c r="U461" s="5"/>
    </row>
    <row r="462" spans="1:21" x14ac:dyDescent="0.25">
      <c r="A462" s="4">
        <v>454</v>
      </c>
      <c r="B462" s="37" t="str">
        <f>MID(VLOOKUP(A462/4,'Nyquist Rate - Tx'!$E$15:$J$270,6),(MOD(A462,4)+1),1)</f>
        <v>0</v>
      </c>
      <c r="C462" s="5">
        <f t="shared" ca="1" si="943"/>
        <v>70</v>
      </c>
      <c r="D462" s="35"/>
      <c r="E462" s="5">
        <f t="shared" ca="1" si="933"/>
        <v>0.13999999999999999</v>
      </c>
      <c r="F462" s="5">
        <f t="shared" ca="1" si="944"/>
        <v>0.13999999999999999</v>
      </c>
      <c r="G462" s="27">
        <f t="shared" ca="1" si="945"/>
        <v>0</v>
      </c>
      <c r="H462" s="28"/>
      <c r="I462" s="28"/>
      <c r="J462" s="28"/>
      <c r="K462" s="28"/>
      <c r="L462" s="5"/>
      <c r="M462" s="1"/>
      <c r="N462" s="5">
        <f t="shared" ca="1" si="938"/>
        <v>0.48999999999999994</v>
      </c>
      <c r="O462" s="5">
        <f t="shared" ca="1" si="844"/>
        <v>0.48999999999999994</v>
      </c>
      <c r="P462" s="30">
        <f t="shared" ca="1" si="946"/>
        <v>0</v>
      </c>
      <c r="Q462" s="28"/>
      <c r="R462" s="28"/>
      <c r="S462" s="28"/>
      <c r="T462" s="28"/>
      <c r="U462" s="5"/>
    </row>
    <row r="463" spans="1:21" x14ac:dyDescent="0.25">
      <c r="A463" s="4">
        <v>455</v>
      </c>
      <c r="B463" s="37" t="str">
        <f>MID(VLOOKUP(A463/4,'Nyquist Rate - Tx'!$E$15:$J$270,6),(MOD(A463,4)+1),1)</f>
        <v>0</v>
      </c>
      <c r="C463" s="5">
        <f t="shared" ca="1" si="943"/>
        <v>-51</v>
      </c>
      <c r="D463" s="35"/>
      <c r="E463" s="5">
        <f t="shared" ca="1" si="933"/>
        <v>-0.10200000000000001</v>
      </c>
      <c r="F463" s="5">
        <f t="shared" ca="1" si="944"/>
        <v>-0.10200000000000001</v>
      </c>
      <c r="G463" s="27">
        <f t="shared" ca="1" si="945"/>
        <v>0</v>
      </c>
      <c r="H463" s="28"/>
      <c r="I463" s="28"/>
      <c r="J463" s="28"/>
      <c r="K463" s="28"/>
      <c r="L463" s="5"/>
      <c r="M463" s="1"/>
      <c r="N463" s="5">
        <f t="shared" ca="1" si="938"/>
        <v>-0.35699999999999998</v>
      </c>
      <c r="O463" s="5">
        <f t="shared" ca="1" si="844"/>
        <v>-0.35699999999999998</v>
      </c>
      <c r="P463" s="30">
        <f t="shared" ca="1" si="946"/>
        <v>0</v>
      </c>
      <c r="Q463" s="28"/>
      <c r="R463" s="28"/>
      <c r="S463" s="28"/>
      <c r="T463" s="28"/>
      <c r="U463" s="5"/>
    </row>
    <row r="464" spans="1:21" x14ac:dyDescent="0.25">
      <c r="A464" s="4">
        <v>456</v>
      </c>
      <c r="B464" s="37" t="str">
        <f>MID(VLOOKUP(A464/4,'Nyquist Rate - Tx'!$E$15:$J$270,6),(MOD(A464,4)+1),1)</f>
        <v>0</v>
      </c>
      <c r="C464" s="5">
        <f t="shared" ca="1" si="943"/>
        <v>-6</v>
      </c>
      <c r="D464" s="35"/>
      <c r="E464" s="5">
        <f t="shared" ca="1" si="933"/>
        <v>-1.2E-2</v>
      </c>
      <c r="F464" s="5">
        <f t="shared" ca="1" si="944"/>
        <v>-1.2E-2</v>
      </c>
      <c r="G464" s="27">
        <f t="shared" ca="1" si="945"/>
        <v>0</v>
      </c>
      <c r="H464" s="27" t="str">
        <f t="shared" ref="H464" ca="1" si="955">CONCATENATE(G464, G465, G466, G467)</f>
        <v>0110</v>
      </c>
      <c r="I464" s="27">
        <f t="shared" ref="I464" ca="1" si="956">BIN2DEC(H464)</f>
        <v>6</v>
      </c>
      <c r="J464" s="27">
        <v>114</v>
      </c>
      <c r="K464" s="27">
        <f t="shared" ref="K464" ca="1" si="957">ABS(BIN2DEC(CONCATENATE(B464,B465,B466,B467))-I464)</f>
        <v>0</v>
      </c>
      <c r="L464" s="23">
        <f t="shared" ref="L464" ca="1" si="958">I464*$K$2+$K$2/2</f>
        <v>8.125</v>
      </c>
      <c r="M464" s="1"/>
      <c r="N464" s="5">
        <f t="shared" ca="1" si="938"/>
        <v>-4.1999999999999996E-2</v>
      </c>
      <c r="O464" s="5">
        <f t="shared" ca="1" si="844"/>
        <v>-4.1999999999999996E-2</v>
      </c>
      <c r="P464" s="30">
        <f t="shared" ca="1" si="946"/>
        <v>0</v>
      </c>
      <c r="Q464" s="30" t="str">
        <f t="shared" ref="Q464" ca="1" si="959">CONCATENATE(P464,P465,P466,P467)</f>
        <v>0110</v>
      </c>
      <c r="R464" s="30">
        <f t="shared" ref="R464" ca="1" si="960">BIN2DEC(Q464)</f>
        <v>6</v>
      </c>
      <c r="S464" s="30">
        <v>114</v>
      </c>
      <c r="T464" s="30">
        <f t="shared" ref="T464" ca="1" si="961">ABS(BIN2DEC(CONCATENATE(B464,B465,B466,B467))-R464)</f>
        <v>0</v>
      </c>
      <c r="U464" s="11">
        <f t="shared" ref="U464" ca="1" si="962">R464*$K$2</f>
        <v>7.5</v>
      </c>
    </row>
    <row r="465" spans="1:21" x14ac:dyDescent="0.25">
      <c r="A465" s="4">
        <v>457</v>
      </c>
      <c r="B465" s="37" t="str">
        <f>MID(VLOOKUP(A465/4,'Nyquist Rate - Tx'!$E$15:$J$270,6),(MOD(A465,4)+1),1)</f>
        <v>1</v>
      </c>
      <c r="C465" s="5">
        <f t="shared" ca="1" si="943"/>
        <v>80</v>
      </c>
      <c r="D465" s="35"/>
      <c r="E465" s="5">
        <f t="shared" ca="1" si="933"/>
        <v>0.16000000000000003</v>
      </c>
      <c r="F465" s="5">
        <f t="shared" ca="1" si="944"/>
        <v>1.1600000000000001</v>
      </c>
      <c r="G465" s="27">
        <f t="shared" ca="1" si="945"/>
        <v>1</v>
      </c>
      <c r="H465" s="28"/>
      <c r="I465" s="28"/>
      <c r="J465" s="28"/>
      <c r="K465" s="28"/>
      <c r="L465" s="5"/>
      <c r="M465" s="1"/>
      <c r="N465" s="5">
        <f t="shared" ca="1" si="938"/>
        <v>0.55999999999999994</v>
      </c>
      <c r="O465" s="5">
        <f t="shared" ca="1" si="844"/>
        <v>1.56</v>
      </c>
      <c r="P465" s="30">
        <f t="shared" ca="1" si="946"/>
        <v>1</v>
      </c>
      <c r="Q465" s="28"/>
      <c r="R465" s="28"/>
      <c r="S465" s="28"/>
      <c r="T465" s="28"/>
      <c r="U465" s="5"/>
    </row>
    <row r="466" spans="1:21" x14ac:dyDescent="0.25">
      <c r="A466" s="4">
        <v>458</v>
      </c>
      <c r="B466" s="37" t="str">
        <f>MID(VLOOKUP(A466/4,'Nyquist Rate - Tx'!$E$15:$J$270,6),(MOD(A466,4)+1),1)</f>
        <v>1</v>
      </c>
      <c r="C466" s="5">
        <f t="shared" ca="1" si="943"/>
        <v>-59</v>
      </c>
      <c r="D466" s="35"/>
      <c r="E466" s="5">
        <f t="shared" ca="1" si="933"/>
        <v>-0.11799999999999999</v>
      </c>
      <c r="F466" s="5">
        <f t="shared" ca="1" si="944"/>
        <v>0.88200000000000001</v>
      </c>
      <c r="G466" s="27">
        <f t="shared" ca="1" si="945"/>
        <v>1</v>
      </c>
      <c r="H466" s="28"/>
      <c r="I466" s="28"/>
      <c r="J466" s="28"/>
      <c r="K466" s="28"/>
      <c r="L466" s="5"/>
      <c r="M466" s="1"/>
      <c r="N466" s="5">
        <f t="shared" ca="1" si="938"/>
        <v>-0.41299999999999998</v>
      </c>
      <c r="O466" s="5">
        <f t="shared" ca="1" si="844"/>
        <v>0.58699999999999997</v>
      </c>
      <c r="P466" s="30">
        <f t="shared" ca="1" si="946"/>
        <v>1</v>
      </c>
      <c r="Q466" s="28"/>
      <c r="R466" s="28"/>
      <c r="S466" s="28"/>
      <c r="T466" s="28"/>
      <c r="U466" s="5"/>
    </row>
    <row r="467" spans="1:21" x14ac:dyDescent="0.25">
      <c r="A467" s="4">
        <v>459</v>
      </c>
      <c r="B467" s="37" t="str">
        <f>MID(VLOOKUP(A467/4,'Nyquist Rate - Tx'!$E$15:$J$270,6),(MOD(A467,4)+1),1)</f>
        <v>0</v>
      </c>
      <c r="C467" s="5">
        <f t="shared" ca="1" si="943"/>
        <v>-77</v>
      </c>
      <c r="D467" s="35"/>
      <c r="E467" s="5">
        <f t="shared" ca="1" si="933"/>
        <v>-0.15400000000000003</v>
      </c>
      <c r="F467" s="5">
        <f t="shared" ca="1" si="944"/>
        <v>-0.15400000000000003</v>
      </c>
      <c r="G467" s="27">
        <f t="shared" ca="1" si="945"/>
        <v>0</v>
      </c>
      <c r="H467" s="28"/>
      <c r="I467" s="28"/>
      <c r="J467" s="28"/>
      <c r="K467" s="28"/>
      <c r="L467" s="5"/>
      <c r="M467" s="1"/>
      <c r="N467" s="5">
        <f t="shared" ca="1" si="938"/>
        <v>-0.53899999999999992</v>
      </c>
      <c r="O467" s="5">
        <f t="shared" ca="1" si="844"/>
        <v>-0.53899999999999992</v>
      </c>
      <c r="P467" s="30">
        <f t="shared" ca="1" si="946"/>
        <v>0</v>
      </c>
      <c r="Q467" s="28"/>
      <c r="R467" s="28"/>
      <c r="S467" s="28"/>
      <c r="T467" s="28"/>
      <c r="U467" s="5"/>
    </row>
    <row r="468" spans="1:21" x14ac:dyDescent="0.25">
      <c r="A468" s="4">
        <v>460</v>
      </c>
      <c r="B468" s="37" t="str">
        <f>MID(VLOOKUP(A468/4,'Nyquist Rate - Tx'!$E$15:$J$270,6),(MOD(A468,4)+1),1)</f>
        <v>0</v>
      </c>
      <c r="C468" s="5">
        <f t="shared" ca="1" si="943"/>
        <v>-68</v>
      </c>
      <c r="D468" s="35"/>
      <c r="E468" s="5">
        <f t="shared" ca="1" si="933"/>
        <v>-0.13600000000000001</v>
      </c>
      <c r="F468" s="5">
        <f t="shared" ca="1" si="944"/>
        <v>-0.13600000000000001</v>
      </c>
      <c r="G468" s="27">
        <f t="shared" ca="1" si="945"/>
        <v>0</v>
      </c>
      <c r="H468" s="27" t="str">
        <f t="shared" ref="H468" ca="1" si="963">CONCATENATE(G468, G469, G470, G471)</f>
        <v>0000</v>
      </c>
      <c r="I468" s="27">
        <f t="shared" ref="I468" ca="1" si="964">BIN2DEC(H468)</f>
        <v>0</v>
      </c>
      <c r="J468" s="28">
        <v>115</v>
      </c>
      <c r="K468" s="27">
        <f t="shared" ref="K468" ca="1" si="965">ABS(BIN2DEC(CONCATENATE(B468,B469,B470,B471))-I468)</f>
        <v>0</v>
      </c>
      <c r="L468" s="23">
        <f t="shared" ref="L468" ca="1" si="966">I468*$K$2+$K$2/2</f>
        <v>0.625</v>
      </c>
      <c r="M468" s="1"/>
      <c r="N468" s="5">
        <f t="shared" ca="1" si="938"/>
        <v>-0.47599999999999998</v>
      </c>
      <c r="O468" s="5">
        <f t="shared" ca="1" si="844"/>
        <v>-0.47599999999999998</v>
      </c>
      <c r="P468" s="30">
        <f t="shared" ca="1" si="946"/>
        <v>0</v>
      </c>
      <c r="Q468" s="30" t="str">
        <f t="shared" ref="Q468" ca="1" si="967">CONCATENATE(P468,P469,P470,P471)</f>
        <v>0000</v>
      </c>
      <c r="R468" s="30">
        <f t="shared" ref="R468" ca="1" si="968">BIN2DEC(Q468)</f>
        <v>0</v>
      </c>
      <c r="S468" s="30">
        <v>115</v>
      </c>
      <c r="T468" s="30">
        <f t="shared" ref="T468" ca="1" si="969">ABS(BIN2DEC(CONCATENATE(B468,B469,B470,B471))-R468)</f>
        <v>0</v>
      </c>
      <c r="U468" s="11">
        <f t="shared" ref="U468" ca="1" si="970">R468*$K$2</f>
        <v>0</v>
      </c>
    </row>
    <row r="469" spans="1:21" x14ac:dyDescent="0.25">
      <c r="A469" s="4">
        <v>461</v>
      </c>
      <c r="B469" s="37" t="str">
        <f>MID(VLOOKUP(A469/4,'Nyquist Rate - Tx'!$E$15:$J$270,6),(MOD(A469,4)+1),1)</f>
        <v>0</v>
      </c>
      <c r="C469" s="5">
        <f t="shared" ca="1" si="943"/>
        <v>-33</v>
      </c>
      <c r="D469" s="35"/>
      <c r="E469" s="5">
        <f t="shared" ca="1" si="933"/>
        <v>-6.6000000000000003E-2</v>
      </c>
      <c r="F469" s="5">
        <f t="shared" ca="1" si="944"/>
        <v>-6.6000000000000003E-2</v>
      </c>
      <c r="G469" s="27">
        <f t="shared" ca="1" si="945"/>
        <v>0</v>
      </c>
      <c r="H469" s="28"/>
      <c r="I469" s="28"/>
      <c r="J469" s="28"/>
      <c r="K469" s="28"/>
      <c r="L469" s="5"/>
      <c r="M469" s="1"/>
      <c r="N469" s="5">
        <f t="shared" ca="1" si="938"/>
        <v>-0.23099999999999998</v>
      </c>
      <c r="O469" s="5">
        <f t="shared" ca="1" si="844"/>
        <v>-0.23099999999999998</v>
      </c>
      <c r="P469" s="30">
        <f t="shared" ca="1" si="946"/>
        <v>0</v>
      </c>
      <c r="Q469" s="28"/>
      <c r="R469" s="28"/>
      <c r="S469" s="28"/>
      <c r="T469" s="28"/>
      <c r="U469" s="5"/>
    </row>
    <row r="470" spans="1:21" x14ac:dyDescent="0.25">
      <c r="A470" s="4">
        <v>462</v>
      </c>
      <c r="B470" s="37" t="str">
        <f>MID(VLOOKUP(A470/4,'Nyquist Rate - Tx'!$E$15:$J$270,6),(MOD(A470,4)+1),1)</f>
        <v>0</v>
      </c>
      <c r="C470" s="5">
        <f t="shared" ca="1" si="943"/>
        <v>14</v>
      </c>
      <c r="D470" s="35"/>
      <c r="E470" s="5">
        <f t="shared" ca="1" si="933"/>
        <v>2.8000000000000004E-2</v>
      </c>
      <c r="F470" s="5">
        <f t="shared" ca="1" si="944"/>
        <v>2.8000000000000004E-2</v>
      </c>
      <c r="G470" s="27">
        <f t="shared" ca="1" si="945"/>
        <v>0</v>
      </c>
      <c r="H470" s="28"/>
      <c r="I470" s="28"/>
      <c r="J470" s="28"/>
      <c r="K470" s="28"/>
      <c r="L470" s="5"/>
      <c r="M470" s="1"/>
      <c r="N470" s="5">
        <f t="shared" ca="1" si="938"/>
        <v>9.8000000000000004E-2</v>
      </c>
      <c r="O470" s="5">
        <f t="shared" ca="1" si="844"/>
        <v>9.8000000000000004E-2</v>
      </c>
      <c r="P470" s="30">
        <f t="shared" ca="1" si="946"/>
        <v>0</v>
      </c>
      <c r="Q470" s="28"/>
      <c r="R470" s="28"/>
      <c r="S470" s="28"/>
      <c r="T470" s="28"/>
      <c r="U470" s="5"/>
    </row>
    <row r="471" spans="1:21" x14ac:dyDescent="0.25">
      <c r="A471" s="4">
        <v>463</v>
      </c>
      <c r="B471" s="37" t="str">
        <f>MID(VLOOKUP(A471/4,'Nyquist Rate - Tx'!$E$15:$J$270,6),(MOD(A471,4)+1),1)</f>
        <v>0</v>
      </c>
      <c r="C471" s="5">
        <f t="shared" ca="1" si="943"/>
        <v>23</v>
      </c>
      <c r="D471" s="35"/>
      <c r="E471" s="5">
        <f t="shared" ca="1" si="933"/>
        <v>4.6000000000000006E-2</v>
      </c>
      <c r="F471" s="5">
        <f t="shared" ca="1" si="944"/>
        <v>4.6000000000000006E-2</v>
      </c>
      <c r="G471" s="27">
        <f t="shared" ca="1" si="945"/>
        <v>0</v>
      </c>
      <c r="H471" s="28"/>
      <c r="I471" s="28"/>
      <c r="J471" s="28"/>
      <c r="K471" s="28"/>
      <c r="L471" s="5"/>
      <c r="M471" s="1"/>
      <c r="N471" s="5">
        <f t="shared" ca="1" si="938"/>
        <v>0.161</v>
      </c>
      <c r="O471" s="5">
        <f t="shared" ca="1" si="844"/>
        <v>0.161</v>
      </c>
      <c r="P471" s="30">
        <f t="shared" ca="1" si="946"/>
        <v>0</v>
      </c>
      <c r="Q471" s="28"/>
      <c r="R471" s="28"/>
      <c r="S471" s="28"/>
      <c r="T471" s="28"/>
      <c r="U471" s="5"/>
    </row>
    <row r="472" spans="1:21" x14ac:dyDescent="0.25">
      <c r="A472" s="4">
        <v>464</v>
      </c>
      <c r="B472" s="37" t="str">
        <f>MID(VLOOKUP(A472/4,'Nyquist Rate - Tx'!$E$15:$J$270,6),(MOD(A472,4)+1),1)</f>
        <v>1</v>
      </c>
      <c r="C472" s="5">
        <f t="shared" ca="1" si="943"/>
        <v>-49</v>
      </c>
      <c r="D472" s="35"/>
      <c r="E472" s="5">
        <f t="shared" ca="1" si="933"/>
        <v>-9.8000000000000004E-2</v>
      </c>
      <c r="F472" s="5">
        <f t="shared" ca="1" si="944"/>
        <v>0.90200000000000002</v>
      </c>
      <c r="G472" s="27">
        <f t="shared" ca="1" si="945"/>
        <v>1</v>
      </c>
      <c r="H472" s="27" t="str">
        <f t="shared" ref="H472" ca="1" si="971">CONCATENATE(G472, G473, G474, G475)</f>
        <v>1001</v>
      </c>
      <c r="I472" s="27">
        <f t="shared" ref="I472" ca="1" si="972">BIN2DEC(H472)</f>
        <v>9</v>
      </c>
      <c r="J472" s="27">
        <v>116</v>
      </c>
      <c r="K472" s="27">
        <f t="shared" ref="K472" ca="1" si="973">ABS(BIN2DEC(CONCATENATE(B472,B473,B474,B475))-I472)</f>
        <v>0</v>
      </c>
      <c r="L472" s="23">
        <f t="shared" ref="L472" ca="1" si="974">I472*$K$2+$K$2/2</f>
        <v>11.875</v>
      </c>
      <c r="M472" s="1"/>
      <c r="N472" s="5">
        <f t="shared" ca="1" si="938"/>
        <v>-0.34299999999999997</v>
      </c>
      <c r="O472" s="5">
        <f t="shared" ca="1" si="844"/>
        <v>0.65700000000000003</v>
      </c>
      <c r="P472" s="30">
        <f t="shared" ca="1" si="946"/>
        <v>1</v>
      </c>
      <c r="Q472" s="30" t="str">
        <f t="shared" ref="Q472" ca="1" si="975">CONCATENATE(P472,P473,P474,P475)</f>
        <v>1100</v>
      </c>
      <c r="R472" s="30">
        <f t="shared" ref="R472" ca="1" si="976">BIN2DEC(Q472)</f>
        <v>12</v>
      </c>
      <c r="S472" s="30">
        <v>116</v>
      </c>
      <c r="T472" s="30">
        <f t="shared" ref="T472" ca="1" si="977">ABS(BIN2DEC(CONCATENATE(B472,B473,B474,B475))-R472)</f>
        <v>3</v>
      </c>
      <c r="U472" s="11">
        <f t="shared" ref="U472" ca="1" si="978">R472*$K$2</f>
        <v>15</v>
      </c>
    </row>
    <row r="473" spans="1:21" x14ac:dyDescent="0.25">
      <c r="A473" s="4">
        <v>465</v>
      </c>
      <c r="B473" s="37" t="str">
        <f>MID(VLOOKUP(A473/4,'Nyquist Rate - Tx'!$E$15:$J$270,6),(MOD(A473,4)+1),1)</f>
        <v>0</v>
      </c>
      <c r="C473" s="5">
        <f t="shared" ca="1" si="943"/>
        <v>95</v>
      </c>
      <c r="D473" s="35"/>
      <c r="E473" s="5">
        <f t="shared" ca="1" si="933"/>
        <v>0.19</v>
      </c>
      <c r="F473" s="5">
        <f t="shared" ca="1" si="944"/>
        <v>0.19</v>
      </c>
      <c r="G473" s="27">
        <f t="shared" ca="1" si="945"/>
        <v>0</v>
      </c>
      <c r="H473" s="28"/>
      <c r="I473" s="28"/>
      <c r="J473" s="28"/>
      <c r="K473" s="28"/>
      <c r="L473" s="5"/>
      <c r="M473" s="1"/>
      <c r="N473" s="5">
        <f t="shared" ca="1" si="938"/>
        <v>0.66499999999999992</v>
      </c>
      <c r="O473" s="5">
        <f t="shared" ca="1" si="844"/>
        <v>0.66499999999999992</v>
      </c>
      <c r="P473" s="30">
        <f t="shared" ca="1" si="946"/>
        <v>1</v>
      </c>
      <c r="Q473" s="28"/>
      <c r="R473" s="28"/>
      <c r="S473" s="28"/>
      <c r="T473" s="28"/>
      <c r="U473" s="5"/>
    </row>
    <row r="474" spans="1:21" x14ac:dyDescent="0.25">
      <c r="A474" s="4">
        <v>466</v>
      </c>
      <c r="B474" s="37" t="str">
        <f>MID(VLOOKUP(A474/4,'Nyquist Rate - Tx'!$E$15:$J$270,6),(MOD(A474,4)+1),1)</f>
        <v>0</v>
      </c>
      <c r="C474" s="5">
        <f t="shared" ca="1" si="943"/>
        <v>53</v>
      </c>
      <c r="D474" s="35"/>
      <c r="E474" s="5">
        <f t="shared" ca="1" si="933"/>
        <v>0.10600000000000001</v>
      </c>
      <c r="F474" s="5">
        <f t="shared" ca="1" si="944"/>
        <v>0.10600000000000001</v>
      </c>
      <c r="G474" s="27">
        <f t="shared" ca="1" si="945"/>
        <v>0</v>
      </c>
      <c r="H474" s="28"/>
      <c r="I474" s="28"/>
      <c r="J474" s="28"/>
      <c r="K474" s="28"/>
      <c r="L474" s="5"/>
      <c r="M474" s="1"/>
      <c r="N474" s="5">
        <f t="shared" ca="1" si="938"/>
        <v>0.371</v>
      </c>
      <c r="O474" s="5">
        <f t="shared" ref="O474:O537" ca="1" si="979">N474+B474</f>
        <v>0.371</v>
      </c>
      <c r="P474" s="30">
        <f t="shared" ca="1" si="946"/>
        <v>0</v>
      </c>
      <c r="Q474" s="28"/>
      <c r="R474" s="28"/>
      <c r="S474" s="28"/>
      <c r="T474" s="28"/>
      <c r="U474" s="5"/>
    </row>
    <row r="475" spans="1:21" x14ac:dyDescent="0.25">
      <c r="A475" s="4">
        <v>467</v>
      </c>
      <c r="B475" s="37" t="str">
        <f>MID(VLOOKUP(A475/4,'Nyquist Rate - Tx'!$E$15:$J$270,6),(MOD(A475,4)+1),1)</f>
        <v>1</v>
      </c>
      <c r="C475" s="5">
        <f t="shared" ca="1" si="943"/>
        <v>-72</v>
      </c>
      <c r="D475" s="35"/>
      <c r="E475" s="5">
        <f t="shared" ca="1" si="933"/>
        <v>-0.14399999999999999</v>
      </c>
      <c r="F475" s="5">
        <f t="shared" ca="1" si="944"/>
        <v>0.85599999999999998</v>
      </c>
      <c r="G475" s="27">
        <f t="shared" ca="1" si="945"/>
        <v>1</v>
      </c>
      <c r="H475" s="28"/>
      <c r="I475" s="28"/>
      <c r="J475" s="28"/>
      <c r="K475" s="28"/>
      <c r="L475" s="5"/>
      <c r="M475" s="1"/>
      <c r="N475" s="5">
        <f t="shared" ca="1" si="938"/>
        <v>-0.504</v>
      </c>
      <c r="O475" s="5">
        <f t="shared" ca="1" si="979"/>
        <v>0.496</v>
      </c>
      <c r="P475" s="30">
        <f t="shared" ca="1" si="946"/>
        <v>0</v>
      </c>
      <c r="Q475" s="28"/>
      <c r="R475" s="28"/>
      <c r="S475" s="28"/>
      <c r="T475" s="28"/>
      <c r="U475" s="5"/>
    </row>
    <row r="476" spans="1:21" x14ac:dyDescent="0.25">
      <c r="A476" s="4">
        <v>468</v>
      </c>
      <c r="B476" s="37" t="str">
        <f>MID(VLOOKUP(A476/4,'Nyquist Rate - Tx'!$E$15:$J$270,6),(MOD(A476,4)+1),1)</f>
        <v>0</v>
      </c>
      <c r="C476" s="5">
        <f t="shared" ca="1" si="943"/>
        <v>-15</v>
      </c>
      <c r="D476" s="35"/>
      <c r="E476" s="5">
        <f t="shared" ca="1" si="933"/>
        <v>-0.03</v>
      </c>
      <c r="F476" s="5">
        <f t="shared" ca="1" si="944"/>
        <v>-0.03</v>
      </c>
      <c r="G476" s="27">
        <f t="shared" ca="1" si="945"/>
        <v>0</v>
      </c>
      <c r="H476" s="27" t="str">
        <f t="shared" ref="H476" ca="1" si="980">CONCATENATE(G476, G477, G478, G479)</f>
        <v>0000</v>
      </c>
      <c r="I476" s="27">
        <f t="shared" ref="I476" ca="1" si="981">BIN2DEC(H476)</f>
        <v>0</v>
      </c>
      <c r="J476" s="28">
        <v>117</v>
      </c>
      <c r="K476" s="27">
        <f t="shared" ref="K476" ca="1" si="982">ABS(BIN2DEC(CONCATENATE(B476,B477,B478,B479))-I476)</f>
        <v>0</v>
      </c>
      <c r="L476" s="23">
        <f t="shared" ref="L476" ca="1" si="983">I476*$K$2+$K$2/2</f>
        <v>0.625</v>
      </c>
      <c r="M476" s="1"/>
      <c r="N476" s="5">
        <f t="shared" ca="1" si="938"/>
        <v>-0.105</v>
      </c>
      <c r="O476" s="5">
        <f t="shared" ca="1" si="979"/>
        <v>-0.105</v>
      </c>
      <c r="P476" s="30">
        <f t="shared" ca="1" si="946"/>
        <v>0</v>
      </c>
      <c r="Q476" s="30" t="str">
        <f t="shared" ref="Q476" ca="1" si="984">CONCATENATE(P476,P477,P478,P479)</f>
        <v>0000</v>
      </c>
      <c r="R476" s="30">
        <f t="shared" ref="R476" ca="1" si="985">BIN2DEC(Q476)</f>
        <v>0</v>
      </c>
      <c r="S476" s="30">
        <v>117</v>
      </c>
      <c r="T476" s="30">
        <f t="shared" ref="T476" ca="1" si="986">ABS(BIN2DEC(CONCATENATE(B476,B477,B478,B479))-R476)</f>
        <v>0</v>
      </c>
      <c r="U476" s="11">
        <f t="shared" ref="U476" ca="1" si="987">R476*$K$2</f>
        <v>0</v>
      </c>
    </row>
    <row r="477" spans="1:21" x14ac:dyDescent="0.25">
      <c r="A477" s="4">
        <v>469</v>
      </c>
      <c r="B477" s="37" t="str">
        <f>MID(VLOOKUP(A477/4,'Nyquist Rate - Tx'!$E$15:$J$270,6),(MOD(A477,4)+1),1)</f>
        <v>0</v>
      </c>
      <c r="C477" s="5">
        <f t="shared" ca="1" si="943"/>
        <v>43</v>
      </c>
      <c r="D477" s="35"/>
      <c r="E477" s="5">
        <f t="shared" ca="1" si="933"/>
        <v>8.6000000000000007E-2</v>
      </c>
      <c r="F477" s="5">
        <f t="shared" ca="1" si="944"/>
        <v>8.6000000000000007E-2</v>
      </c>
      <c r="G477" s="27">
        <f t="shared" ca="1" si="945"/>
        <v>0</v>
      </c>
      <c r="H477" s="28"/>
      <c r="I477" s="28"/>
      <c r="J477" s="28"/>
      <c r="K477" s="28"/>
      <c r="L477" s="5"/>
      <c r="M477" s="1"/>
      <c r="N477" s="5">
        <f t="shared" ca="1" si="938"/>
        <v>0.30099999999999999</v>
      </c>
      <c r="O477" s="5">
        <f t="shared" ca="1" si="979"/>
        <v>0.30099999999999999</v>
      </c>
      <c r="P477" s="30">
        <f t="shared" ca="1" si="946"/>
        <v>0</v>
      </c>
      <c r="Q477" s="28"/>
      <c r="R477" s="28"/>
      <c r="S477" s="28"/>
      <c r="T477" s="28"/>
      <c r="U477" s="5"/>
    </row>
    <row r="478" spans="1:21" x14ac:dyDescent="0.25">
      <c r="A478" s="4">
        <v>470</v>
      </c>
      <c r="B478" s="37" t="str">
        <f>MID(VLOOKUP(A478/4,'Nyquist Rate - Tx'!$E$15:$J$270,6),(MOD(A478,4)+1),1)</f>
        <v>0</v>
      </c>
      <c r="C478" s="5">
        <f t="shared" ca="1" si="943"/>
        <v>32</v>
      </c>
      <c r="D478" s="35"/>
      <c r="E478" s="5">
        <f t="shared" ca="1" si="933"/>
        <v>6.4000000000000001E-2</v>
      </c>
      <c r="F478" s="5">
        <f t="shared" ca="1" si="944"/>
        <v>6.4000000000000001E-2</v>
      </c>
      <c r="G478" s="27">
        <f t="shared" ca="1" si="945"/>
        <v>0</v>
      </c>
      <c r="H478" s="28"/>
      <c r="I478" s="28"/>
      <c r="J478" s="28"/>
      <c r="K478" s="28"/>
      <c r="L478" s="5"/>
      <c r="M478" s="1"/>
      <c r="N478" s="5">
        <f t="shared" ca="1" si="938"/>
        <v>0.22399999999999998</v>
      </c>
      <c r="O478" s="5">
        <f t="shared" ca="1" si="979"/>
        <v>0.22399999999999998</v>
      </c>
      <c r="P478" s="30">
        <f t="shared" ca="1" si="946"/>
        <v>0</v>
      </c>
      <c r="Q478" s="28"/>
      <c r="R478" s="28"/>
      <c r="S478" s="28"/>
      <c r="T478" s="28"/>
      <c r="U478" s="5"/>
    </row>
    <row r="479" spans="1:21" x14ac:dyDescent="0.25">
      <c r="A479" s="4">
        <v>471</v>
      </c>
      <c r="B479" s="37" t="str">
        <f>MID(VLOOKUP(A479/4,'Nyquist Rate - Tx'!$E$15:$J$270,6),(MOD(A479,4)+1),1)</f>
        <v>0</v>
      </c>
      <c r="C479" s="5">
        <f t="shared" ca="1" si="943"/>
        <v>68</v>
      </c>
      <c r="D479" s="35"/>
      <c r="E479" s="5">
        <f t="shared" ca="1" si="933"/>
        <v>0.13600000000000001</v>
      </c>
      <c r="F479" s="5">
        <f t="shared" ca="1" si="944"/>
        <v>0.13600000000000001</v>
      </c>
      <c r="G479" s="27">
        <f t="shared" ca="1" si="945"/>
        <v>0</v>
      </c>
      <c r="H479" s="28"/>
      <c r="I479" s="28"/>
      <c r="J479" s="28"/>
      <c r="K479" s="28"/>
      <c r="L479" s="5"/>
      <c r="M479" s="1"/>
      <c r="N479" s="5">
        <f t="shared" ca="1" si="938"/>
        <v>0.47599999999999998</v>
      </c>
      <c r="O479" s="5">
        <f t="shared" ca="1" si="979"/>
        <v>0.47599999999999998</v>
      </c>
      <c r="P479" s="30">
        <f t="shared" ca="1" si="946"/>
        <v>0</v>
      </c>
      <c r="Q479" s="28"/>
      <c r="R479" s="28"/>
      <c r="S479" s="28"/>
      <c r="T479" s="28"/>
      <c r="U479" s="5"/>
    </row>
    <row r="480" spans="1:21" x14ac:dyDescent="0.25">
      <c r="A480" s="4">
        <v>472</v>
      </c>
      <c r="B480" s="37" t="str">
        <f>MID(VLOOKUP(A480/4,'Nyquist Rate - Tx'!$E$15:$J$270,6),(MOD(A480,4)+1),1)</f>
        <v>0</v>
      </c>
      <c r="C480" s="5">
        <f t="shared" ca="1" si="943"/>
        <v>-11</v>
      </c>
      <c r="D480" s="35"/>
      <c r="E480" s="5">
        <f t="shared" ca="1" si="933"/>
        <v>-2.2000000000000002E-2</v>
      </c>
      <c r="F480" s="5">
        <f t="shared" ca="1" si="944"/>
        <v>-2.2000000000000002E-2</v>
      </c>
      <c r="G480" s="27">
        <f t="shared" ca="1" si="945"/>
        <v>0</v>
      </c>
      <c r="H480" s="27" t="str">
        <f t="shared" ref="H480" ca="1" si="988">CONCATENATE(G480, G481, G482, G483)</f>
        <v>0110</v>
      </c>
      <c r="I480" s="27">
        <f t="shared" ref="I480" ca="1" si="989">BIN2DEC(H480)</f>
        <v>6</v>
      </c>
      <c r="J480" s="27">
        <v>118</v>
      </c>
      <c r="K480" s="27">
        <f t="shared" ref="K480" ca="1" si="990">ABS(BIN2DEC(CONCATENATE(B480,B481,B482,B483))-I480)</f>
        <v>0</v>
      </c>
      <c r="L480" s="23">
        <f t="shared" ref="L480" ca="1" si="991">I480*$K$2+$K$2/2</f>
        <v>8.125</v>
      </c>
      <c r="M480" s="1"/>
      <c r="N480" s="5">
        <f t="shared" ca="1" si="938"/>
        <v>-7.6999999999999999E-2</v>
      </c>
      <c r="O480" s="5">
        <f t="shared" ca="1" si="979"/>
        <v>-7.6999999999999999E-2</v>
      </c>
      <c r="P480" s="30">
        <f t="shared" ca="1" si="946"/>
        <v>0</v>
      </c>
      <c r="Q480" s="30" t="str">
        <f t="shared" ref="Q480" ca="1" si="992">CONCATENATE(P480,P481,P482,P483)</f>
        <v>0110</v>
      </c>
      <c r="R480" s="30">
        <f t="shared" ref="R480" ca="1" si="993">BIN2DEC(Q480)</f>
        <v>6</v>
      </c>
      <c r="S480" s="30">
        <v>118</v>
      </c>
      <c r="T480" s="30">
        <f t="shared" ref="T480" ca="1" si="994">ABS(BIN2DEC(CONCATENATE(B480,B481,B482,B483))-R480)</f>
        <v>0</v>
      </c>
      <c r="U480" s="11">
        <f t="shared" ref="U480" ca="1" si="995">R480*$K$2</f>
        <v>7.5</v>
      </c>
    </row>
    <row r="481" spans="1:21" x14ac:dyDescent="0.25">
      <c r="A481" s="4">
        <v>473</v>
      </c>
      <c r="B481" s="37" t="str">
        <f>MID(VLOOKUP(A481/4,'Nyquist Rate - Tx'!$E$15:$J$270,6),(MOD(A481,4)+1),1)</f>
        <v>1</v>
      </c>
      <c r="C481" s="5">
        <f t="shared" ca="1" si="943"/>
        <v>18</v>
      </c>
      <c r="D481" s="35"/>
      <c r="E481" s="5">
        <f t="shared" ca="1" si="933"/>
        <v>3.5999999999999997E-2</v>
      </c>
      <c r="F481" s="5">
        <f t="shared" ca="1" si="944"/>
        <v>1.036</v>
      </c>
      <c r="G481" s="27">
        <f t="shared" ca="1" si="945"/>
        <v>1</v>
      </c>
      <c r="H481" s="28"/>
      <c r="I481" s="28"/>
      <c r="J481" s="28"/>
      <c r="K481" s="28"/>
      <c r="L481" s="5"/>
      <c r="M481" s="1"/>
      <c r="N481" s="5">
        <f t="shared" ca="1" si="938"/>
        <v>0.126</v>
      </c>
      <c r="O481" s="5">
        <f t="shared" ca="1" si="979"/>
        <v>1.1259999999999999</v>
      </c>
      <c r="P481" s="30">
        <f t="shared" ca="1" si="946"/>
        <v>1</v>
      </c>
      <c r="Q481" s="28"/>
      <c r="R481" s="28"/>
      <c r="S481" s="28"/>
      <c r="T481" s="28"/>
      <c r="U481" s="5"/>
    </row>
    <row r="482" spans="1:21" x14ac:dyDescent="0.25">
      <c r="A482" s="4">
        <v>474</v>
      </c>
      <c r="B482" s="37" t="str">
        <f>MID(VLOOKUP(A482/4,'Nyquist Rate - Tx'!$E$15:$J$270,6),(MOD(A482,4)+1),1)</f>
        <v>1</v>
      </c>
      <c r="C482" s="5">
        <f t="shared" ca="1" si="943"/>
        <v>-64</v>
      </c>
      <c r="D482" s="35"/>
      <c r="E482" s="5">
        <f t="shared" ca="1" si="933"/>
        <v>-0.128</v>
      </c>
      <c r="F482" s="5">
        <f t="shared" ca="1" si="944"/>
        <v>0.872</v>
      </c>
      <c r="G482" s="27">
        <f t="shared" ca="1" si="945"/>
        <v>1</v>
      </c>
      <c r="H482" s="28"/>
      <c r="I482" s="28"/>
      <c r="J482" s="28"/>
      <c r="K482" s="28"/>
      <c r="L482" s="5"/>
      <c r="M482" s="1"/>
      <c r="N482" s="5">
        <f t="shared" ca="1" si="938"/>
        <v>-0.44799999999999995</v>
      </c>
      <c r="O482" s="5">
        <f t="shared" ca="1" si="979"/>
        <v>0.55200000000000005</v>
      </c>
      <c r="P482" s="30">
        <f t="shared" ca="1" si="946"/>
        <v>1</v>
      </c>
      <c r="Q482" s="28"/>
      <c r="R482" s="28"/>
      <c r="S482" s="28"/>
      <c r="T482" s="28"/>
      <c r="U482" s="5"/>
    </row>
    <row r="483" spans="1:21" x14ac:dyDescent="0.25">
      <c r="A483" s="4">
        <v>475</v>
      </c>
      <c r="B483" s="37" t="str">
        <f>MID(VLOOKUP(A483/4,'Nyquist Rate - Tx'!$E$15:$J$270,6),(MOD(A483,4)+1),1)</f>
        <v>0</v>
      </c>
      <c r="C483" s="5">
        <f t="shared" ca="1" si="943"/>
        <v>-55</v>
      </c>
      <c r="D483" s="35"/>
      <c r="E483" s="5">
        <f t="shared" ca="1" si="933"/>
        <v>-0.11000000000000001</v>
      </c>
      <c r="F483" s="5">
        <f t="shared" ca="1" si="944"/>
        <v>-0.11000000000000001</v>
      </c>
      <c r="G483" s="27">
        <f t="shared" ca="1" si="945"/>
        <v>0</v>
      </c>
      <c r="H483" s="28"/>
      <c r="I483" s="28"/>
      <c r="J483" s="28"/>
      <c r="K483" s="28"/>
      <c r="L483" s="5"/>
      <c r="M483" s="1"/>
      <c r="N483" s="5">
        <f t="shared" ca="1" si="938"/>
        <v>-0.38500000000000001</v>
      </c>
      <c r="O483" s="5">
        <f t="shared" ca="1" si="979"/>
        <v>-0.38500000000000001</v>
      </c>
      <c r="P483" s="30">
        <f t="shared" ca="1" si="946"/>
        <v>0</v>
      </c>
      <c r="Q483" s="28"/>
      <c r="R483" s="28"/>
      <c r="S483" s="28"/>
      <c r="T483" s="28"/>
      <c r="U483" s="5"/>
    </row>
    <row r="484" spans="1:21" x14ac:dyDescent="0.25">
      <c r="A484" s="4">
        <v>476</v>
      </c>
      <c r="B484" s="37" t="str">
        <f>MID(VLOOKUP(A484/4,'Nyquist Rate - Tx'!$E$15:$J$270,6),(MOD(A484,4)+1),1)</f>
        <v>0</v>
      </c>
      <c r="C484" s="5">
        <f t="shared" ca="1" si="943"/>
        <v>31</v>
      </c>
      <c r="D484" s="35"/>
      <c r="E484" s="5">
        <f t="shared" ca="1" si="933"/>
        <v>6.2E-2</v>
      </c>
      <c r="F484" s="5">
        <f t="shared" ca="1" si="944"/>
        <v>6.2E-2</v>
      </c>
      <c r="G484" s="27">
        <f t="shared" ca="1" si="945"/>
        <v>0</v>
      </c>
      <c r="H484" s="27" t="str">
        <f t="shared" ref="H484" ca="1" si="996">CONCATENATE(G484, G485, G486, G487)</f>
        <v>0000</v>
      </c>
      <c r="I484" s="27">
        <f t="shared" ref="I484" ca="1" si="997">BIN2DEC(H484)</f>
        <v>0</v>
      </c>
      <c r="J484" s="28">
        <v>119</v>
      </c>
      <c r="K484" s="27">
        <f t="shared" ref="K484" ca="1" si="998">ABS(BIN2DEC(CONCATENATE(B484,B485,B486,B487))-I484)</f>
        <v>0</v>
      </c>
      <c r="L484" s="23">
        <f t="shared" ref="L484" ca="1" si="999">I484*$K$2+$K$2/2</f>
        <v>0.625</v>
      </c>
      <c r="M484" s="1"/>
      <c r="N484" s="5">
        <f t="shared" ca="1" si="938"/>
        <v>0.217</v>
      </c>
      <c r="O484" s="5">
        <f t="shared" ca="1" si="979"/>
        <v>0.217</v>
      </c>
      <c r="P484" s="30">
        <f t="shared" ca="1" si="946"/>
        <v>0</v>
      </c>
      <c r="Q484" s="30" t="str">
        <f t="shared" ref="Q484" ca="1" si="1000">CONCATENATE(P484,P485,P486,P487)</f>
        <v>0000</v>
      </c>
      <c r="R484" s="30">
        <f t="shared" ref="R484" ca="1" si="1001">BIN2DEC(Q484)</f>
        <v>0</v>
      </c>
      <c r="S484" s="30">
        <v>119</v>
      </c>
      <c r="T484" s="30">
        <f t="shared" ref="T484" ca="1" si="1002">ABS(BIN2DEC(CONCATENATE(B484,B485,B486,B487))-R484)</f>
        <v>0</v>
      </c>
      <c r="U484" s="11">
        <f t="shared" ref="U484" ca="1" si="1003">R484*$K$2</f>
        <v>0</v>
      </c>
    </row>
    <row r="485" spans="1:21" x14ac:dyDescent="0.25">
      <c r="A485" s="4">
        <v>477</v>
      </c>
      <c r="B485" s="37" t="str">
        <f>MID(VLOOKUP(A485/4,'Nyquist Rate - Tx'!$E$15:$J$270,6),(MOD(A485,4)+1),1)</f>
        <v>0</v>
      </c>
      <c r="C485" s="5">
        <f t="shared" ca="1" si="943"/>
        <v>-90</v>
      </c>
      <c r="D485" s="35"/>
      <c r="E485" s="5">
        <f t="shared" ca="1" si="933"/>
        <v>-0.18000000000000002</v>
      </c>
      <c r="F485" s="5">
        <f t="shared" ca="1" si="944"/>
        <v>-0.18000000000000002</v>
      </c>
      <c r="G485" s="27">
        <f t="shared" ca="1" si="945"/>
        <v>0</v>
      </c>
      <c r="H485" s="28"/>
      <c r="I485" s="28"/>
      <c r="J485" s="28"/>
      <c r="K485" s="28"/>
      <c r="L485" s="5"/>
      <c r="M485" s="1"/>
      <c r="N485" s="5">
        <f t="shared" ca="1" si="938"/>
        <v>-0.63</v>
      </c>
      <c r="O485" s="5">
        <f t="shared" ca="1" si="979"/>
        <v>-0.63</v>
      </c>
      <c r="P485" s="30">
        <f t="shared" ca="1" si="946"/>
        <v>0</v>
      </c>
      <c r="Q485" s="28"/>
      <c r="R485" s="28"/>
      <c r="S485" s="28"/>
      <c r="T485" s="28"/>
      <c r="U485" s="5"/>
    </row>
    <row r="486" spans="1:21" x14ac:dyDescent="0.25">
      <c r="A486" s="4">
        <v>478</v>
      </c>
      <c r="B486" s="37" t="str">
        <f>MID(VLOOKUP(A486/4,'Nyquist Rate - Tx'!$E$15:$J$270,6),(MOD(A486,4)+1),1)</f>
        <v>0</v>
      </c>
      <c r="C486" s="5">
        <f t="shared" ca="1" si="943"/>
        <v>35</v>
      </c>
      <c r="D486" s="35"/>
      <c r="E486" s="5">
        <f t="shared" ca="1" si="933"/>
        <v>6.9999999999999993E-2</v>
      </c>
      <c r="F486" s="5">
        <f t="shared" ca="1" si="944"/>
        <v>6.9999999999999993E-2</v>
      </c>
      <c r="G486" s="27">
        <f t="shared" ca="1" si="945"/>
        <v>0</v>
      </c>
      <c r="H486" s="28"/>
      <c r="I486" s="28"/>
      <c r="J486" s="28"/>
      <c r="K486" s="28"/>
      <c r="L486" s="5"/>
      <c r="M486" s="1"/>
      <c r="N486" s="5">
        <f t="shared" ca="1" si="938"/>
        <v>0.24499999999999997</v>
      </c>
      <c r="O486" s="5">
        <f t="shared" ca="1" si="979"/>
        <v>0.24499999999999997</v>
      </c>
      <c r="P486" s="30">
        <f t="shared" ca="1" si="946"/>
        <v>0</v>
      </c>
      <c r="Q486" s="28"/>
      <c r="R486" s="28"/>
      <c r="S486" s="28"/>
      <c r="T486" s="28"/>
      <c r="U486" s="5"/>
    </row>
    <row r="487" spans="1:21" x14ac:dyDescent="0.25">
      <c r="A487" s="4">
        <v>479</v>
      </c>
      <c r="B487" s="37" t="str">
        <f>MID(VLOOKUP(A487/4,'Nyquist Rate - Tx'!$E$15:$J$270,6),(MOD(A487,4)+1),1)</f>
        <v>0</v>
      </c>
      <c r="C487" s="5">
        <f t="shared" ca="1" si="943"/>
        <v>-8</v>
      </c>
      <c r="D487" s="35"/>
      <c r="E487" s="5">
        <f t="shared" ca="1" si="933"/>
        <v>-1.6E-2</v>
      </c>
      <c r="F487" s="5">
        <f t="shared" ca="1" si="944"/>
        <v>-1.6E-2</v>
      </c>
      <c r="G487" s="27">
        <f t="shared" ca="1" si="945"/>
        <v>0</v>
      </c>
      <c r="H487" s="28"/>
      <c r="I487" s="28"/>
      <c r="J487" s="28"/>
      <c r="K487" s="28"/>
      <c r="L487" s="5"/>
      <c r="M487" s="1"/>
      <c r="N487" s="5">
        <f t="shared" ca="1" si="938"/>
        <v>-5.5999999999999994E-2</v>
      </c>
      <c r="O487" s="5">
        <f t="shared" ca="1" si="979"/>
        <v>-5.5999999999999994E-2</v>
      </c>
      <c r="P487" s="30">
        <f t="shared" ca="1" si="946"/>
        <v>0</v>
      </c>
      <c r="Q487" s="28"/>
      <c r="R487" s="28"/>
      <c r="S487" s="28"/>
      <c r="T487" s="28"/>
      <c r="U487" s="5"/>
    </row>
    <row r="488" spans="1:21" x14ac:dyDescent="0.25">
      <c r="A488" s="4">
        <v>480</v>
      </c>
      <c r="B488" s="37" t="str">
        <f>MID(VLOOKUP(A488/4,'Nyquist Rate - Tx'!$E$15:$J$270,6),(MOD(A488,4)+1),1)</f>
        <v>1</v>
      </c>
      <c r="C488" s="5">
        <f t="shared" ca="1" si="943"/>
        <v>87</v>
      </c>
      <c r="D488" s="35"/>
      <c r="E488" s="5">
        <f t="shared" ca="1" si="933"/>
        <v>0.17400000000000002</v>
      </c>
      <c r="F488" s="5">
        <f t="shared" ca="1" si="944"/>
        <v>1.1739999999999999</v>
      </c>
      <c r="G488" s="27">
        <f t="shared" ca="1" si="945"/>
        <v>1</v>
      </c>
      <c r="H488" s="27" t="str">
        <f t="shared" ref="H488" ca="1" si="1004">CONCATENATE(G488, G489, G490, G491)</f>
        <v>1001</v>
      </c>
      <c r="I488" s="27">
        <f t="shared" ref="I488" ca="1" si="1005">BIN2DEC(H488)</f>
        <v>9</v>
      </c>
      <c r="J488" s="27">
        <v>120</v>
      </c>
      <c r="K488" s="27">
        <f t="shared" ref="K488" ca="1" si="1006">ABS(BIN2DEC(CONCATENATE(B488,B489,B490,B491))-I488)</f>
        <v>0</v>
      </c>
      <c r="L488" s="23">
        <f t="shared" ref="L488" ca="1" si="1007">I488*$K$2+$K$2/2</f>
        <v>11.875</v>
      </c>
      <c r="M488" s="1"/>
      <c r="N488" s="5">
        <f t="shared" ca="1" si="938"/>
        <v>0.60899999999999999</v>
      </c>
      <c r="O488" s="5">
        <f t="shared" ca="1" si="979"/>
        <v>1.609</v>
      </c>
      <c r="P488" s="30">
        <f t="shared" ca="1" si="946"/>
        <v>1</v>
      </c>
      <c r="Q488" s="30" t="str">
        <f t="shared" ref="Q488" ca="1" si="1008">CONCATENATE(P488,P489,P490,P491)</f>
        <v>1001</v>
      </c>
      <c r="R488" s="30">
        <f t="shared" ref="R488" ca="1" si="1009">BIN2DEC(Q488)</f>
        <v>9</v>
      </c>
      <c r="S488" s="30">
        <v>120</v>
      </c>
      <c r="T488" s="30">
        <f t="shared" ref="T488" ca="1" si="1010">ABS(BIN2DEC(CONCATENATE(B488,B489,B490,B491))-R488)</f>
        <v>0</v>
      </c>
      <c r="U488" s="11">
        <f t="shared" ref="U488" ca="1" si="1011">R488*$K$2</f>
        <v>11.25</v>
      </c>
    </row>
    <row r="489" spans="1:21" x14ac:dyDescent="0.25">
      <c r="A489" s="4">
        <v>481</v>
      </c>
      <c r="B489" s="37" t="str">
        <f>MID(VLOOKUP(A489/4,'Nyquist Rate - Tx'!$E$15:$J$270,6),(MOD(A489,4)+1),1)</f>
        <v>0</v>
      </c>
      <c r="C489" s="5">
        <f t="shared" ca="1" si="943"/>
        <v>-64</v>
      </c>
      <c r="D489" s="35"/>
      <c r="E489" s="5">
        <f t="shared" ca="1" si="933"/>
        <v>-0.128</v>
      </c>
      <c r="F489" s="5">
        <f t="shared" ca="1" si="944"/>
        <v>-0.128</v>
      </c>
      <c r="G489" s="27">
        <f t="shared" ca="1" si="945"/>
        <v>0</v>
      </c>
      <c r="H489" s="28"/>
      <c r="I489" s="28"/>
      <c r="J489" s="28"/>
      <c r="K489" s="28"/>
      <c r="L489" s="5"/>
      <c r="M489" s="1"/>
      <c r="N489" s="5">
        <f t="shared" ca="1" si="938"/>
        <v>-0.44799999999999995</v>
      </c>
      <c r="O489" s="5">
        <f t="shared" ca="1" si="979"/>
        <v>-0.44799999999999995</v>
      </c>
      <c r="P489" s="30">
        <f t="shared" ca="1" si="946"/>
        <v>0</v>
      </c>
      <c r="Q489" s="28"/>
      <c r="R489" s="28"/>
      <c r="S489" s="28"/>
      <c r="T489" s="28"/>
      <c r="U489" s="5"/>
    </row>
    <row r="490" spans="1:21" x14ac:dyDescent="0.25">
      <c r="A490" s="4">
        <v>482</v>
      </c>
      <c r="B490" s="37" t="str">
        <f>MID(VLOOKUP(A490/4,'Nyquist Rate - Tx'!$E$15:$J$270,6),(MOD(A490,4)+1),1)</f>
        <v>0</v>
      </c>
      <c r="C490" s="5">
        <f t="shared" ca="1" si="943"/>
        <v>-13</v>
      </c>
      <c r="D490" s="35"/>
      <c r="E490" s="5">
        <f t="shared" ca="1" si="933"/>
        <v>-2.6000000000000002E-2</v>
      </c>
      <c r="F490" s="5">
        <f t="shared" ca="1" si="944"/>
        <v>-2.6000000000000002E-2</v>
      </c>
      <c r="G490" s="27">
        <f t="shared" ca="1" si="945"/>
        <v>0</v>
      </c>
      <c r="H490" s="28"/>
      <c r="I490" s="28"/>
      <c r="J490" s="28"/>
      <c r="K490" s="28"/>
      <c r="L490" s="5"/>
      <c r="M490" s="1"/>
      <c r="N490" s="5">
        <f t="shared" ca="1" si="938"/>
        <v>-9.0999999999999998E-2</v>
      </c>
      <c r="O490" s="5">
        <f t="shared" ca="1" si="979"/>
        <v>-9.0999999999999998E-2</v>
      </c>
      <c r="P490" s="30">
        <f t="shared" ca="1" si="946"/>
        <v>0</v>
      </c>
      <c r="Q490" s="28"/>
      <c r="R490" s="28"/>
      <c r="S490" s="28"/>
      <c r="T490" s="28"/>
      <c r="U490" s="5"/>
    </row>
    <row r="491" spans="1:21" x14ac:dyDescent="0.25">
      <c r="A491" s="4">
        <v>483</v>
      </c>
      <c r="B491" s="37" t="str">
        <f>MID(VLOOKUP(A491/4,'Nyquist Rate - Tx'!$E$15:$J$270,6),(MOD(A491,4)+1),1)</f>
        <v>1</v>
      </c>
      <c r="C491" s="5">
        <f t="shared" ca="1" si="943"/>
        <v>-12</v>
      </c>
      <c r="D491" s="35"/>
      <c r="E491" s="5">
        <f t="shared" ca="1" si="933"/>
        <v>-2.4E-2</v>
      </c>
      <c r="F491" s="5">
        <f t="shared" ca="1" si="944"/>
        <v>0.97599999999999998</v>
      </c>
      <c r="G491" s="27">
        <f t="shared" ca="1" si="945"/>
        <v>1</v>
      </c>
      <c r="H491" s="28"/>
      <c r="I491" s="28"/>
      <c r="J491" s="28"/>
      <c r="K491" s="28"/>
      <c r="L491" s="5"/>
      <c r="M491" s="1"/>
      <c r="N491" s="5">
        <f t="shared" ca="1" si="938"/>
        <v>-8.3999999999999991E-2</v>
      </c>
      <c r="O491" s="5">
        <f t="shared" ca="1" si="979"/>
        <v>0.91600000000000004</v>
      </c>
      <c r="P491" s="30">
        <f t="shared" ca="1" si="946"/>
        <v>1</v>
      </c>
      <c r="Q491" s="28"/>
      <c r="R491" s="28"/>
      <c r="S491" s="28"/>
      <c r="T491" s="28"/>
      <c r="U491" s="5"/>
    </row>
    <row r="492" spans="1:21" x14ac:dyDescent="0.25">
      <c r="A492" s="4">
        <v>484</v>
      </c>
      <c r="B492" s="37" t="str">
        <f>MID(VLOOKUP(A492/4,'Nyquist Rate - Tx'!$E$15:$J$270,6),(MOD(A492,4)+1),1)</f>
        <v>0</v>
      </c>
      <c r="C492" s="5">
        <f t="shared" ca="1" si="943"/>
        <v>-68</v>
      </c>
      <c r="D492" s="35"/>
      <c r="E492" s="5">
        <f t="shared" ca="1" si="933"/>
        <v>-0.13600000000000001</v>
      </c>
      <c r="F492" s="5">
        <f t="shared" ca="1" si="944"/>
        <v>-0.13600000000000001</v>
      </c>
      <c r="G492" s="27">
        <f t="shared" ca="1" si="945"/>
        <v>0</v>
      </c>
      <c r="H492" s="27" t="str">
        <f t="shared" ref="H492" ca="1" si="1012">CONCATENATE(G492, G493, G494, G495)</f>
        <v>0000</v>
      </c>
      <c r="I492" s="27">
        <f t="shared" ref="I492" ca="1" si="1013">BIN2DEC(H492)</f>
        <v>0</v>
      </c>
      <c r="J492" s="28">
        <v>121</v>
      </c>
      <c r="K492" s="27">
        <f t="shared" ref="K492" ca="1" si="1014">ABS(BIN2DEC(CONCATENATE(B492,B493,B494,B495))-I492)</f>
        <v>0</v>
      </c>
      <c r="L492" s="23">
        <f t="shared" ref="L492" ca="1" si="1015">I492*$K$2+$K$2/2</f>
        <v>0.625</v>
      </c>
      <c r="M492" s="1"/>
      <c r="N492" s="5">
        <f t="shared" ca="1" si="938"/>
        <v>-0.47599999999999998</v>
      </c>
      <c r="O492" s="5">
        <f t="shared" ca="1" si="979"/>
        <v>-0.47599999999999998</v>
      </c>
      <c r="P492" s="30">
        <f t="shared" ca="1" si="946"/>
        <v>0</v>
      </c>
      <c r="Q492" s="30" t="str">
        <f t="shared" ref="Q492" ca="1" si="1016">CONCATENATE(P492,P493,P494,P495)</f>
        <v>0010</v>
      </c>
      <c r="R492" s="30">
        <f t="shared" ref="R492" ca="1" si="1017">BIN2DEC(Q492)</f>
        <v>2</v>
      </c>
      <c r="S492" s="30">
        <v>121</v>
      </c>
      <c r="T492" s="30">
        <f t="shared" ref="T492" ca="1" si="1018">ABS(BIN2DEC(CONCATENATE(B492,B493,B494,B495))-R492)</f>
        <v>2</v>
      </c>
      <c r="U492" s="11">
        <f t="shared" ref="U492" ca="1" si="1019">R492*$K$2</f>
        <v>2.5</v>
      </c>
    </row>
    <row r="493" spans="1:21" x14ac:dyDescent="0.25">
      <c r="A493" s="4">
        <v>485</v>
      </c>
      <c r="B493" s="37" t="str">
        <f>MID(VLOOKUP(A493/4,'Nyquist Rate - Tx'!$E$15:$J$270,6),(MOD(A493,4)+1),1)</f>
        <v>0</v>
      </c>
      <c r="C493" s="5">
        <f t="shared" ca="1" si="943"/>
        <v>22</v>
      </c>
      <c r="D493" s="35"/>
      <c r="E493" s="5">
        <f t="shared" ca="1" si="933"/>
        <v>4.4000000000000004E-2</v>
      </c>
      <c r="F493" s="5">
        <f t="shared" ca="1" si="944"/>
        <v>4.4000000000000004E-2</v>
      </c>
      <c r="G493" s="27">
        <f t="shared" ca="1" si="945"/>
        <v>0</v>
      </c>
      <c r="H493" s="28"/>
      <c r="I493" s="28"/>
      <c r="J493" s="28"/>
      <c r="K493" s="28"/>
      <c r="L493" s="5"/>
      <c r="M493" s="1"/>
      <c r="N493" s="5">
        <f t="shared" ca="1" si="938"/>
        <v>0.154</v>
      </c>
      <c r="O493" s="5">
        <f t="shared" ca="1" si="979"/>
        <v>0.154</v>
      </c>
      <c r="P493" s="30">
        <f t="shared" ca="1" si="946"/>
        <v>0</v>
      </c>
      <c r="Q493" s="28"/>
      <c r="R493" s="28"/>
      <c r="S493" s="28"/>
      <c r="T493" s="28"/>
      <c r="U493" s="5"/>
    </row>
    <row r="494" spans="1:21" x14ac:dyDescent="0.25">
      <c r="A494" s="4">
        <v>486</v>
      </c>
      <c r="B494" s="37" t="str">
        <f>MID(VLOOKUP(A494/4,'Nyquist Rate - Tx'!$E$15:$J$270,6),(MOD(A494,4)+1),1)</f>
        <v>0</v>
      </c>
      <c r="C494" s="5">
        <f t="shared" ca="1" si="943"/>
        <v>72</v>
      </c>
      <c r="D494" s="35"/>
      <c r="E494" s="5">
        <f t="shared" ca="1" si="933"/>
        <v>0.14399999999999999</v>
      </c>
      <c r="F494" s="5">
        <f t="shared" ca="1" si="944"/>
        <v>0.14399999999999999</v>
      </c>
      <c r="G494" s="27">
        <f t="shared" ca="1" si="945"/>
        <v>0</v>
      </c>
      <c r="H494" s="28"/>
      <c r="I494" s="28"/>
      <c r="J494" s="28"/>
      <c r="K494" s="28"/>
      <c r="L494" s="5"/>
      <c r="M494" s="1"/>
      <c r="N494" s="5">
        <f t="shared" ca="1" si="938"/>
        <v>0.504</v>
      </c>
      <c r="O494" s="5">
        <f t="shared" ca="1" si="979"/>
        <v>0.504</v>
      </c>
      <c r="P494" s="30">
        <f t="shared" ca="1" si="946"/>
        <v>1</v>
      </c>
      <c r="Q494" s="28"/>
      <c r="R494" s="28"/>
      <c r="S494" s="28"/>
      <c r="T494" s="28"/>
      <c r="U494" s="5"/>
    </row>
    <row r="495" spans="1:21" x14ac:dyDescent="0.25">
      <c r="A495" s="4">
        <v>487</v>
      </c>
      <c r="B495" s="37" t="str">
        <f>MID(VLOOKUP(A495/4,'Nyquist Rate - Tx'!$E$15:$J$270,6),(MOD(A495,4)+1),1)</f>
        <v>0</v>
      </c>
      <c r="C495" s="5">
        <f t="shared" ca="1" si="943"/>
        <v>50</v>
      </c>
      <c r="D495" s="35"/>
      <c r="E495" s="5">
        <f t="shared" ca="1" si="933"/>
        <v>0.1</v>
      </c>
      <c r="F495" s="5">
        <f t="shared" ca="1" si="944"/>
        <v>0.1</v>
      </c>
      <c r="G495" s="27">
        <f t="shared" ca="1" si="945"/>
        <v>0</v>
      </c>
      <c r="H495" s="28"/>
      <c r="I495" s="28"/>
      <c r="J495" s="28"/>
      <c r="K495" s="28"/>
      <c r="L495" s="5"/>
      <c r="M495" s="1"/>
      <c r="N495" s="5">
        <f t="shared" ca="1" si="938"/>
        <v>0.35</v>
      </c>
      <c r="O495" s="5">
        <f t="shared" ca="1" si="979"/>
        <v>0.35</v>
      </c>
      <c r="P495" s="30">
        <f t="shared" ca="1" si="946"/>
        <v>0</v>
      </c>
      <c r="Q495" s="28"/>
      <c r="R495" s="28"/>
      <c r="S495" s="28"/>
      <c r="T495" s="28"/>
      <c r="U495" s="5"/>
    </row>
    <row r="496" spans="1:21" x14ac:dyDescent="0.25">
      <c r="A496" s="4">
        <v>488</v>
      </c>
      <c r="B496" s="37" t="str">
        <f>MID(VLOOKUP(A496/4,'Nyquist Rate - Tx'!$E$15:$J$270,6),(MOD(A496,4)+1),1)</f>
        <v>0</v>
      </c>
      <c r="C496" s="5">
        <f t="shared" ca="1" si="943"/>
        <v>-33</v>
      </c>
      <c r="D496" s="35"/>
      <c r="E496" s="5">
        <f t="shared" ca="1" si="933"/>
        <v>-6.6000000000000003E-2</v>
      </c>
      <c r="F496" s="5">
        <f t="shared" ca="1" si="944"/>
        <v>-6.6000000000000003E-2</v>
      </c>
      <c r="G496" s="27">
        <f t="shared" ca="1" si="945"/>
        <v>0</v>
      </c>
      <c r="H496" s="27" t="str">
        <f t="shared" ref="H496" ca="1" si="1020">CONCATENATE(G496, G497, G498, G499)</f>
        <v>0110</v>
      </c>
      <c r="I496" s="27">
        <f t="shared" ref="I496" ca="1" si="1021">BIN2DEC(H496)</f>
        <v>6</v>
      </c>
      <c r="J496" s="27">
        <v>122</v>
      </c>
      <c r="K496" s="27">
        <f t="shared" ref="K496" ca="1" si="1022">ABS(BIN2DEC(CONCATENATE(B496,B497,B498,B499))-I496)</f>
        <v>0</v>
      </c>
      <c r="L496" s="23">
        <f t="shared" ref="L496" ca="1" si="1023">I496*$K$2+$K$2/2</f>
        <v>8.125</v>
      </c>
      <c r="M496" s="1"/>
      <c r="N496" s="5">
        <f t="shared" ca="1" si="938"/>
        <v>-0.23099999999999998</v>
      </c>
      <c r="O496" s="5">
        <f t="shared" ca="1" si="979"/>
        <v>-0.23099999999999998</v>
      </c>
      <c r="P496" s="30">
        <f t="shared" ca="1" si="946"/>
        <v>0</v>
      </c>
      <c r="Q496" s="30" t="str">
        <f t="shared" ref="Q496" ca="1" si="1024">CONCATENATE(P496,P497,P498,P499)</f>
        <v>0110</v>
      </c>
      <c r="R496" s="30">
        <f t="shared" ref="R496" ca="1" si="1025">BIN2DEC(Q496)</f>
        <v>6</v>
      </c>
      <c r="S496" s="30">
        <v>122</v>
      </c>
      <c r="T496" s="30">
        <f t="shared" ref="T496" ca="1" si="1026">ABS(BIN2DEC(CONCATENATE(B496,B497,B498,B499))-R496)</f>
        <v>0</v>
      </c>
      <c r="U496" s="11">
        <f t="shared" ref="U496" ca="1" si="1027">R496*$K$2</f>
        <v>7.5</v>
      </c>
    </row>
    <row r="497" spans="1:21" x14ac:dyDescent="0.25">
      <c r="A497" s="4">
        <v>489</v>
      </c>
      <c r="B497" s="37" t="str">
        <f>MID(VLOOKUP(A497/4,'Nyquist Rate - Tx'!$E$15:$J$270,6),(MOD(A497,4)+1),1)</f>
        <v>1</v>
      </c>
      <c r="C497" s="5">
        <f t="shared" ca="1" si="943"/>
        <v>45</v>
      </c>
      <c r="D497" s="35"/>
      <c r="E497" s="5">
        <f t="shared" ca="1" si="933"/>
        <v>9.0000000000000011E-2</v>
      </c>
      <c r="F497" s="5">
        <f t="shared" ca="1" si="944"/>
        <v>1.0900000000000001</v>
      </c>
      <c r="G497" s="27">
        <f t="shared" ca="1" si="945"/>
        <v>1</v>
      </c>
      <c r="H497" s="28"/>
      <c r="I497" s="28"/>
      <c r="J497" s="28"/>
      <c r="K497" s="28"/>
      <c r="L497" s="5"/>
      <c r="M497" s="1"/>
      <c r="N497" s="5">
        <f t="shared" ca="1" si="938"/>
        <v>0.315</v>
      </c>
      <c r="O497" s="5">
        <f t="shared" ca="1" si="979"/>
        <v>1.3149999999999999</v>
      </c>
      <c r="P497" s="30">
        <f t="shared" ca="1" si="946"/>
        <v>1</v>
      </c>
      <c r="Q497" s="28"/>
      <c r="R497" s="28"/>
      <c r="S497" s="28"/>
      <c r="T497" s="28"/>
      <c r="U497" s="5"/>
    </row>
    <row r="498" spans="1:21" x14ac:dyDescent="0.25">
      <c r="A498" s="4">
        <v>490</v>
      </c>
      <c r="B498" s="37" t="str">
        <f>MID(VLOOKUP(A498/4,'Nyquist Rate - Tx'!$E$15:$J$270,6),(MOD(A498,4)+1),1)</f>
        <v>1</v>
      </c>
      <c r="C498" s="5">
        <f t="shared" ca="1" si="943"/>
        <v>-44</v>
      </c>
      <c r="D498" s="35"/>
      <c r="E498" s="5">
        <f t="shared" ca="1" si="933"/>
        <v>-8.8000000000000009E-2</v>
      </c>
      <c r="F498" s="5">
        <f t="shared" ca="1" si="944"/>
        <v>0.91200000000000003</v>
      </c>
      <c r="G498" s="27">
        <f t="shared" ca="1" si="945"/>
        <v>1</v>
      </c>
      <c r="H498" s="28"/>
      <c r="I498" s="28"/>
      <c r="J498" s="28"/>
      <c r="K498" s="28"/>
      <c r="L498" s="5"/>
      <c r="M498" s="1"/>
      <c r="N498" s="5">
        <f t="shared" ca="1" si="938"/>
        <v>-0.308</v>
      </c>
      <c r="O498" s="5">
        <f t="shared" ca="1" si="979"/>
        <v>0.69199999999999995</v>
      </c>
      <c r="P498" s="30">
        <f t="shared" ca="1" si="946"/>
        <v>1</v>
      </c>
      <c r="Q498" s="28"/>
      <c r="R498" s="28"/>
      <c r="S498" s="28"/>
      <c r="T498" s="28"/>
      <c r="U498" s="5"/>
    </row>
    <row r="499" spans="1:21" x14ac:dyDescent="0.25">
      <c r="A499" s="4">
        <v>491</v>
      </c>
      <c r="B499" s="37" t="str">
        <f>MID(VLOOKUP(A499/4,'Nyquist Rate - Tx'!$E$15:$J$270,6),(MOD(A499,4)+1),1)</f>
        <v>0</v>
      </c>
      <c r="C499" s="5">
        <f t="shared" ca="1" si="943"/>
        <v>39</v>
      </c>
      <c r="D499" s="35"/>
      <c r="E499" s="5">
        <f t="shared" ca="1" si="933"/>
        <v>7.8000000000000014E-2</v>
      </c>
      <c r="F499" s="5">
        <f t="shared" ca="1" si="944"/>
        <v>7.8000000000000014E-2</v>
      </c>
      <c r="G499" s="27">
        <f t="shared" ca="1" si="945"/>
        <v>0</v>
      </c>
      <c r="H499" s="28"/>
      <c r="I499" s="28"/>
      <c r="J499" s="28"/>
      <c r="K499" s="28"/>
      <c r="L499" s="5"/>
      <c r="M499" s="1"/>
      <c r="N499" s="5">
        <f t="shared" ca="1" si="938"/>
        <v>0.27299999999999996</v>
      </c>
      <c r="O499" s="5">
        <f t="shared" ca="1" si="979"/>
        <v>0.27299999999999996</v>
      </c>
      <c r="P499" s="30">
        <f t="shared" ca="1" si="946"/>
        <v>0</v>
      </c>
      <c r="Q499" s="28"/>
      <c r="R499" s="28"/>
      <c r="S499" s="28"/>
      <c r="T499" s="28"/>
      <c r="U499" s="5"/>
    </row>
    <row r="500" spans="1:21" x14ac:dyDescent="0.25">
      <c r="A500" s="4">
        <v>492</v>
      </c>
      <c r="B500" s="37" t="str">
        <f>MID(VLOOKUP(A500/4,'Nyquist Rate - Tx'!$E$15:$J$270,6),(MOD(A500,4)+1),1)</f>
        <v>0</v>
      </c>
      <c r="C500" s="5">
        <f t="shared" ca="1" si="943"/>
        <v>-22</v>
      </c>
      <c r="D500" s="35"/>
      <c r="E500" s="5">
        <f t="shared" ca="1" si="933"/>
        <v>-4.4000000000000004E-2</v>
      </c>
      <c r="F500" s="5">
        <f t="shared" ca="1" si="944"/>
        <v>-4.4000000000000004E-2</v>
      </c>
      <c r="G500" s="27">
        <f t="shared" ca="1" si="945"/>
        <v>0</v>
      </c>
      <c r="H500" s="27" t="str">
        <f t="shared" ref="H500" ca="1" si="1028">CONCATENATE(G500, G501, G502, G503)</f>
        <v>0000</v>
      </c>
      <c r="I500" s="27">
        <f t="shared" ref="I500" ca="1" si="1029">BIN2DEC(H500)</f>
        <v>0</v>
      </c>
      <c r="J500" s="28">
        <v>123</v>
      </c>
      <c r="K500" s="27">
        <f t="shared" ref="K500" ca="1" si="1030">ABS(BIN2DEC(CONCATENATE(B500,B501,B502,B503))-I500)</f>
        <v>0</v>
      </c>
      <c r="L500" s="23">
        <f t="shared" ref="L500" ca="1" si="1031">I500*$K$2+$K$2/2</f>
        <v>0.625</v>
      </c>
      <c r="M500" s="1"/>
      <c r="N500" s="5">
        <f t="shared" ca="1" si="938"/>
        <v>-0.154</v>
      </c>
      <c r="O500" s="5">
        <f t="shared" ca="1" si="979"/>
        <v>-0.154</v>
      </c>
      <c r="P500" s="30">
        <f t="shared" ca="1" si="946"/>
        <v>0</v>
      </c>
      <c r="Q500" s="30" t="str">
        <f t="shared" ref="Q500" ca="1" si="1032">CONCATENATE(P500,P501,P502,P503)</f>
        <v>0000</v>
      </c>
      <c r="R500" s="30">
        <f t="shared" ref="R500" ca="1" si="1033">BIN2DEC(Q500)</f>
        <v>0</v>
      </c>
      <c r="S500" s="30">
        <v>123</v>
      </c>
      <c r="T500" s="30">
        <f t="shared" ref="T500" ca="1" si="1034">ABS(BIN2DEC(CONCATENATE(B500,B501,B502,B503))-R500)</f>
        <v>0</v>
      </c>
      <c r="U500" s="11">
        <f t="shared" ref="U500" ca="1" si="1035">R500*$K$2</f>
        <v>0</v>
      </c>
    </row>
    <row r="501" spans="1:21" x14ac:dyDescent="0.25">
      <c r="A501" s="4">
        <v>493</v>
      </c>
      <c r="B501" s="37" t="str">
        <f>MID(VLOOKUP(A501/4,'Nyquist Rate - Tx'!$E$15:$J$270,6),(MOD(A501,4)+1),1)</f>
        <v>0</v>
      </c>
      <c r="C501" s="5">
        <f t="shared" ca="1" si="943"/>
        <v>68</v>
      </c>
      <c r="D501" s="35"/>
      <c r="E501" s="5">
        <f t="shared" ca="1" si="933"/>
        <v>0.13600000000000001</v>
      </c>
      <c r="F501" s="5">
        <f t="shared" ca="1" si="944"/>
        <v>0.13600000000000001</v>
      </c>
      <c r="G501" s="27">
        <f t="shared" ca="1" si="945"/>
        <v>0</v>
      </c>
      <c r="H501" s="28"/>
      <c r="I501" s="28"/>
      <c r="J501" s="28"/>
      <c r="K501" s="28"/>
      <c r="L501" s="5"/>
      <c r="M501" s="1"/>
      <c r="N501" s="5">
        <f t="shared" ca="1" si="938"/>
        <v>0.47599999999999998</v>
      </c>
      <c r="O501" s="5">
        <f t="shared" ca="1" si="979"/>
        <v>0.47599999999999998</v>
      </c>
      <c r="P501" s="30">
        <f t="shared" ca="1" si="946"/>
        <v>0</v>
      </c>
      <c r="Q501" s="28"/>
      <c r="R501" s="28"/>
      <c r="S501" s="28"/>
      <c r="T501" s="28"/>
      <c r="U501" s="5"/>
    </row>
    <row r="502" spans="1:21" x14ac:dyDescent="0.25">
      <c r="A502" s="4">
        <v>494</v>
      </c>
      <c r="B502" s="37" t="str">
        <f>MID(VLOOKUP(A502/4,'Nyquist Rate - Tx'!$E$15:$J$270,6),(MOD(A502,4)+1),1)</f>
        <v>0</v>
      </c>
      <c r="C502" s="5">
        <f t="shared" ca="1" si="943"/>
        <v>67</v>
      </c>
      <c r="D502" s="35"/>
      <c r="E502" s="5">
        <f t="shared" ca="1" si="933"/>
        <v>0.13400000000000001</v>
      </c>
      <c r="F502" s="5">
        <f t="shared" ca="1" si="944"/>
        <v>0.13400000000000001</v>
      </c>
      <c r="G502" s="27">
        <f t="shared" ca="1" si="945"/>
        <v>0</v>
      </c>
      <c r="H502" s="28"/>
      <c r="I502" s="28"/>
      <c r="J502" s="28"/>
      <c r="K502" s="28"/>
      <c r="L502" s="5"/>
      <c r="M502" s="1"/>
      <c r="N502" s="5">
        <f t="shared" ca="1" si="938"/>
        <v>0.46899999999999997</v>
      </c>
      <c r="O502" s="5">
        <f t="shared" ca="1" si="979"/>
        <v>0.46899999999999997</v>
      </c>
      <c r="P502" s="30">
        <f t="shared" ca="1" si="946"/>
        <v>0</v>
      </c>
      <c r="Q502" s="28"/>
      <c r="R502" s="28"/>
      <c r="S502" s="28"/>
      <c r="T502" s="28"/>
      <c r="U502" s="5"/>
    </row>
    <row r="503" spans="1:21" x14ac:dyDescent="0.25">
      <c r="A503" s="4">
        <v>495</v>
      </c>
      <c r="B503" s="37" t="str">
        <f>MID(VLOOKUP(A503/4,'Nyquist Rate - Tx'!$E$15:$J$270,6),(MOD(A503,4)+1),1)</f>
        <v>0</v>
      </c>
      <c r="C503" s="5">
        <f t="shared" ca="1" si="943"/>
        <v>-61</v>
      </c>
      <c r="D503" s="35"/>
      <c r="E503" s="5">
        <f t="shared" ca="1" si="933"/>
        <v>-0.122</v>
      </c>
      <c r="F503" s="5">
        <f t="shared" ca="1" si="944"/>
        <v>-0.122</v>
      </c>
      <c r="G503" s="27">
        <f t="shared" ca="1" si="945"/>
        <v>0</v>
      </c>
      <c r="H503" s="28"/>
      <c r="I503" s="28"/>
      <c r="J503" s="28"/>
      <c r="K503" s="28"/>
      <c r="L503" s="5"/>
      <c r="M503" s="1"/>
      <c r="N503" s="5">
        <f t="shared" ca="1" si="938"/>
        <v>-0.42699999999999999</v>
      </c>
      <c r="O503" s="5">
        <f t="shared" ca="1" si="979"/>
        <v>-0.42699999999999999</v>
      </c>
      <c r="P503" s="30">
        <f t="shared" ca="1" si="946"/>
        <v>0</v>
      </c>
      <c r="Q503" s="28"/>
      <c r="R503" s="28"/>
      <c r="S503" s="28"/>
      <c r="T503" s="28"/>
      <c r="U503" s="5"/>
    </row>
    <row r="504" spans="1:21" x14ac:dyDescent="0.25">
      <c r="A504" s="4">
        <v>496</v>
      </c>
      <c r="B504" s="37" t="str">
        <f>MID(VLOOKUP(A504/4,'Nyquist Rate - Tx'!$E$15:$J$270,6),(MOD(A504,4)+1),1)</f>
        <v>1</v>
      </c>
      <c r="C504" s="5">
        <f t="shared" ca="1" si="943"/>
        <v>-57</v>
      </c>
      <c r="D504" s="35"/>
      <c r="E504" s="5">
        <f t="shared" ca="1" si="933"/>
        <v>-0.11399999999999999</v>
      </c>
      <c r="F504" s="5">
        <f t="shared" ca="1" si="944"/>
        <v>0.88600000000000001</v>
      </c>
      <c r="G504" s="27">
        <f t="shared" ca="1" si="945"/>
        <v>1</v>
      </c>
      <c r="H504" s="27" t="str">
        <f t="shared" ref="H504" ca="1" si="1036">CONCATENATE(G504, G505, G506, G507)</f>
        <v>1001</v>
      </c>
      <c r="I504" s="27">
        <f t="shared" ref="I504" ca="1" si="1037">BIN2DEC(H504)</f>
        <v>9</v>
      </c>
      <c r="J504" s="27">
        <v>124</v>
      </c>
      <c r="K504" s="27">
        <f t="shared" ref="K504" ca="1" si="1038">ABS(BIN2DEC(CONCATENATE(B504,B505,B506,B507))-I504)</f>
        <v>0</v>
      </c>
      <c r="L504" s="23">
        <f t="shared" ref="L504" ca="1" si="1039">I504*$K$2+$K$2/2</f>
        <v>11.875</v>
      </c>
      <c r="M504" s="1"/>
      <c r="N504" s="5">
        <f t="shared" ca="1" si="938"/>
        <v>-0.39899999999999997</v>
      </c>
      <c r="O504" s="5">
        <f t="shared" ca="1" si="979"/>
        <v>0.60099999999999998</v>
      </c>
      <c r="P504" s="30">
        <f t="shared" ca="1" si="946"/>
        <v>1</v>
      </c>
      <c r="Q504" s="30" t="str">
        <f t="shared" ref="Q504" ca="1" si="1040">CONCATENATE(P504,P505,P506,P507)</f>
        <v>1101</v>
      </c>
      <c r="R504" s="30">
        <f t="shared" ref="R504" ca="1" si="1041">BIN2DEC(Q504)</f>
        <v>13</v>
      </c>
      <c r="S504" s="30">
        <v>124</v>
      </c>
      <c r="T504" s="30">
        <f t="shared" ref="T504" ca="1" si="1042">ABS(BIN2DEC(CONCATENATE(B504,B505,B506,B507))-R504)</f>
        <v>4</v>
      </c>
      <c r="U504" s="11">
        <f t="shared" ref="U504" ca="1" si="1043">R504*$K$2</f>
        <v>16.25</v>
      </c>
    </row>
    <row r="505" spans="1:21" x14ac:dyDescent="0.25">
      <c r="A505" s="4">
        <v>497</v>
      </c>
      <c r="B505" s="37" t="str">
        <f>MID(VLOOKUP(A505/4,'Nyquist Rate - Tx'!$E$15:$J$270,6),(MOD(A505,4)+1),1)</f>
        <v>0</v>
      </c>
      <c r="C505" s="5">
        <f t="shared" ca="1" si="943"/>
        <v>89</v>
      </c>
      <c r="D505" s="35"/>
      <c r="E505" s="5">
        <f t="shared" ca="1" si="933"/>
        <v>0.17800000000000002</v>
      </c>
      <c r="F505" s="5">
        <f t="shared" ca="1" si="944"/>
        <v>0.17800000000000002</v>
      </c>
      <c r="G505" s="27">
        <f t="shared" ca="1" si="945"/>
        <v>0</v>
      </c>
      <c r="H505" s="28"/>
      <c r="I505" s="28"/>
      <c r="J505" s="28"/>
      <c r="K505" s="28"/>
      <c r="L505" s="5"/>
      <c r="M505" s="1"/>
      <c r="N505" s="5">
        <f t="shared" ca="1" si="938"/>
        <v>0.623</v>
      </c>
      <c r="O505" s="5">
        <f t="shared" ca="1" si="979"/>
        <v>0.623</v>
      </c>
      <c r="P505" s="30">
        <f t="shared" ca="1" si="946"/>
        <v>1</v>
      </c>
      <c r="Q505" s="28"/>
      <c r="R505" s="28"/>
      <c r="S505" s="28"/>
      <c r="T505" s="28"/>
      <c r="U505" s="5"/>
    </row>
    <row r="506" spans="1:21" x14ac:dyDescent="0.25">
      <c r="A506" s="4">
        <v>498</v>
      </c>
      <c r="B506" s="37" t="str">
        <f>MID(VLOOKUP(A506/4,'Nyquist Rate - Tx'!$E$15:$J$270,6),(MOD(A506,4)+1),1)</f>
        <v>0</v>
      </c>
      <c r="C506" s="5">
        <f t="shared" ca="1" si="943"/>
        <v>61</v>
      </c>
      <c r="D506" s="35"/>
      <c r="E506" s="5">
        <f t="shared" ca="1" si="933"/>
        <v>0.122</v>
      </c>
      <c r="F506" s="5">
        <f t="shared" ca="1" si="944"/>
        <v>0.122</v>
      </c>
      <c r="G506" s="27">
        <f t="shared" ca="1" si="945"/>
        <v>0</v>
      </c>
      <c r="H506" s="28"/>
      <c r="I506" s="28"/>
      <c r="J506" s="28"/>
      <c r="K506" s="28"/>
      <c r="L506" s="5"/>
      <c r="M506" s="1"/>
      <c r="N506" s="5">
        <f t="shared" ca="1" si="938"/>
        <v>0.42699999999999999</v>
      </c>
      <c r="O506" s="5">
        <f t="shared" ca="1" si="979"/>
        <v>0.42699999999999999</v>
      </c>
      <c r="P506" s="30">
        <f t="shared" ca="1" si="946"/>
        <v>0</v>
      </c>
      <c r="Q506" s="28"/>
      <c r="R506" s="28"/>
      <c r="S506" s="28"/>
      <c r="T506" s="28"/>
      <c r="U506" s="5"/>
    </row>
    <row r="507" spans="1:21" x14ac:dyDescent="0.25">
      <c r="A507" s="4">
        <v>499</v>
      </c>
      <c r="B507" s="37" t="str">
        <f>MID(VLOOKUP(A507/4,'Nyquist Rate - Tx'!$E$15:$J$270,6),(MOD(A507,4)+1),1)</f>
        <v>1</v>
      </c>
      <c r="C507" s="5">
        <f t="shared" ca="1" si="943"/>
        <v>-62</v>
      </c>
      <c r="D507" s="35"/>
      <c r="E507" s="5">
        <f t="shared" ca="1" si="933"/>
        <v>-0.124</v>
      </c>
      <c r="F507" s="5">
        <f t="shared" ca="1" si="944"/>
        <v>0.876</v>
      </c>
      <c r="G507" s="27">
        <f t="shared" ca="1" si="945"/>
        <v>1</v>
      </c>
      <c r="H507" s="28"/>
      <c r="I507" s="28"/>
      <c r="J507" s="28"/>
      <c r="K507" s="28"/>
      <c r="L507" s="5"/>
      <c r="M507" s="1"/>
      <c r="N507" s="5">
        <f t="shared" ca="1" si="938"/>
        <v>-0.434</v>
      </c>
      <c r="O507" s="5">
        <f t="shared" ca="1" si="979"/>
        <v>0.56600000000000006</v>
      </c>
      <c r="P507" s="30">
        <f t="shared" ca="1" si="946"/>
        <v>1</v>
      </c>
      <c r="Q507" s="28"/>
      <c r="R507" s="28"/>
      <c r="S507" s="28"/>
      <c r="T507" s="28"/>
      <c r="U507" s="5"/>
    </row>
    <row r="508" spans="1:21" x14ac:dyDescent="0.25">
      <c r="A508" s="4">
        <v>500</v>
      </c>
      <c r="B508" s="37" t="str">
        <f>MID(VLOOKUP(A508/4,'Nyquist Rate - Tx'!$E$15:$J$270,6),(MOD(A508,4)+1),1)</f>
        <v>0</v>
      </c>
      <c r="C508" s="5">
        <f t="shared" ca="1" si="943"/>
        <v>-7</v>
      </c>
      <c r="D508" s="35"/>
      <c r="E508" s="5">
        <f t="shared" ca="1" si="933"/>
        <v>-1.4000000000000002E-2</v>
      </c>
      <c r="F508" s="5">
        <f t="shared" ca="1" si="944"/>
        <v>-1.4000000000000002E-2</v>
      </c>
      <c r="G508" s="27">
        <f t="shared" ca="1" si="945"/>
        <v>0</v>
      </c>
      <c r="H508" s="27" t="str">
        <f t="shared" ref="H508" ca="1" si="1044">CONCATENATE(G508, G509, G510, G511)</f>
        <v>0000</v>
      </c>
      <c r="I508" s="27">
        <f t="shared" ref="I508" ca="1" si="1045">BIN2DEC(H508)</f>
        <v>0</v>
      </c>
      <c r="J508" s="28">
        <v>125</v>
      </c>
      <c r="K508" s="27">
        <f t="shared" ref="K508" ca="1" si="1046">ABS(BIN2DEC(CONCATENATE(B508,B509,B510,B511))-I508)</f>
        <v>0</v>
      </c>
      <c r="L508" s="23">
        <f t="shared" ref="L508" ca="1" si="1047">I508*$K$2+$K$2/2</f>
        <v>0.625</v>
      </c>
      <c r="M508" s="1"/>
      <c r="N508" s="5">
        <f t="shared" ca="1" si="938"/>
        <v>-4.9000000000000002E-2</v>
      </c>
      <c r="O508" s="5">
        <f t="shared" ca="1" si="979"/>
        <v>-4.9000000000000002E-2</v>
      </c>
      <c r="P508" s="30">
        <f t="shared" ca="1" si="946"/>
        <v>0</v>
      </c>
      <c r="Q508" s="30" t="str">
        <f t="shared" ref="Q508" ca="1" si="1048">CONCATENATE(P508,P509,P510,P511)</f>
        <v>0000</v>
      </c>
      <c r="R508" s="30">
        <f t="shared" ref="R508" ca="1" si="1049">BIN2DEC(Q508)</f>
        <v>0</v>
      </c>
      <c r="S508" s="30">
        <v>125</v>
      </c>
      <c r="T508" s="30">
        <f t="shared" ref="T508" ca="1" si="1050">ABS(BIN2DEC(CONCATENATE(B508,B509,B510,B511))-R508)</f>
        <v>0</v>
      </c>
      <c r="U508" s="11">
        <f t="shared" ref="U508" ca="1" si="1051">R508*$K$2</f>
        <v>0</v>
      </c>
    </row>
    <row r="509" spans="1:21" x14ac:dyDescent="0.25">
      <c r="A509" s="4">
        <v>501</v>
      </c>
      <c r="B509" s="37" t="str">
        <f>MID(VLOOKUP(A509/4,'Nyquist Rate - Tx'!$E$15:$J$270,6),(MOD(A509,4)+1),1)</f>
        <v>0</v>
      </c>
      <c r="C509" s="5">
        <f t="shared" ca="1" si="943"/>
        <v>-3</v>
      </c>
      <c r="D509" s="35"/>
      <c r="E509" s="5">
        <f t="shared" ca="1" si="933"/>
        <v>-6.0000000000000001E-3</v>
      </c>
      <c r="F509" s="5">
        <f t="shared" ca="1" si="944"/>
        <v>-6.0000000000000001E-3</v>
      </c>
      <c r="G509" s="27">
        <f t="shared" ca="1" si="945"/>
        <v>0</v>
      </c>
      <c r="H509" s="28"/>
      <c r="I509" s="28"/>
      <c r="J509" s="28"/>
      <c r="K509" s="28"/>
      <c r="L509" s="5"/>
      <c r="M509" s="1"/>
      <c r="N509" s="5">
        <f t="shared" ca="1" si="938"/>
        <v>-2.0999999999999998E-2</v>
      </c>
      <c r="O509" s="5">
        <f t="shared" ca="1" si="979"/>
        <v>-2.0999999999999998E-2</v>
      </c>
      <c r="P509" s="30">
        <f t="shared" ca="1" si="946"/>
        <v>0</v>
      </c>
      <c r="Q509" s="28"/>
      <c r="R509" s="28"/>
      <c r="S509" s="28"/>
      <c r="T509" s="28"/>
      <c r="U509" s="5"/>
    </row>
    <row r="510" spans="1:21" x14ac:dyDescent="0.25">
      <c r="A510" s="4">
        <v>502</v>
      </c>
      <c r="B510" s="37" t="str">
        <f>MID(VLOOKUP(A510/4,'Nyquist Rate - Tx'!$E$15:$J$270,6),(MOD(A510,4)+1),1)</f>
        <v>0</v>
      </c>
      <c r="C510" s="5">
        <f t="shared" ca="1" si="943"/>
        <v>-17</v>
      </c>
      <c r="D510" s="35"/>
      <c r="E510" s="5">
        <f t="shared" ca="1" si="933"/>
        <v>-3.4000000000000002E-2</v>
      </c>
      <c r="F510" s="5">
        <f t="shared" ca="1" si="944"/>
        <v>-3.4000000000000002E-2</v>
      </c>
      <c r="G510" s="27">
        <f t="shared" ca="1" si="945"/>
        <v>0</v>
      </c>
      <c r="H510" s="28"/>
      <c r="I510" s="28"/>
      <c r="J510" s="28"/>
      <c r="K510" s="28"/>
      <c r="L510" s="5"/>
      <c r="M510" s="1"/>
      <c r="N510" s="5">
        <f t="shared" ca="1" si="938"/>
        <v>-0.11899999999999999</v>
      </c>
      <c r="O510" s="5">
        <f t="shared" ca="1" si="979"/>
        <v>-0.11899999999999999</v>
      </c>
      <c r="P510" s="30">
        <f t="shared" ca="1" si="946"/>
        <v>0</v>
      </c>
      <c r="Q510" s="28"/>
      <c r="R510" s="28"/>
      <c r="S510" s="28"/>
      <c r="T510" s="28"/>
      <c r="U510" s="5"/>
    </row>
    <row r="511" spans="1:21" x14ac:dyDescent="0.25">
      <c r="A511" s="4">
        <v>503</v>
      </c>
      <c r="B511" s="37" t="str">
        <f>MID(VLOOKUP(A511/4,'Nyquist Rate - Tx'!$E$15:$J$270,6),(MOD(A511,4)+1),1)</f>
        <v>0</v>
      </c>
      <c r="C511" s="5">
        <f t="shared" ca="1" si="943"/>
        <v>36</v>
      </c>
      <c r="D511" s="35"/>
      <c r="E511" s="5">
        <f t="shared" ca="1" si="933"/>
        <v>7.1999999999999995E-2</v>
      </c>
      <c r="F511" s="5">
        <f t="shared" ca="1" si="944"/>
        <v>7.1999999999999995E-2</v>
      </c>
      <c r="G511" s="27">
        <f t="shared" ca="1" si="945"/>
        <v>0</v>
      </c>
      <c r="H511" s="28"/>
      <c r="I511" s="28"/>
      <c r="J511" s="28"/>
      <c r="K511" s="28"/>
      <c r="L511" s="5"/>
      <c r="M511" s="1"/>
      <c r="N511" s="5">
        <f t="shared" ca="1" si="938"/>
        <v>0.252</v>
      </c>
      <c r="O511" s="5">
        <f t="shared" ca="1" si="979"/>
        <v>0.252</v>
      </c>
      <c r="P511" s="30">
        <f t="shared" ca="1" si="946"/>
        <v>0</v>
      </c>
      <c r="Q511" s="28"/>
      <c r="R511" s="28"/>
      <c r="S511" s="28"/>
      <c r="T511" s="28"/>
      <c r="U511" s="5"/>
    </row>
    <row r="512" spans="1:21" x14ac:dyDescent="0.25">
      <c r="A512" s="4">
        <v>504</v>
      </c>
      <c r="B512" s="37" t="str">
        <f>MID(VLOOKUP(A512/4,'Nyquist Rate - Tx'!$E$15:$J$270,6),(MOD(A512,4)+1),1)</f>
        <v>0</v>
      </c>
      <c r="C512" s="5">
        <f t="shared" ca="1" si="943"/>
        <v>-42</v>
      </c>
      <c r="D512" s="35"/>
      <c r="E512" s="5">
        <f t="shared" ca="1" si="933"/>
        <v>-8.4000000000000005E-2</v>
      </c>
      <c r="F512" s="5">
        <f t="shared" ca="1" si="944"/>
        <v>-8.4000000000000005E-2</v>
      </c>
      <c r="G512" s="27">
        <f t="shared" ca="1" si="945"/>
        <v>0</v>
      </c>
      <c r="H512" s="27" t="str">
        <f t="shared" ref="H512" ca="1" si="1052">CONCATENATE(G512, G513, G514, G515)</f>
        <v>0110</v>
      </c>
      <c r="I512" s="27">
        <f t="shared" ref="I512" ca="1" si="1053">BIN2DEC(H512)</f>
        <v>6</v>
      </c>
      <c r="J512" s="27">
        <v>126</v>
      </c>
      <c r="K512" s="27">
        <f t="shared" ref="K512" ca="1" si="1054">ABS(BIN2DEC(CONCATENATE(B512,B513,B514,B515))-I512)</f>
        <v>0</v>
      </c>
      <c r="L512" s="23">
        <f t="shared" ref="L512" ca="1" si="1055">I512*$K$2+$K$2/2</f>
        <v>8.125</v>
      </c>
      <c r="M512" s="1"/>
      <c r="N512" s="5">
        <f t="shared" ca="1" si="938"/>
        <v>-0.29399999999999998</v>
      </c>
      <c r="O512" s="5">
        <f t="shared" ca="1" si="979"/>
        <v>-0.29399999999999998</v>
      </c>
      <c r="P512" s="30">
        <f t="shared" ca="1" si="946"/>
        <v>0</v>
      </c>
      <c r="Q512" s="30" t="str">
        <f t="shared" ref="Q512" ca="1" si="1056">CONCATENATE(P512,P513,P514,P515)</f>
        <v>0111</v>
      </c>
      <c r="R512" s="30">
        <f t="shared" ref="R512" ca="1" si="1057">BIN2DEC(Q512)</f>
        <v>7</v>
      </c>
      <c r="S512" s="30">
        <v>126</v>
      </c>
      <c r="T512" s="30">
        <f t="shared" ref="T512" ca="1" si="1058">ABS(BIN2DEC(CONCATENATE(B512,B513,B514,B515))-R512)</f>
        <v>1</v>
      </c>
      <c r="U512" s="11">
        <f t="shared" ref="U512" ca="1" si="1059">R512*$K$2</f>
        <v>8.75</v>
      </c>
    </row>
    <row r="513" spans="1:21" x14ac:dyDescent="0.25">
      <c r="A513" s="4">
        <v>505</v>
      </c>
      <c r="B513" s="37" t="str">
        <f>MID(VLOOKUP(A513/4,'Nyquist Rate - Tx'!$E$15:$J$270,6),(MOD(A513,4)+1),1)</f>
        <v>1</v>
      </c>
      <c r="C513" s="5">
        <f t="shared" ca="1" si="943"/>
        <v>5</v>
      </c>
      <c r="D513" s="35"/>
      <c r="E513" s="5">
        <f t="shared" ca="1" si="933"/>
        <v>1.0000000000000002E-2</v>
      </c>
      <c r="F513" s="5">
        <f t="shared" ca="1" si="944"/>
        <v>1.01</v>
      </c>
      <c r="G513" s="27">
        <f t="shared" ca="1" si="945"/>
        <v>1</v>
      </c>
      <c r="H513" s="28"/>
      <c r="I513" s="28"/>
      <c r="J513" s="28"/>
      <c r="K513" s="28"/>
      <c r="L513" s="5"/>
      <c r="M513" s="1"/>
      <c r="N513" s="5">
        <f t="shared" ca="1" si="938"/>
        <v>3.4999999999999996E-2</v>
      </c>
      <c r="O513" s="5">
        <f t="shared" ca="1" si="979"/>
        <v>1.0349999999999999</v>
      </c>
      <c r="P513" s="30">
        <f t="shared" ca="1" si="946"/>
        <v>1</v>
      </c>
      <c r="Q513" s="28"/>
      <c r="R513" s="28"/>
      <c r="S513" s="28"/>
      <c r="T513" s="28"/>
      <c r="U513" s="5"/>
    </row>
    <row r="514" spans="1:21" x14ac:dyDescent="0.25">
      <c r="A514" s="4">
        <v>506</v>
      </c>
      <c r="B514" s="37" t="str">
        <f>MID(VLOOKUP(A514/4,'Nyquist Rate - Tx'!$E$15:$J$270,6),(MOD(A514,4)+1),1)</f>
        <v>1</v>
      </c>
      <c r="C514" s="5">
        <f t="shared" ca="1" si="943"/>
        <v>43</v>
      </c>
      <c r="D514" s="35"/>
      <c r="E514" s="5">
        <f t="shared" ca="1" si="933"/>
        <v>8.6000000000000007E-2</v>
      </c>
      <c r="F514" s="5">
        <f t="shared" ca="1" si="944"/>
        <v>1.0860000000000001</v>
      </c>
      <c r="G514" s="27">
        <f t="shared" ca="1" si="945"/>
        <v>1</v>
      </c>
      <c r="H514" s="28"/>
      <c r="I514" s="28"/>
      <c r="J514" s="28"/>
      <c r="K514" s="28"/>
      <c r="L514" s="5"/>
      <c r="M514" s="1"/>
      <c r="N514" s="5">
        <f t="shared" ca="1" si="938"/>
        <v>0.30099999999999999</v>
      </c>
      <c r="O514" s="5">
        <f t="shared" ca="1" si="979"/>
        <v>1.3009999999999999</v>
      </c>
      <c r="P514" s="30">
        <f t="shared" ca="1" si="946"/>
        <v>1</v>
      </c>
      <c r="Q514" s="28"/>
      <c r="R514" s="28"/>
      <c r="S514" s="28"/>
      <c r="T514" s="28"/>
      <c r="U514" s="5"/>
    </row>
    <row r="515" spans="1:21" x14ac:dyDescent="0.25">
      <c r="A515" s="4">
        <v>507</v>
      </c>
      <c r="B515" s="37" t="str">
        <f>MID(VLOOKUP(A515/4,'Nyquist Rate - Tx'!$E$15:$J$270,6),(MOD(A515,4)+1),1)</f>
        <v>0</v>
      </c>
      <c r="C515" s="5">
        <f t="shared" ca="1" si="943"/>
        <v>91</v>
      </c>
      <c r="D515" s="35"/>
      <c r="E515" s="5">
        <f t="shared" ca="1" si="933"/>
        <v>0.18200000000000002</v>
      </c>
      <c r="F515" s="5">
        <f t="shared" ca="1" si="944"/>
        <v>0.18200000000000002</v>
      </c>
      <c r="G515" s="27">
        <f t="shared" ca="1" si="945"/>
        <v>0</v>
      </c>
      <c r="H515" s="28"/>
      <c r="I515" s="28"/>
      <c r="J515" s="28"/>
      <c r="K515" s="28"/>
      <c r="L515" s="5"/>
      <c r="M515" s="1"/>
      <c r="N515" s="5">
        <f t="shared" ca="1" si="938"/>
        <v>0.63700000000000001</v>
      </c>
      <c r="O515" s="5">
        <f t="shared" ca="1" si="979"/>
        <v>0.63700000000000001</v>
      </c>
      <c r="P515" s="30">
        <f t="shared" ca="1" si="946"/>
        <v>1</v>
      </c>
      <c r="Q515" s="28"/>
      <c r="R515" s="28"/>
      <c r="S515" s="28"/>
      <c r="T515" s="28"/>
      <c r="U515" s="5"/>
    </row>
    <row r="516" spans="1:21" x14ac:dyDescent="0.25">
      <c r="A516" s="4">
        <v>508</v>
      </c>
      <c r="B516" s="37" t="str">
        <f>MID(VLOOKUP(A516/4,'Nyquist Rate - Tx'!$E$15:$J$270,6),(MOD(A516,4)+1),1)</f>
        <v>0</v>
      </c>
      <c r="C516" s="5">
        <f t="shared" ca="1" si="943"/>
        <v>70</v>
      </c>
      <c r="D516" s="35"/>
      <c r="E516" s="5">
        <f t="shared" ca="1" si="933"/>
        <v>0.13999999999999999</v>
      </c>
      <c r="F516" s="5">
        <f t="shared" ca="1" si="944"/>
        <v>0.13999999999999999</v>
      </c>
      <c r="G516" s="27">
        <f t="shared" ca="1" si="945"/>
        <v>0</v>
      </c>
      <c r="H516" s="27" t="str">
        <f t="shared" ref="H516" ca="1" si="1060">CONCATENATE(G516, G517, G518, G519)</f>
        <v>0000</v>
      </c>
      <c r="I516" s="27">
        <f t="shared" ref="I516" ca="1" si="1061">BIN2DEC(H516)</f>
        <v>0</v>
      </c>
      <c r="J516" s="28">
        <v>127</v>
      </c>
      <c r="K516" s="27">
        <f t="shared" ref="K516" ca="1" si="1062">ABS(BIN2DEC(CONCATENATE(B516,B517,B518,B519))-I516)</f>
        <v>0</v>
      </c>
      <c r="L516" s="23">
        <f t="shared" ref="L516" ca="1" si="1063">I516*$K$2+$K$2/2</f>
        <v>0.625</v>
      </c>
      <c r="M516" s="1"/>
      <c r="N516" s="5">
        <f t="shared" ca="1" si="938"/>
        <v>0.48999999999999994</v>
      </c>
      <c r="O516" s="5">
        <f t="shared" ca="1" si="979"/>
        <v>0.48999999999999994</v>
      </c>
      <c r="P516" s="30">
        <f t="shared" ca="1" si="946"/>
        <v>0</v>
      </c>
      <c r="Q516" s="30" t="str">
        <f t="shared" ref="Q516" ca="1" si="1064">CONCATENATE(P516,P517,P518,P519)</f>
        <v>0000</v>
      </c>
      <c r="R516" s="30">
        <f t="shared" ref="R516" ca="1" si="1065">BIN2DEC(Q516)</f>
        <v>0</v>
      </c>
      <c r="S516" s="30">
        <v>127</v>
      </c>
      <c r="T516" s="30">
        <f t="shared" ref="T516" ca="1" si="1066">ABS(BIN2DEC(CONCATENATE(B516,B517,B518,B519))-R516)</f>
        <v>0</v>
      </c>
      <c r="U516" s="11">
        <f t="shared" ref="U516" ca="1" si="1067">R516*$K$2</f>
        <v>0</v>
      </c>
    </row>
    <row r="517" spans="1:21" x14ac:dyDescent="0.25">
      <c r="A517" s="4">
        <v>509</v>
      </c>
      <c r="B517" s="37" t="str">
        <f>MID(VLOOKUP(A517/4,'Nyquist Rate - Tx'!$E$15:$J$270,6),(MOD(A517,4)+1),1)</f>
        <v>0</v>
      </c>
      <c r="C517" s="5">
        <f t="shared" ca="1" si="943"/>
        <v>-19</v>
      </c>
      <c r="D517" s="35"/>
      <c r="E517" s="5">
        <f t="shared" ca="1" si="933"/>
        <v>-3.8000000000000006E-2</v>
      </c>
      <c r="F517" s="5">
        <f t="shared" ca="1" si="944"/>
        <v>-3.8000000000000006E-2</v>
      </c>
      <c r="G517" s="27">
        <f t="shared" ca="1" si="945"/>
        <v>0</v>
      </c>
      <c r="H517" s="28"/>
      <c r="I517" s="28"/>
      <c r="J517" s="28"/>
      <c r="K517" s="28"/>
      <c r="L517" s="5"/>
      <c r="M517" s="1"/>
      <c r="N517" s="5">
        <f t="shared" ca="1" si="938"/>
        <v>-0.13299999999999998</v>
      </c>
      <c r="O517" s="5">
        <f t="shared" ca="1" si="979"/>
        <v>-0.13299999999999998</v>
      </c>
      <c r="P517" s="30">
        <f t="shared" ca="1" si="946"/>
        <v>0</v>
      </c>
      <c r="Q517" s="28"/>
      <c r="R517" s="28"/>
      <c r="S517" s="28"/>
      <c r="T517" s="28"/>
      <c r="U517" s="5"/>
    </row>
    <row r="518" spans="1:21" x14ac:dyDescent="0.25">
      <c r="A518" s="4">
        <v>510</v>
      </c>
      <c r="B518" s="37" t="str">
        <f>MID(VLOOKUP(A518/4,'Nyquist Rate - Tx'!$E$15:$J$270,6),(MOD(A518,4)+1),1)</f>
        <v>0</v>
      </c>
      <c r="C518" s="5">
        <f t="shared" ca="1" si="943"/>
        <v>-100</v>
      </c>
      <c r="D518" s="35"/>
      <c r="E518" s="5">
        <f t="shared" ca="1" si="933"/>
        <v>-0.2</v>
      </c>
      <c r="F518" s="5">
        <f t="shared" ca="1" si="944"/>
        <v>-0.2</v>
      </c>
      <c r="G518" s="27">
        <f t="shared" ca="1" si="945"/>
        <v>0</v>
      </c>
      <c r="H518" s="28"/>
      <c r="I518" s="28"/>
      <c r="J518" s="28"/>
      <c r="K518" s="28"/>
      <c r="L518" s="5"/>
      <c r="M518" s="1"/>
      <c r="N518" s="5">
        <f t="shared" ca="1" si="938"/>
        <v>-0.7</v>
      </c>
      <c r="O518" s="5">
        <f t="shared" ca="1" si="979"/>
        <v>-0.7</v>
      </c>
      <c r="P518" s="30">
        <f t="shared" ca="1" si="946"/>
        <v>0</v>
      </c>
      <c r="Q518" s="28"/>
      <c r="R518" s="28"/>
      <c r="S518" s="28"/>
      <c r="T518" s="28"/>
      <c r="U518" s="5"/>
    </row>
    <row r="519" spans="1:21" x14ac:dyDescent="0.25">
      <c r="A519" s="4">
        <v>511</v>
      </c>
      <c r="B519" s="37" t="str">
        <f>MID(VLOOKUP(A519/4,'Nyquist Rate - Tx'!$E$15:$J$270,6),(MOD(A519,4)+1),1)</f>
        <v>0</v>
      </c>
      <c r="C519" s="5">
        <f t="shared" ca="1" si="943"/>
        <v>-98</v>
      </c>
      <c r="D519" s="35"/>
      <c r="E519" s="5">
        <f t="shared" ca="1" si="933"/>
        <v>-0.19600000000000001</v>
      </c>
      <c r="F519" s="5">
        <f t="shared" ca="1" si="944"/>
        <v>-0.19600000000000001</v>
      </c>
      <c r="G519" s="27">
        <f t="shared" ca="1" si="945"/>
        <v>0</v>
      </c>
      <c r="H519" s="28"/>
      <c r="I519" s="28"/>
      <c r="J519" s="28"/>
      <c r="K519" s="28"/>
      <c r="L519" s="5"/>
      <c r="M519" s="1"/>
      <c r="N519" s="5">
        <f t="shared" ca="1" si="938"/>
        <v>-0.68599999999999994</v>
      </c>
      <c r="O519" s="5">
        <f t="shared" ca="1" si="979"/>
        <v>-0.68599999999999994</v>
      </c>
      <c r="P519" s="30">
        <f t="shared" ca="1" si="946"/>
        <v>0</v>
      </c>
      <c r="Q519" s="28"/>
      <c r="R519" s="28"/>
      <c r="S519" s="28"/>
      <c r="T519" s="28"/>
      <c r="U519" s="5"/>
    </row>
    <row r="520" spans="1:21" x14ac:dyDescent="0.25">
      <c r="A520" s="4">
        <v>512</v>
      </c>
      <c r="B520" s="37" t="str">
        <f>MID(VLOOKUP(A520/4,'Nyquist Rate - Tx'!$E$15:$J$270,6),(MOD(A520,4)+1),1)</f>
        <v>1</v>
      </c>
      <c r="C520" s="5">
        <f t="shared" ca="1" si="943"/>
        <v>-12</v>
      </c>
      <c r="D520" s="35"/>
      <c r="E520" s="5">
        <f t="shared" ref="E520:E583" ca="1" si="1068">(C520/100)*$F$2</f>
        <v>-2.4E-2</v>
      </c>
      <c r="F520" s="5">
        <f t="shared" ca="1" si="944"/>
        <v>0.97599999999999998</v>
      </c>
      <c r="G520" s="27">
        <f t="shared" ca="1" si="945"/>
        <v>1</v>
      </c>
      <c r="H520" s="27" t="str">
        <f t="shared" ref="H520" ca="1" si="1069">CONCATENATE(G520, G521, G522, G523)</f>
        <v>1001</v>
      </c>
      <c r="I520" s="27">
        <f t="shared" ref="I520" ca="1" si="1070">BIN2DEC(H520)</f>
        <v>9</v>
      </c>
      <c r="J520" s="27">
        <v>128</v>
      </c>
      <c r="K520" s="27">
        <f t="shared" ref="K520" ca="1" si="1071">ABS(BIN2DEC(CONCATENATE(B520,B521,B522,B523))-I520)</f>
        <v>0</v>
      </c>
      <c r="L520" s="23">
        <f t="shared" ref="L520" ca="1" si="1072">I520*$K$2+$K$2/2</f>
        <v>11.875</v>
      </c>
      <c r="M520" s="1"/>
      <c r="N520" s="5">
        <f t="shared" ref="N520:N583" ca="1" si="1073">(C520/100)*$F$3</f>
        <v>-8.3999999999999991E-2</v>
      </c>
      <c r="O520" s="5">
        <f t="shared" ca="1" si="979"/>
        <v>0.91600000000000004</v>
      </c>
      <c r="P520" s="30">
        <f t="shared" ca="1" si="946"/>
        <v>1</v>
      </c>
      <c r="Q520" s="30" t="str">
        <f t="shared" ref="Q520" ca="1" si="1074">CONCATENATE(P520,P521,P522,P523)</f>
        <v>1001</v>
      </c>
      <c r="R520" s="30">
        <f t="shared" ref="R520" ca="1" si="1075">BIN2DEC(Q520)</f>
        <v>9</v>
      </c>
      <c r="S520" s="30">
        <v>128</v>
      </c>
      <c r="T520" s="30">
        <f t="shared" ref="T520" ca="1" si="1076">ABS(BIN2DEC(CONCATENATE(B520,B521,B522,B523))-R520)</f>
        <v>0</v>
      </c>
      <c r="U520" s="11">
        <f t="shared" ref="U520" ca="1" si="1077">R520*$K$2</f>
        <v>11.25</v>
      </c>
    </row>
    <row r="521" spans="1:21" x14ac:dyDescent="0.25">
      <c r="A521" s="4">
        <v>513</v>
      </c>
      <c r="B521" s="37" t="str">
        <f>MID(VLOOKUP(A521/4,'Nyquist Rate - Tx'!$E$15:$J$270,6),(MOD(A521,4)+1),1)</f>
        <v>0</v>
      </c>
      <c r="C521" s="5">
        <f t="shared" ref="C521:C584" ca="1" si="1078">RANDBETWEEN(-100,100)</f>
        <v>53</v>
      </c>
      <c r="D521" s="35"/>
      <c r="E521" s="5">
        <f t="shared" ca="1" si="1068"/>
        <v>0.10600000000000001</v>
      </c>
      <c r="F521" s="5">
        <f t="shared" ref="F521:F584" ca="1" si="1079">B521+E521</f>
        <v>0.10600000000000001</v>
      </c>
      <c r="G521" s="27">
        <f t="shared" ref="G521:G584" ca="1" si="1080">IF(F521&lt;0.5, 0, 1)</f>
        <v>0</v>
      </c>
      <c r="H521" s="28"/>
      <c r="I521" s="28"/>
      <c r="J521" s="28"/>
      <c r="K521" s="28"/>
      <c r="L521" s="5"/>
      <c r="M521" s="1"/>
      <c r="N521" s="5">
        <f t="shared" ca="1" si="1073"/>
        <v>0.371</v>
      </c>
      <c r="O521" s="5">
        <f t="shared" ca="1" si="979"/>
        <v>0.371</v>
      </c>
      <c r="P521" s="30">
        <f t="shared" ref="P521:P584" ca="1" si="1081">IF(O521&lt;0.5, 0, 1)</f>
        <v>0</v>
      </c>
      <c r="Q521" s="28"/>
      <c r="R521" s="28"/>
      <c r="S521" s="28"/>
      <c r="T521" s="28"/>
      <c r="U521" s="5"/>
    </row>
    <row r="522" spans="1:21" x14ac:dyDescent="0.25">
      <c r="A522" s="4">
        <v>514</v>
      </c>
      <c r="B522" s="37" t="str">
        <f>MID(VLOOKUP(A522/4,'Nyquist Rate - Tx'!$E$15:$J$270,6),(MOD(A522,4)+1),1)</f>
        <v>0</v>
      </c>
      <c r="C522" s="5">
        <f t="shared" ca="1" si="1078"/>
        <v>-52</v>
      </c>
      <c r="D522" s="35"/>
      <c r="E522" s="5">
        <f t="shared" ca="1" si="1068"/>
        <v>-0.10400000000000001</v>
      </c>
      <c r="F522" s="5">
        <f t="shared" ca="1" si="1079"/>
        <v>-0.10400000000000001</v>
      </c>
      <c r="G522" s="27">
        <f t="shared" ca="1" si="1080"/>
        <v>0</v>
      </c>
      <c r="H522" s="28"/>
      <c r="I522" s="28"/>
      <c r="J522" s="28"/>
      <c r="K522" s="28"/>
      <c r="L522" s="5"/>
      <c r="M522" s="1"/>
      <c r="N522" s="5">
        <f t="shared" ca="1" si="1073"/>
        <v>-0.36399999999999999</v>
      </c>
      <c r="O522" s="5">
        <f t="shared" ca="1" si="979"/>
        <v>-0.36399999999999999</v>
      </c>
      <c r="P522" s="30">
        <f t="shared" ca="1" si="1081"/>
        <v>0</v>
      </c>
      <c r="Q522" s="28"/>
      <c r="R522" s="28"/>
      <c r="S522" s="28"/>
      <c r="T522" s="28"/>
      <c r="U522" s="5"/>
    </row>
    <row r="523" spans="1:21" x14ac:dyDescent="0.25">
      <c r="A523" s="4">
        <v>515</v>
      </c>
      <c r="B523" s="37" t="str">
        <f>MID(VLOOKUP(A523/4,'Nyquist Rate - Tx'!$E$15:$J$270,6),(MOD(A523,4)+1),1)</f>
        <v>1</v>
      </c>
      <c r="C523" s="5">
        <f t="shared" ca="1" si="1078"/>
        <v>52</v>
      </c>
      <c r="D523" s="35"/>
      <c r="E523" s="5">
        <f t="shared" ca="1" si="1068"/>
        <v>0.10400000000000001</v>
      </c>
      <c r="F523" s="5">
        <f t="shared" ca="1" si="1079"/>
        <v>1.1040000000000001</v>
      </c>
      <c r="G523" s="27">
        <f t="shared" ca="1" si="1080"/>
        <v>1</v>
      </c>
      <c r="H523" s="28"/>
      <c r="I523" s="28"/>
      <c r="J523" s="28"/>
      <c r="K523" s="28"/>
      <c r="L523" s="5"/>
      <c r="M523" s="1"/>
      <c r="N523" s="5">
        <f t="shared" ca="1" si="1073"/>
        <v>0.36399999999999999</v>
      </c>
      <c r="O523" s="5">
        <f t="shared" ca="1" si="979"/>
        <v>1.3639999999999999</v>
      </c>
      <c r="P523" s="30">
        <f t="shared" ca="1" si="1081"/>
        <v>1</v>
      </c>
      <c r="Q523" s="28"/>
      <c r="R523" s="28"/>
      <c r="S523" s="28"/>
      <c r="T523" s="28"/>
      <c r="U523" s="5"/>
    </row>
    <row r="524" spans="1:21" x14ac:dyDescent="0.25">
      <c r="A524" s="4">
        <v>516</v>
      </c>
      <c r="B524" s="37" t="str">
        <f>MID(VLOOKUP(A524/4,'Nyquist Rate - Tx'!$E$15:$J$270,6),(MOD(A524,4)+1),1)</f>
        <v>0</v>
      </c>
      <c r="C524" s="5">
        <f t="shared" ca="1" si="1078"/>
        <v>-69</v>
      </c>
      <c r="D524" s="35"/>
      <c r="E524" s="5">
        <f t="shared" ca="1" si="1068"/>
        <v>-0.13799999999999998</v>
      </c>
      <c r="F524" s="5">
        <f t="shared" ca="1" si="1079"/>
        <v>-0.13799999999999998</v>
      </c>
      <c r="G524" s="27">
        <f t="shared" ca="1" si="1080"/>
        <v>0</v>
      </c>
      <c r="H524" s="27" t="str">
        <f t="shared" ref="H524" ca="1" si="1082">CONCATENATE(G524, G525, G526, G527)</f>
        <v>0000</v>
      </c>
      <c r="I524" s="27">
        <f t="shared" ref="I524" ca="1" si="1083">BIN2DEC(H524)</f>
        <v>0</v>
      </c>
      <c r="J524" s="28">
        <v>129</v>
      </c>
      <c r="K524" s="27">
        <f t="shared" ref="K524" ca="1" si="1084">ABS(BIN2DEC(CONCATENATE(B524,B525,B526,B527))-I524)</f>
        <v>0</v>
      </c>
      <c r="L524" s="23">
        <f t="shared" ref="L524" ca="1" si="1085">I524*$K$2+$K$2/2</f>
        <v>0.625</v>
      </c>
      <c r="M524" s="1"/>
      <c r="N524" s="5">
        <f t="shared" ca="1" si="1073"/>
        <v>-0.48299999999999993</v>
      </c>
      <c r="O524" s="5">
        <f t="shared" ca="1" si="979"/>
        <v>-0.48299999999999993</v>
      </c>
      <c r="P524" s="30">
        <f t="shared" ca="1" si="1081"/>
        <v>0</v>
      </c>
      <c r="Q524" s="30" t="str">
        <f t="shared" ref="Q524" ca="1" si="1086">CONCATENATE(P524,P525,P526,P527)</f>
        <v>0000</v>
      </c>
      <c r="R524" s="30">
        <f t="shared" ref="R524" ca="1" si="1087">BIN2DEC(Q524)</f>
        <v>0</v>
      </c>
      <c r="S524" s="30">
        <v>129</v>
      </c>
      <c r="T524" s="30">
        <f t="shared" ref="T524" ca="1" si="1088">ABS(BIN2DEC(CONCATENATE(B524,B525,B526,B527))-R524)</f>
        <v>0</v>
      </c>
      <c r="U524" s="11">
        <f t="shared" ref="U524" ca="1" si="1089">R524*$K$2</f>
        <v>0</v>
      </c>
    </row>
    <row r="525" spans="1:21" x14ac:dyDescent="0.25">
      <c r="A525" s="4">
        <v>517</v>
      </c>
      <c r="B525" s="37" t="str">
        <f>MID(VLOOKUP(A525/4,'Nyquist Rate - Tx'!$E$15:$J$270,6),(MOD(A525,4)+1),1)</f>
        <v>0</v>
      </c>
      <c r="C525" s="5">
        <f t="shared" ca="1" si="1078"/>
        <v>-2</v>
      </c>
      <c r="D525" s="35"/>
      <c r="E525" s="5">
        <f t="shared" ca="1" si="1068"/>
        <v>-4.0000000000000001E-3</v>
      </c>
      <c r="F525" s="5">
        <f t="shared" ca="1" si="1079"/>
        <v>-4.0000000000000001E-3</v>
      </c>
      <c r="G525" s="27">
        <f t="shared" ca="1" si="1080"/>
        <v>0</v>
      </c>
      <c r="H525" s="28"/>
      <c r="I525" s="28"/>
      <c r="J525" s="28"/>
      <c r="K525" s="28"/>
      <c r="L525" s="5"/>
      <c r="M525" s="1"/>
      <c r="N525" s="5">
        <f t="shared" ca="1" si="1073"/>
        <v>-1.3999999999999999E-2</v>
      </c>
      <c r="O525" s="5">
        <f t="shared" ca="1" si="979"/>
        <v>-1.3999999999999999E-2</v>
      </c>
      <c r="P525" s="30">
        <f t="shared" ca="1" si="1081"/>
        <v>0</v>
      </c>
      <c r="Q525" s="28"/>
      <c r="R525" s="28"/>
      <c r="S525" s="28"/>
      <c r="T525" s="28"/>
      <c r="U525" s="5"/>
    </row>
    <row r="526" spans="1:21" x14ac:dyDescent="0.25">
      <c r="A526" s="4">
        <v>518</v>
      </c>
      <c r="B526" s="37" t="str">
        <f>MID(VLOOKUP(A526/4,'Nyquist Rate - Tx'!$E$15:$J$270,6),(MOD(A526,4)+1),1)</f>
        <v>0</v>
      </c>
      <c r="C526" s="5">
        <f t="shared" ca="1" si="1078"/>
        <v>-8</v>
      </c>
      <c r="D526" s="35"/>
      <c r="E526" s="5">
        <f t="shared" ca="1" si="1068"/>
        <v>-1.6E-2</v>
      </c>
      <c r="F526" s="5">
        <f t="shared" ca="1" si="1079"/>
        <v>-1.6E-2</v>
      </c>
      <c r="G526" s="27">
        <f t="shared" ca="1" si="1080"/>
        <v>0</v>
      </c>
      <c r="H526" s="28"/>
      <c r="I526" s="28"/>
      <c r="J526" s="28"/>
      <c r="K526" s="28"/>
      <c r="L526" s="5"/>
      <c r="M526" s="1"/>
      <c r="N526" s="5">
        <f t="shared" ca="1" si="1073"/>
        <v>-5.5999999999999994E-2</v>
      </c>
      <c r="O526" s="5">
        <f t="shared" ca="1" si="979"/>
        <v>-5.5999999999999994E-2</v>
      </c>
      <c r="P526" s="30">
        <f t="shared" ca="1" si="1081"/>
        <v>0</v>
      </c>
      <c r="Q526" s="28"/>
      <c r="R526" s="28"/>
      <c r="S526" s="28"/>
      <c r="T526" s="28"/>
      <c r="U526" s="5"/>
    </row>
    <row r="527" spans="1:21" x14ac:dyDescent="0.25">
      <c r="A527" s="4">
        <v>519</v>
      </c>
      <c r="B527" s="37" t="str">
        <f>MID(VLOOKUP(A527/4,'Nyquist Rate - Tx'!$E$15:$J$270,6),(MOD(A527,4)+1),1)</f>
        <v>0</v>
      </c>
      <c r="C527" s="5">
        <f t="shared" ca="1" si="1078"/>
        <v>-53</v>
      </c>
      <c r="D527" s="35"/>
      <c r="E527" s="5">
        <f t="shared" ca="1" si="1068"/>
        <v>-0.10600000000000001</v>
      </c>
      <c r="F527" s="5">
        <f t="shared" ca="1" si="1079"/>
        <v>-0.10600000000000001</v>
      </c>
      <c r="G527" s="27">
        <f t="shared" ca="1" si="1080"/>
        <v>0</v>
      </c>
      <c r="H527" s="28"/>
      <c r="I527" s="28"/>
      <c r="J527" s="28"/>
      <c r="K527" s="28"/>
      <c r="L527" s="5"/>
      <c r="M527" s="1"/>
      <c r="N527" s="5">
        <f t="shared" ca="1" si="1073"/>
        <v>-0.371</v>
      </c>
      <c r="O527" s="5">
        <f t="shared" ca="1" si="979"/>
        <v>-0.371</v>
      </c>
      <c r="P527" s="30">
        <f t="shared" ca="1" si="1081"/>
        <v>0</v>
      </c>
      <c r="Q527" s="28"/>
      <c r="R527" s="28"/>
      <c r="S527" s="28"/>
      <c r="T527" s="28"/>
      <c r="U527" s="5"/>
    </row>
    <row r="528" spans="1:21" x14ac:dyDescent="0.25">
      <c r="A528" s="4">
        <v>520</v>
      </c>
      <c r="B528" s="37" t="str">
        <f>MID(VLOOKUP(A528/4,'Nyquist Rate - Tx'!$E$15:$J$270,6),(MOD(A528,4)+1),1)</f>
        <v>0</v>
      </c>
      <c r="C528" s="5">
        <f t="shared" ca="1" si="1078"/>
        <v>-85</v>
      </c>
      <c r="D528" s="35"/>
      <c r="E528" s="5">
        <f t="shared" ca="1" si="1068"/>
        <v>-0.17</v>
      </c>
      <c r="F528" s="5">
        <f t="shared" ca="1" si="1079"/>
        <v>-0.17</v>
      </c>
      <c r="G528" s="27">
        <f t="shared" ca="1" si="1080"/>
        <v>0</v>
      </c>
      <c r="H528" s="27" t="str">
        <f t="shared" ref="H528" ca="1" si="1090">CONCATENATE(G528, G529, G530, G531)</f>
        <v>0110</v>
      </c>
      <c r="I528" s="27">
        <f t="shared" ref="I528" ca="1" si="1091">BIN2DEC(H528)</f>
        <v>6</v>
      </c>
      <c r="J528" s="27">
        <v>130</v>
      </c>
      <c r="K528" s="27">
        <f t="shared" ref="K528" ca="1" si="1092">ABS(BIN2DEC(CONCATENATE(B528,B529,B530,B531))-I528)</f>
        <v>0</v>
      </c>
      <c r="L528" s="23">
        <f t="shared" ref="L528" ca="1" si="1093">I528*$K$2+$K$2/2</f>
        <v>8.125</v>
      </c>
      <c r="M528" s="1"/>
      <c r="N528" s="5">
        <f t="shared" ca="1" si="1073"/>
        <v>-0.59499999999999997</v>
      </c>
      <c r="O528" s="5">
        <f t="shared" ca="1" si="979"/>
        <v>-0.59499999999999997</v>
      </c>
      <c r="P528" s="30">
        <f t="shared" ca="1" si="1081"/>
        <v>0</v>
      </c>
      <c r="Q528" s="30" t="str">
        <f t="shared" ref="Q528" ca="1" si="1094">CONCATENATE(P528,P529,P530,P531)</f>
        <v>0110</v>
      </c>
      <c r="R528" s="30">
        <f t="shared" ref="R528" ca="1" si="1095">BIN2DEC(Q528)</f>
        <v>6</v>
      </c>
      <c r="S528" s="30">
        <v>130</v>
      </c>
      <c r="T528" s="30">
        <f t="shared" ref="T528" ca="1" si="1096">ABS(BIN2DEC(CONCATENATE(B528,B529,B530,B531))-R528)</f>
        <v>0</v>
      </c>
      <c r="U528" s="11">
        <f t="shared" ref="U528" ca="1" si="1097">R528*$K$2</f>
        <v>7.5</v>
      </c>
    </row>
    <row r="529" spans="1:21" x14ac:dyDescent="0.25">
      <c r="A529" s="4">
        <v>521</v>
      </c>
      <c r="B529" s="37" t="str">
        <f>MID(VLOOKUP(A529/4,'Nyquist Rate - Tx'!$E$15:$J$270,6),(MOD(A529,4)+1),1)</f>
        <v>1</v>
      </c>
      <c r="C529" s="5">
        <f t="shared" ca="1" si="1078"/>
        <v>14</v>
      </c>
      <c r="D529" s="35"/>
      <c r="E529" s="5">
        <f t="shared" ca="1" si="1068"/>
        <v>2.8000000000000004E-2</v>
      </c>
      <c r="F529" s="5">
        <f t="shared" ca="1" si="1079"/>
        <v>1.028</v>
      </c>
      <c r="G529" s="27">
        <f t="shared" ca="1" si="1080"/>
        <v>1</v>
      </c>
      <c r="H529" s="28"/>
      <c r="I529" s="28"/>
      <c r="J529" s="28"/>
      <c r="K529" s="28"/>
      <c r="L529" s="5"/>
      <c r="M529" s="1"/>
      <c r="N529" s="5">
        <f t="shared" ca="1" si="1073"/>
        <v>9.8000000000000004E-2</v>
      </c>
      <c r="O529" s="5">
        <f t="shared" ca="1" si="979"/>
        <v>1.0980000000000001</v>
      </c>
      <c r="P529" s="30">
        <f t="shared" ca="1" si="1081"/>
        <v>1</v>
      </c>
      <c r="Q529" s="28"/>
      <c r="R529" s="28"/>
      <c r="S529" s="28"/>
      <c r="T529" s="28"/>
      <c r="U529" s="5"/>
    </row>
    <row r="530" spans="1:21" x14ac:dyDescent="0.25">
      <c r="A530" s="4">
        <v>522</v>
      </c>
      <c r="B530" s="37" t="str">
        <f>MID(VLOOKUP(A530/4,'Nyquist Rate - Tx'!$E$15:$J$270,6),(MOD(A530,4)+1),1)</f>
        <v>1</v>
      </c>
      <c r="C530" s="5">
        <f t="shared" ca="1" si="1078"/>
        <v>-71</v>
      </c>
      <c r="D530" s="35"/>
      <c r="E530" s="5">
        <f t="shared" ca="1" si="1068"/>
        <v>-0.14199999999999999</v>
      </c>
      <c r="F530" s="5">
        <f t="shared" ca="1" si="1079"/>
        <v>0.85799999999999998</v>
      </c>
      <c r="G530" s="27">
        <f t="shared" ca="1" si="1080"/>
        <v>1</v>
      </c>
      <c r="H530" s="28"/>
      <c r="I530" s="28"/>
      <c r="J530" s="28"/>
      <c r="K530" s="28"/>
      <c r="L530" s="5"/>
      <c r="M530" s="1"/>
      <c r="N530" s="5">
        <f t="shared" ca="1" si="1073"/>
        <v>-0.49699999999999994</v>
      </c>
      <c r="O530" s="5">
        <f t="shared" ca="1" si="979"/>
        <v>0.50300000000000011</v>
      </c>
      <c r="P530" s="30">
        <f t="shared" ca="1" si="1081"/>
        <v>1</v>
      </c>
      <c r="Q530" s="28"/>
      <c r="R530" s="28"/>
      <c r="S530" s="28"/>
      <c r="T530" s="28"/>
      <c r="U530" s="5"/>
    </row>
    <row r="531" spans="1:21" x14ac:dyDescent="0.25">
      <c r="A531" s="4">
        <v>523</v>
      </c>
      <c r="B531" s="37" t="str">
        <f>MID(VLOOKUP(A531/4,'Nyquist Rate - Tx'!$E$15:$J$270,6),(MOD(A531,4)+1),1)</f>
        <v>0</v>
      </c>
      <c r="C531" s="5">
        <f t="shared" ca="1" si="1078"/>
        <v>-29</v>
      </c>
      <c r="D531" s="35"/>
      <c r="E531" s="5">
        <f t="shared" ca="1" si="1068"/>
        <v>-5.7999999999999996E-2</v>
      </c>
      <c r="F531" s="5">
        <f t="shared" ca="1" si="1079"/>
        <v>-5.7999999999999996E-2</v>
      </c>
      <c r="G531" s="27">
        <f t="shared" ca="1" si="1080"/>
        <v>0</v>
      </c>
      <c r="H531" s="28"/>
      <c r="I531" s="28"/>
      <c r="J531" s="28"/>
      <c r="K531" s="28"/>
      <c r="L531" s="5"/>
      <c r="M531" s="1"/>
      <c r="N531" s="5">
        <f t="shared" ca="1" si="1073"/>
        <v>-0.20299999999999999</v>
      </c>
      <c r="O531" s="5">
        <f t="shared" ca="1" si="979"/>
        <v>-0.20299999999999999</v>
      </c>
      <c r="P531" s="30">
        <f t="shared" ca="1" si="1081"/>
        <v>0</v>
      </c>
      <c r="Q531" s="28"/>
      <c r="R531" s="28"/>
      <c r="S531" s="28"/>
      <c r="T531" s="28"/>
      <c r="U531" s="5"/>
    </row>
    <row r="532" spans="1:21" x14ac:dyDescent="0.25">
      <c r="A532" s="4">
        <v>524</v>
      </c>
      <c r="B532" s="37" t="str">
        <f>MID(VLOOKUP(A532/4,'Nyquist Rate - Tx'!$E$15:$J$270,6),(MOD(A532,4)+1),1)</f>
        <v>0</v>
      </c>
      <c r="C532" s="5">
        <f t="shared" ca="1" si="1078"/>
        <v>-77</v>
      </c>
      <c r="D532" s="35"/>
      <c r="E532" s="5">
        <f t="shared" ca="1" si="1068"/>
        <v>-0.15400000000000003</v>
      </c>
      <c r="F532" s="5">
        <f t="shared" ca="1" si="1079"/>
        <v>-0.15400000000000003</v>
      </c>
      <c r="G532" s="27">
        <f t="shared" ca="1" si="1080"/>
        <v>0</v>
      </c>
      <c r="H532" s="27" t="str">
        <f t="shared" ref="H532" ca="1" si="1098">CONCATENATE(G532, G533, G534, G535)</f>
        <v>0000</v>
      </c>
      <c r="I532" s="27">
        <f t="shared" ref="I532" ca="1" si="1099">BIN2DEC(H532)</f>
        <v>0</v>
      </c>
      <c r="J532" s="28">
        <v>131</v>
      </c>
      <c r="K532" s="27">
        <f t="shared" ref="K532" ca="1" si="1100">ABS(BIN2DEC(CONCATENATE(B532,B533,B534,B535))-I532)</f>
        <v>0</v>
      </c>
      <c r="L532" s="23">
        <f t="shared" ref="L532" ca="1" si="1101">I532*$K$2+$K$2/2</f>
        <v>0.625</v>
      </c>
      <c r="M532" s="1"/>
      <c r="N532" s="5">
        <f t="shared" ca="1" si="1073"/>
        <v>-0.53899999999999992</v>
      </c>
      <c r="O532" s="5">
        <f t="shared" ca="1" si="979"/>
        <v>-0.53899999999999992</v>
      </c>
      <c r="P532" s="30">
        <f t="shared" ca="1" si="1081"/>
        <v>0</v>
      </c>
      <c r="Q532" s="30" t="str">
        <f t="shared" ref="Q532" ca="1" si="1102">CONCATENATE(P532,P533,P534,P535)</f>
        <v>0000</v>
      </c>
      <c r="R532" s="30">
        <f t="shared" ref="R532" ca="1" si="1103">BIN2DEC(Q532)</f>
        <v>0</v>
      </c>
      <c r="S532" s="30">
        <v>131</v>
      </c>
      <c r="T532" s="30">
        <f t="shared" ref="T532" ca="1" si="1104">ABS(BIN2DEC(CONCATENATE(B532,B533,B534,B535))-R532)</f>
        <v>0</v>
      </c>
      <c r="U532" s="11">
        <f t="shared" ref="U532" ca="1" si="1105">R532*$K$2</f>
        <v>0</v>
      </c>
    </row>
    <row r="533" spans="1:21" x14ac:dyDescent="0.25">
      <c r="A533" s="4">
        <v>525</v>
      </c>
      <c r="B533" s="37" t="str">
        <f>MID(VLOOKUP(A533/4,'Nyquist Rate - Tx'!$E$15:$J$270,6),(MOD(A533,4)+1),1)</f>
        <v>0</v>
      </c>
      <c r="C533" s="5">
        <f t="shared" ca="1" si="1078"/>
        <v>-17</v>
      </c>
      <c r="D533" s="35"/>
      <c r="E533" s="5">
        <f t="shared" ca="1" si="1068"/>
        <v>-3.4000000000000002E-2</v>
      </c>
      <c r="F533" s="5">
        <f t="shared" ca="1" si="1079"/>
        <v>-3.4000000000000002E-2</v>
      </c>
      <c r="G533" s="27">
        <f t="shared" ca="1" si="1080"/>
        <v>0</v>
      </c>
      <c r="H533" s="28"/>
      <c r="I533" s="28"/>
      <c r="J533" s="28"/>
      <c r="K533" s="28"/>
      <c r="L533" s="5"/>
      <c r="M533" s="1"/>
      <c r="N533" s="5">
        <f t="shared" ca="1" si="1073"/>
        <v>-0.11899999999999999</v>
      </c>
      <c r="O533" s="5">
        <f t="shared" ca="1" si="979"/>
        <v>-0.11899999999999999</v>
      </c>
      <c r="P533" s="30">
        <f t="shared" ca="1" si="1081"/>
        <v>0</v>
      </c>
      <c r="Q533" s="28"/>
      <c r="R533" s="28"/>
      <c r="S533" s="28"/>
      <c r="T533" s="28"/>
      <c r="U533" s="5"/>
    </row>
    <row r="534" spans="1:21" x14ac:dyDescent="0.25">
      <c r="A534" s="4">
        <v>526</v>
      </c>
      <c r="B534" s="37" t="str">
        <f>MID(VLOOKUP(A534/4,'Nyquist Rate - Tx'!$E$15:$J$270,6),(MOD(A534,4)+1),1)</f>
        <v>0</v>
      </c>
      <c r="C534" s="5">
        <f t="shared" ca="1" si="1078"/>
        <v>-12</v>
      </c>
      <c r="D534" s="35"/>
      <c r="E534" s="5">
        <f t="shared" ca="1" si="1068"/>
        <v>-2.4E-2</v>
      </c>
      <c r="F534" s="5">
        <f t="shared" ca="1" si="1079"/>
        <v>-2.4E-2</v>
      </c>
      <c r="G534" s="27">
        <f t="shared" ca="1" si="1080"/>
        <v>0</v>
      </c>
      <c r="H534" s="28"/>
      <c r="I534" s="28"/>
      <c r="J534" s="28"/>
      <c r="K534" s="28"/>
      <c r="L534" s="5"/>
      <c r="M534" s="1"/>
      <c r="N534" s="5">
        <f t="shared" ca="1" si="1073"/>
        <v>-8.3999999999999991E-2</v>
      </c>
      <c r="O534" s="5">
        <f t="shared" ca="1" si="979"/>
        <v>-8.3999999999999991E-2</v>
      </c>
      <c r="P534" s="30">
        <f t="shared" ca="1" si="1081"/>
        <v>0</v>
      </c>
      <c r="Q534" s="28"/>
      <c r="R534" s="28"/>
      <c r="S534" s="28"/>
      <c r="T534" s="28"/>
      <c r="U534" s="5"/>
    </row>
    <row r="535" spans="1:21" x14ac:dyDescent="0.25">
      <c r="A535" s="4">
        <v>527</v>
      </c>
      <c r="B535" s="37" t="str">
        <f>MID(VLOOKUP(A535/4,'Nyquist Rate - Tx'!$E$15:$J$270,6),(MOD(A535,4)+1),1)</f>
        <v>0</v>
      </c>
      <c r="C535" s="5">
        <f t="shared" ca="1" si="1078"/>
        <v>-61</v>
      </c>
      <c r="D535" s="35"/>
      <c r="E535" s="5">
        <f t="shared" ca="1" si="1068"/>
        <v>-0.122</v>
      </c>
      <c r="F535" s="5">
        <f t="shared" ca="1" si="1079"/>
        <v>-0.122</v>
      </c>
      <c r="G535" s="27">
        <f t="shared" ca="1" si="1080"/>
        <v>0</v>
      </c>
      <c r="H535" s="28"/>
      <c r="I535" s="28"/>
      <c r="J535" s="28"/>
      <c r="K535" s="28"/>
      <c r="L535" s="5"/>
      <c r="M535" s="1"/>
      <c r="N535" s="5">
        <f t="shared" ca="1" si="1073"/>
        <v>-0.42699999999999999</v>
      </c>
      <c r="O535" s="5">
        <f t="shared" ca="1" si="979"/>
        <v>-0.42699999999999999</v>
      </c>
      <c r="P535" s="30">
        <f t="shared" ca="1" si="1081"/>
        <v>0</v>
      </c>
      <c r="Q535" s="28"/>
      <c r="R535" s="28"/>
      <c r="S535" s="28"/>
      <c r="T535" s="28"/>
      <c r="U535" s="5"/>
    </row>
    <row r="536" spans="1:21" x14ac:dyDescent="0.25">
      <c r="A536" s="4">
        <v>528</v>
      </c>
      <c r="B536" s="37" t="str">
        <f>MID(VLOOKUP(A536/4,'Nyquist Rate - Tx'!$E$15:$J$270,6),(MOD(A536,4)+1),1)</f>
        <v>1</v>
      </c>
      <c r="C536" s="5">
        <f t="shared" ca="1" si="1078"/>
        <v>-80</v>
      </c>
      <c r="D536" s="35"/>
      <c r="E536" s="5">
        <f t="shared" ca="1" si="1068"/>
        <v>-0.16000000000000003</v>
      </c>
      <c r="F536" s="5">
        <f t="shared" ca="1" si="1079"/>
        <v>0.84</v>
      </c>
      <c r="G536" s="27">
        <f t="shared" ca="1" si="1080"/>
        <v>1</v>
      </c>
      <c r="H536" s="27" t="str">
        <f t="shared" ref="H536" ca="1" si="1106">CONCATENATE(G536, G537, G538, G539)</f>
        <v>1001</v>
      </c>
      <c r="I536" s="27">
        <f t="shared" ref="I536" ca="1" si="1107">BIN2DEC(H536)</f>
        <v>9</v>
      </c>
      <c r="J536" s="27">
        <v>132</v>
      </c>
      <c r="K536" s="27">
        <f t="shared" ref="K536" ca="1" si="1108">ABS(BIN2DEC(CONCATENATE(B536,B537,B538,B539))-I536)</f>
        <v>0</v>
      </c>
      <c r="L536" s="23">
        <f t="shared" ref="L536" ca="1" si="1109">I536*$K$2+$K$2/2</f>
        <v>11.875</v>
      </c>
      <c r="M536" s="1"/>
      <c r="N536" s="5">
        <f t="shared" ca="1" si="1073"/>
        <v>-0.55999999999999994</v>
      </c>
      <c r="O536" s="5">
        <f t="shared" ca="1" si="979"/>
        <v>0.44000000000000006</v>
      </c>
      <c r="P536" s="30">
        <f t="shared" ca="1" si="1081"/>
        <v>0</v>
      </c>
      <c r="Q536" s="30" t="str">
        <f t="shared" ref="Q536" ca="1" si="1110">CONCATENATE(P536,P537,P538,P539)</f>
        <v>0001</v>
      </c>
      <c r="R536" s="30">
        <f t="shared" ref="R536" ca="1" si="1111">BIN2DEC(Q536)</f>
        <v>1</v>
      </c>
      <c r="S536" s="30">
        <v>132</v>
      </c>
      <c r="T536" s="30">
        <f t="shared" ref="T536" ca="1" si="1112">ABS(BIN2DEC(CONCATENATE(B536,B537,B538,B539))-R536)</f>
        <v>8</v>
      </c>
      <c r="U536" s="11">
        <f t="shared" ref="U536" ca="1" si="1113">R536*$K$2</f>
        <v>1.25</v>
      </c>
    </row>
    <row r="537" spans="1:21" x14ac:dyDescent="0.25">
      <c r="A537" s="4">
        <v>529</v>
      </c>
      <c r="B537" s="37" t="str">
        <f>MID(VLOOKUP(A537/4,'Nyquist Rate - Tx'!$E$15:$J$270,6),(MOD(A537,4)+1),1)</f>
        <v>0</v>
      </c>
      <c r="C537" s="5">
        <f t="shared" ca="1" si="1078"/>
        <v>-23</v>
      </c>
      <c r="D537" s="35"/>
      <c r="E537" s="5">
        <f t="shared" ca="1" si="1068"/>
        <v>-4.6000000000000006E-2</v>
      </c>
      <c r="F537" s="5">
        <f t="shared" ca="1" si="1079"/>
        <v>-4.6000000000000006E-2</v>
      </c>
      <c r="G537" s="27">
        <f t="shared" ca="1" si="1080"/>
        <v>0</v>
      </c>
      <c r="H537" s="28"/>
      <c r="I537" s="28"/>
      <c r="J537" s="28"/>
      <c r="K537" s="28"/>
      <c r="L537" s="5"/>
      <c r="M537" s="1"/>
      <c r="N537" s="5">
        <f t="shared" ca="1" si="1073"/>
        <v>-0.161</v>
      </c>
      <c r="O537" s="5">
        <f t="shared" ca="1" si="979"/>
        <v>-0.161</v>
      </c>
      <c r="P537" s="30">
        <f t="shared" ca="1" si="1081"/>
        <v>0</v>
      </c>
      <c r="Q537" s="28"/>
      <c r="R537" s="28"/>
      <c r="S537" s="28"/>
      <c r="T537" s="28"/>
      <c r="U537" s="5"/>
    </row>
    <row r="538" spans="1:21" x14ac:dyDescent="0.25">
      <c r="A538" s="4">
        <v>530</v>
      </c>
      <c r="B538" s="37" t="str">
        <f>MID(VLOOKUP(A538/4,'Nyquist Rate - Tx'!$E$15:$J$270,6),(MOD(A538,4)+1),1)</f>
        <v>0</v>
      </c>
      <c r="C538" s="5">
        <f t="shared" ca="1" si="1078"/>
        <v>-93</v>
      </c>
      <c r="D538" s="35"/>
      <c r="E538" s="5">
        <f t="shared" ca="1" si="1068"/>
        <v>-0.18600000000000003</v>
      </c>
      <c r="F538" s="5">
        <f t="shared" ca="1" si="1079"/>
        <v>-0.18600000000000003</v>
      </c>
      <c r="G538" s="27">
        <f t="shared" ca="1" si="1080"/>
        <v>0</v>
      </c>
      <c r="H538" s="28"/>
      <c r="I538" s="28"/>
      <c r="J538" s="28"/>
      <c r="K538" s="28"/>
      <c r="L538" s="5"/>
      <c r="M538" s="1"/>
      <c r="N538" s="5">
        <f t="shared" ca="1" si="1073"/>
        <v>-0.65100000000000002</v>
      </c>
      <c r="O538" s="5">
        <f t="shared" ref="O538:O601" ca="1" si="1114">N538+B538</f>
        <v>-0.65100000000000002</v>
      </c>
      <c r="P538" s="30">
        <f t="shared" ca="1" si="1081"/>
        <v>0</v>
      </c>
      <c r="Q538" s="28"/>
      <c r="R538" s="28"/>
      <c r="S538" s="28"/>
      <c r="T538" s="28"/>
      <c r="U538" s="5"/>
    </row>
    <row r="539" spans="1:21" x14ac:dyDescent="0.25">
      <c r="A539" s="4">
        <v>531</v>
      </c>
      <c r="B539" s="37" t="str">
        <f>MID(VLOOKUP(A539/4,'Nyquist Rate - Tx'!$E$15:$J$270,6),(MOD(A539,4)+1),1)</f>
        <v>1</v>
      </c>
      <c r="C539" s="5">
        <f t="shared" ca="1" si="1078"/>
        <v>-61</v>
      </c>
      <c r="D539" s="35"/>
      <c r="E539" s="5">
        <f t="shared" ca="1" si="1068"/>
        <v>-0.122</v>
      </c>
      <c r="F539" s="5">
        <f t="shared" ca="1" si="1079"/>
        <v>0.878</v>
      </c>
      <c r="G539" s="27">
        <f t="shared" ca="1" si="1080"/>
        <v>1</v>
      </c>
      <c r="H539" s="28"/>
      <c r="I539" s="28"/>
      <c r="J539" s="28"/>
      <c r="K539" s="28"/>
      <c r="L539" s="5"/>
      <c r="M539" s="1"/>
      <c r="N539" s="5">
        <f t="shared" ca="1" si="1073"/>
        <v>-0.42699999999999999</v>
      </c>
      <c r="O539" s="5">
        <f t="shared" ca="1" si="1114"/>
        <v>0.57299999999999995</v>
      </c>
      <c r="P539" s="30">
        <f t="shared" ca="1" si="1081"/>
        <v>1</v>
      </c>
      <c r="Q539" s="28"/>
      <c r="R539" s="28"/>
      <c r="S539" s="28"/>
      <c r="T539" s="28"/>
      <c r="U539" s="5"/>
    </row>
    <row r="540" spans="1:21" x14ac:dyDescent="0.25">
      <c r="A540" s="4">
        <v>532</v>
      </c>
      <c r="B540" s="37" t="str">
        <f>MID(VLOOKUP(A540/4,'Nyquist Rate - Tx'!$E$15:$J$270,6),(MOD(A540,4)+1),1)</f>
        <v>0</v>
      </c>
      <c r="C540" s="5">
        <f t="shared" ca="1" si="1078"/>
        <v>-57</v>
      </c>
      <c r="D540" s="35"/>
      <c r="E540" s="5">
        <f t="shared" ca="1" si="1068"/>
        <v>-0.11399999999999999</v>
      </c>
      <c r="F540" s="5">
        <f t="shared" ca="1" si="1079"/>
        <v>-0.11399999999999999</v>
      </c>
      <c r="G540" s="27">
        <f t="shared" ca="1" si="1080"/>
        <v>0</v>
      </c>
      <c r="H540" s="27" t="str">
        <f t="shared" ref="H540" ca="1" si="1115">CONCATENATE(G540, G541, G542, G543)</f>
        <v>0000</v>
      </c>
      <c r="I540" s="27">
        <f t="shared" ref="I540" ca="1" si="1116">BIN2DEC(H540)</f>
        <v>0</v>
      </c>
      <c r="J540" s="28">
        <v>133</v>
      </c>
      <c r="K540" s="27">
        <f t="shared" ref="K540" ca="1" si="1117">ABS(BIN2DEC(CONCATENATE(B540,B541,B542,B543))-I540)</f>
        <v>0</v>
      </c>
      <c r="L540" s="23">
        <f t="shared" ref="L540" ca="1" si="1118">I540*$K$2+$K$2/2</f>
        <v>0.625</v>
      </c>
      <c r="M540" s="1"/>
      <c r="N540" s="5">
        <f t="shared" ca="1" si="1073"/>
        <v>-0.39899999999999997</v>
      </c>
      <c r="O540" s="5">
        <f t="shared" ca="1" si="1114"/>
        <v>-0.39899999999999997</v>
      </c>
      <c r="P540" s="30">
        <f t="shared" ca="1" si="1081"/>
        <v>0</v>
      </c>
      <c r="Q540" s="30" t="str">
        <f t="shared" ref="Q540" ca="1" si="1119">CONCATENATE(P540,P541,P542,P543)</f>
        <v>0100</v>
      </c>
      <c r="R540" s="30">
        <f t="shared" ref="R540" ca="1" si="1120">BIN2DEC(Q540)</f>
        <v>4</v>
      </c>
      <c r="S540" s="30">
        <v>133</v>
      </c>
      <c r="T540" s="30">
        <f t="shared" ref="T540" ca="1" si="1121">ABS(BIN2DEC(CONCATENATE(B540,B541,B542,B543))-R540)</f>
        <v>4</v>
      </c>
      <c r="U540" s="11">
        <f t="shared" ref="U540" ca="1" si="1122">R540*$K$2</f>
        <v>5</v>
      </c>
    </row>
    <row r="541" spans="1:21" x14ac:dyDescent="0.25">
      <c r="A541" s="4">
        <v>533</v>
      </c>
      <c r="B541" s="37" t="str">
        <f>MID(VLOOKUP(A541/4,'Nyquist Rate - Tx'!$E$15:$J$270,6),(MOD(A541,4)+1),1)</f>
        <v>0</v>
      </c>
      <c r="C541" s="5">
        <f t="shared" ca="1" si="1078"/>
        <v>83</v>
      </c>
      <c r="D541" s="35"/>
      <c r="E541" s="5">
        <f t="shared" ca="1" si="1068"/>
        <v>0.16600000000000001</v>
      </c>
      <c r="F541" s="5">
        <f t="shared" ca="1" si="1079"/>
        <v>0.16600000000000001</v>
      </c>
      <c r="G541" s="27">
        <f t="shared" ca="1" si="1080"/>
        <v>0</v>
      </c>
      <c r="H541" s="28"/>
      <c r="I541" s="28"/>
      <c r="J541" s="28"/>
      <c r="K541" s="28"/>
      <c r="L541" s="5"/>
      <c r="M541" s="1"/>
      <c r="N541" s="5">
        <f t="shared" ca="1" si="1073"/>
        <v>0.58099999999999996</v>
      </c>
      <c r="O541" s="5">
        <f t="shared" ca="1" si="1114"/>
        <v>0.58099999999999996</v>
      </c>
      <c r="P541" s="30">
        <f t="shared" ca="1" si="1081"/>
        <v>1</v>
      </c>
      <c r="Q541" s="28"/>
      <c r="R541" s="28"/>
      <c r="S541" s="28"/>
      <c r="T541" s="28"/>
      <c r="U541" s="5"/>
    </row>
    <row r="542" spans="1:21" x14ac:dyDescent="0.25">
      <c r="A542" s="4">
        <v>534</v>
      </c>
      <c r="B542" s="37" t="str">
        <f>MID(VLOOKUP(A542/4,'Nyquist Rate - Tx'!$E$15:$J$270,6),(MOD(A542,4)+1),1)</f>
        <v>0</v>
      </c>
      <c r="C542" s="5">
        <f t="shared" ca="1" si="1078"/>
        <v>-28</v>
      </c>
      <c r="D542" s="35"/>
      <c r="E542" s="5">
        <f t="shared" ca="1" si="1068"/>
        <v>-5.6000000000000008E-2</v>
      </c>
      <c r="F542" s="5">
        <f t="shared" ca="1" si="1079"/>
        <v>-5.6000000000000008E-2</v>
      </c>
      <c r="G542" s="27">
        <f t="shared" ca="1" si="1080"/>
        <v>0</v>
      </c>
      <c r="H542" s="28"/>
      <c r="I542" s="28"/>
      <c r="J542" s="28"/>
      <c r="K542" s="28"/>
      <c r="L542" s="5"/>
      <c r="M542" s="1"/>
      <c r="N542" s="5">
        <f t="shared" ca="1" si="1073"/>
        <v>-0.19600000000000001</v>
      </c>
      <c r="O542" s="5">
        <f t="shared" ca="1" si="1114"/>
        <v>-0.19600000000000001</v>
      </c>
      <c r="P542" s="30">
        <f t="shared" ca="1" si="1081"/>
        <v>0</v>
      </c>
      <c r="Q542" s="28"/>
      <c r="R542" s="28"/>
      <c r="S542" s="28"/>
      <c r="T542" s="28"/>
      <c r="U542" s="5"/>
    </row>
    <row r="543" spans="1:21" x14ac:dyDescent="0.25">
      <c r="A543" s="4">
        <v>535</v>
      </c>
      <c r="B543" s="37" t="str">
        <f>MID(VLOOKUP(A543/4,'Nyquist Rate - Tx'!$E$15:$J$270,6),(MOD(A543,4)+1),1)</f>
        <v>0</v>
      </c>
      <c r="C543" s="5">
        <f t="shared" ca="1" si="1078"/>
        <v>-70</v>
      </c>
      <c r="D543" s="35"/>
      <c r="E543" s="5">
        <f t="shared" ca="1" si="1068"/>
        <v>-0.13999999999999999</v>
      </c>
      <c r="F543" s="5">
        <f t="shared" ca="1" si="1079"/>
        <v>-0.13999999999999999</v>
      </c>
      <c r="G543" s="27">
        <f t="shared" ca="1" si="1080"/>
        <v>0</v>
      </c>
      <c r="H543" s="28"/>
      <c r="I543" s="28"/>
      <c r="J543" s="28"/>
      <c r="K543" s="28"/>
      <c r="L543" s="5"/>
      <c r="M543" s="1"/>
      <c r="N543" s="5">
        <f t="shared" ca="1" si="1073"/>
        <v>-0.48999999999999994</v>
      </c>
      <c r="O543" s="5">
        <f t="shared" ca="1" si="1114"/>
        <v>-0.48999999999999994</v>
      </c>
      <c r="P543" s="30">
        <f t="shared" ca="1" si="1081"/>
        <v>0</v>
      </c>
      <c r="Q543" s="28"/>
      <c r="R543" s="28"/>
      <c r="S543" s="28"/>
      <c r="T543" s="28"/>
      <c r="U543" s="5"/>
    </row>
    <row r="544" spans="1:21" x14ac:dyDescent="0.25">
      <c r="A544" s="4">
        <v>536</v>
      </c>
      <c r="B544" s="37" t="str">
        <f>MID(VLOOKUP(A544/4,'Nyquist Rate - Tx'!$E$15:$J$270,6),(MOD(A544,4)+1),1)</f>
        <v>0</v>
      </c>
      <c r="C544" s="5">
        <f t="shared" ca="1" si="1078"/>
        <v>73</v>
      </c>
      <c r="D544" s="35"/>
      <c r="E544" s="5">
        <f t="shared" ca="1" si="1068"/>
        <v>0.14599999999999999</v>
      </c>
      <c r="F544" s="5">
        <f t="shared" ca="1" si="1079"/>
        <v>0.14599999999999999</v>
      </c>
      <c r="G544" s="27">
        <f t="shared" ca="1" si="1080"/>
        <v>0</v>
      </c>
      <c r="H544" s="27" t="str">
        <f t="shared" ref="H544" ca="1" si="1123">CONCATENATE(G544, G545, G546, G547)</f>
        <v>0110</v>
      </c>
      <c r="I544" s="27">
        <f t="shared" ref="I544" ca="1" si="1124">BIN2DEC(H544)</f>
        <v>6</v>
      </c>
      <c r="J544" s="27">
        <v>134</v>
      </c>
      <c r="K544" s="27">
        <f t="shared" ref="K544" ca="1" si="1125">ABS(BIN2DEC(CONCATENATE(B544,B545,B546,B547))-I544)</f>
        <v>0</v>
      </c>
      <c r="L544" s="23">
        <f t="shared" ref="L544" ca="1" si="1126">I544*$K$2+$K$2/2</f>
        <v>8.125</v>
      </c>
      <c r="M544" s="1"/>
      <c r="N544" s="5">
        <f t="shared" ca="1" si="1073"/>
        <v>0.51100000000000001</v>
      </c>
      <c r="O544" s="5">
        <f t="shared" ca="1" si="1114"/>
        <v>0.51100000000000001</v>
      </c>
      <c r="P544" s="30">
        <f t="shared" ca="1" si="1081"/>
        <v>1</v>
      </c>
      <c r="Q544" s="30" t="str">
        <f t="shared" ref="Q544" ca="1" si="1127">CONCATENATE(P544,P545,P546,P547)</f>
        <v>1110</v>
      </c>
      <c r="R544" s="30">
        <f t="shared" ref="R544" ca="1" si="1128">BIN2DEC(Q544)</f>
        <v>14</v>
      </c>
      <c r="S544" s="30">
        <v>134</v>
      </c>
      <c r="T544" s="30">
        <f t="shared" ref="T544" ca="1" si="1129">ABS(BIN2DEC(CONCATENATE(B544,B545,B546,B547))-R544)</f>
        <v>8</v>
      </c>
      <c r="U544" s="11">
        <f t="shared" ref="U544" ca="1" si="1130">R544*$K$2</f>
        <v>17.5</v>
      </c>
    </row>
    <row r="545" spans="1:21" x14ac:dyDescent="0.25">
      <c r="A545" s="4">
        <v>537</v>
      </c>
      <c r="B545" s="37" t="str">
        <f>MID(VLOOKUP(A545/4,'Nyquist Rate - Tx'!$E$15:$J$270,6),(MOD(A545,4)+1),1)</f>
        <v>1</v>
      </c>
      <c r="C545" s="5">
        <f t="shared" ca="1" si="1078"/>
        <v>-20</v>
      </c>
      <c r="D545" s="35"/>
      <c r="E545" s="5">
        <f t="shared" ca="1" si="1068"/>
        <v>-4.0000000000000008E-2</v>
      </c>
      <c r="F545" s="5">
        <f t="shared" ca="1" si="1079"/>
        <v>0.96</v>
      </c>
      <c r="G545" s="27">
        <f t="shared" ca="1" si="1080"/>
        <v>1</v>
      </c>
      <c r="H545" s="28"/>
      <c r="I545" s="28"/>
      <c r="J545" s="28"/>
      <c r="K545" s="28"/>
      <c r="L545" s="5"/>
      <c r="M545" s="1"/>
      <c r="N545" s="5">
        <f t="shared" ca="1" si="1073"/>
        <v>-0.13999999999999999</v>
      </c>
      <c r="O545" s="5">
        <f t="shared" ca="1" si="1114"/>
        <v>0.86</v>
      </c>
      <c r="P545" s="30">
        <f t="shared" ca="1" si="1081"/>
        <v>1</v>
      </c>
      <c r="Q545" s="28"/>
      <c r="R545" s="28"/>
      <c r="S545" s="28"/>
      <c r="T545" s="28"/>
      <c r="U545" s="5"/>
    </row>
    <row r="546" spans="1:21" x14ac:dyDescent="0.25">
      <c r="A546" s="4">
        <v>538</v>
      </c>
      <c r="B546" s="37" t="str">
        <f>MID(VLOOKUP(A546/4,'Nyquist Rate - Tx'!$E$15:$J$270,6),(MOD(A546,4)+1),1)</f>
        <v>1</v>
      </c>
      <c r="C546" s="5">
        <f t="shared" ca="1" si="1078"/>
        <v>-70</v>
      </c>
      <c r="D546" s="35"/>
      <c r="E546" s="5">
        <f t="shared" ca="1" si="1068"/>
        <v>-0.13999999999999999</v>
      </c>
      <c r="F546" s="5">
        <f t="shared" ca="1" si="1079"/>
        <v>0.86</v>
      </c>
      <c r="G546" s="27">
        <f t="shared" ca="1" si="1080"/>
        <v>1</v>
      </c>
      <c r="H546" s="28"/>
      <c r="I546" s="28"/>
      <c r="J546" s="28"/>
      <c r="K546" s="28"/>
      <c r="L546" s="5"/>
      <c r="M546" s="1"/>
      <c r="N546" s="5">
        <f t="shared" ca="1" si="1073"/>
        <v>-0.48999999999999994</v>
      </c>
      <c r="O546" s="5">
        <f t="shared" ca="1" si="1114"/>
        <v>0.51</v>
      </c>
      <c r="P546" s="30">
        <f t="shared" ca="1" si="1081"/>
        <v>1</v>
      </c>
      <c r="Q546" s="28"/>
      <c r="R546" s="28"/>
      <c r="S546" s="28"/>
      <c r="T546" s="28"/>
      <c r="U546" s="5"/>
    </row>
    <row r="547" spans="1:21" x14ac:dyDescent="0.25">
      <c r="A547" s="4">
        <v>539</v>
      </c>
      <c r="B547" s="37" t="str">
        <f>MID(VLOOKUP(A547/4,'Nyquist Rate - Tx'!$E$15:$J$270,6),(MOD(A547,4)+1),1)</f>
        <v>0</v>
      </c>
      <c r="C547" s="5">
        <f t="shared" ca="1" si="1078"/>
        <v>39</v>
      </c>
      <c r="D547" s="35"/>
      <c r="E547" s="5">
        <f t="shared" ca="1" si="1068"/>
        <v>7.8000000000000014E-2</v>
      </c>
      <c r="F547" s="5">
        <f t="shared" ca="1" si="1079"/>
        <v>7.8000000000000014E-2</v>
      </c>
      <c r="G547" s="27">
        <f t="shared" ca="1" si="1080"/>
        <v>0</v>
      </c>
      <c r="H547" s="28"/>
      <c r="I547" s="28"/>
      <c r="J547" s="28"/>
      <c r="K547" s="28"/>
      <c r="L547" s="5"/>
      <c r="M547" s="1"/>
      <c r="N547" s="5">
        <f t="shared" ca="1" si="1073"/>
        <v>0.27299999999999996</v>
      </c>
      <c r="O547" s="5">
        <f t="shared" ca="1" si="1114"/>
        <v>0.27299999999999996</v>
      </c>
      <c r="P547" s="30">
        <f t="shared" ca="1" si="1081"/>
        <v>0</v>
      </c>
      <c r="Q547" s="28"/>
      <c r="R547" s="28"/>
      <c r="S547" s="28"/>
      <c r="T547" s="28"/>
      <c r="U547" s="5"/>
    </row>
    <row r="548" spans="1:21" x14ac:dyDescent="0.25">
      <c r="A548" s="4">
        <v>540</v>
      </c>
      <c r="B548" s="37" t="str">
        <f>MID(VLOOKUP(A548/4,'Nyquist Rate - Tx'!$E$15:$J$270,6),(MOD(A548,4)+1),1)</f>
        <v>0</v>
      </c>
      <c r="C548" s="5">
        <f t="shared" ca="1" si="1078"/>
        <v>78</v>
      </c>
      <c r="D548" s="35"/>
      <c r="E548" s="5">
        <f t="shared" ca="1" si="1068"/>
        <v>0.15600000000000003</v>
      </c>
      <c r="F548" s="5">
        <f t="shared" ca="1" si="1079"/>
        <v>0.15600000000000003</v>
      </c>
      <c r="G548" s="27">
        <f t="shared" ca="1" si="1080"/>
        <v>0</v>
      </c>
      <c r="H548" s="27" t="str">
        <f t="shared" ref="H548" ca="1" si="1131">CONCATENATE(G548, G549, G550, G551)</f>
        <v>0000</v>
      </c>
      <c r="I548" s="27">
        <f t="shared" ref="I548" ca="1" si="1132">BIN2DEC(H548)</f>
        <v>0</v>
      </c>
      <c r="J548" s="28">
        <v>135</v>
      </c>
      <c r="K548" s="27">
        <f t="shared" ref="K548" ca="1" si="1133">ABS(BIN2DEC(CONCATENATE(B548,B549,B550,B551))-I548)</f>
        <v>0</v>
      </c>
      <c r="L548" s="23">
        <f t="shared" ref="L548" ca="1" si="1134">I548*$K$2+$K$2/2</f>
        <v>0.625</v>
      </c>
      <c r="M548" s="1"/>
      <c r="N548" s="5">
        <f t="shared" ca="1" si="1073"/>
        <v>0.54599999999999993</v>
      </c>
      <c r="O548" s="5">
        <f t="shared" ca="1" si="1114"/>
        <v>0.54599999999999993</v>
      </c>
      <c r="P548" s="30">
        <f t="shared" ca="1" si="1081"/>
        <v>1</v>
      </c>
      <c r="Q548" s="30" t="str">
        <f t="shared" ref="Q548" ca="1" si="1135">CONCATENATE(P548,P549,P550,P551)</f>
        <v>1000</v>
      </c>
      <c r="R548" s="30">
        <f t="shared" ref="R548" ca="1" si="1136">BIN2DEC(Q548)</f>
        <v>8</v>
      </c>
      <c r="S548" s="30">
        <v>135</v>
      </c>
      <c r="T548" s="30">
        <f t="shared" ref="T548" ca="1" si="1137">ABS(BIN2DEC(CONCATENATE(B548,B549,B550,B551))-R548)</f>
        <v>8</v>
      </c>
      <c r="U548" s="11">
        <f t="shared" ref="U548" ca="1" si="1138">R548*$K$2</f>
        <v>10</v>
      </c>
    </row>
    <row r="549" spans="1:21" x14ac:dyDescent="0.25">
      <c r="A549" s="4">
        <v>541</v>
      </c>
      <c r="B549" s="37" t="str">
        <f>MID(VLOOKUP(A549/4,'Nyquist Rate - Tx'!$E$15:$J$270,6),(MOD(A549,4)+1),1)</f>
        <v>0</v>
      </c>
      <c r="C549" s="5">
        <f t="shared" ca="1" si="1078"/>
        <v>-100</v>
      </c>
      <c r="D549" s="35"/>
      <c r="E549" s="5">
        <f t="shared" ca="1" si="1068"/>
        <v>-0.2</v>
      </c>
      <c r="F549" s="5">
        <f t="shared" ca="1" si="1079"/>
        <v>-0.2</v>
      </c>
      <c r="G549" s="27">
        <f t="shared" ca="1" si="1080"/>
        <v>0</v>
      </c>
      <c r="H549" s="28"/>
      <c r="I549" s="28"/>
      <c r="J549" s="28"/>
      <c r="K549" s="28"/>
      <c r="L549" s="5"/>
      <c r="M549" s="1"/>
      <c r="N549" s="5">
        <f t="shared" ca="1" si="1073"/>
        <v>-0.7</v>
      </c>
      <c r="O549" s="5">
        <f t="shared" ca="1" si="1114"/>
        <v>-0.7</v>
      </c>
      <c r="P549" s="30">
        <f t="shared" ca="1" si="1081"/>
        <v>0</v>
      </c>
      <c r="Q549" s="28"/>
      <c r="R549" s="28"/>
      <c r="S549" s="28"/>
      <c r="T549" s="28"/>
      <c r="U549" s="5"/>
    </row>
    <row r="550" spans="1:21" x14ac:dyDescent="0.25">
      <c r="A550" s="4">
        <v>542</v>
      </c>
      <c r="B550" s="37" t="str">
        <f>MID(VLOOKUP(A550/4,'Nyquist Rate - Tx'!$E$15:$J$270,6),(MOD(A550,4)+1),1)</f>
        <v>0</v>
      </c>
      <c r="C550" s="5">
        <f t="shared" ca="1" si="1078"/>
        <v>34</v>
      </c>
      <c r="D550" s="35"/>
      <c r="E550" s="5">
        <f t="shared" ca="1" si="1068"/>
        <v>6.8000000000000005E-2</v>
      </c>
      <c r="F550" s="5">
        <f t="shared" ca="1" si="1079"/>
        <v>6.8000000000000005E-2</v>
      </c>
      <c r="G550" s="27">
        <f t="shared" ca="1" si="1080"/>
        <v>0</v>
      </c>
      <c r="H550" s="28"/>
      <c r="I550" s="28"/>
      <c r="J550" s="28"/>
      <c r="K550" s="28"/>
      <c r="L550" s="5"/>
      <c r="M550" s="1"/>
      <c r="N550" s="5">
        <f t="shared" ca="1" si="1073"/>
        <v>0.23799999999999999</v>
      </c>
      <c r="O550" s="5">
        <f t="shared" ca="1" si="1114"/>
        <v>0.23799999999999999</v>
      </c>
      <c r="P550" s="30">
        <f t="shared" ca="1" si="1081"/>
        <v>0</v>
      </c>
      <c r="Q550" s="28"/>
      <c r="R550" s="28"/>
      <c r="S550" s="28"/>
      <c r="T550" s="28"/>
      <c r="U550" s="5"/>
    </row>
    <row r="551" spans="1:21" x14ac:dyDescent="0.25">
      <c r="A551" s="4">
        <v>543</v>
      </c>
      <c r="B551" s="37" t="str">
        <f>MID(VLOOKUP(A551/4,'Nyquist Rate - Tx'!$E$15:$J$270,6),(MOD(A551,4)+1),1)</f>
        <v>0</v>
      </c>
      <c r="C551" s="5">
        <f t="shared" ca="1" si="1078"/>
        <v>-69</v>
      </c>
      <c r="D551" s="35"/>
      <c r="E551" s="5">
        <f t="shared" ca="1" si="1068"/>
        <v>-0.13799999999999998</v>
      </c>
      <c r="F551" s="5">
        <f t="shared" ca="1" si="1079"/>
        <v>-0.13799999999999998</v>
      </c>
      <c r="G551" s="27">
        <f t="shared" ca="1" si="1080"/>
        <v>0</v>
      </c>
      <c r="H551" s="28"/>
      <c r="I551" s="28"/>
      <c r="J551" s="28"/>
      <c r="K551" s="28"/>
      <c r="L551" s="5"/>
      <c r="M551" s="1"/>
      <c r="N551" s="5">
        <f t="shared" ca="1" si="1073"/>
        <v>-0.48299999999999993</v>
      </c>
      <c r="O551" s="5">
        <f t="shared" ca="1" si="1114"/>
        <v>-0.48299999999999993</v>
      </c>
      <c r="P551" s="30">
        <f t="shared" ca="1" si="1081"/>
        <v>0</v>
      </c>
      <c r="Q551" s="28"/>
      <c r="R551" s="28"/>
      <c r="S551" s="28"/>
      <c r="T551" s="28"/>
      <c r="U551" s="5"/>
    </row>
    <row r="552" spans="1:21" x14ac:dyDescent="0.25">
      <c r="A552" s="4">
        <v>544</v>
      </c>
      <c r="B552" s="37" t="str">
        <f>MID(VLOOKUP(A552/4,'Nyquist Rate - Tx'!$E$15:$J$270,6),(MOD(A552,4)+1),1)</f>
        <v>1</v>
      </c>
      <c r="C552" s="5">
        <f t="shared" ca="1" si="1078"/>
        <v>100</v>
      </c>
      <c r="D552" s="35"/>
      <c r="E552" s="5">
        <f t="shared" ca="1" si="1068"/>
        <v>0.2</v>
      </c>
      <c r="F552" s="5">
        <f t="shared" ca="1" si="1079"/>
        <v>1.2</v>
      </c>
      <c r="G552" s="27">
        <f t="shared" ca="1" si="1080"/>
        <v>1</v>
      </c>
      <c r="H552" s="27" t="str">
        <f t="shared" ref="H552" ca="1" si="1139">CONCATENATE(G552, G553, G554, G555)</f>
        <v>1001</v>
      </c>
      <c r="I552" s="27">
        <f t="shared" ref="I552" ca="1" si="1140">BIN2DEC(H552)</f>
        <v>9</v>
      </c>
      <c r="J552" s="27">
        <v>136</v>
      </c>
      <c r="K552" s="27">
        <f t="shared" ref="K552" ca="1" si="1141">ABS(BIN2DEC(CONCATENATE(B552,B553,B554,B555))-I552)</f>
        <v>0</v>
      </c>
      <c r="L552" s="23">
        <f t="shared" ref="L552" ca="1" si="1142">I552*$K$2+$K$2/2</f>
        <v>11.875</v>
      </c>
      <c r="M552" s="1"/>
      <c r="N552" s="5">
        <f t="shared" ca="1" si="1073"/>
        <v>0.7</v>
      </c>
      <c r="O552" s="5">
        <f t="shared" ca="1" si="1114"/>
        <v>1.7</v>
      </c>
      <c r="P552" s="30">
        <f t="shared" ca="1" si="1081"/>
        <v>1</v>
      </c>
      <c r="Q552" s="30" t="str">
        <f t="shared" ref="Q552" ca="1" si="1143">CONCATENATE(P552,P553,P554,P555)</f>
        <v>1001</v>
      </c>
      <c r="R552" s="30">
        <f t="shared" ref="R552" ca="1" si="1144">BIN2DEC(Q552)</f>
        <v>9</v>
      </c>
      <c r="S552" s="30">
        <v>136</v>
      </c>
      <c r="T552" s="30">
        <f t="shared" ref="T552" ca="1" si="1145">ABS(BIN2DEC(CONCATENATE(B552,B553,B554,B555))-R552)</f>
        <v>0</v>
      </c>
      <c r="U552" s="11">
        <f t="shared" ref="U552" ca="1" si="1146">R552*$K$2</f>
        <v>11.25</v>
      </c>
    </row>
    <row r="553" spans="1:21" x14ac:dyDescent="0.25">
      <c r="A553" s="4">
        <v>545</v>
      </c>
      <c r="B553" s="37" t="str">
        <f>MID(VLOOKUP(A553/4,'Nyquist Rate - Tx'!$E$15:$J$270,6),(MOD(A553,4)+1),1)</f>
        <v>0</v>
      </c>
      <c r="C553" s="5">
        <f t="shared" ca="1" si="1078"/>
        <v>40</v>
      </c>
      <c r="D553" s="35"/>
      <c r="E553" s="5">
        <f t="shared" ca="1" si="1068"/>
        <v>8.0000000000000016E-2</v>
      </c>
      <c r="F553" s="5">
        <f t="shared" ca="1" si="1079"/>
        <v>8.0000000000000016E-2</v>
      </c>
      <c r="G553" s="27">
        <f t="shared" ca="1" si="1080"/>
        <v>0</v>
      </c>
      <c r="H553" s="28"/>
      <c r="I553" s="28"/>
      <c r="J553" s="28"/>
      <c r="K553" s="28"/>
      <c r="L553" s="5"/>
      <c r="M553" s="1"/>
      <c r="N553" s="5">
        <f t="shared" ca="1" si="1073"/>
        <v>0.27999999999999997</v>
      </c>
      <c r="O553" s="5">
        <f t="shared" ca="1" si="1114"/>
        <v>0.27999999999999997</v>
      </c>
      <c r="P553" s="30">
        <f t="shared" ca="1" si="1081"/>
        <v>0</v>
      </c>
      <c r="Q553" s="28"/>
      <c r="R553" s="28"/>
      <c r="S553" s="28"/>
      <c r="T553" s="28"/>
      <c r="U553" s="5"/>
    </row>
    <row r="554" spans="1:21" x14ac:dyDescent="0.25">
      <c r="A554" s="4">
        <v>546</v>
      </c>
      <c r="B554" s="37" t="str">
        <f>MID(VLOOKUP(A554/4,'Nyquist Rate - Tx'!$E$15:$J$270,6),(MOD(A554,4)+1),1)</f>
        <v>0</v>
      </c>
      <c r="C554" s="5">
        <f t="shared" ca="1" si="1078"/>
        <v>-28</v>
      </c>
      <c r="D554" s="35"/>
      <c r="E554" s="5">
        <f t="shared" ca="1" si="1068"/>
        <v>-5.6000000000000008E-2</v>
      </c>
      <c r="F554" s="5">
        <f t="shared" ca="1" si="1079"/>
        <v>-5.6000000000000008E-2</v>
      </c>
      <c r="G554" s="27">
        <f t="shared" ca="1" si="1080"/>
        <v>0</v>
      </c>
      <c r="H554" s="28"/>
      <c r="I554" s="28"/>
      <c r="J554" s="28"/>
      <c r="K554" s="28"/>
      <c r="L554" s="5"/>
      <c r="M554" s="1"/>
      <c r="N554" s="5">
        <f t="shared" ca="1" si="1073"/>
        <v>-0.19600000000000001</v>
      </c>
      <c r="O554" s="5">
        <f t="shared" ca="1" si="1114"/>
        <v>-0.19600000000000001</v>
      </c>
      <c r="P554" s="30">
        <f t="shared" ca="1" si="1081"/>
        <v>0</v>
      </c>
      <c r="Q554" s="28"/>
      <c r="R554" s="28"/>
      <c r="S554" s="28"/>
      <c r="T554" s="28"/>
      <c r="U554" s="5"/>
    </row>
    <row r="555" spans="1:21" x14ac:dyDescent="0.25">
      <c r="A555" s="4">
        <v>547</v>
      </c>
      <c r="B555" s="37" t="str">
        <f>MID(VLOOKUP(A555/4,'Nyquist Rate - Tx'!$E$15:$J$270,6),(MOD(A555,4)+1),1)</f>
        <v>1</v>
      </c>
      <c r="C555" s="5">
        <f t="shared" ca="1" si="1078"/>
        <v>81</v>
      </c>
      <c r="D555" s="35"/>
      <c r="E555" s="5">
        <f t="shared" ca="1" si="1068"/>
        <v>0.16200000000000003</v>
      </c>
      <c r="F555" s="5">
        <f t="shared" ca="1" si="1079"/>
        <v>1.1619999999999999</v>
      </c>
      <c r="G555" s="27">
        <f t="shared" ca="1" si="1080"/>
        <v>1</v>
      </c>
      <c r="H555" s="28"/>
      <c r="I555" s="28"/>
      <c r="J555" s="28"/>
      <c r="K555" s="28"/>
      <c r="L555" s="5"/>
      <c r="M555" s="1"/>
      <c r="N555" s="5">
        <f t="shared" ca="1" si="1073"/>
        <v>0.56699999999999995</v>
      </c>
      <c r="O555" s="5">
        <f t="shared" ca="1" si="1114"/>
        <v>1.5669999999999999</v>
      </c>
      <c r="P555" s="30">
        <f t="shared" ca="1" si="1081"/>
        <v>1</v>
      </c>
      <c r="Q555" s="28"/>
      <c r="R555" s="28"/>
      <c r="S555" s="28"/>
      <c r="T555" s="28"/>
      <c r="U555" s="5"/>
    </row>
    <row r="556" spans="1:21" x14ac:dyDescent="0.25">
      <c r="A556" s="4">
        <v>548</v>
      </c>
      <c r="B556" s="37" t="str">
        <f>MID(VLOOKUP(A556/4,'Nyquist Rate - Tx'!$E$15:$J$270,6),(MOD(A556,4)+1),1)</f>
        <v>0</v>
      </c>
      <c r="C556" s="5">
        <f t="shared" ca="1" si="1078"/>
        <v>60</v>
      </c>
      <c r="D556" s="35"/>
      <c r="E556" s="5">
        <f t="shared" ca="1" si="1068"/>
        <v>0.12</v>
      </c>
      <c r="F556" s="5">
        <f t="shared" ca="1" si="1079"/>
        <v>0.12</v>
      </c>
      <c r="G556" s="27">
        <f t="shared" ca="1" si="1080"/>
        <v>0</v>
      </c>
      <c r="H556" s="27" t="str">
        <f t="shared" ref="H556" ca="1" si="1147">CONCATENATE(G556, G557, G558, G559)</f>
        <v>0000</v>
      </c>
      <c r="I556" s="27">
        <f t="shared" ref="I556" ca="1" si="1148">BIN2DEC(H556)</f>
        <v>0</v>
      </c>
      <c r="J556" s="28">
        <v>137</v>
      </c>
      <c r="K556" s="27">
        <f t="shared" ref="K556" ca="1" si="1149">ABS(BIN2DEC(CONCATENATE(B556,B557,B558,B559))-I556)</f>
        <v>0</v>
      </c>
      <c r="L556" s="23">
        <f t="shared" ref="L556" ca="1" si="1150">I556*$K$2+$K$2/2</f>
        <v>0.625</v>
      </c>
      <c r="M556" s="1"/>
      <c r="N556" s="5">
        <f t="shared" ca="1" si="1073"/>
        <v>0.42</v>
      </c>
      <c r="O556" s="5">
        <f t="shared" ca="1" si="1114"/>
        <v>0.42</v>
      </c>
      <c r="P556" s="30">
        <f t="shared" ca="1" si="1081"/>
        <v>0</v>
      </c>
      <c r="Q556" s="30" t="str">
        <f t="shared" ref="Q556" ca="1" si="1151">CONCATENATE(P556,P557,P558,P559)</f>
        <v>0000</v>
      </c>
      <c r="R556" s="30">
        <f t="shared" ref="R556" ca="1" si="1152">BIN2DEC(Q556)</f>
        <v>0</v>
      </c>
      <c r="S556" s="30">
        <v>137</v>
      </c>
      <c r="T556" s="30">
        <f t="shared" ref="T556" ca="1" si="1153">ABS(BIN2DEC(CONCATENATE(B556,B557,B558,B559))-R556)</f>
        <v>0</v>
      </c>
      <c r="U556" s="11">
        <f t="shared" ref="U556" ca="1" si="1154">R556*$K$2</f>
        <v>0</v>
      </c>
    </row>
    <row r="557" spans="1:21" x14ac:dyDescent="0.25">
      <c r="A557" s="4">
        <v>549</v>
      </c>
      <c r="B557" s="37" t="str">
        <f>MID(VLOOKUP(A557/4,'Nyquist Rate - Tx'!$E$15:$J$270,6),(MOD(A557,4)+1),1)</f>
        <v>0</v>
      </c>
      <c r="C557" s="5">
        <f t="shared" ca="1" si="1078"/>
        <v>-46</v>
      </c>
      <c r="D557" s="35"/>
      <c r="E557" s="5">
        <f t="shared" ca="1" si="1068"/>
        <v>-9.2000000000000012E-2</v>
      </c>
      <c r="F557" s="5">
        <f t="shared" ca="1" si="1079"/>
        <v>-9.2000000000000012E-2</v>
      </c>
      <c r="G557" s="27">
        <f t="shared" ca="1" si="1080"/>
        <v>0</v>
      </c>
      <c r="H557" s="28"/>
      <c r="I557" s="28"/>
      <c r="J557" s="28"/>
      <c r="K557" s="28"/>
      <c r="L557" s="5"/>
      <c r="M557" s="1"/>
      <c r="N557" s="5">
        <f t="shared" ca="1" si="1073"/>
        <v>-0.32200000000000001</v>
      </c>
      <c r="O557" s="5">
        <f t="shared" ca="1" si="1114"/>
        <v>-0.32200000000000001</v>
      </c>
      <c r="P557" s="30">
        <f t="shared" ca="1" si="1081"/>
        <v>0</v>
      </c>
      <c r="Q557" s="28"/>
      <c r="R557" s="28"/>
      <c r="S557" s="28"/>
      <c r="T557" s="28"/>
      <c r="U557" s="5"/>
    </row>
    <row r="558" spans="1:21" x14ac:dyDescent="0.25">
      <c r="A558" s="4">
        <v>550</v>
      </c>
      <c r="B558" s="37" t="str">
        <f>MID(VLOOKUP(A558/4,'Nyquist Rate - Tx'!$E$15:$J$270,6),(MOD(A558,4)+1),1)</f>
        <v>0</v>
      </c>
      <c r="C558" s="5">
        <f t="shared" ca="1" si="1078"/>
        <v>60</v>
      </c>
      <c r="D558" s="35"/>
      <c r="E558" s="5">
        <f t="shared" ca="1" si="1068"/>
        <v>0.12</v>
      </c>
      <c r="F558" s="5">
        <f t="shared" ca="1" si="1079"/>
        <v>0.12</v>
      </c>
      <c r="G558" s="27">
        <f t="shared" ca="1" si="1080"/>
        <v>0</v>
      </c>
      <c r="H558" s="28"/>
      <c r="I558" s="28"/>
      <c r="J558" s="28"/>
      <c r="K558" s="28"/>
      <c r="L558" s="5"/>
      <c r="M558" s="1"/>
      <c r="N558" s="5">
        <f t="shared" ca="1" si="1073"/>
        <v>0.42</v>
      </c>
      <c r="O558" s="5">
        <f t="shared" ca="1" si="1114"/>
        <v>0.42</v>
      </c>
      <c r="P558" s="30">
        <f t="shared" ca="1" si="1081"/>
        <v>0</v>
      </c>
      <c r="Q558" s="28"/>
      <c r="R558" s="28"/>
      <c r="S558" s="28"/>
      <c r="T558" s="28"/>
      <c r="U558" s="5"/>
    </row>
    <row r="559" spans="1:21" x14ac:dyDescent="0.25">
      <c r="A559" s="4">
        <v>551</v>
      </c>
      <c r="B559" s="37" t="str">
        <f>MID(VLOOKUP(A559/4,'Nyquist Rate - Tx'!$E$15:$J$270,6),(MOD(A559,4)+1),1)</f>
        <v>0</v>
      </c>
      <c r="C559" s="5">
        <f t="shared" ca="1" si="1078"/>
        <v>-3</v>
      </c>
      <c r="D559" s="35"/>
      <c r="E559" s="5">
        <f t="shared" ca="1" si="1068"/>
        <v>-6.0000000000000001E-3</v>
      </c>
      <c r="F559" s="5">
        <f t="shared" ca="1" si="1079"/>
        <v>-6.0000000000000001E-3</v>
      </c>
      <c r="G559" s="27">
        <f t="shared" ca="1" si="1080"/>
        <v>0</v>
      </c>
      <c r="H559" s="28"/>
      <c r="I559" s="28"/>
      <c r="J559" s="28"/>
      <c r="K559" s="28"/>
      <c r="L559" s="5"/>
      <c r="M559" s="1"/>
      <c r="N559" s="5">
        <f t="shared" ca="1" si="1073"/>
        <v>-2.0999999999999998E-2</v>
      </c>
      <c r="O559" s="5">
        <f t="shared" ca="1" si="1114"/>
        <v>-2.0999999999999998E-2</v>
      </c>
      <c r="P559" s="30">
        <f t="shared" ca="1" si="1081"/>
        <v>0</v>
      </c>
      <c r="Q559" s="28"/>
      <c r="R559" s="28"/>
      <c r="S559" s="28"/>
      <c r="T559" s="28"/>
      <c r="U559" s="5"/>
    </row>
    <row r="560" spans="1:21" x14ac:dyDescent="0.25">
      <c r="A560" s="4">
        <v>552</v>
      </c>
      <c r="B560" s="37" t="str">
        <f>MID(VLOOKUP(A560/4,'Nyquist Rate - Tx'!$E$15:$J$270,6),(MOD(A560,4)+1),1)</f>
        <v>0</v>
      </c>
      <c r="C560" s="5">
        <f t="shared" ca="1" si="1078"/>
        <v>99</v>
      </c>
      <c r="D560" s="35"/>
      <c r="E560" s="5">
        <f t="shared" ca="1" si="1068"/>
        <v>0.19800000000000001</v>
      </c>
      <c r="F560" s="5">
        <f t="shared" ca="1" si="1079"/>
        <v>0.19800000000000001</v>
      </c>
      <c r="G560" s="27">
        <f t="shared" ca="1" si="1080"/>
        <v>0</v>
      </c>
      <c r="H560" s="27" t="str">
        <f t="shared" ref="H560" ca="1" si="1155">CONCATENATE(G560, G561, G562, G563)</f>
        <v>0110</v>
      </c>
      <c r="I560" s="27">
        <f t="shared" ref="I560" ca="1" si="1156">BIN2DEC(H560)</f>
        <v>6</v>
      </c>
      <c r="J560" s="27">
        <v>138</v>
      </c>
      <c r="K560" s="27">
        <f t="shared" ref="K560" ca="1" si="1157">ABS(BIN2DEC(CONCATENATE(B560,B561,B562,B563))-I560)</f>
        <v>0</v>
      </c>
      <c r="L560" s="23">
        <f t="shared" ref="L560" ca="1" si="1158">I560*$K$2+$K$2/2</f>
        <v>8.125</v>
      </c>
      <c r="M560" s="1"/>
      <c r="N560" s="5">
        <f t="shared" ca="1" si="1073"/>
        <v>0.69299999999999995</v>
      </c>
      <c r="O560" s="5">
        <f t="shared" ca="1" si="1114"/>
        <v>0.69299999999999995</v>
      </c>
      <c r="P560" s="30">
        <f t="shared" ca="1" si="1081"/>
        <v>1</v>
      </c>
      <c r="Q560" s="30" t="str">
        <f t="shared" ref="Q560" ca="1" si="1159">CONCATENATE(P560,P561,P562,P563)</f>
        <v>1110</v>
      </c>
      <c r="R560" s="30">
        <f t="shared" ref="R560" ca="1" si="1160">BIN2DEC(Q560)</f>
        <v>14</v>
      </c>
      <c r="S560" s="30">
        <v>138</v>
      </c>
      <c r="T560" s="30">
        <f t="shared" ref="T560" ca="1" si="1161">ABS(BIN2DEC(CONCATENATE(B560,B561,B562,B563))-R560)</f>
        <v>8</v>
      </c>
      <c r="U560" s="11">
        <f t="shared" ref="U560" ca="1" si="1162">R560*$K$2</f>
        <v>17.5</v>
      </c>
    </row>
    <row r="561" spans="1:21" x14ac:dyDescent="0.25">
      <c r="A561" s="4">
        <v>553</v>
      </c>
      <c r="B561" s="37" t="str">
        <f>MID(VLOOKUP(A561/4,'Nyquist Rate - Tx'!$E$15:$J$270,6),(MOD(A561,4)+1),1)</f>
        <v>1</v>
      </c>
      <c r="C561" s="5">
        <f t="shared" ca="1" si="1078"/>
        <v>-65</v>
      </c>
      <c r="D561" s="35"/>
      <c r="E561" s="5">
        <f t="shared" ca="1" si="1068"/>
        <v>-0.13</v>
      </c>
      <c r="F561" s="5">
        <f t="shared" ca="1" si="1079"/>
        <v>0.87</v>
      </c>
      <c r="G561" s="27">
        <f t="shared" ca="1" si="1080"/>
        <v>1</v>
      </c>
      <c r="H561" s="28"/>
      <c r="I561" s="28"/>
      <c r="J561" s="28"/>
      <c r="K561" s="28"/>
      <c r="L561" s="5"/>
      <c r="M561" s="1"/>
      <c r="N561" s="5">
        <f t="shared" ca="1" si="1073"/>
        <v>-0.45499999999999996</v>
      </c>
      <c r="O561" s="5">
        <f t="shared" ca="1" si="1114"/>
        <v>0.54500000000000004</v>
      </c>
      <c r="P561" s="30">
        <f t="shared" ca="1" si="1081"/>
        <v>1</v>
      </c>
      <c r="Q561" s="28"/>
      <c r="R561" s="28"/>
      <c r="S561" s="28"/>
      <c r="T561" s="28"/>
      <c r="U561" s="5"/>
    </row>
    <row r="562" spans="1:21" x14ac:dyDescent="0.25">
      <c r="A562" s="4">
        <v>554</v>
      </c>
      <c r="B562" s="37" t="str">
        <f>MID(VLOOKUP(A562/4,'Nyquist Rate - Tx'!$E$15:$J$270,6),(MOD(A562,4)+1),1)</f>
        <v>1</v>
      </c>
      <c r="C562" s="5">
        <f t="shared" ca="1" si="1078"/>
        <v>3</v>
      </c>
      <c r="D562" s="35"/>
      <c r="E562" s="5">
        <f t="shared" ca="1" si="1068"/>
        <v>6.0000000000000001E-3</v>
      </c>
      <c r="F562" s="5">
        <f t="shared" ca="1" si="1079"/>
        <v>1.006</v>
      </c>
      <c r="G562" s="27">
        <f t="shared" ca="1" si="1080"/>
        <v>1</v>
      </c>
      <c r="H562" s="28"/>
      <c r="I562" s="28"/>
      <c r="J562" s="28"/>
      <c r="K562" s="28"/>
      <c r="L562" s="5"/>
      <c r="M562" s="1"/>
      <c r="N562" s="5">
        <f t="shared" ca="1" si="1073"/>
        <v>2.0999999999999998E-2</v>
      </c>
      <c r="O562" s="5">
        <f t="shared" ca="1" si="1114"/>
        <v>1.0209999999999999</v>
      </c>
      <c r="P562" s="30">
        <f t="shared" ca="1" si="1081"/>
        <v>1</v>
      </c>
      <c r="Q562" s="28"/>
      <c r="R562" s="28"/>
      <c r="S562" s="28"/>
      <c r="T562" s="28"/>
      <c r="U562" s="5"/>
    </row>
    <row r="563" spans="1:21" x14ac:dyDescent="0.25">
      <c r="A563" s="4">
        <v>555</v>
      </c>
      <c r="B563" s="37" t="str">
        <f>MID(VLOOKUP(A563/4,'Nyquist Rate - Tx'!$E$15:$J$270,6),(MOD(A563,4)+1),1)</f>
        <v>0</v>
      </c>
      <c r="C563" s="5">
        <f t="shared" ca="1" si="1078"/>
        <v>-25</v>
      </c>
      <c r="D563" s="35"/>
      <c r="E563" s="5">
        <f t="shared" ca="1" si="1068"/>
        <v>-0.05</v>
      </c>
      <c r="F563" s="5">
        <f t="shared" ca="1" si="1079"/>
        <v>-0.05</v>
      </c>
      <c r="G563" s="27">
        <f t="shared" ca="1" si="1080"/>
        <v>0</v>
      </c>
      <c r="H563" s="28"/>
      <c r="I563" s="28"/>
      <c r="J563" s="28"/>
      <c r="K563" s="28"/>
      <c r="L563" s="5"/>
      <c r="M563" s="1"/>
      <c r="N563" s="5">
        <f t="shared" ca="1" si="1073"/>
        <v>-0.17499999999999999</v>
      </c>
      <c r="O563" s="5">
        <f t="shared" ca="1" si="1114"/>
        <v>-0.17499999999999999</v>
      </c>
      <c r="P563" s="30">
        <f t="shared" ca="1" si="1081"/>
        <v>0</v>
      </c>
      <c r="Q563" s="28"/>
      <c r="R563" s="28"/>
      <c r="S563" s="28"/>
      <c r="T563" s="28"/>
      <c r="U563" s="5"/>
    </row>
    <row r="564" spans="1:21" x14ac:dyDescent="0.25">
      <c r="A564" s="4">
        <v>556</v>
      </c>
      <c r="B564" s="37" t="str">
        <f>MID(VLOOKUP(A564/4,'Nyquist Rate - Tx'!$E$15:$J$270,6),(MOD(A564,4)+1),1)</f>
        <v>0</v>
      </c>
      <c r="C564" s="5">
        <f t="shared" ca="1" si="1078"/>
        <v>89</v>
      </c>
      <c r="D564" s="35"/>
      <c r="E564" s="5">
        <f t="shared" ca="1" si="1068"/>
        <v>0.17800000000000002</v>
      </c>
      <c r="F564" s="5">
        <f t="shared" ca="1" si="1079"/>
        <v>0.17800000000000002</v>
      </c>
      <c r="G564" s="27">
        <f t="shared" ca="1" si="1080"/>
        <v>0</v>
      </c>
      <c r="H564" s="27" t="str">
        <f t="shared" ref="H564" ca="1" si="1163">CONCATENATE(G564, G565, G566, G567)</f>
        <v>0000</v>
      </c>
      <c r="I564" s="27">
        <f t="shared" ref="I564" ca="1" si="1164">BIN2DEC(H564)</f>
        <v>0</v>
      </c>
      <c r="J564" s="28">
        <v>139</v>
      </c>
      <c r="K564" s="27">
        <f t="shared" ref="K564" ca="1" si="1165">ABS(BIN2DEC(CONCATENATE(B564,B565,B566,B567))-I564)</f>
        <v>0</v>
      </c>
      <c r="L564" s="23">
        <f t="shared" ref="L564" ca="1" si="1166">I564*$K$2+$K$2/2</f>
        <v>0.625</v>
      </c>
      <c r="M564" s="1"/>
      <c r="N564" s="5">
        <f t="shared" ca="1" si="1073"/>
        <v>0.623</v>
      </c>
      <c r="O564" s="5">
        <f t="shared" ca="1" si="1114"/>
        <v>0.623</v>
      </c>
      <c r="P564" s="30">
        <f t="shared" ca="1" si="1081"/>
        <v>1</v>
      </c>
      <c r="Q564" s="30" t="str">
        <f t="shared" ref="Q564" ca="1" si="1167">CONCATENATE(P564,P565,P566,P567)</f>
        <v>1110</v>
      </c>
      <c r="R564" s="30">
        <f t="shared" ref="R564" ca="1" si="1168">BIN2DEC(Q564)</f>
        <v>14</v>
      </c>
      <c r="S564" s="30">
        <v>139</v>
      </c>
      <c r="T564" s="30">
        <f t="shared" ref="T564" ca="1" si="1169">ABS(BIN2DEC(CONCATENATE(B564,B565,B566,B567))-R564)</f>
        <v>14</v>
      </c>
      <c r="U564" s="11">
        <f t="shared" ref="U564" ca="1" si="1170">R564*$K$2</f>
        <v>17.5</v>
      </c>
    </row>
    <row r="565" spans="1:21" x14ac:dyDescent="0.25">
      <c r="A565" s="4">
        <v>557</v>
      </c>
      <c r="B565" s="37" t="str">
        <f>MID(VLOOKUP(A565/4,'Nyquist Rate - Tx'!$E$15:$J$270,6),(MOD(A565,4)+1),1)</f>
        <v>0</v>
      </c>
      <c r="C565" s="5">
        <f t="shared" ca="1" si="1078"/>
        <v>98</v>
      </c>
      <c r="D565" s="35"/>
      <c r="E565" s="5">
        <f t="shared" ca="1" si="1068"/>
        <v>0.19600000000000001</v>
      </c>
      <c r="F565" s="5">
        <f t="shared" ca="1" si="1079"/>
        <v>0.19600000000000001</v>
      </c>
      <c r="G565" s="27">
        <f t="shared" ca="1" si="1080"/>
        <v>0</v>
      </c>
      <c r="H565" s="28"/>
      <c r="I565" s="28"/>
      <c r="J565" s="28"/>
      <c r="K565" s="28"/>
      <c r="L565" s="5"/>
      <c r="M565" s="1"/>
      <c r="N565" s="5">
        <f t="shared" ca="1" si="1073"/>
        <v>0.68599999999999994</v>
      </c>
      <c r="O565" s="5">
        <f t="shared" ca="1" si="1114"/>
        <v>0.68599999999999994</v>
      </c>
      <c r="P565" s="30">
        <f t="shared" ca="1" si="1081"/>
        <v>1</v>
      </c>
      <c r="Q565" s="28"/>
      <c r="R565" s="28"/>
      <c r="S565" s="28"/>
      <c r="T565" s="28"/>
      <c r="U565" s="5"/>
    </row>
    <row r="566" spans="1:21" x14ac:dyDescent="0.25">
      <c r="A566" s="4">
        <v>558</v>
      </c>
      <c r="B566" s="37" t="str">
        <f>MID(VLOOKUP(A566/4,'Nyquist Rate - Tx'!$E$15:$J$270,6),(MOD(A566,4)+1),1)</f>
        <v>0</v>
      </c>
      <c r="C566" s="5">
        <f t="shared" ca="1" si="1078"/>
        <v>77</v>
      </c>
      <c r="D566" s="35"/>
      <c r="E566" s="5">
        <f t="shared" ca="1" si="1068"/>
        <v>0.15400000000000003</v>
      </c>
      <c r="F566" s="5">
        <f t="shared" ca="1" si="1079"/>
        <v>0.15400000000000003</v>
      </c>
      <c r="G566" s="27">
        <f t="shared" ca="1" si="1080"/>
        <v>0</v>
      </c>
      <c r="H566" s="28"/>
      <c r="I566" s="28"/>
      <c r="J566" s="28"/>
      <c r="K566" s="28"/>
      <c r="L566" s="5"/>
      <c r="M566" s="1"/>
      <c r="N566" s="5">
        <f t="shared" ca="1" si="1073"/>
        <v>0.53899999999999992</v>
      </c>
      <c r="O566" s="5">
        <f t="shared" ca="1" si="1114"/>
        <v>0.53899999999999992</v>
      </c>
      <c r="P566" s="30">
        <f t="shared" ca="1" si="1081"/>
        <v>1</v>
      </c>
      <c r="Q566" s="28"/>
      <c r="R566" s="28"/>
      <c r="S566" s="28"/>
      <c r="T566" s="28"/>
      <c r="U566" s="5"/>
    </row>
    <row r="567" spans="1:21" x14ac:dyDescent="0.25">
      <c r="A567" s="4">
        <v>559</v>
      </c>
      <c r="B567" s="37" t="str">
        <f>MID(VLOOKUP(A567/4,'Nyquist Rate - Tx'!$E$15:$J$270,6),(MOD(A567,4)+1),1)</f>
        <v>0</v>
      </c>
      <c r="C567" s="5">
        <f t="shared" ca="1" si="1078"/>
        <v>69</v>
      </c>
      <c r="D567" s="35"/>
      <c r="E567" s="5">
        <f t="shared" ca="1" si="1068"/>
        <v>0.13799999999999998</v>
      </c>
      <c r="F567" s="5">
        <f t="shared" ca="1" si="1079"/>
        <v>0.13799999999999998</v>
      </c>
      <c r="G567" s="27">
        <f t="shared" ca="1" si="1080"/>
        <v>0</v>
      </c>
      <c r="H567" s="28"/>
      <c r="I567" s="28"/>
      <c r="J567" s="28"/>
      <c r="K567" s="28"/>
      <c r="L567" s="5"/>
      <c r="M567" s="1"/>
      <c r="N567" s="5">
        <f t="shared" ca="1" si="1073"/>
        <v>0.48299999999999993</v>
      </c>
      <c r="O567" s="5">
        <f t="shared" ca="1" si="1114"/>
        <v>0.48299999999999993</v>
      </c>
      <c r="P567" s="30">
        <f t="shared" ca="1" si="1081"/>
        <v>0</v>
      </c>
      <c r="Q567" s="28"/>
      <c r="R567" s="28"/>
      <c r="S567" s="28"/>
      <c r="T567" s="28"/>
      <c r="U567" s="5"/>
    </row>
    <row r="568" spans="1:21" x14ac:dyDescent="0.25">
      <c r="A568" s="4">
        <v>560</v>
      </c>
      <c r="B568" s="37" t="str">
        <f>MID(VLOOKUP(A568/4,'Nyquist Rate - Tx'!$E$15:$J$270,6),(MOD(A568,4)+1),1)</f>
        <v>1</v>
      </c>
      <c r="C568" s="5">
        <f t="shared" ca="1" si="1078"/>
        <v>31</v>
      </c>
      <c r="D568" s="35"/>
      <c r="E568" s="5">
        <f t="shared" ca="1" si="1068"/>
        <v>6.2E-2</v>
      </c>
      <c r="F568" s="5">
        <f t="shared" ca="1" si="1079"/>
        <v>1.0620000000000001</v>
      </c>
      <c r="G568" s="27">
        <f t="shared" ca="1" si="1080"/>
        <v>1</v>
      </c>
      <c r="H568" s="27" t="str">
        <f t="shared" ref="H568" ca="1" si="1171">CONCATENATE(G568, G569, G570, G571)</f>
        <v>1001</v>
      </c>
      <c r="I568" s="27">
        <f t="shared" ref="I568" ca="1" si="1172">BIN2DEC(H568)</f>
        <v>9</v>
      </c>
      <c r="J568" s="27">
        <v>140</v>
      </c>
      <c r="K568" s="27">
        <f t="shared" ref="K568" ca="1" si="1173">ABS(BIN2DEC(CONCATENATE(B568,B569,B570,B571))-I568)</f>
        <v>0</v>
      </c>
      <c r="L568" s="23">
        <f t="shared" ref="L568" ca="1" si="1174">I568*$K$2+$K$2/2</f>
        <v>11.875</v>
      </c>
      <c r="M568" s="1"/>
      <c r="N568" s="5">
        <f t="shared" ca="1" si="1073"/>
        <v>0.217</v>
      </c>
      <c r="O568" s="5">
        <f t="shared" ca="1" si="1114"/>
        <v>1.2170000000000001</v>
      </c>
      <c r="P568" s="30">
        <f t="shared" ca="1" si="1081"/>
        <v>1</v>
      </c>
      <c r="Q568" s="30" t="str">
        <f t="shared" ref="Q568" ca="1" si="1175">CONCATENATE(P568,P569,P570,P571)</f>
        <v>1001</v>
      </c>
      <c r="R568" s="30">
        <f t="shared" ref="R568" ca="1" si="1176">BIN2DEC(Q568)</f>
        <v>9</v>
      </c>
      <c r="S568" s="30">
        <v>140</v>
      </c>
      <c r="T568" s="30">
        <f t="shared" ref="T568" ca="1" si="1177">ABS(BIN2DEC(CONCATENATE(B568,B569,B570,B571))-R568)</f>
        <v>0</v>
      </c>
      <c r="U568" s="11">
        <f t="shared" ref="U568" ca="1" si="1178">R568*$K$2</f>
        <v>11.25</v>
      </c>
    </row>
    <row r="569" spans="1:21" x14ac:dyDescent="0.25">
      <c r="A569" s="4">
        <v>561</v>
      </c>
      <c r="B569" s="37" t="str">
        <f>MID(VLOOKUP(A569/4,'Nyquist Rate - Tx'!$E$15:$J$270,6),(MOD(A569,4)+1),1)</f>
        <v>0</v>
      </c>
      <c r="C569" s="5">
        <f t="shared" ca="1" si="1078"/>
        <v>-12</v>
      </c>
      <c r="D569" s="35"/>
      <c r="E569" s="5">
        <f t="shared" ca="1" si="1068"/>
        <v>-2.4E-2</v>
      </c>
      <c r="F569" s="5">
        <f t="shared" ca="1" si="1079"/>
        <v>-2.4E-2</v>
      </c>
      <c r="G569" s="27">
        <f t="shared" ca="1" si="1080"/>
        <v>0</v>
      </c>
      <c r="H569" s="28"/>
      <c r="I569" s="28"/>
      <c r="J569" s="28"/>
      <c r="K569" s="28"/>
      <c r="L569" s="5"/>
      <c r="M569" s="1"/>
      <c r="N569" s="5">
        <f t="shared" ca="1" si="1073"/>
        <v>-8.3999999999999991E-2</v>
      </c>
      <c r="O569" s="5">
        <f t="shared" ca="1" si="1114"/>
        <v>-8.3999999999999991E-2</v>
      </c>
      <c r="P569" s="30">
        <f t="shared" ca="1" si="1081"/>
        <v>0</v>
      </c>
      <c r="Q569" s="28"/>
      <c r="R569" s="28"/>
      <c r="S569" s="28"/>
      <c r="T569" s="28"/>
      <c r="U569" s="5"/>
    </row>
    <row r="570" spans="1:21" x14ac:dyDescent="0.25">
      <c r="A570" s="4">
        <v>562</v>
      </c>
      <c r="B570" s="37" t="str">
        <f>MID(VLOOKUP(A570/4,'Nyquist Rate - Tx'!$E$15:$J$270,6),(MOD(A570,4)+1),1)</f>
        <v>0</v>
      </c>
      <c r="C570" s="5">
        <f t="shared" ca="1" si="1078"/>
        <v>-25</v>
      </c>
      <c r="D570" s="35"/>
      <c r="E570" s="5">
        <f t="shared" ca="1" si="1068"/>
        <v>-0.05</v>
      </c>
      <c r="F570" s="5">
        <f t="shared" ca="1" si="1079"/>
        <v>-0.05</v>
      </c>
      <c r="G570" s="27">
        <f t="shared" ca="1" si="1080"/>
        <v>0</v>
      </c>
      <c r="H570" s="28"/>
      <c r="I570" s="28"/>
      <c r="J570" s="28"/>
      <c r="K570" s="28"/>
      <c r="L570" s="5"/>
      <c r="M570" s="1"/>
      <c r="N570" s="5">
        <f t="shared" ca="1" si="1073"/>
        <v>-0.17499999999999999</v>
      </c>
      <c r="O570" s="5">
        <f t="shared" ca="1" si="1114"/>
        <v>-0.17499999999999999</v>
      </c>
      <c r="P570" s="30">
        <f t="shared" ca="1" si="1081"/>
        <v>0</v>
      </c>
      <c r="Q570" s="28"/>
      <c r="R570" s="28"/>
      <c r="S570" s="28"/>
      <c r="T570" s="28"/>
      <c r="U570" s="5"/>
    </row>
    <row r="571" spans="1:21" x14ac:dyDescent="0.25">
      <c r="A571" s="4">
        <v>563</v>
      </c>
      <c r="B571" s="37" t="str">
        <f>MID(VLOOKUP(A571/4,'Nyquist Rate - Tx'!$E$15:$J$270,6),(MOD(A571,4)+1),1)</f>
        <v>1</v>
      </c>
      <c r="C571" s="5">
        <f t="shared" ca="1" si="1078"/>
        <v>34</v>
      </c>
      <c r="D571" s="35"/>
      <c r="E571" s="5">
        <f t="shared" ca="1" si="1068"/>
        <v>6.8000000000000005E-2</v>
      </c>
      <c r="F571" s="5">
        <f t="shared" ca="1" si="1079"/>
        <v>1.0680000000000001</v>
      </c>
      <c r="G571" s="27">
        <f t="shared" ca="1" si="1080"/>
        <v>1</v>
      </c>
      <c r="H571" s="28"/>
      <c r="I571" s="28"/>
      <c r="J571" s="28"/>
      <c r="K571" s="28"/>
      <c r="L571" s="5"/>
      <c r="M571" s="1"/>
      <c r="N571" s="5">
        <f t="shared" ca="1" si="1073"/>
        <v>0.23799999999999999</v>
      </c>
      <c r="O571" s="5">
        <f t="shared" ca="1" si="1114"/>
        <v>1.238</v>
      </c>
      <c r="P571" s="30">
        <f t="shared" ca="1" si="1081"/>
        <v>1</v>
      </c>
      <c r="Q571" s="28"/>
      <c r="R571" s="28"/>
      <c r="S571" s="28"/>
      <c r="T571" s="28"/>
      <c r="U571" s="5"/>
    </row>
    <row r="572" spans="1:21" x14ac:dyDescent="0.25">
      <c r="A572" s="4">
        <v>564</v>
      </c>
      <c r="B572" s="37" t="str">
        <f>MID(VLOOKUP(A572/4,'Nyquist Rate - Tx'!$E$15:$J$270,6),(MOD(A572,4)+1),1)</f>
        <v>0</v>
      </c>
      <c r="C572" s="5">
        <f t="shared" ca="1" si="1078"/>
        <v>-80</v>
      </c>
      <c r="D572" s="35"/>
      <c r="E572" s="5">
        <f t="shared" ca="1" si="1068"/>
        <v>-0.16000000000000003</v>
      </c>
      <c r="F572" s="5">
        <f t="shared" ca="1" si="1079"/>
        <v>-0.16000000000000003</v>
      </c>
      <c r="G572" s="27">
        <f t="shared" ca="1" si="1080"/>
        <v>0</v>
      </c>
      <c r="H572" s="27" t="str">
        <f t="shared" ref="H572" ca="1" si="1179">CONCATENATE(G572, G573, G574, G575)</f>
        <v>0000</v>
      </c>
      <c r="I572" s="27">
        <f t="shared" ref="I572" ca="1" si="1180">BIN2DEC(H572)</f>
        <v>0</v>
      </c>
      <c r="J572" s="28">
        <v>141</v>
      </c>
      <c r="K572" s="27">
        <f t="shared" ref="K572" ca="1" si="1181">ABS(BIN2DEC(CONCATENATE(B572,B573,B574,B575))-I572)</f>
        <v>0</v>
      </c>
      <c r="L572" s="23">
        <f t="shared" ref="L572" ca="1" si="1182">I572*$K$2+$K$2/2</f>
        <v>0.625</v>
      </c>
      <c r="M572" s="1"/>
      <c r="N572" s="5">
        <f t="shared" ca="1" si="1073"/>
        <v>-0.55999999999999994</v>
      </c>
      <c r="O572" s="5">
        <f t="shared" ca="1" si="1114"/>
        <v>-0.55999999999999994</v>
      </c>
      <c r="P572" s="30">
        <f t="shared" ca="1" si="1081"/>
        <v>0</v>
      </c>
      <c r="Q572" s="30" t="str">
        <f t="shared" ref="Q572" ca="1" si="1183">CONCATENATE(P572,P573,P574,P575)</f>
        <v>0000</v>
      </c>
      <c r="R572" s="30">
        <f t="shared" ref="R572" ca="1" si="1184">BIN2DEC(Q572)</f>
        <v>0</v>
      </c>
      <c r="S572" s="30">
        <v>141</v>
      </c>
      <c r="T572" s="30">
        <f t="shared" ref="T572" ca="1" si="1185">ABS(BIN2DEC(CONCATENATE(B572,B573,B574,B575))-R572)</f>
        <v>0</v>
      </c>
      <c r="U572" s="11">
        <f t="shared" ref="U572" ca="1" si="1186">R572*$K$2</f>
        <v>0</v>
      </c>
    </row>
    <row r="573" spans="1:21" x14ac:dyDescent="0.25">
      <c r="A573" s="4">
        <v>565</v>
      </c>
      <c r="B573" s="37" t="str">
        <f>MID(VLOOKUP(A573/4,'Nyquist Rate - Tx'!$E$15:$J$270,6),(MOD(A573,4)+1),1)</f>
        <v>0</v>
      </c>
      <c r="C573" s="5">
        <f t="shared" ca="1" si="1078"/>
        <v>-6</v>
      </c>
      <c r="D573" s="35"/>
      <c r="E573" s="5">
        <f t="shared" ca="1" si="1068"/>
        <v>-1.2E-2</v>
      </c>
      <c r="F573" s="5">
        <f t="shared" ca="1" si="1079"/>
        <v>-1.2E-2</v>
      </c>
      <c r="G573" s="27">
        <f t="shared" ca="1" si="1080"/>
        <v>0</v>
      </c>
      <c r="H573" s="28"/>
      <c r="I573" s="28"/>
      <c r="J573" s="28"/>
      <c r="K573" s="28"/>
      <c r="L573" s="5"/>
      <c r="M573" s="1"/>
      <c r="N573" s="5">
        <f t="shared" ca="1" si="1073"/>
        <v>-4.1999999999999996E-2</v>
      </c>
      <c r="O573" s="5">
        <f t="shared" ca="1" si="1114"/>
        <v>-4.1999999999999996E-2</v>
      </c>
      <c r="P573" s="30">
        <f t="shared" ca="1" si="1081"/>
        <v>0</v>
      </c>
      <c r="Q573" s="28"/>
      <c r="R573" s="28"/>
      <c r="S573" s="28"/>
      <c r="T573" s="28"/>
      <c r="U573" s="5"/>
    </row>
    <row r="574" spans="1:21" x14ac:dyDescent="0.25">
      <c r="A574" s="4">
        <v>566</v>
      </c>
      <c r="B574" s="37" t="str">
        <f>MID(VLOOKUP(A574/4,'Nyquist Rate - Tx'!$E$15:$J$270,6),(MOD(A574,4)+1),1)</f>
        <v>0</v>
      </c>
      <c r="C574" s="5">
        <f t="shared" ca="1" si="1078"/>
        <v>-63</v>
      </c>
      <c r="D574" s="35"/>
      <c r="E574" s="5">
        <f t="shared" ca="1" si="1068"/>
        <v>-0.126</v>
      </c>
      <c r="F574" s="5">
        <f t="shared" ca="1" si="1079"/>
        <v>-0.126</v>
      </c>
      <c r="G574" s="27">
        <f t="shared" ca="1" si="1080"/>
        <v>0</v>
      </c>
      <c r="H574" s="28"/>
      <c r="I574" s="28"/>
      <c r="J574" s="28"/>
      <c r="K574" s="28"/>
      <c r="L574" s="5"/>
      <c r="M574" s="1"/>
      <c r="N574" s="5">
        <f t="shared" ca="1" si="1073"/>
        <v>-0.44099999999999995</v>
      </c>
      <c r="O574" s="5">
        <f t="shared" ca="1" si="1114"/>
        <v>-0.44099999999999995</v>
      </c>
      <c r="P574" s="30">
        <f t="shared" ca="1" si="1081"/>
        <v>0</v>
      </c>
      <c r="Q574" s="28"/>
      <c r="R574" s="28"/>
      <c r="S574" s="28"/>
      <c r="T574" s="28"/>
      <c r="U574" s="5"/>
    </row>
    <row r="575" spans="1:21" x14ac:dyDescent="0.25">
      <c r="A575" s="4">
        <v>567</v>
      </c>
      <c r="B575" s="37" t="str">
        <f>MID(VLOOKUP(A575/4,'Nyquist Rate - Tx'!$E$15:$J$270,6),(MOD(A575,4)+1),1)</f>
        <v>0</v>
      </c>
      <c r="C575" s="5">
        <f t="shared" ca="1" si="1078"/>
        <v>36</v>
      </c>
      <c r="D575" s="35"/>
      <c r="E575" s="5">
        <f t="shared" ca="1" si="1068"/>
        <v>7.1999999999999995E-2</v>
      </c>
      <c r="F575" s="5">
        <f t="shared" ca="1" si="1079"/>
        <v>7.1999999999999995E-2</v>
      </c>
      <c r="G575" s="27">
        <f t="shared" ca="1" si="1080"/>
        <v>0</v>
      </c>
      <c r="H575" s="28"/>
      <c r="I575" s="28"/>
      <c r="J575" s="28"/>
      <c r="K575" s="28"/>
      <c r="L575" s="5"/>
      <c r="M575" s="1"/>
      <c r="N575" s="5">
        <f t="shared" ca="1" si="1073"/>
        <v>0.252</v>
      </c>
      <c r="O575" s="5">
        <f t="shared" ca="1" si="1114"/>
        <v>0.252</v>
      </c>
      <c r="P575" s="30">
        <f t="shared" ca="1" si="1081"/>
        <v>0</v>
      </c>
      <c r="Q575" s="28"/>
      <c r="R575" s="28"/>
      <c r="S575" s="28"/>
      <c r="T575" s="28"/>
      <c r="U575" s="5"/>
    </row>
    <row r="576" spans="1:21" x14ac:dyDescent="0.25">
      <c r="A576" s="4">
        <v>568</v>
      </c>
      <c r="B576" s="37" t="str">
        <f>MID(VLOOKUP(A576/4,'Nyquist Rate - Tx'!$E$15:$J$270,6),(MOD(A576,4)+1),1)</f>
        <v>0</v>
      </c>
      <c r="C576" s="5">
        <f t="shared" ca="1" si="1078"/>
        <v>5</v>
      </c>
      <c r="D576" s="35"/>
      <c r="E576" s="5">
        <f t="shared" ca="1" si="1068"/>
        <v>1.0000000000000002E-2</v>
      </c>
      <c r="F576" s="5">
        <f t="shared" ca="1" si="1079"/>
        <v>1.0000000000000002E-2</v>
      </c>
      <c r="G576" s="27">
        <f t="shared" ca="1" si="1080"/>
        <v>0</v>
      </c>
      <c r="H576" s="27" t="str">
        <f t="shared" ref="H576" ca="1" si="1187">CONCATENATE(G576, G577, G578, G579)</f>
        <v>0110</v>
      </c>
      <c r="I576" s="27">
        <f t="shared" ref="I576" ca="1" si="1188">BIN2DEC(H576)</f>
        <v>6</v>
      </c>
      <c r="J576" s="27">
        <v>142</v>
      </c>
      <c r="K576" s="27">
        <f t="shared" ref="K576" ca="1" si="1189">ABS(BIN2DEC(CONCATENATE(B576,B577,B578,B579))-I576)</f>
        <v>0</v>
      </c>
      <c r="L576" s="23">
        <f t="shared" ref="L576" ca="1" si="1190">I576*$K$2+$K$2/2</f>
        <v>8.125</v>
      </c>
      <c r="M576" s="1"/>
      <c r="N576" s="5">
        <f t="shared" ca="1" si="1073"/>
        <v>3.4999999999999996E-2</v>
      </c>
      <c r="O576" s="5">
        <f t="shared" ca="1" si="1114"/>
        <v>3.4999999999999996E-2</v>
      </c>
      <c r="P576" s="30">
        <f t="shared" ca="1" si="1081"/>
        <v>0</v>
      </c>
      <c r="Q576" s="30" t="str">
        <f t="shared" ref="Q576" ca="1" si="1191">CONCATENATE(P576,P577,P578,P579)</f>
        <v>0100</v>
      </c>
      <c r="R576" s="30">
        <f t="shared" ref="R576" ca="1" si="1192">BIN2DEC(Q576)</f>
        <v>4</v>
      </c>
      <c r="S576" s="30">
        <v>142</v>
      </c>
      <c r="T576" s="30">
        <f t="shared" ref="T576" ca="1" si="1193">ABS(BIN2DEC(CONCATENATE(B576,B577,B578,B579))-R576)</f>
        <v>2</v>
      </c>
      <c r="U576" s="11">
        <f t="shared" ref="U576" ca="1" si="1194">R576*$K$2</f>
        <v>5</v>
      </c>
    </row>
    <row r="577" spans="1:21" x14ac:dyDescent="0.25">
      <c r="A577" s="4">
        <v>569</v>
      </c>
      <c r="B577" s="37" t="str">
        <f>MID(VLOOKUP(A577/4,'Nyquist Rate - Tx'!$E$15:$J$270,6),(MOD(A577,4)+1),1)</f>
        <v>1</v>
      </c>
      <c r="C577" s="5">
        <f t="shared" ca="1" si="1078"/>
        <v>71</v>
      </c>
      <c r="D577" s="35"/>
      <c r="E577" s="5">
        <f t="shared" ca="1" si="1068"/>
        <v>0.14199999999999999</v>
      </c>
      <c r="F577" s="5">
        <f t="shared" ca="1" si="1079"/>
        <v>1.1419999999999999</v>
      </c>
      <c r="G577" s="27">
        <f t="shared" ca="1" si="1080"/>
        <v>1</v>
      </c>
      <c r="H577" s="28"/>
      <c r="I577" s="28"/>
      <c r="J577" s="28"/>
      <c r="K577" s="28"/>
      <c r="L577" s="5"/>
      <c r="M577" s="1"/>
      <c r="N577" s="5">
        <f t="shared" ca="1" si="1073"/>
        <v>0.49699999999999994</v>
      </c>
      <c r="O577" s="5">
        <f t="shared" ca="1" si="1114"/>
        <v>1.4969999999999999</v>
      </c>
      <c r="P577" s="30">
        <f t="shared" ca="1" si="1081"/>
        <v>1</v>
      </c>
      <c r="Q577" s="28"/>
      <c r="R577" s="28"/>
      <c r="S577" s="28"/>
      <c r="T577" s="28"/>
      <c r="U577" s="5"/>
    </row>
    <row r="578" spans="1:21" x14ac:dyDescent="0.25">
      <c r="A578" s="4">
        <v>570</v>
      </c>
      <c r="B578" s="37" t="str">
        <f>MID(VLOOKUP(A578/4,'Nyquist Rate - Tx'!$E$15:$J$270,6),(MOD(A578,4)+1),1)</f>
        <v>1</v>
      </c>
      <c r="C578" s="5">
        <f t="shared" ca="1" si="1078"/>
        <v>-73</v>
      </c>
      <c r="D578" s="35"/>
      <c r="E578" s="5">
        <f t="shared" ca="1" si="1068"/>
        <v>-0.14599999999999999</v>
      </c>
      <c r="F578" s="5">
        <f t="shared" ca="1" si="1079"/>
        <v>0.85399999999999998</v>
      </c>
      <c r="G578" s="27">
        <f t="shared" ca="1" si="1080"/>
        <v>1</v>
      </c>
      <c r="H578" s="28"/>
      <c r="I578" s="28"/>
      <c r="J578" s="28"/>
      <c r="K578" s="28"/>
      <c r="L578" s="5"/>
      <c r="M578" s="1"/>
      <c r="N578" s="5">
        <f t="shared" ca="1" si="1073"/>
        <v>-0.51100000000000001</v>
      </c>
      <c r="O578" s="5">
        <f t="shared" ca="1" si="1114"/>
        <v>0.48899999999999999</v>
      </c>
      <c r="P578" s="30">
        <f t="shared" ca="1" si="1081"/>
        <v>0</v>
      </c>
      <c r="Q578" s="28"/>
      <c r="R578" s="28"/>
      <c r="S578" s="28"/>
      <c r="T578" s="28"/>
      <c r="U578" s="5"/>
    </row>
    <row r="579" spans="1:21" x14ac:dyDescent="0.25">
      <c r="A579" s="4">
        <v>571</v>
      </c>
      <c r="B579" s="37" t="str">
        <f>MID(VLOOKUP(A579/4,'Nyquist Rate - Tx'!$E$15:$J$270,6),(MOD(A579,4)+1),1)</f>
        <v>0</v>
      </c>
      <c r="C579" s="5">
        <f t="shared" ca="1" si="1078"/>
        <v>31</v>
      </c>
      <c r="D579" s="35"/>
      <c r="E579" s="5">
        <f t="shared" ca="1" si="1068"/>
        <v>6.2E-2</v>
      </c>
      <c r="F579" s="5">
        <f t="shared" ca="1" si="1079"/>
        <v>6.2E-2</v>
      </c>
      <c r="G579" s="27">
        <f t="shared" ca="1" si="1080"/>
        <v>0</v>
      </c>
      <c r="H579" s="28"/>
      <c r="I579" s="28"/>
      <c r="J579" s="28"/>
      <c r="K579" s="28"/>
      <c r="L579" s="5"/>
      <c r="M579" s="1"/>
      <c r="N579" s="5">
        <f t="shared" ca="1" si="1073"/>
        <v>0.217</v>
      </c>
      <c r="O579" s="5">
        <f t="shared" ca="1" si="1114"/>
        <v>0.217</v>
      </c>
      <c r="P579" s="30">
        <f t="shared" ca="1" si="1081"/>
        <v>0</v>
      </c>
      <c r="Q579" s="28"/>
      <c r="R579" s="28"/>
      <c r="S579" s="28"/>
      <c r="T579" s="28"/>
      <c r="U579" s="5"/>
    </row>
    <row r="580" spans="1:21" x14ac:dyDescent="0.25">
      <c r="A580" s="4">
        <v>572</v>
      </c>
      <c r="B580" s="37" t="str">
        <f>MID(VLOOKUP(A580/4,'Nyquist Rate - Tx'!$E$15:$J$270,6),(MOD(A580,4)+1),1)</f>
        <v>0</v>
      </c>
      <c r="C580" s="5">
        <f t="shared" ca="1" si="1078"/>
        <v>-36</v>
      </c>
      <c r="D580" s="35"/>
      <c r="E580" s="5">
        <f t="shared" ca="1" si="1068"/>
        <v>-7.1999999999999995E-2</v>
      </c>
      <c r="F580" s="5">
        <f t="shared" ca="1" si="1079"/>
        <v>-7.1999999999999995E-2</v>
      </c>
      <c r="G580" s="27">
        <f t="shared" ca="1" si="1080"/>
        <v>0</v>
      </c>
      <c r="H580" s="27" t="str">
        <f t="shared" ref="H580" ca="1" si="1195">CONCATENATE(G580, G581, G582, G583)</f>
        <v>0000</v>
      </c>
      <c r="I580" s="27">
        <f t="shared" ref="I580" ca="1" si="1196">BIN2DEC(H580)</f>
        <v>0</v>
      </c>
      <c r="J580" s="28">
        <v>143</v>
      </c>
      <c r="K580" s="27">
        <f t="shared" ref="K580" ca="1" si="1197">ABS(BIN2DEC(CONCATENATE(B580,B581,B582,B583))-I580)</f>
        <v>0</v>
      </c>
      <c r="L580" s="23">
        <f t="shared" ref="L580" ca="1" si="1198">I580*$K$2+$K$2/2</f>
        <v>0.625</v>
      </c>
      <c r="M580" s="1"/>
      <c r="N580" s="5">
        <f t="shared" ca="1" si="1073"/>
        <v>-0.252</v>
      </c>
      <c r="O580" s="5">
        <f t="shared" ca="1" si="1114"/>
        <v>-0.252</v>
      </c>
      <c r="P580" s="30">
        <f t="shared" ca="1" si="1081"/>
        <v>0</v>
      </c>
      <c r="Q580" s="30" t="str">
        <f t="shared" ref="Q580" ca="1" si="1199">CONCATENATE(P580,P581,P582,P583)</f>
        <v>0000</v>
      </c>
      <c r="R580" s="30">
        <f t="shared" ref="R580" ca="1" si="1200">BIN2DEC(Q580)</f>
        <v>0</v>
      </c>
      <c r="S580" s="30">
        <v>143</v>
      </c>
      <c r="T580" s="30">
        <f t="shared" ref="T580" ca="1" si="1201">ABS(BIN2DEC(CONCATENATE(B580,B581,B582,B583))-R580)</f>
        <v>0</v>
      </c>
      <c r="U580" s="11">
        <f t="shared" ref="U580" ca="1" si="1202">R580*$K$2</f>
        <v>0</v>
      </c>
    </row>
    <row r="581" spans="1:21" x14ac:dyDescent="0.25">
      <c r="A581" s="4">
        <v>573</v>
      </c>
      <c r="B581" s="37" t="str">
        <f>MID(VLOOKUP(A581/4,'Nyquist Rate - Tx'!$E$15:$J$270,6),(MOD(A581,4)+1),1)</f>
        <v>0</v>
      </c>
      <c r="C581" s="5">
        <f t="shared" ca="1" si="1078"/>
        <v>-19</v>
      </c>
      <c r="D581" s="35"/>
      <c r="E581" s="5">
        <f t="shared" ca="1" si="1068"/>
        <v>-3.8000000000000006E-2</v>
      </c>
      <c r="F581" s="5">
        <f t="shared" ca="1" si="1079"/>
        <v>-3.8000000000000006E-2</v>
      </c>
      <c r="G581" s="27">
        <f t="shared" ca="1" si="1080"/>
        <v>0</v>
      </c>
      <c r="H581" s="28"/>
      <c r="I581" s="28"/>
      <c r="J581" s="28"/>
      <c r="K581" s="28"/>
      <c r="L581" s="5"/>
      <c r="M581" s="1"/>
      <c r="N581" s="5">
        <f t="shared" ca="1" si="1073"/>
        <v>-0.13299999999999998</v>
      </c>
      <c r="O581" s="5">
        <f t="shared" ca="1" si="1114"/>
        <v>-0.13299999999999998</v>
      </c>
      <c r="P581" s="30">
        <f t="shared" ca="1" si="1081"/>
        <v>0</v>
      </c>
      <c r="Q581" s="28"/>
      <c r="R581" s="28"/>
      <c r="S581" s="28"/>
      <c r="T581" s="28"/>
      <c r="U581" s="5"/>
    </row>
    <row r="582" spans="1:21" x14ac:dyDescent="0.25">
      <c r="A582" s="4">
        <v>574</v>
      </c>
      <c r="B582" s="37" t="str">
        <f>MID(VLOOKUP(A582/4,'Nyquist Rate - Tx'!$E$15:$J$270,6),(MOD(A582,4)+1),1)</f>
        <v>0</v>
      </c>
      <c r="C582" s="5">
        <f t="shared" ca="1" si="1078"/>
        <v>-84</v>
      </c>
      <c r="D582" s="35"/>
      <c r="E582" s="5">
        <f t="shared" ca="1" si="1068"/>
        <v>-0.16800000000000001</v>
      </c>
      <c r="F582" s="5">
        <f t="shared" ca="1" si="1079"/>
        <v>-0.16800000000000001</v>
      </c>
      <c r="G582" s="27">
        <f t="shared" ca="1" si="1080"/>
        <v>0</v>
      </c>
      <c r="H582" s="28"/>
      <c r="I582" s="28"/>
      <c r="J582" s="28"/>
      <c r="K582" s="28"/>
      <c r="L582" s="5"/>
      <c r="M582" s="1"/>
      <c r="N582" s="5">
        <f t="shared" ca="1" si="1073"/>
        <v>-0.58799999999999997</v>
      </c>
      <c r="O582" s="5">
        <f t="shared" ca="1" si="1114"/>
        <v>-0.58799999999999997</v>
      </c>
      <c r="P582" s="30">
        <f t="shared" ca="1" si="1081"/>
        <v>0</v>
      </c>
      <c r="Q582" s="28"/>
      <c r="R582" s="28"/>
      <c r="S582" s="28"/>
      <c r="T582" s="28"/>
      <c r="U582" s="5"/>
    </row>
    <row r="583" spans="1:21" x14ac:dyDescent="0.25">
      <c r="A583" s="4">
        <v>575</v>
      </c>
      <c r="B583" s="37" t="str">
        <f>MID(VLOOKUP(A583/4,'Nyquist Rate - Tx'!$E$15:$J$270,6),(MOD(A583,4)+1),1)</f>
        <v>0</v>
      </c>
      <c r="C583" s="5">
        <f t="shared" ca="1" si="1078"/>
        <v>39</v>
      </c>
      <c r="D583" s="35"/>
      <c r="E583" s="5">
        <f t="shared" ca="1" si="1068"/>
        <v>7.8000000000000014E-2</v>
      </c>
      <c r="F583" s="5">
        <f t="shared" ca="1" si="1079"/>
        <v>7.8000000000000014E-2</v>
      </c>
      <c r="G583" s="27">
        <f t="shared" ca="1" si="1080"/>
        <v>0</v>
      </c>
      <c r="H583" s="28"/>
      <c r="I583" s="28"/>
      <c r="J583" s="28"/>
      <c r="K583" s="28"/>
      <c r="L583" s="5"/>
      <c r="M583" s="1"/>
      <c r="N583" s="5">
        <f t="shared" ca="1" si="1073"/>
        <v>0.27299999999999996</v>
      </c>
      <c r="O583" s="5">
        <f t="shared" ca="1" si="1114"/>
        <v>0.27299999999999996</v>
      </c>
      <c r="P583" s="30">
        <f t="shared" ca="1" si="1081"/>
        <v>0</v>
      </c>
      <c r="Q583" s="28"/>
      <c r="R583" s="28"/>
      <c r="S583" s="28"/>
      <c r="T583" s="28"/>
      <c r="U583" s="5"/>
    </row>
    <row r="584" spans="1:21" x14ac:dyDescent="0.25">
      <c r="A584" s="4">
        <v>576</v>
      </c>
      <c r="B584" s="37" t="str">
        <f>MID(VLOOKUP(A584/4,'Nyquist Rate - Tx'!$E$15:$J$270,6),(MOD(A584,4)+1),1)</f>
        <v>1</v>
      </c>
      <c r="C584" s="5">
        <f t="shared" ca="1" si="1078"/>
        <v>51</v>
      </c>
      <c r="D584" s="35"/>
      <c r="E584" s="5">
        <f t="shared" ref="E584:E647" ca="1" si="1203">(C584/100)*$F$2</f>
        <v>0.10200000000000001</v>
      </c>
      <c r="F584" s="5">
        <f t="shared" ca="1" si="1079"/>
        <v>1.1020000000000001</v>
      </c>
      <c r="G584" s="27">
        <f t="shared" ca="1" si="1080"/>
        <v>1</v>
      </c>
      <c r="H584" s="27" t="str">
        <f t="shared" ref="H584" ca="1" si="1204">CONCATENATE(G584, G585, G586, G587)</f>
        <v>1001</v>
      </c>
      <c r="I584" s="27">
        <f t="shared" ref="I584" ca="1" si="1205">BIN2DEC(H584)</f>
        <v>9</v>
      </c>
      <c r="J584" s="27">
        <v>144</v>
      </c>
      <c r="K584" s="27">
        <f t="shared" ref="K584" ca="1" si="1206">ABS(BIN2DEC(CONCATENATE(B584,B585,B586,B587))-I584)</f>
        <v>0</v>
      </c>
      <c r="L584" s="23">
        <f t="shared" ref="L584" ca="1" si="1207">I584*$K$2+$K$2/2</f>
        <v>11.875</v>
      </c>
      <c r="M584" s="1"/>
      <c r="N584" s="5">
        <f t="shared" ref="N584:N647" ca="1" si="1208">(C584/100)*$F$3</f>
        <v>0.35699999999999998</v>
      </c>
      <c r="O584" s="5">
        <f t="shared" ca="1" si="1114"/>
        <v>1.357</v>
      </c>
      <c r="P584" s="30">
        <f t="shared" ca="1" si="1081"/>
        <v>1</v>
      </c>
      <c r="Q584" s="30" t="str">
        <f t="shared" ref="Q584" ca="1" si="1209">CONCATENATE(P584,P585,P586,P587)</f>
        <v>1011</v>
      </c>
      <c r="R584" s="30">
        <f t="shared" ref="R584" ca="1" si="1210">BIN2DEC(Q584)</f>
        <v>11</v>
      </c>
      <c r="S584" s="30">
        <v>144</v>
      </c>
      <c r="T584" s="30">
        <f t="shared" ref="T584" ca="1" si="1211">ABS(BIN2DEC(CONCATENATE(B584,B585,B586,B587))-R584)</f>
        <v>2</v>
      </c>
      <c r="U584" s="11">
        <f t="shared" ref="U584" ca="1" si="1212">R584*$K$2</f>
        <v>13.75</v>
      </c>
    </row>
    <row r="585" spans="1:21" x14ac:dyDescent="0.25">
      <c r="A585" s="4">
        <v>577</v>
      </c>
      <c r="B585" s="37" t="str">
        <f>MID(VLOOKUP(A585/4,'Nyquist Rate - Tx'!$E$15:$J$270,6),(MOD(A585,4)+1),1)</f>
        <v>0</v>
      </c>
      <c r="C585" s="5">
        <f t="shared" ref="C585:C648" ca="1" si="1213">RANDBETWEEN(-100,100)</f>
        <v>-95</v>
      </c>
      <c r="D585" s="35"/>
      <c r="E585" s="5">
        <f t="shared" ca="1" si="1203"/>
        <v>-0.19</v>
      </c>
      <c r="F585" s="5">
        <f t="shared" ref="F585:F648" ca="1" si="1214">B585+E585</f>
        <v>-0.19</v>
      </c>
      <c r="G585" s="27">
        <f t="shared" ref="G585:G648" ca="1" si="1215">IF(F585&lt;0.5, 0, 1)</f>
        <v>0</v>
      </c>
      <c r="H585" s="28"/>
      <c r="I585" s="28"/>
      <c r="J585" s="28"/>
      <c r="K585" s="28"/>
      <c r="L585" s="5"/>
      <c r="M585" s="1"/>
      <c r="N585" s="5">
        <f t="shared" ca="1" si="1208"/>
        <v>-0.66499999999999992</v>
      </c>
      <c r="O585" s="5">
        <f t="shared" ca="1" si="1114"/>
        <v>-0.66499999999999992</v>
      </c>
      <c r="P585" s="30">
        <f t="shared" ref="P585:P648" ca="1" si="1216">IF(O585&lt;0.5, 0, 1)</f>
        <v>0</v>
      </c>
      <c r="Q585" s="28"/>
      <c r="R585" s="28"/>
      <c r="S585" s="28"/>
      <c r="T585" s="28"/>
      <c r="U585" s="5"/>
    </row>
    <row r="586" spans="1:21" x14ac:dyDescent="0.25">
      <c r="A586" s="4">
        <v>578</v>
      </c>
      <c r="B586" s="37" t="str">
        <f>MID(VLOOKUP(A586/4,'Nyquist Rate - Tx'!$E$15:$J$270,6),(MOD(A586,4)+1),1)</f>
        <v>0</v>
      </c>
      <c r="C586" s="5">
        <f t="shared" ca="1" si="1213"/>
        <v>83</v>
      </c>
      <c r="D586" s="35"/>
      <c r="E586" s="5">
        <f t="shared" ca="1" si="1203"/>
        <v>0.16600000000000001</v>
      </c>
      <c r="F586" s="5">
        <f t="shared" ca="1" si="1214"/>
        <v>0.16600000000000001</v>
      </c>
      <c r="G586" s="27">
        <f t="shared" ca="1" si="1215"/>
        <v>0</v>
      </c>
      <c r="H586" s="28"/>
      <c r="I586" s="28"/>
      <c r="J586" s="28"/>
      <c r="K586" s="28"/>
      <c r="L586" s="5"/>
      <c r="M586" s="1"/>
      <c r="N586" s="5">
        <f t="shared" ca="1" si="1208"/>
        <v>0.58099999999999996</v>
      </c>
      <c r="O586" s="5">
        <f t="shared" ca="1" si="1114"/>
        <v>0.58099999999999996</v>
      </c>
      <c r="P586" s="30">
        <f t="shared" ca="1" si="1216"/>
        <v>1</v>
      </c>
      <c r="Q586" s="28"/>
      <c r="R586" s="28"/>
      <c r="S586" s="28"/>
      <c r="T586" s="28"/>
      <c r="U586" s="5"/>
    </row>
    <row r="587" spans="1:21" x14ac:dyDescent="0.25">
      <c r="A587" s="4">
        <v>579</v>
      </c>
      <c r="B587" s="37" t="str">
        <f>MID(VLOOKUP(A587/4,'Nyquist Rate - Tx'!$E$15:$J$270,6),(MOD(A587,4)+1),1)</f>
        <v>1</v>
      </c>
      <c r="C587" s="5">
        <f t="shared" ca="1" si="1213"/>
        <v>48</v>
      </c>
      <c r="D587" s="35"/>
      <c r="E587" s="5">
        <f t="shared" ca="1" si="1203"/>
        <v>9.6000000000000002E-2</v>
      </c>
      <c r="F587" s="5">
        <f t="shared" ca="1" si="1214"/>
        <v>1.0960000000000001</v>
      </c>
      <c r="G587" s="27">
        <f t="shared" ca="1" si="1215"/>
        <v>1</v>
      </c>
      <c r="H587" s="28"/>
      <c r="I587" s="28"/>
      <c r="J587" s="28"/>
      <c r="K587" s="28"/>
      <c r="L587" s="5"/>
      <c r="M587" s="1"/>
      <c r="N587" s="5">
        <f t="shared" ca="1" si="1208"/>
        <v>0.33599999999999997</v>
      </c>
      <c r="O587" s="5">
        <f t="shared" ca="1" si="1114"/>
        <v>1.3359999999999999</v>
      </c>
      <c r="P587" s="30">
        <f t="shared" ca="1" si="1216"/>
        <v>1</v>
      </c>
      <c r="Q587" s="28"/>
      <c r="R587" s="28"/>
      <c r="S587" s="28"/>
      <c r="T587" s="28"/>
      <c r="U587" s="5"/>
    </row>
    <row r="588" spans="1:21" x14ac:dyDescent="0.25">
      <c r="A588" s="4">
        <v>580</v>
      </c>
      <c r="B588" s="37" t="str">
        <f>MID(VLOOKUP(A588/4,'Nyquist Rate - Tx'!$E$15:$J$270,6),(MOD(A588,4)+1),1)</f>
        <v>0</v>
      </c>
      <c r="C588" s="5">
        <f t="shared" ca="1" si="1213"/>
        <v>-29</v>
      </c>
      <c r="D588" s="35"/>
      <c r="E588" s="5">
        <f t="shared" ca="1" si="1203"/>
        <v>-5.7999999999999996E-2</v>
      </c>
      <c r="F588" s="5">
        <f t="shared" ca="1" si="1214"/>
        <v>-5.7999999999999996E-2</v>
      </c>
      <c r="G588" s="27">
        <f t="shared" ca="1" si="1215"/>
        <v>0</v>
      </c>
      <c r="H588" s="27" t="str">
        <f t="shared" ref="H588" ca="1" si="1217">CONCATENATE(G588, G589, G590, G591)</f>
        <v>0000</v>
      </c>
      <c r="I588" s="27">
        <f t="shared" ref="I588" ca="1" si="1218">BIN2DEC(H588)</f>
        <v>0</v>
      </c>
      <c r="J588" s="28">
        <v>145</v>
      </c>
      <c r="K588" s="27">
        <f t="shared" ref="K588" ca="1" si="1219">ABS(BIN2DEC(CONCATENATE(B588,B589,B590,B591))-I588)</f>
        <v>0</v>
      </c>
      <c r="L588" s="23">
        <f t="shared" ref="L588" ca="1" si="1220">I588*$K$2+$K$2/2</f>
        <v>0.625</v>
      </c>
      <c r="M588" s="1"/>
      <c r="N588" s="5">
        <f t="shared" ca="1" si="1208"/>
        <v>-0.20299999999999999</v>
      </c>
      <c r="O588" s="5">
        <f t="shared" ca="1" si="1114"/>
        <v>-0.20299999999999999</v>
      </c>
      <c r="P588" s="30">
        <f t="shared" ca="1" si="1216"/>
        <v>0</v>
      </c>
      <c r="Q588" s="30" t="str">
        <f t="shared" ref="Q588" ca="1" si="1221">CONCATENATE(P588,P589,P590,P591)</f>
        <v>0000</v>
      </c>
      <c r="R588" s="30">
        <f t="shared" ref="R588" ca="1" si="1222">BIN2DEC(Q588)</f>
        <v>0</v>
      </c>
      <c r="S588" s="30">
        <v>145</v>
      </c>
      <c r="T588" s="30">
        <f t="shared" ref="T588" ca="1" si="1223">ABS(BIN2DEC(CONCATENATE(B588,B589,B590,B591))-R588)</f>
        <v>0</v>
      </c>
      <c r="U588" s="11">
        <f t="shared" ref="U588" ca="1" si="1224">R588*$K$2</f>
        <v>0</v>
      </c>
    </row>
    <row r="589" spans="1:21" x14ac:dyDescent="0.25">
      <c r="A589" s="4">
        <v>581</v>
      </c>
      <c r="B589" s="37" t="str">
        <f>MID(VLOOKUP(A589/4,'Nyquist Rate - Tx'!$E$15:$J$270,6),(MOD(A589,4)+1),1)</f>
        <v>0</v>
      </c>
      <c r="C589" s="5">
        <f t="shared" ca="1" si="1213"/>
        <v>-23</v>
      </c>
      <c r="D589" s="35"/>
      <c r="E589" s="5">
        <f t="shared" ca="1" si="1203"/>
        <v>-4.6000000000000006E-2</v>
      </c>
      <c r="F589" s="5">
        <f t="shared" ca="1" si="1214"/>
        <v>-4.6000000000000006E-2</v>
      </c>
      <c r="G589" s="27">
        <f t="shared" ca="1" si="1215"/>
        <v>0</v>
      </c>
      <c r="H589" s="28"/>
      <c r="I589" s="28"/>
      <c r="J589" s="28"/>
      <c r="K589" s="28"/>
      <c r="L589" s="5"/>
      <c r="M589" s="1"/>
      <c r="N589" s="5">
        <f t="shared" ca="1" si="1208"/>
        <v>-0.161</v>
      </c>
      <c r="O589" s="5">
        <f t="shared" ca="1" si="1114"/>
        <v>-0.161</v>
      </c>
      <c r="P589" s="30">
        <f t="shared" ca="1" si="1216"/>
        <v>0</v>
      </c>
      <c r="Q589" s="28"/>
      <c r="R589" s="28"/>
      <c r="S589" s="28"/>
      <c r="T589" s="28"/>
      <c r="U589" s="5"/>
    </row>
    <row r="590" spans="1:21" x14ac:dyDescent="0.25">
      <c r="A590" s="4">
        <v>582</v>
      </c>
      <c r="B590" s="37" t="str">
        <f>MID(VLOOKUP(A590/4,'Nyquist Rate - Tx'!$E$15:$J$270,6),(MOD(A590,4)+1),1)</f>
        <v>0</v>
      </c>
      <c r="C590" s="5">
        <f t="shared" ca="1" si="1213"/>
        <v>-60</v>
      </c>
      <c r="D590" s="35"/>
      <c r="E590" s="5">
        <f t="shared" ca="1" si="1203"/>
        <v>-0.12</v>
      </c>
      <c r="F590" s="5">
        <f t="shared" ca="1" si="1214"/>
        <v>-0.12</v>
      </c>
      <c r="G590" s="27">
        <f t="shared" ca="1" si="1215"/>
        <v>0</v>
      </c>
      <c r="H590" s="28"/>
      <c r="I590" s="28"/>
      <c r="J590" s="28"/>
      <c r="K590" s="28"/>
      <c r="L590" s="5"/>
      <c r="M590" s="1"/>
      <c r="N590" s="5">
        <f t="shared" ca="1" si="1208"/>
        <v>-0.42</v>
      </c>
      <c r="O590" s="5">
        <f t="shared" ca="1" si="1114"/>
        <v>-0.42</v>
      </c>
      <c r="P590" s="30">
        <f t="shared" ca="1" si="1216"/>
        <v>0</v>
      </c>
      <c r="Q590" s="28"/>
      <c r="R590" s="28"/>
      <c r="S590" s="28"/>
      <c r="T590" s="28"/>
      <c r="U590" s="5"/>
    </row>
    <row r="591" spans="1:21" x14ac:dyDescent="0.25">
      <c r="A591" s="4">
        <v>583</v>
      </c>
      <c r="B591" s="37" t="str">
        <f>MID(VLOOKUP(A591/4,'Nyquist Rate - Tx'!$E$15:$J$270,6),(MOD(A591,4)+1),1)</f>
        <v>0</v>
      </c>
      <c r="C591" s="5">
        <f t="shared" ca="1" si="1213"/>
        <v>66</v>
      </c>
      <c r="D591" s="35"/>
      <c r="E591" s="5">
        <f t="shared" ca="1" si="1203"/>
        <v>0.13200000000000001</v>
      </c>
      <c r="F591" s="5">
        <f t="shared" ca="1" si="1214"/>
        <v>0.13200000000000001</v>
      </c>
      <c r="G591" s="27">
        <f t="shared" ca="1" si="1215"/>
        <v>0</v>
      </c>
      <c r="H591" s="28"/>
      <c r="I591" s="28"/>
      <c r="J591" s="28"/>
      <c r="K591" s="28"/>
      <c r="L591" s="5"/>
      <c r="M591" s="1"/>
      <c r="N591" s="5">
        <f t="shared" ca="1" si="1208"/>
        <v>0.46199999999999997</v>
      </c>
      <c r="O591" s="5">
        <f t="shared" ca="1" si="1114"/>
        <v>0.46199999999999997</v>
      </c>
      <c r="P591" s="30">
        <f t="shared" ca="1" si="1216"/>
        <v>0</v>
      </c>
      <c r="Q591" s="28"/>
      <c r="R591" s="28"/>
      <c r="S591" s="28"/>
      <c r="T591" s="28"/>
      <c r="U591" s="5"/>
    </row>
    <row r="592" spans="1:21" x14ac:dyDescent="0.25">
      <c r="A592" s="4">
        <v>584</v>
      </c>
      <c r="B592" s="37" t="str">
        <f>MID(VLOOKUP(A592/4,'Nyquist Rate - Tx'!$E$15:$J$270,6),(MOD(A592,4)+1),1)</f>
        <v>0</v>
      </c>
      <c r="C592" s="5">
        <f t="shared" ca="1" si="1213"/>
        <v>-14</v>
      </c>
      <c r="D592" s="35"/>
      <c r="E592" s="5">
        <f t="shared" ca="1" si="1203"/>
        <v>-2.8000000000000004E-2</v>
      </c>
      <c r="F592" s="5">
        <f t="shared" ca="1" si="1214"/>
        <v>-2.8000000000000004E-2</v>
      </c>
      <c r="G592" s="27">
        <f t="shared" ca="1" si="1215"/>
        <v>0</v>
      </c>
      <c r="H592" s="27" t="str">
        <f t="shared" ref="H592" ca="1" si="1225">CONCATENATE(G592, G593, G594, G595)</f>
        <v>0110</v>
      </c>
      <c r="I592" s="27">
        <f t="shared" ref="I592" ca="1" si="1226">BIN2DEC(H592)</f>
        <v>6</v>
      </c>
      <c r="J592" s="27">
        <v>146</v>
      </c>
      <c r="K592" s="27">
        <f t="shared" ref="K592" ca="1" si="1227">ABS(BIN2DEC(CONCATENATE(B592,B593,B594,B595))-I592)</f>
        <v>0</v>
      </c>
      <c r="L592" s="23">
        <f t="shared" ref="L592" ca="1" si="1228">I592*$K$2+$K$2/2</f>
        <v>8.125</v>
      </c>
      <c r="M592" s="1"/>
      <c r="N592" s="5">
        <f t="shared" ca="1" si="1208"/>
        <v>-9.8000000000000004E-2</v>
      </c>
      <c r="O592" s="5">
        <f t="shared" ca="1" si="1114"/>
        <v>-9.8000000000000004E-2</v>
      </c>
      <c r="P592" s="30">
        <f t="shared" ca="1" si="1216"/>
        <v>0</v>
      </c>
      <c r="Q592" s="30" t="str">
        <f t="shared" ref="Q592" ca="1" si="1229">CONCATENATE(P592,P593,P594,P595)</f>
        <v>0010</v>
      </c>
      <c r="R592" s="30">
        <f t="shared" ref="R592" ca="1" si="1230">BIN2DEC(Q592)</f>
        <v>2</v>
      </c>
      <c r="S592" s="30">
        <v>146</v>
      </c>
      <c r="T592" s="30">
        <f t="shared" ref="T592" ca="1" si="1231">ABS(BIN2DEC(CONCATENATE(B592,B593,B594,B595))-R592)</f>
        <v>4</v>
      </c>
      <c r="U592" s="11">
        <f t="shared" ref="U592" ca="1" si="1232">R592*$K$2</f>
        <v>2.5</v>
      </c>
    </row>
    <row r="593" spans="1:21" x14ac:dyDescent="0.25">
      <c r="A593" s="4">
        <v>585</v>
      </c>
      <c r="B593" s="37" t="str">
        <f>MID(VLOOKUP(A593/4,'Nyquist Rate - Tx'!$E$15:$J$270,6),(MOD(A593,4)+1),1)</f>
        <v>1</v>
      </c>
      <c r="C593" s="5">
        <f t="shared" ca="1" si="1213"/>
        <v>-92</v>
      </c>
      <c r="D593" s="35"/>
      <c r="E593" s="5">
        <f t="shared" ca="1" si="1203"/>
        <v>-0.18400000000000002</v>
      </c>
      <c r="F593" s="5">
        <f t="shared" ca="1" si="1214"/>
        <v>0.81599999999999995</v>
      </c>
      <c r="G593" s="27">
        <f t="shared" ca="1" si="1215"/>
        <v>1</v>
      </c>
      <c r="H593" s="28"/>
      <c r="I593" s="28"/>
      <c r="J593" s="28"/>
      <c r="K593" s="28"/>
      <c r="L593" s="5"/>
      <c r="M593" s="1"/>
      <c r="N593" s="5">
        <f t="shared" ca="1" si="1208"/>
        <v>-0.64400000000000002</v>
      </c>
      <c r="O593" s="5">
        <f t="shared" ca="1" si="1114"/>
        <v>0.35599999999999998</v>
      </c>
      <c r="P593" s="30">
        <f t="shared" ca="1" si="1216"/>
        <v>0</v>
      </c>
      <c r="Q593" s="28"/>
      <c r="R593" s="28"/>
      <c r="S593" s="28"/>
      <c r="T593" s="28"/>
      <c r="U593" s="5"/>
    </row>
    <row r="594" spans="1:21" x14ac:dyDescent="0.25">
      <c r="A594" s="4">
        <v>586</v>
      </c>
      <c r="B594" s="37" t="str">
        <f>MID(VLOOKUP(A594/4,'Nyquist Rate - Tx'!$E$15:$J$270,6),(MOD(A594,4)+1),1)</f>
        <v>1</v>
      </c>
      <c r="C594" s="5">
        <f t="shared" ca="1" si="1213"/>
        <v>-70</v>
      </c>
      <c r="D594" s="35"/>
      <c r="E594" s="5">
        <f t="shared" ca="1" si="1203"/>
        <v>-0.13999999999999999</v>
      </c>
      <c r="F594" s="5">
        <f t="shared" ca="1" si="1214"/>
        <v>0.86</v>
      </c>
      <c r="G594" s="27">
        <f t="shared" ca="1" si="1215"/>
        <v>1</v>
      </c>
      <c r="H594" s="28"/>
      <c r="I594" s="28"/>
      <c r="J594" s="28"/>
      <c r="K594" s="28"/>
      <c r="L594" s="5"/>
      <c r="M594" s="1"/>
      <c r="N594" s="5">
        <f t="shared" ca="1" si="1208"/>
        <v>-0.48999999999999994</v>
      </c>
      <c r="O594" s="5">
        <f t="shared" ca="1" si="1114"/>
        <v>0.51</v>
      </c>
      <c r="P594" s="30">
        <f t="shared" ca="1" si="1216"/>
        <v>1</v>
      </c>
      <c r="Q594" s="28"/>
      <c r="R594" s="28"/>
      <c r="S594" s="28"/>
      <c r="T594" s="28"/>
      <c r="U594" s="5"/>
    </row>
    <row r="595" spans="1:21" x14ac:dyDescent="0.25">
      <c r="A595" s="4">
        <v>587</v>
      </c>
      <c r="B595" s="37" t="str">
        <f>MID(VLOOKUP(A595/4,'Nyquist Rate - Tx'!$E$15:$J$270,6),(MOD(A595,4)+1),1)</f>
        <v>0</v>
      </c>
      <c r="C595" s="5">
        <f t="shared" ca="1" si="1213"/>
        <v>-45</v>
      </c>
      <c r="D595" s="35"/>
      <c r="E595" s="5">
        <f t="shared" ca="1" si="1203"/>
        <v>-9.0000000000000011E-2</v>
      </c>
      <c r="F595" s="5">
        <f t="shared" ca="1" si="1214"/>
        <v>-9.0000000000000011E-2</v>
      </c>
      <c r="G595" s="27">
        <f t="shared" ca="1" si="1215"/>
        <v>0</v>
      </c>
      <c r="H595" s="28"/>
      <c r="I595" s="28"/>
      <c r="J595" s="28"/>
      <c r="K595" s="28"/>
      <c r="L595" s="5"/>
      <c r="M595" s="1"/>
      <c r="N595" s="5">
        <f t="shared" ca="1" si="1208"/>
        <v>-0.315</v>
      </c>
      <c r="O595" s="5">
        <f t="shared" ca="1" si="1114"/>
        <v>-0.315</v>
      </c>
      <c r="P595" s="30">
        <f t="shared" ca="1" si="1216"/>
        <v>0</v>
      </c>
      <c r="Q595" s="28"/>
      <c r="R595" s="28"/>
      <c r="S595" s="28"/>
      <c r="T595" s="28"/>
      <c r="U595" s="5"/>
    </row>
    <row r="596" spans="1:21" x14ac:dyDescent="0.25">
      <c r="A596" s="4">
        <v>588</v>
      </c>
      <c r="B596" s="37" t="str">
        <f>MID(VLOOKUP(A596/4,'Nyquist Rate - Tx'!$E$15:$J$270,6),(MOD(A596,4)+1),1)</f>
        <v>0</v>
      </c>
      <c r="C596" s="5">
        <f t="shared" ca="1" si="1213"/>
        <v>-75</v>
      </c>
      <c r="D596" s="35"/>
      <c r="E596" s="5">
        <f t="shared" ca="1" si="1203"/>
        <v>-0.15000000000000002</v>
      </c>
      <c r="F596" s="5">
        <f t="shared" ca="1" si="1214"/>
        <v>-0.15000000000000002</v>
      </c>
      <c r="G596" s="27">
        <f t="shared" ca="1" si="1215"/>
        <v>0</v>
      </c>
      <c r="H596" s="27" t="str">
        <f t="shared" ref="H596" ca="1" si="1233">CONCATENATE(G596, G597, G598, G599)</f>
        <v>0000</v>
      </c>
      <c r="I596" s="27">
        <f t="shared" ref="I596" ca="1" si="1234">BIN2DEC(H596)</f>
        <v>0</v>
      </c>
      <c r="J596" s="28">
        <v>147</v>
      </c>
      <c r="K596" s="27">
        <f t="shared" ref="K596" ca="1" si="1235">ABS(BIN2DEC(CONCATENATE(B596,B597,B598,B599))-I596)</f>
        <v>0</v>
      </c>
      <c r="L596" s="23">
        <f t="shared" ref="L596" ca="1" si="1236">I596*$K$2+$K$2/2</f>
        <v>0.625</v>
      </c>
      <c r="M596" s="1"/>
      <c r="N596" s="5">
        <f t="shared" ca="1" si="1208"/>
        <v>-0.52499999999999991</v>
      </c>
      <c r="O596" s="5">
        <f t="shared" ca="1" si="1114"/>
        <v>-0.52499999999999991</v>
      </c>
      <c r="P596" s="30">
        <f t="shared" ca="1" si="1216"/>
        <v>0</v>
      </c>
      <c r="Q596" s="30" t="str">
        <f t="shared" ref="Q596" ca="1" si="1237">CONCATENATE(P596,P597,P598,P599)</f>
        <v>0000</v>
      </c>
      <c r="R596" s="30">
        <f t="shared" ref="R596" ca="1" si="1238">BIN2DEC(Q596)</f>
        <v>0</v>
      </c>
      <c r="S596" s="30">
        <v>147</v>
      </c>
      <c r="T596" s="30">
        <f t="shared" ref="T596" ca="1" si="1239">ABS(BIN2DEC(CONCATENATE(B596,B597,B598,B599))-R596)</f>
        <v>0</v>
      </c>
      <c r="U596" s="11">
        <f t="shared" ref="U596" ca="1" si="1240">R596*$K$2</f>
        <v>0</v>
      </c>
    </row>
    <row r="597" spans="1:21" x14ac:dyDescent="0.25">
      <c r="A597" s="4">
        <v>589</v>
      </c>
      <c r="B597" s="37" t="str">
        <f>MID(VLOOKUP(A597/4,'Nyquist Rate - Tx'!$E$15:$J$270,6),(MOD(A597,4)+1),1)</f>
        <v>0</v>
      </c>
      <c r="C597" s="5">
        <f t="shared" ca="1" si="1213"/>
        <v>-64</v>
      </c>
      <c r="D597" s="35"/>
      <c r="E597" s="5">
        <f t="shared" ca="1" si="1203"/>
        <v>-0.128</v>
      </c>
      <c r="F597" s="5">
        <f t="shared" ca="1" si="1214"/>
        <v>-0.128</v>
      </c>
      <c r="G597" s="27">
        <f t="shared" ca="1" si="1215"/>
        <v>0</v>
      </c>
      <c r="H597" s="28"/>
      <c r="I597" s="28"/>
      <c r="J597" s="28"/>
      <c r="K597" s="28"/>
      <c r="L597" s="5"/>
      <c r="M597" s="1"/>
      <c r="N597" s="5">
        <f t="shared" ca="1" si="1208"/>
        <v>-0.44799999999999995</v>
      </c>
      <c r="O597" s="5">
        <f t="shared" ca="1" si="1114"/>
        <v>-0.44799999999999995</v>
      </c>
      <c r="P597" s="30">
        <f t="shared" ca="1" si="1216"/>
        <v>0</v>
      </c>
      <c r="Q597" s="28"/>
      <c r="R597" s="28"/>
      <c r="S597" s="28"/>
      <c r="T597" s="28"/>
      <c r="U597" s="5"/>
    </row>
    <row r="598" spans="1:21" x14ac:dyDescent="0.25">
      <c r="A598" s="4">
        <v>590</v>
      </c>
      <c r="B598" s="37" t="str">
        <f>MID(VLOOKUP(A598/4,'Nyquist Rate - Tx'!$E$15:$J$270,6),(MOD(A598,4)+1),1)</f>
        <v>0</v>
      </c>
      <c r="C598" s="5">
        <f t="shared" ca="1" si="1213"/>
        <v>34</v>
      </c>
      <c r="D598" s="35"/>
      <c r="E598" s="5">
        <f t="shared" ca="1" si="1203"/>
        <v>6.8000000000000005E-2</v>
      </c>
      <c r="F598" s="5">
        <f t="shared" ca="1" si="1214"/>
        <v>6.8000000000000005E-2</v>
      </c>
      <c r="G598" s="27">
        <f t="shared" ca="1" si="1215"/>
        <v>0</v>
      </c>
      <c r="H598" s="28"/>
      <c r="I598" s="28"/>
      <c r="J598" s="28"/>
      <c r="K598" s="28"/>
      <c r="L598" s="5"/>
      <c r="M598" s="1"/>
      <c r="N598" s="5">
        <f t="shared" ca="1" si="1208"/>
        <v>0.23799999999999999</v>
      </c>
      <c r="O598" s="5">
        <f t="shared" ca="1" si="1114"/>
        <v>0.23799999999999999</v>
      </c>
      <c r="P598" s="30">
        <f t="shared" ca="1" si="1216"/>
        <v>0</v>
      </c>
      <c r="Q598" s="28"/>
      <c r="R598" s="28"/>
      <c r="S598" s="28"/>
      <c r="T598" s="28"/>
      <c r="U598" s="5"/>
    </row>
    <row r="599" spans="1:21" x14ac:dyDescent="0.25">
      <c r="A599" s="4">
        <v>591</v>
      </c>
      <c r="B599" s="37" t="str">
        <f>MID(VLOOKUP(A599/4,'Nyquist Rate - Tx'!$E$15:$J$270,6),(MOD(A599,4)+1),1)</f>
        <v>0</v>
      </c>
      <c r="C599" s="5">
        <f t="shared" ca="1" si="1213"/>
        <v>-50</v>
      </c>
      <c r="D599" s="35"/>
      <c r="E599" s="5">
        <f t="shared" ca="1" si="1203"/>
        <v>-0.1</v>
      </c>
      <c r="F599" s="5">
        <f t="shared" ca="1" si="1214"/>
        <v>-0.1</v>
      </c>
      <c r="G599" s="27">
        <f t="shared" ca="1" si="1215"/>
        <v>0</v>
      </c>
      <c r="H599" s="28"/>
      <c r="I599" s="28"/>
      <c r="J599" s="28"/>
      <c r="K599" s="28"/>
      <c r="L599" s="5"/>
      <c r="M599" s="1"/>
      <c r="N599" s="5">
        <f t="shared" ca="1" si="1208"/>
        <v>-0.35</v>
      </c>
      <c r="O599" s="5">
        <f t="shared" ca="1" si="1114"/>
        <v>-0.35</v>
      </c>
      <c r="P599" s="30">
        <f t="shared" ca="1" si="1216"/>
        <v>0</v>
      </c>
      <c r="Q599" s="28"/>
      <c r="R599" s="28"/>
      <c r="S599" s="28"/>
      <c r="T599" s="28"/>
      <c r="U599" s="5"/>
    </row>
    <row r="600" spans="1:21" x14ac:dyDescent="0.25">
      <c r="A600" s="4">
        <v>592</v>
      </c>
      <c r="B600" s="37" t="str">
        <f>MID(VLOOKUP(A600/4,'Nyquist Rate - Tx'!$E$15:$J$270,6),(MOD(A600,4)+1),1)</f>
        <v>1</v>
      </c>
      <c r="C600" s="5">
        <f t="shared" ca="1" si="1213"/>
        <v>-40</v>
      </c>
      <c r="D600" s="35"/>
      <c r="E600" s="5">
        <f t="shared" ca="1" si="1203"/>
        <v>-8.0000000000000016E-2</v>
      </c>
      <c r="F600" s="5">
        <f t="shared" ca="1" si="1214"/>
        <v>0.91999999999999993</v>
      </c>
      <c r="G600" s="27">
        <f t="shared" ca="1" si="1215"/>
        <v>1</v>
      </c>
      <c r="H600" s="27" t="str">
        <f t="shared" ref="H600" ca="1" si="1241">CONCATENATE(G600, G601, G602, G603)</f>
        <v>1001</v>
      </c>
      <c r="I600" s="27">
        <f t="shared" ref="I600" ca="1" si="1242">BIN2DEC(H600)</f>
        <v>9</v>
      </c>
      <c r="J600" s="27">
        <v>148</v>
      </c>
      <c r="K600" s="27">
        <f t="shared" ref="K600" ca="1" si="1243">ABS(BIN2DEC(CONCATENATE(B600,B601,B602,B603))-I600)</f>
        <v>0</v>
      </c>
      <c r="L600" s="23">
        <f t="shared" ref="L600" ca="1" si="1244">I600*$K$2+$K$2/2</f>
        <v>11.875</v>
      </c>
      <c r="M600" s="1"/>
      <c r="N600" s="5">
        <f t="shared" ca="1" si="1208"/>
        <v>-0.27999999999999997</v>
      </c>
      <c r="O600" s="5">
        <f t="shared" ca="1" si="1114"/>
        <v>0.72</v>
      </c>
      <c r="P600" s="30">
        <f t="shared" ca="1" si="1216"/>
        <v>1</v>
      </c>
      <c r="Q600" s="30" t="str">
        <f t="shared" ref="Q600" ca="1" si="1245">CONCATENATE(P600,P601,P602,P603)</f>
        <v>1001</v>
      </c>
      <c r="R600" s="30">
        <f t="shared" ref="R600" ca="1" si="1246">BIN2DEC(Q600)</f>
        <v>9</v>
      </c>
      <c r="S600" s="30">
        <v>148</v>
      </c>
      <c r="T600" s="30">
        <f t="shared" ref="T600" ca="1" si="1247">ABS(BIN2DEC(CONCATENATE(B600,B601,B602,B603))-R600)</f>
        <v>0</v>
      </c>
      <c r="U600" s="11">
        <f t="shared" ref="U600" ca="1" si="1248">R600*$K$2</f>
        <v>11.25</v>
      </c>
    </row>
    <row r="601" spans="1:21" x14ac:dyDescent="0.25">
      <c r="A601" s="4">
        <v>593</v>
      </c>
      <c r="B601" s="37" t="str">
        <f>MID(VLOOKUP(A601/4,'Nyquist Rate - Tx'!$E$15:$J$270,6),(MOD(A601,4)+1),1)</f>
        <v>0</v>
      </c>
      <c r="C601" s="5">
        <f t="shared" ca="1" si="1213"/>
        <v>43</v>
      </c>
      <c r="D601" s="35"/>
      <c r="E601" s="5">
        <f t="shared" ca="1" si="1203"/>
        <v>8.6000000000000007E-2</v>
      </c>
      <c r="F601" s="5">
        <f t="shared" ca="1" si="1214"/>
        <v>8.6000000000000007E-2</v>
      </c>
      <c r="G601" s="27">
        <f t="shared" ca="1" si="1215"/>
        <v>0</v>
      </c>
      <c r="H601" s="28"/>
      <c r="I601" s="28"/>
      <c r="J601" s="28"/>
      <c r="K601" s="28"/>
      <c r="L601" s="5"/>
      <c r="M601" s="1"/>
      <c r="N601" s="5">
        <f t="shared" ca="1" si="1208"/>
        <v>0.30099999999999999</v>
      </c>
      <c r="O601" s="5">
        <f t="shared" ca="1" si="1114"/>
        <v>0.30099999999999999</v>
      </c>
      <c r="P601" s="30">
        <f t="shared" ca="1" si="1216"/>
        <v>0</v>
      </c>
      <c r="Q601" s="28"/>
      <c r="R601" s="28"/>
      <c r="S601" s="28"/>
      <c r="T601" s="28"/>
      <c r="U601" s="5"/>
    </row>
    <row r="602" spans="1:21" x14ac:dyDescent="0.25">
      <c r="A602" s="4">
        <v>594</v>
      </c>
      <c r="B602" s="37" t="str">
        <f>MID(VLOOKUP(A602/4,'Nyquist Rate - Tx'!$E$15:$J$270,6),(MOD(A602,4)+1),1)</f>
        <v>0</v>
      </c>
      <c r="C602" s="5">
        <f t="shared" ca="1" si="1213"/>
        <v>39</v>
      </c>
      <c r="D602" s="35"/>
      <c r="E602" s="5">
        <f t="shared" ca="1" si="1203"/>
        <v>7.8000000000000014E-2</v>
      </c>
      <c r="F602" s="5">
        <f t="shared" ca="1" si="1214"/>
        <v>7.8000000000000014E-2</v>
      </c>
      <c r="G602" s="27">
        <f t="shared" ca="1" si="1215"/>
        <v>0</v>
      </c>
      <c r="H602" s="28"/>
      <c r="I602" s="28"/>
      <c r="J602" s="28"/>
      <c r="K602" s="28"/>
      <c r="L602" s="5"/>
      <c r="M602" s="1"/>
      <c r="N602" s="5">
        <f t="shared" ca="1" si="1208"/>
        <v>0.27299999999999996</v>
      </c>
      <c r="O602" s="5">
        <f t="shared" ref="O602:O665" ca="1" si="1249">N602+B602</f>
        <v>0.27299999999999996</v>
      </c>
      <c r="P602" s="30">
        <f t="shared" ca="1" si="1216"/>
        <v>0</v>
      </c>
      <c r="Q602" s="28"/>
      <c r="R602" s="28"/>
      <c r="S602" s="28"/>
      <c r="T602" s="28"/>
      <c r="U602" s="5"/>
    </row>
    <row r="603" spans="1:21" x14ac:dyDescent="0.25">
      <c r="A603" s="4">
        <v>595</v>
      </c>
      <c r="B603" s="37" t="str">
        <f>MID(VLOOKUP(A603/4,'Nyquist Rate - Tx'!$E$15:$J$270,6),(MOD(A603,4)+1),1)</f>
        <v>1</v>
      </c>
      <c r="C603" s="5">
        <f t="shared" ca="1" si="1213"/>
        <v>-59</v>
      </c>
      <c r="D603" s="35"/>
      <c r="E603" s="5">
        <f t="shared" ca="1" si="1203"/>
        <v>-0.11799999999999999</v>
      </c>
      <c r="F603" s="5">
        <f t="shared" ca="1" si="1214"/>
        <v>0.88200000000000001</v>
      </c>
      <c r="G603" s="27">
        <f t="shared" ca="1" si="1215"/>
        <v>1</v>
      </c>
      <c r="H603" s="28"/>
      <c r="I603" s="28"/>
      <c r="J603" s="28"/>
      <c r="K603" s="28"/>
      <c r="L603" s="5"/>
      <c r="M603" s="1"/>
      <c r="N603" s="5">
        <f t="shared" ca="1" si="1208"/>
        <v>-0.41299999999999998</v>
      </c>
      <c r="O603" s="5">
        <f t="shared" ca="1" si="1249"/>
        <v>0.58699999999999997</v>
      </c>
      <c r="P603" s="30">
        <f t="shared" ca="1" si="1216"/>
        <v>1</v>
      </c>
      <c r="Q603" s="28"/>
      <c r="R603" s="28"/>
      <c r="S603" s="28"/>
      <c r="T603" s="28"/>
      <c r="U603" s="5"/>
    </row>
    <row r="604" spans="1:21" x14ac:dyDescent="0.25">
      <c r="A604" s="4">
        <v>596</v>
      </c>
      <c r="B604" s="37" t="str">
        <f>MID(VLOOKUP(A604/4,'Nyquist Rate - Tx'!$E$15:$J$270,6),(MOD(A604,4)+1),1)</f>
        <v>0</v>
      </c>
      <c r="C604" s="5">
        <f t="shared" ca="1" si="1213"/>
        <v>-69</v>
      </c>
      <c r="D604" s="35"/>
      <c r="E604" s="5">
        <f t="shared" ca="1" si="1203"/>
        <v>-0.13799999999999998</v>
      </c>
      <c r="F604" s="5">
        <f t="shared" ca="1" si="1214"/>
        <v>-0.13799999999999998</v>
      </c>
      <c r="G604" s="27">
        <f t="shared" ca="1" si="1215"/>
        <v>0</v>
      </c>
      <c r="H604" s="27" t="str">
        <f t="shared" ref="H604" ca="1" si="1250">CONCATENATE(G604, G605, G606, G607)</f>
        <v>0000</v>
      </c>
      <c r="I604" s="27">
        <f t="shared" ref="I604" ca="1" si="1251">BIN2DEC(H604)</f>
        <v>0</v>
      </c>
      <c r="J604" s="28">
        <v>149</v>
      </c>
      <c r="K604" s="27">
        <f t="shared" ref="K604" ca="1" si="1252">ABS(BIN2DEC(CONCATENATE(B604,B605,B606,B607))-I604)</f>
        <v>0</v>
      </c>
      <c r="L604" s="23">
        <f t="shared" ref="L604" ca="1" si="1253">I604*$K$2+$K$2/2</f>
        <v>0.625</v>
      </c>
      <c r="M604" s="1"/>
      <c r="N604" s="5">
        <f t="shared" ca="1" si="1208"/>
        <v>-0.48299999999999993</v>
      </c>
      <c r="O604" s="5">
        <f t="shared" ca="1" si="1249"/>
        <v>-0.48299999999999993</v>
      </c>
      <c r="P604" s="30">
        <f t="shared" ca="1" si="1216"/>
        <v>0</v>
      </c>
      <c r="Q604" s="30" t="str">
        <f t="shared" ref="Q604" ca="1" si="1254">CONCATENATE(P604,P605,P606,P607)</f>
        <v>0000</v>
      </c>
      <c r="R604" s="30">
        <f t="shared" ref="R604" ca="1" si="1255">BIN2DEC(Q604)</f>
        <v>0</v>
      </c>
      <c r="S604" s="30">
        <v>149</v>
      </c>
      <c r="T604" s="30">
        <f t="shared" ref="T604" ca="1" si="1256">ABS(BIN2DEC(CONCATENATE(B604,B605,B606,B607))-R604)</f>
        <v>0</v>
      </c>
      <c r="U604" s="11">
        <f t="shared" ref="U604" ca="1" si="1257">R604*$K$2</f>
        <v>0</v>
      </c>
    </row>
    <row r="605" spans="1:21" x14ac:dyDescent="0.25">
      <c r="A605" s="4">
        <v>597</v>
      </c>
      <c r="B605" s="37" t="str">
        <f>MID(VLOOKUP(A605/4,'Nyquist Rate - Tx'!$E$15:$J$270,6),(MOD(A605,4)+1),1)</f>
        <v>0</v>
      </c>
      <c r="C605" s="5">
        <f t="shared" ca="1" si="1213"/>
        <v>40</v>
      </c>
      <c r="D605" s="35"/>
      <c r="E605" s="5">
        <f t="shared" ca="1" si="1203"/>
        <v>8.0000000000000016E-2</v>
      </c>
      <c r="F605" s="5">
        <f t="shared" ca="1" si="1214"/>
        <v>8.0000000000000016E-2</v>
      </c>
      <c r="G605" s="27">
        <f t="shared" ca="1" si="1215"/>
        <v>0</v>
      </c>
      <c r="H605" s="28"/>
      <c r="I605" s="28"/>
      <c r="J605" s="28"/>
      <c r="K605" s="28"/>
      <c r="L605" s="5"/>
      <c r="M605" s="1"/>
      <c r="N605" s="5">
        <f t="shared" ca="1" si="1208"/>
        <v>0.27999999999999997</v>
      </c>
      <c r="O605" s="5">
        <f t="shared" ca="1" si="1249"/>
        <v>0.27999999999999997</v>
      </c>
      <c r="P605" s="30">
        <f t="shared" ca="1" si="1216"/>
        <v>0</v>
      </c>
      <c r="Q605" s="28"/>
      <c r="R605" s="28"/>
      <c r="S605" s="28"/>
      <c r="T605" s="28"/>
      <c r="U605" s="5"/>
    </row>
    <row r="606" spans="1:21" x14ac:dyDescent="0.25">
      <c r="A606" s="4">
        <v>598</v>
      </c>
      <c r="B606" s="37" t="str">
        <f>MID(VLOOKUP(A606/4,'Nyquist Rate - Tx'!$E$15:$J$270,6),(MOD(A606,4)+1),1)</f>
        <v>0</v>
      </c>
      <c r="C606" s="5">
        <f t="shared" ca="1" si="1213"/>
        <v>-30</v>
      </c>
      <c r="D606" s="35"/>
      <c r="E606" s="5">
        <f t="shared" ca="1" si="1203"/>
        <v>-0.06</v>
      </c>
      <c r="F606" s="5">
        <f t="shared" ca="1" si="1214"/>
        <v>-0.06</v>
      </c>
      <c r="G606" s="27">
        <f t="shared" ca="1" si="1215"/>
        <v>0</v>
      </c>
      <c r="H606" s="28"/>
      <c r="I606" s="28"/>
      <c r="J606" s="28"/>
      <c r="K606" s="28"/>
      <c r="L606" s="5"/>
      <c r="M606" s="1"/>
      <c r="N606" s="5">
        <f t="shared" ca="1" si="1208"/>
        <v>-0.21</v>
      </c>
      <c r="O606" s="5">
        <f t="shared" ca="1" si="1249"/>
        <v>-0.21</v>
      </c>
      <c r="P606" s="30">
        <f t="shared" ca="1" si="1216"/>
        <v>0</v>
      </c>
      <c r="Q606" s="28"/>
      <c r="R606" s="28"/>
      <c r="S606" s="28"/>
      <c r="T606" s="28"/>
      <c r="U606" s="5"/>
    </row>
    <row r="607" spans="1:21" x14ac:dyDescent="0.25">
      <c r="A607" s="4">
        <v>599</v>
      </c>
      <c r="B607" s="37" t="str">
        <f>MID(VLOOKUP(A607/4,'Nyquist Rate - Tx'!$E$15:$J$270,6),(MOD(A607,4)+1),1)</f>
        <v>0</v>
      </c>
      <c r="C607" s="5">
        <f t="shared" ca="1" si="1213"/>
        <v>57</v>
      </c>
      <c r="D607" s="35"/>
      <c r="E607" s="5">
        <f t="shared" ca="1" si="1203"/>
        <v>0.11399999999999999</v>
      </c>
      <c r="F607" s="5">
        <f t="shared" ca="1" si="1214"/>
        <v>0.11399999999999999</v>
      </c>
      <c r="G607" s="27">
        <f t="shared" ca="1" si="1215"/>
        <v>0</v>
      </c>
      <c r="H607" s="28"/>
      <c r="I607" s="28"/>
      <c r="J607" s="28"/>
      <c r="K607" s="28"/>
      <c r="L607" s="5"/>
      <c r="M607" s="1"/>
      <c r="N607" s="5">
        <f t="shared" ca="1" si="1208"/>
        <v>0.39899999999999997</v>
      </c>
      <c r="O607" s="5">
        <f t="shared" ca="1" si="1249"/>
        <v>0.39899999999999997</v>
      </c>
      <c r="P607" s="30">
        <f t="shared" ca="1" si="1216"/>
        <v>0</v>
      </c>
      <c r="Q607" s="28"/>
      <c r="R607" s="28"/>
      <c r="S607" s="28"/>
      <c r="T607" s="28"/>
      <c r="U607" s="5"/>
    </row>
    <row r="608" spans="1:21" x14ac:dyDescent="0.25">
      <c r="A608" s="4">
        <v>600</v>
      </c>
      <c r="B608" s="37" t="str">
        <f>MID(VLOOKUP(A608/4,'Nyquist Rate - Tx'!$E$15:$J$270,6),(MOD(A608,4)+1),1)</f>
        <v>0</v>
      </c>
      <c r="C608" s="5">
        <f t="shared" ca="1" si="1213"/>
        <v>50</v>
      </c>
      <c r="D608" s="35"/>
      <c r="E608" s="5">
        <f t="shared" ca="1" si="1203"/>
        <v>0.1</v>
      </c>
      <c r="F608" s="5">
        <f t="shared" ca="1" si="1214"/>
        <v>0.1</v>
      </c>
      <c r="G608" s="27">
        <f t="shared" ca="1" si="1215"/>
        <v>0</v>
      </c>
      <c r="H608" s="27" t="str">
        <f t="shared" ref="H608" ca="1" si="1258">CONCATENATE(G608, G609, G610, G611)</f>
        <v>0110</v>
      </c>
      <c r="I608" s="27">
        <f t="shared" ref="I608" ca="1" si="1259">BIN2DEC(H608)</f>
        <v>6</v>
      </c>
      <c r="J608" s="27">
        <v>150</v>
      </c>
      <c r="K608" s="27">
        <f t="shared" ref="K608" ca="1" si="1260">ABS(BIN2DEC(CONCATENATE(B608,B609,B610,B611))-I608)</f>
        <v>0</v>
      </c>
      <c r="L608" s="23">
        <f t="shared" ref="L608" ca="1" si="1261">I608*$K$2+$K$2/2</f>
        <v>8.125</v>
      </c>
      <c r="M608" s="1"/>
      <c r="N608" s="5">
        <f t="shared" ca="1" si="1208"/>
        <v>0.35</v>
      </c>
      <c r="O608" s="5">
        <f t="shared" ca="1" si="1249"/>
        <v>0.35</v>
      </c>
      <c r="P608" s="30">
        <f t="shared" ca="1" si="1216"/>
        <v>0</v>
      </c>
      <c r="Q608" s="30" t="str">
        <f t="shared" ref="Q608" ca="1" si="1262">CONCATENATE(P608,P609,P610,P611)</f>
        <v>0010</v>
      </c>
      <c r="R608" s="30">
        <f t="shared" ref="R608" ca="1" si="1263">BIN2DEC(Q608)</f>
        <v>2</v>
      </c>
      <c r="S608" s="30">
        <v>150</v>
      </c>
      <c r="T608" s="30">
        <f t="shared" ref="T608" ca="1" si="1264">ABS(BIN2DEC(CONCATENATE(B608,B609,B610,B611))-R608)</f>
        <v>4</v>
      </c>
      <c r="U608" s="11">
        <f t="shared" ref="U608" ca="1" si="1265">R608*$K$2</f>
        <v>2.5</v>
      </c>
    </row>
    <row r="609" spans="1:21" x14ac:dyDescent="0.25">
      <c r="A609" s="4">
        <v>601</v>
      </c>
      <c r="B609" s="37" t="str">
        <f>MID(VLOOKUP(A609/4,'Nyquist Rate - Tx'!$E$15:$J$270,6),(MOD(A609,4)+1),1)</f>
        <v>1</v>
      </c>
      <c r="C609" s="5">
        <f t="shared" ca="1" si="1213"/>
        <v>-72</v>
      </c>
      <c r="D609" s="35"/>
      <c r="E609" s="5">
        <f t="shared" ca="1" si="1203"/>
        <v>-0.14399999999999999</v>
      </c>
      <c r="F609" s="5">
        <f t="shared" ca="1" si="1214"/>
        <v>0.85599999999999998</v>
      </c>
      <c r="G609" s="27">
        <f t="shared" ca="1" si="1215"/>
        <v>1</v>
      </c>
      <c r="H609" s="28"/>
      <c r="I609" s="28"/>
      <c r="J609" s="28"/>
      <c r="K609" s="28"/>
      <c r="L609" s="5"/>
      <c r="M609" s="1"/>
      <c r="N609" s="5">
        <f t="shared" ca="1" si="1208"/>
        <v>-0.504</v>
      </c>
      <c r="O609" s="5">
        <f t="shared" ca="1" si="1249"/>
        <v>0.496</v>
      </c>
      <c r="P609" s="30">
        <f t="shared" ca="1" si="1216"/>
        <v>0</v>
      </c>
      <c r="Q609" s="28"/>
      <c r="R609" s="28"/>
      <c r="S609" s="28"/>
      <c r="T609" s="28"/>
      <c r="U609" s="5"/>
    </row>
    <row r="610" spans="1:21" x14ac:dyDescent="0.25">
      <c r="A610" s="4">
        <v>602</v>
      </c>
      <c r="B610" s="37" t="str">
        <f>MID(VLOOKUP(A610/4,'Nyquist Rate - Tx'!$E$15:$J$270,6),(MOD(A610,4)+1),1)</f>
        <v>1</v>
      </c>
      <c r="C610" s="5">
        <f t="shared" ca="1" si="1213"/>
        <v>-3</v>
      </c>
      <c r="D610" s="35"/>
      <c r="E610" s="5">
        <f t="shared" ca="1" si="1203"/>
        <v>-6.0000000000000001E-3</v>
      </c>
      <c r="F610" s="5">
        <f t="shared" ca="1" si="1214"/>
        <v>0.99399999999999999</v>
      </c>
      <c r="G610" s="27">
        <f t="shared" ca="1" si="1215"/>
        <v>1</v>
      </c>
      <c r="H610" s="28"/>
      <c r="I610" s="28"/>
      <c r="J610" s="28"/>
      <c r="K610" s="28"/>
      <c r="L610" s="5"/>
      <c r="M610" s="1"/>
      <c r="N610" s="5">
        <f t="shared" ca="1" si="1208"/>
        <v>-2.0999999999999998E-2</v>
      </c>
      <c r="O610" s="5">
        <f t="shared" ca="1" si="1249"/>
        <v>0.97899999999999998</v>
      </c>
      <c r="P610" s="30">
        <f t="shared" ca="1" si="1216"/>
        <v>1</v>
      </c>
      <c r="Q610" s="28"/>
      <c r="R610" s="28"/>
      <c r="S610" s="28"/>
      <c r="T610" s="28"/>
      <c r="U610" s="5"/>
    </row>
    <row r="611" spans="1:21" x14ac:dyDescent="0.25">
      <c r="A611" s="4">
        <v>603</v>
      </c>
      <c r="B611" s="37" t="str">
        <f>MID(VLOOKUP(A611/4,'Nyquist Rate - Tx'!$E$15:$J$270,6),(MOD(A611,4)+1),1)</f>
        <v>0</v>
      </c>
      <c r="C611" s="5">
        <f t="shared" ca="1" si="1213"/>
        <v>37</v>
      </c>
      <c r="D611" s="35"/>
      <c r="E611" s="5">
        <f t="shared" ca="1" si="1203"/>
        <v>7.3999999999999996E-2</v>
      </c>
      <c r="F611" s="5">
        <f t="shared" ca="1" si="1214"/>
        <v>7.3999999999999996E-2</v>
      </c>
      <c r="G611" s="27">
        <f t="shared" ca="1" si="1215"/>
        <v>0</v>
      </c>
      <c r="H611" s="28"/>
      <c r="I611" s="28"/>
      <c r="J611" s="28"/>
      <c r="K611" s="28"/>
      <c r="L611" s="5"/>
      <c r="M611" s="1"/>
      <c r="N611" s="5">
        <f t="shared" ca="1" si="1208"/>
        <v>0.25900000000000001</v>
      </c>
      <c r="O611" s="5">
        <f t="shared" ca="1" si="1249"/>
        <v>0.25900000000000001</v>
      </c>
      <c r="P611" s="30">
        <f t="shared" ca="1" si="1216"/>
        <v>0</v>
      </c>
      <c r="Q611" s="28"/>
      <c r="R611" s="28"/>
      <c r="S611" s="28"/>
      <c r="T611" s="28"/>
      <c r="U611" s="5"/>
    </row>
    <row r="612" spans="1:21" x14ac:dyDescent="0.25">
      <c r="A612" s="4">
        <v>604</v>
      </c>
      <c r="B612" s="37" t="str">
        <f>MID(VLOOKUP(A612/4,'Nyquist Rate - Tx'!$E$15:$J$270,6),(MOD(A612,4)+1),1)</f>
        <v>0</v>
      </c>
      <c r="C612" s="5">
        <f t="shared" ca="1" si="1213"/>
        <v>-54</v>
      </c>
      <c r="D612" s="35"/>
      <c r="E612" s="5">
        <f t="shared" ca="1" si="1203"/>
        <v>-0.10800000000000001</v>
      </c>
      <c r="F612" s="5">
        <f t="shared" ca="1" si="1214"/>
        <v>-0.10800000000000001</v>
      </c>
      <c r="G612" s="27">
        <f t="shared" ca="1" si="1215"/>
        <v>0</v>
      </c>
      <c r="H612" s="27" t="str">
        <f t="shared" ref="H612" ca="1" si="1266">CONCATENATE(G612, G613, G614, G615)</f>
        <v>0000</v>
      </c>
      <c r="I612" s="27">
        <f t="shared" ref="I612" ca="1" si="1267">BIN2DEC(H612)</f>
        <v>0</v>
      </c>
      <c r="J612" s="28">
        <v>151</v>
      </c>
      <c r="K612" s="27">
        <f t="shared" ref="K612" ca="1" si="1268">ABS(BIN2DEC(CONCATENATE(B612,B613,B614,B615))-I612)</f>
        <v>0</v>
      </c>
      <c r="L612" s="23">
        <f t="shared" ref="L612" ca="1" si="1269">I612*$K$2+$K$2/2</f>
        <v>0.625</v>
      </c>
      <c r="M612" s="1"/>
      <c r="N612" s="5">
        <f t="shared" ca="1" si="1208"/>
        <v>-0.378</v>
      </c>
      <c r="O612" s="5">
        <f t="shared" ca="1" si="1249"/>
        <v>-0.378</v>
      </c>
      <c r="P612" s="30">
        <f t="shared" ca="1" si="1216"/>
        <v>0</v>
      </c>
      <c r="Q612" s="30" t="str">
        <f t="shared" ref="Q612" ca="1" si="1270">CONCATENATE(P612,P613,P614,P615)</f>
        <v>0000</v>
      </c>
      <c r="R612" s="30">
        <f t="shared" ref="R612" ca="1" si="1271">BIN2DEC(Q612)</f>
        <v>0</v>
      </c>
      <c r="S612" s="30">
        <v>151</v>
      </c>
      <c r="T612" s="30">
        <f t="shared" ref="T612" ca="1" si="1272">ABS(BIN2DEC(CONCATENATE(B612,B613,B614,B615))-R612)</f>
        <v>0</v>
      </c>
      <c r="U612" s="11">
        <f t="shared" ref="U612" ca="1" si="1273">R612*$K$2</f>
        <v>0</v>
      </c>
    </row>
    <row r="613" spans="1:21" x14ac:dyDescent="0.25">
      <c r="A613" s="4">
        <v>605</v>
      </c>
      <c r="B613" s="37" t="str">
        <f>MID(VLOOKUP(A613/4,'Nyquist Rate - Tx'!$E$15:$J$270,6),(MOD(A613,4)+1),1)</f>
        <v>0</v>
      </c>
      <c r="C613" s="5">
        <f t="shared" ca="1" si="1213"/>
        <v>-90</v>
      </c>
      <c r="D613" s="35"/>
      <c r="E613" s="5">
        <f t="shared" ca="1" si="1203"/>
        <v>-0.18000000000000002</v>
      </c>
      <c r="F613" s="5">
        <f t="shared" ca="1" si="1214"/>
        <v>-0.18000000000000002</v>
      </c>
      <c r="G613" s="27">
        <f t="shared" ca="1" si="1215"/>
        <v>0</v>
      </c>
      <c r="H613" s="28"/>
      <c r="I613" s="28"/>
      <c r="J613" s="28"/>
      <c r="K613" s="28"/>
      <c r="L613" s="5"/>
      <c r="M613" s="1"/>
      <c r="N613" s="5">
        <f t="shared" ca="1" si="1208"/>
        <v>-0.63</v>
      </c>
      <c r="O613" s="5">
        <f t="shared" ca="1" si="1249"/>
        <v>-0.63</v>
      </c>
      <c r="P613" s="30">
        <f t="shared" ca="1" si="1216"/>
        <v>0</v>
      </c>
      <c r="Q613" s="28"/>
      <c r="R613" s="28"/>
      <c r="S613" s="28"/>
      <c r="T613" s="28"/>
      <c r="U613" s="5"/>
    </row>
    <row r="614" spans="1:21" x14ac:dyDescent="0.25">
      <c r="A614" s="4">
        <v>606</v>
      </c>
      <c r="B614" s="37" t="str">
        <f>MID(VLOOKUP(A614/4,'Nyquist Rate - Tx'!$E$15:$J$270,6),(MOD(A614,4)+1),1)</f>
        <v>0</v>
      </c>
      <c r="C614" s="5">
        <f t="shared" ca="1" si="1213"/>
        <v>-99</v>
      </c>
      <c r="D614" s="35"/>
      <c r="E614" s="5">
        <f t="shared" ca="1" si="1203"/>
        <v>-0.19800000000000001</v>
      </c>
      <c r="F614" s="5">
        <f t="shared" ca="1" si="1214"/>
        <v>-0.19800000000000001</v>
      </c>
      <c r="G614" s="27">
        <f t="shared" ca="1" si="1215"/>
        <v>0</v>
      </c>
      <c r="H614" s="28"/>
      <c r="I614" s="28"/>
      <c r="J614" s="28"/>
      <c r="K614" s="28"/>
      <c r="L614" s="5"/>
      <c r="M614" s="1"/>
      <c r="N614" s="5">
        <f t="shared" ca="1" si="1208"/>
        <v>-0.69299999999999995</v>
      </c>
      <c r="O614" s="5">
        <f t="shared" ca="1" si="1249"/>
        <v>-0.69299999999999995</v>
      </c>
      <c r="P614" s="30">
        <f t="shared" ca="1" si="1216"/>
        <v>0</v>
      </c>
      <c r="Q614" s="28"/>
      <c r="R614" s="28"/>
      <c r="S614" s="28"/>
      <c r="T614" s="28"/>
      <c r="U614" s="5"/>
    </row>
    <row r="615" spans="1:21" x14ac:dyDescent="0.25">
      <c r="A615" s="4">
        <v>607</v>
      </c>
      <c r="B615" s="37" t="str">
        <f>MID(VLOOKUP(A615/4,'Nyquist Rate - Tx'!$E$15:$J$270,6),(MOD(A615,4)+1),1)</f>
        <v>0</v>
      </c>
      <c r="C615" s="5">
        <f t="shared" ca="1" si="1213"/>
        <v>-11</v>
      </c>
      <c r="D615" s="35"/>
      <c r="E615" s="5">
        <f t="shared" ca="1" si="1203"/>
        <v>-2.2000000000000002E-2</v>
      </c>
      <c r="F615" s="5">
        <f t="shared" ca="1" si="1214"/>
        <v>-2.2000000000000002E-2</v>
      </c>
      <c r="G615" s="27">
        <f t="shared" ca="1" si="1215"/>
        <v>0</v>
      </c>
      <c r="H615" s="28"/>
      <c r="I615" s="28"/>
      <c r="J615" s="28"/>
      <c r="K615" s="28"/>
      <c r="L615" s="5"/>
      <c r="M615" s="1"/>
      <c r="N615" s="5">
        <f t="shared" ca="1" si="1208"/>
        <v>-7.6999999999999999E-2</v>
      </c>
      <c r="O615" s="5">
        <f t="shared" ca="1" si="1249"/>
        <v>-7.6999999999999999E-2</v>
      </c>
      <c r="P615" s="30">
        <f t="shared" ca="1" si="1216"/>
        <v>0</v>
      </c>
      <c r="Q615" s="28"/>
      <c r="R615" s="28"/>
      <c r="S615" s="28"/>
      <c r="T615" s="28"/>
      <c r="U615" s="5"/>
    </row>
    <row r="616" spans="1:21" x14ac:dyDescent="0.25">
      <c r="A616" s="4">
        <v>608</v>
      </c>
      <c r="B616" s="37" t="str">
        <f>MID(VLOOKUP(A616/4,'Nyquist Rate - Tx'!$E$15:$J$270,6),(MOD(A616,4)+1),1)</f>
        <v>1</v>
      </c>
      <c r="C616" s="5">
        <f t="shared" ca="1" si="1213"/>
        <v>95</v>
      </c>
      <c r="D616" s="35"/>
      <c r="E616" s="5">
        <f t="shared" ca="1" si="1203"/>
        <v>0.19</v>
      </c>
      <c r="F616" s="5">
        <f t="shared" ca="1" si="1214"/>
        <v>1.19</v>
      </c>
      <c r="G616" s="27">
        <f t="shared" ca="1" si="1215"/>
        <v>1</v>
      </c>
      <c r="H616" s="27" t="str">
        <f t="shared" ref="H616" ca="1" si="1274">CONCATENATE(G616, G617, G618, G619)</f>
        <v>1001</v>
      </c>
      <c r="I616" s="27">
        <f t="shared" ref="I616" ca="1" si="1275">BIN2DEC(H616)</f>
        <v>9</v>
      </c>
      <c r="J616" s="27">
        <v>152</v>
      </c>
      <c r="K616" s="27">
        <f t="shared" ref="K616" ca="1" si="1276">ABS(BIN2DEC(CONCATENATE(B616,B617,B618,B619))-I616)</f>
        <v>0</v>
      </c>
      <c r="L616" s="23">
        <f t="shared" ref="L616" ca="1" si="1277">I616*$K$2+$K$2/2</f>
        <v>11.875</v>
      </c>
      <c r="M616" s="1"/>
      <c r="N616" s="5">
        <f t="shared" ca="1" si="1208"/>
        <v>0.66499999999999992</v>
      </c>
      <c r="O616" s="5">
        <f t="shared" ca="1" si="1249"/>
        <v>1.665</v>
      </c>
      <c r="P616" s="30">
        <f t="shared" ca="1" si="1216"/>
        <v>1</v>
      </c>
      <c r="Q616" s="30" t="str">
        <f t="shared" ref="Q616" ca="1" si="1278">CONCATENATE(P616,P617,P618,P619)</f>
        <v>1001</v>
      </c>
      <c r="R616" s="30">
        <f t="shared" ref="R616" ca="1" si="1279">BIN2DEC(Q616)</f>
        <v>9</v>
      </c>
      <c r="S616" s="30">
        <v>152</v>
      </c>
      <c r="T616" s="30">
        <f t="shared" ref="T616" ca="1" si="1280">ABS(BIN2DEC(CONCATENATE(B616,B617,B618,B619))-R616)</f>
        <v>0</v>
      </c>
      <c r="U616" s="11">
        <f t="shared" ref="U616" ca="1" si="1281">R616*$K$2</f>
        <v>11.25</v>
      </c>
    </row>
    <row r="617" spans="1:21" x14ac:dyDescent="0.25">
      <c r="A617" s="4">
        <v>609</v>
      </c>
      <c r="B617" s="37" t="str">
        <f>MID(VLOOKUP(A617/4,'Nyquist Rate - Tx'!$E$15:$J$270,6),(MOD(A617,4)+1),1)</f>
        <v>0</v>
      </c>
      <c r="C617" s="5">
        <f t="shared" ca="1" si="1213"/>
        <v>57</v>
      </c>
      <c r="D617" s="35"/>
      <c r="E617" s="5">
        <f t="shared" ca="1" si="1203"/>
        <v>0.11399999999999999</v>
      </c>
      <c r="F617" s="5">
        <f t="shared" ca="1" si="1214"/>
        <v>0.11399999999999999</v>
      </c>
      <c r="G617" s="27">
        <f t="shared" ca="1" si="1215"/>
        <v>0</v>
      </c>
      <c r="H617" s="28"/>
      <c r="I617" s="28"/>
      <c r="J617" s="28"/>
      <c r="K617" s="28"/>
      <c r="L617" s="5"/>
      <c r="M617" s="1"/>
      <c r="N617" s="5">
        <f t="shared" ca="1" si="1208"/>
        <v>0.39899999999999997</v>
      </c>
      <c r="O617" s="5">
        <f t="shared" ca="1" si="1249"/>
        <v>0.39899999999999997</v>
      </c>
      <c r="P617" s="30">
        <f t="shared" ca="1" si="1216"/>
        <v>0</v>
      </c>
      <c r="Q617" s="28"/>
      <c r="R617" s="28"/>
      <c r="S617" s="28"/>
      <c r="T617" s="28"/>
      <c r="U617" s="5"/>
    </row>
    <row r="618" spans="1:21" x14ac:dyDescent="0.25">
      <c r="A618" s="4">
        <v>610</v>
      </c>
      <c r="B618" s="37" t="str">
        <f>MID(VLOOKUP(A618/4,'Nyquist Rate - Tx'!$E$15:$J$270,6),(MOD(A618,4)+1),1)</f>
        <v>0</v>
      </c>
      <c r="C618" s="5">
        <f t="shared" ca="1" si="1213"/>
        <v>-49</v>
      </c>
      <c r="D618" s="35"/>
      <c r="E618" s="5">
        <f t="shared" ca="1" si="1203"/>
        <v>-9.8000000000000004E-2</v>
      </c>
      <c r="F618" s="5">
        <f t="shared" ca="1" si="1214"/>
        <v>-9.8000000000000004E-2</v>
      </c>
      <c r="G618" s="27">
        <f t="shared" ca="1" si="1215"/>
        <v>0</v>
      </c>
      <c r="H618" s="28"/>
      <c r="I618" s="28"/>
      <c r="J618" s="28"/>
      <c r="K618" s="28"/>
      <c r="L618" s="5"/>
      <c r="M618" s="1"/>
      <c r="N618" s="5">
        <f t="shared" ca="1" si="1208"/>
        <v>-0.34299999999999997</v>
      </c>
      <c r="O618" s="5">
        <f t="shared" ca="1" si="1249"/>
        <v>-0.34299999999999997</v>
      </c>
      <c r="P618" s="30">
        <f t="shared" ca="1" si="1216"/>
        <v>0</v>
      </c>
      <c r="Q618" s="28"/>
      <c r="R618" s="28"/>
      <c r="S618" s="28"/>
      <c r="T618" s="28"/>
      <c r="U618" s="5"/>
    </row>
    <row r="619" spans="1:21" x14ac:dyDescent="0.25">
      <c r="A619" s="4">
        <v>611</v>
      </c>
      <c r="B619" s="37" t="str">
        <f>MID(VLOOKUP(A619/4,'Nyquist Rate - Tx'!$E$15:$J$270,6),(MOD(A619,4)+1),1)</f>
        <v>1</v>
      </c>
      <c r="C619" s="5">
        <f t="shared" ca="1" si="1213"/>
        <v>52</v>
      </c>
      <c r="D619" s="35"/>
      <c r="E619" s="5">
        <f t="shared" ca="1" si="1203"/>
        <v>0.10400000000000001</v>
      </c>
      <c r="F619" s="5">
        <f t="shared" ca="1" si="1214"/>
        <v>1.1040000000000001</v>
      </c>
      <c r="G619" s="27">
        <f t="shared" ca="1" si="1215"/>
        <v>1</v>
      </c>
      <c r="H619" s="28"/>
      <c r="I619" s="28"/>
      <c r="J619" s="28"/>
      <c r="K619" s="28"/>
      <c r="L619" s="5"/>
      <c r="M619" s="1"/>
      <c r="N619" s="5">
        <f t="shared" ca="1" si="1208"/>
        <v>0.36399999999999999</v>
      </c>
      <c r="O619" s="5">
        <f t="shared" ca="1" si="1249"/>
        <v>1.3639999999999999</v>
      </c>
      <c r="P619" s="30">
        <f t="shared" ca="1" si="1216"/>
        <v>1</v>
      </c>
      <c r="Q619" s="28"/>
      <c r="R619" s="28"/>
      <c r="S619" s="28"/>
      <c r="T619" s="28"/>
      <c r="U619" s="5"/>
    </row>
    <row r="620" spans="1:21" x14ac:dyDescent="0.25">
      <c r="A620" s="4">
        <v>612</v>
      </c>
      <c r="B620" s="37" t="str">
        <f>MID(VLOOKUP(A620/4,'Nyquist Rate - Tx'!$E$15:$J$270,6),(MOD(A620,4)+1),1)</f>
        <v>0</v>
      </c>
      <c r="C620" s="5">
        <f t="shared" ca="1" si="1213"/>
        <v>-89</v>
      </c>
      <c r="D620" s="35"/>
      <c r="E620" s="5">
        <f t="shared" ca="1" si="1203"/>
        <v>-0.17800000000000002</v>
      </c>
      <c r="F620" s="5">
        <f t="shared" ca="1" si="1214"/>
        <v>-0.17800000000000002</v>
      </c>
      <c r="G620" s="27">
        <f t="shared" ca="1" si="1215"/>
        <v>0</v>
      </c>
      <c r="H620" s="27" t="str">
        <f t="shared" ref="H620" ca="1" si="1282">CONCATENATE(G620, G621, G622, G623)</f>
        <v>0000</v>
      </c>
      <c r="I620" s="27">
        <f t="shared" ref="I620" ca="1" si="1283">BIN2DEC(H620)</f>
        <v>0</v>
      </c>
      <c r="J620" s="28">
        <v>153</v>
      </c>
      <c r="K620" s="27">
        <f t="shared" ref="K620" ca="1" si="1284">ABS(BIN2DEC(CONCATENATE(B620,B621,B622,B623))-I620)</f>
        <v>0</v>
      </c>
      <c r="L620" s="23">
        <f t="shared" ref="L620" ca="1" si="1285">I620*$K$2+$K$2/2</f>
        <v>0.625</v>
      </c>
      <c r="M620" s="1"/>
      <c r="N620" s="5">
        <f t="shared" ca="1" si="1208"/>
        <v>-0.623</v>
      </c>
      <c r="O620" s="5">
        <f t="shared" ca="1" si="1249"/>
        <v>-0.623</v>
      </c>
      <c r="P620" s="30">
        <f t="shared" ca="1" si="1216"/>
        <v>0</v>
      </c>
      <c r="Q620" s="30" t="str">
        <f t="shared" ref="Q620" ca="1" si="1286">CONCATENATE(P620,P621,P622,P623)</f>
        <v>0000</v>
      </c>
      <c r="R620" s="30">
        <f t="shared" ref="R620" ca="1" si="1287">BIN2DEC(Q620)</f>
        <v>0</v>
      </c>
      <c r="S620" s="30">
        <v>153</v>
      </c>
      <c r="T620" s="30">
        <f t="shared" ref="T620" ca="1" si="1288">ABS(BIN2DEC(CONCATENATE(B620,B621,B622,B623))-R620)</f>
        <v>0</v>
      </c>
      <c r="U620" s="11">
        <f t="shared" ref="U620" ca="1" si="1289">R620*$K$2</f>
        <v>0</v>
      </c>
    </row>
    <row r="621" spans="1:21" x14ac:dyDescent="0.25">
      <c r="A621" s="4">
        <v>613</v>
      </c>
      <c r="B621" s="37" t="str">
        <f>MID(VLOOKUP(A621/4,'Nyquist Rate - Tx'!$E$15:$J$270,6),(MOD(A621,4)+1),1)</f>
        <v>0</v>
      </c>
      <c r="C621" s="5">
        <f t="shared" ca="1" si="1213"/>
        <v>-92</v>
      </c>
      <c r="D621" s="35"/>
      <c r="E621" s="5">
        <f t="shared" ca="1" si="1203"/>
        <v>-0.18400000000000002</v>
      </c>
      <c r="F621" s="5">
        <f t="shared" ca="1" si="1214"/>
        <v>-0.18400000000000002</v>
      </c>
      <c r="G621" s="27">
        <f t="shared" ca="1" si="1215"/>
        <v>0</v>
      </c>
      <c r="H621" s="28"/>
      <c r="I621" s="28"/>
      <c r="J621" s="28"/>
      <c r="K621" s="28"/>
      <c r="L621" s="5"/>
      <c r="M621" s="1"/>
      <c r="N621" s="5">
        <f t="shared" ca="1" si="1208"/>
        <v>-0.64400000000000002</v>
      </c>
      <c r="O621" s="5">
        <f t="shared" ca="1" si="1249"/>
        <v>-0.64400000000000002</v>
      </c>
      <c r="P621" s="30">
        <f t="shared" ca="1" si="1216"/>
        <v>0</v>
      </c>
      <c r="Q621" s="28"/>
      <c r="R621" s="28"/>
      <c r="S621" s="28"/>
      <c r="T621" s="28"/>
      <c r="U621" s="5"/>
    </row>
    <row r="622" spans="1:21" x14ac:dyDescent="0.25">
      <c r="A622" s="4">
        <v>614</v>
      </c>
      <c r="B622" s="37" t="str">
        <f>MID(VLOOKUP(A622/4,'Nyquist Rate - Tx'!$E$15:$J$270,6),(MOD(A622,4)+1),1)</f>
        <v>0</v>
      </c>
      <c r="C622" s="5">
        <f t="shared" ca="1" si="1213"/>
        <v>-35</v>
      </c>
      <c r="D622" s="35"/>
      <c r="E622" s="5">
        <f t="shared" ca="1" si="1203"/>
        <v>-6.9999999999999993E-2</v>
      </c>
      <c r="F622" s="5">
        <f t="shared" ca="1" si="1214"/>
        <v>-6.9999999999999993E-2</v>
      </c>
      <c r="G622" s="27">
        <f t="shared" ca="1" si="1215"/>
        <v>0</v>
      </c>
      <c r="H622" s="28"/>
      <c r="I622" s="28"/>
      <c r="J622" s="28"/>
      <c r="K622" s="28"/>
      <c r="L622" s="5"/>
      <c r="M622" s="1"/>
      <c r="N622" s="5">
        <f t="shared" ca="1" si="1208"/>
        <v>-0.24499999999999997</v>
      </c>
      <c r="O622" s="5">
        <f t="shared" ca="1" si="1249"/>
        <v>-0.24499999999999997</v>
      </c>
      <c r="P622" s="30">
        <f t="shared" ca="1" si="1216"/>
        <v>0</v>
      </c>
      <c r="Q622" s="28"/>
      <c r="R622" s="28"/>
      <c r="S622" s="28"/>
      <c r="T622" s="28"/>
      <c r="U622" s="5"/>
    </row>
    <row r="623" spans="1:21" x14ac:dyDescent="0.25">
      <c r="A623" s="4">
        <v>615</v>
      </c>
      <c r="B623" s="37" t="str">
        <f>MID(VLOOKUP(A623/4,'Nyquist Rate - Tx'!$E$15:$J$270,6),(MOD(A623,4)+1),1)</f>
        <v>0</v>
      </c>
      <c r="C623" s="5">
        <f t="shared" ca="1" si="1213"/>
        <v>-66</v>
      </c>
      <c r="D623" s="35"/>
      <c r="E623" s="5">
        <f t="shared" ca="1" si="1203"/>
        <v>-0.13200000000000001</v>
      </c>
      <c r="F623" s="5">
        <f t="shared" ca="1" si="1214"/>
        <v>-0.13200000000000001</v>
      </c>
      <c r="G623" s="27">
        <f t="shared" ca="1" si="1215"/>
        <v>0</v>
      </c>
      <c r="H623" s="28"/>
      <c r="I623" s="28"/>
      <c r="J623" s="28"/>
      <c r="K623" s="28"/>
      <c r="L623" s="5"/>
      <c r="M623" s="1"/>
      <c r="N623" s="5">
        <f t="shared" ca="1" si="1208"/>
        <v>-0.46199999999999997</v>
      </c>
      <c r="O623" s="5">
        <f t="shared" ca="1" si="1249"/>
        <v>-0.46199999999999997</v>
      </c>
      <c r="P623" s="30">
        <f t="shared" ca="1" si="1216"/>
        <v>0</v>
      </c>
      <c r="Q623" s="28"/>
      <c r="R623" s="28"/>
      <c r="S623" s="28"/>
      <c r="T623" s="28"/>
      <c r="U623" s="5"/>
    </row>
    <row r="624" spans="1:21" x14ac:dyDescent="0.25">
      <c r="A624" s="4">
        <v>616</v>
      </c>
      <c r="B624" s="37" t="str">
        <f>MID(VLOOKUP(A624/4,'Nyquist Rate - Tx'!$E$15:$J$270,6),(MOD(A624,4)+1),1)</f>
        <v>0</v>
      </c>
      <c r="C624" s="5">
        <f t="shared" ca="1" si="1213"/>
        <v>68</v>
      </c>
      <c r="D624" s="35"/>
      <c r="E624" s="5">
        <f t="shared" ca="1" si="1203"/>
        <v>0.13600000000000001</v>
      </c>
      <c r="F624" s="5">
        <f t="shared" ca="1" si="1214"/>
        <v>0.13600000000000001</v>
      </c>
      <c r="G624" s="27">
        <f t="shared" ca="1" si="1215"/>
        <v>0</v>
      </c>
      <c r="H624" s="27" t="str">
        <f t="shared" ref="H624" ca="1" si="1290">CONCATENATE(G624, G625, G626, G627)</f>
        <v>0110</v>
      </c>
      <c r="I624" s="27">
        <f t="shared" ref="I624" ca="1" si="1291">BIN2DEC(H624)</f>
        <v>6</v>
      </c>
      <c r="J624" s="27">
        <v>154</v>
      </c>
      <c r="K624" s="27">
        <f t="shared" ref="K624" ca="1" si="1292">ABS(BIN2DEC(CONCATENATE(B624,B625,B626,B627))-I624)</f>
        <v>0</v>
      </c>
      <c r="L624" s="23">
        <f t="shared" ref="L624" ca="1" si="1293">I624*$K$2+$K$2/2</f>
        <v>8.125</v>
      </c>
      <c r="M624" s="1"/>
      <c r="N624" s="5">
        <f t="shared" ca="1" si="1208"/>
        <v>0.47599999999999998</v>
      </c>
      <c r="O624" s="5">
        <f t="shared" ca="1" si="1249"/>
        <v>0.47599999999999998</v>
      </c>
      <c r="P624" s="30">
        <f t="shared" ca="1" si="1216"/>
        <v>0</v>
      </c>
      <c r="Q624" s="30" t="str">
        <f t="shared" ref="Q624" ca="1" si="1294">CONCATENATE(P624,P625,P626,P627)</f>
        <v>0110</v>
      </c>
      <c r="R624" s="30">
        <f t="shared" ref="R624" ca="1" si="1295">BIN2DEC(Q624)</f>
        <v>6</v>
      </c>
      <c r="S624" s="30">
        <v>154</v>
      </c>
      <c r="T624" s="30">
        <f t="shared" ref="T624" ca="1" si="1296">ABS(BIN2DEC(CONCATENATE(B624,B625,B626,B627))-R624)</f>
        <v>0</v>
      </c>
      <c r="U624" s="11">
        <f t="shared" ref="U624" ca="1" si="1297">R624*$K$2</f>
        <v>7.5</v>
      </c>
    </row>
    <row r="625" spans="1:21" x14ac:dyDescent="0.25">
      <c r="A625" s="4">
        <v>617</v>
      </c>
      <c r="B625" s="37" t="str">
        <f>MID(VLOOKUP(A625/4,'Nyquist Rate - Tx'!$E$15:$J$270,6),(MOD(A625,4)+1),1)</f>
        <v>1</v>
      </c>
      <c r="C625" s="5">
        <f t="shared" ca="1" si="1213"/>
        <v>83</v>
      </c>
      <c r="D625" s="35"/>
      <c r="E625" s="5">
        <f t="shared" ca="1" si="1203"/>
        <v>0.16600000000000001</v>
      </c>
      <c r="F625" s="5">
        <f t="shared" ca="1" si="1214"/>
        <v>1.1659999999999999</v>
      </c>
      <c r="G625" s="27">
        <f t="shared" ca="1" si="1215"/>
        <v>1</v>
      </c>
      <c r="H625" s="28"/>
      <c r="I625" s="28"/>
      <c r="J625" s="28"/>
      <c r="K625" s="28"/>
      <c r="L625" s="5"/>
      <c r="M625" s="1"/>
      <c r="N625" s="5">
        <f t="shared" ca="1" si="1208"/>
        <v>0.58099999999999996</v>
      </c>
      <c r="O625" s="5">
        <f t="shared" ca="1" si="1249"/>
        <v>1.581</v>
      </c>
      <c r="P625" s="30">
        <f t="shared" ca="1" si="1216"/>
        <v>1</v>
      </c>
      <c r="Q625" s="28"/>
      <c r="R625" s="28"/>
      <c r="S625" s="28"/>
      <c r="T625" s="28"/>
      <c r="U625" s="5"/>
    </row>
    <row r="626" spans="1:21" x14ac:dyDescent="0.25">
      <c r="A626" s="4">
        <v>618</v>
      </c>
      <c r="B626" s="37" t="str">
        <f>MID(VLOOKUP(A626/4,'Nyquist Rate - Tx'!$E$15:$J$270,6),(MOD(A626,4)+1),1)</f>
        <v>1</v>
      </c>
      <c r="C626" s="5">
        <f t="shared" ca="1" si="1213"/>
        <v>32</v>
      </c>
      <c r="D626" s="35"/>
      <c r="E626" s="5">
        <f t="shared" ca="1" si="1203"/>
        <v>6.4000000000000001E-2</v>
      </c>
      <c r="F626" s="5">
        <f t="shared" ca="1" si="1214"/>
        <v>1.0640000000000001</v>
      </c>
      <c r="G626" s="27">
        <f t="shared" ca="1" si="1215"/>
        <v>1</v>
      </c>
      <c r="H626" s="28"/>
      <c r="I626" s="28"/>
      <c r="J626" s="28"/>
      <c r="K626" s="28"/>
      <c r="L626" s="5"/>
      <c r="M626" s="1"/>
      <c r="N626" s="5">
        <f t="shared" ca="1" si="1208"/>
        <v>0.22399999999999998</v>
      </c>
      <c r="O626" s="5">
        <f t="shared" ca="1" si="1249"/>
        <v>1.224</v>
      </c>
      <c r="P626" s="30">
        <f t="shared" ca="1" si="1216"/>
        <v>1</v>
      </c>
      <c r="Q626" s="28"/>
      <c r="R626" s="28"/>
      <c r="S626" s="28"/>
      <c r="T626" s="28"/>
      <c r="U626" s="5"/>
    </row>
    <row r="627" spans="1:21" x14ac:dyDescent="0.25">
      <c r="A627" s="4">
        <v>619</v>
      </c>
      <c r="B627" s="37" t="str">
        <f>MID(VLOOKUP(A627/4,'Nyquist Rate - Tx'!$E$15:$J$270,6),(MOD(A627,4)+1),1)</f>
        <v>0</v>
      </c>
      <c r="C627" s="5">
        <f t="shared" ca="1" si="1213"/>
        <v>10</v>
      </c>
      <c r="D627" s="35"/>
      <c r="E627" s="5">
        <f t="shared" ca="1" si="1203"/>
        <v>2.0000000000000004E-2</v>
      </c>
      <c r="F627" s="5">
        <f t="shared" ca="1" si="1214"/>
        <v>2.0000000000000004E-2</v>
      </c>
      <c r="G627" s="27">
        <f t="shared" ca="1" si="1215"/>
        <v>0</v>
      </c>
      <c r="H627" s="28"/>
      <c r="I627" s="28"/>
      <c r="J627" s="28"/>
      <c r="K627" s="28"/>
      <c r="L627" s="5"/>
      <c r="M627" s="1"/>
      <c r="N627" s="5">
        <f t="shared" ca="1" si="1208"/>
        <v>6.9999999999999993E-2</v>
      </c>
      <c r="O627" s="5">
        <f t="shared" ca="1" si="1249"/>
        <v>6.9999999999999993E-2</v>
      </c>
      <c r="P627" s="30">
        <f t="shared" ca="1" si="1216"/>
        <v>0</v>
      </c>
      <c r="Q627" s="28"/>
      <c r="R627" s="28"/>
      <c r="S627" s="28"/>
      <c r="T627" s="28"/>
      <c r="U627" s="5"/>
    </row>
    <row r="628" spans="1:21" x14ac:dyDescent="0.25">
      <c r="A628" s="4">
        <v>620</v>
      </c>
      <c r="B628" s="37" t="str">
        <f>MID(VLOOKUP(A628/4,'Nyquist Rate - Tx'!$E$15:$J$270,6),(MOD(A628,4)+1),1)</f>
        <v>0</v>
      </c>
      <c r="C628" s="5">
        <f t="shared" ca="1" si="1213"/>
        <v>-52</v>
      </c>
      <c r="D628" s="35"/>
      <c r="E628" s="5">
        <f t="shared" ca="1" si="1203"/>
        <v>-0.10400000000000001</v>
      </c>
      <c r="F628" s="5">
        <f t="shared" ca="1" si="1214"/>
        <v>-0.10400000000000001</v>
      </c>
      <c r="G628" s="27">
        <f t="shared" ca="1" si="1215"/>
        <v>0</v>
      </c>
      <c r="H628" s="27" t="str">
        <f t="shared" ref="H628" ca="1" si="1298">CONCATENATE(G628, G629, G630, G631)</f>
        <v>0000</v>
      </c>
      <c r="I628" s="27">
        <f t="shared" ref="I628" ca="1" si="1299">BIN2DEC(H628)</f>
        <v>0</v>
      </c>
      <c r="J628" s="28">
        <v>155</v>
      </c>
      <c r="K628" s="27">
        <f t="shared" ref="K628" ca="1" si="1300">ABS(BIN2DEC(CONCATENATE(B628,B629,B630,B631))-I628)</f>
        <v>0</v>
      </c>
      <c r="L628" s="23">
        <f t="shared" ref="L628" ca="1" si="1301">I628*$K$2+$K$2/2</f>
        <v>0.625</v>
      </c>
      <c r="M628" s="1"/>
      <c r="N628" s="5">
        <f t="shared" ca="1" si="1208"/>
        <v>-0.36399999999999999</v>
      </c>
      <c r="O628" s="5">
        <f t="shared" ca="1" si="1249"/>
        <v>-0.36399999999999999</v>
      </c>
      <c r="P628" s="30">
        <f t="shared" ca="1" si="1216"/>
        <v>0</v>
      </c>
      <c r="Q628" s="30" t="str">
        <f t="shared" ref="Q628" ca="1" si="1302">CONCATENATE(P628,P629,P630,P631)</f>
        <v>0000</v>
      </c>
      <c r="R628" s="30">
        <f t="shared" ref="R628" ca="1" si="1303">BIN2DEC(Q628)</f>
        <v>0</v>
      </c>
      <c r="S628" s="30">
        <v>155</v>
      </c>
      <c r="T628" s="30">
        <f t="shared" ref="T628" ca="1" si="1304">ABS(BIN2DEC(CONCATENATE(B628,B629,B630,B631))-R628)</f>
        <v>0</v>
      </c>
      <c r="U628" s="11">
        <f t="shared" ref="U628" ca="1" si="1305">R628*$K$2</f>
        <v>0</v>
      </c>
    </row>
    <row r="629" spans="1:21" x14ac:dyDescent="0.25">
      <c r="A629" s="4">
        <v>621</v>
      </c>
      <c r="B629" s="37" t="str">
        <f>MID(VLOOKUP(A629/4,'Nyquist Rate - Tx'!$E$15:$J$270,6),(MOD(A629,4)+1),1)</f>
        <v>0</v>
      </c>
      <c r="C629" s="5">
        <f t="shared" ca="1" si="1213"/>
        <v>-77</v>
      </c>
      <c r="D629" s="35"/>
      <c r="E629" s="5">
        <f t="shared" ca="1" si="1203"/>
        <v>-0.15400000000000003</v>
      </c>
      <c r="F629" s="5">
        <f t="shared" ca="1" si="1214"/>
        <v>-0.15400000000000003</v>
      </c>
      <c r="G629" s="27">
        <f t="shared" ca="1" si="1215"/>
        <v>0</v>
      </c>
      <c r="H629" s="28"/>
      <c r="I629" s="28"/>
      <c r="J629" s="28"/>
      <c r="K629" s="28"/>
      <c r="L629" s="5"/>
      <c r="M629" s="1"/>
      <c r="N629" s="5">
        <f t="shared" ca="1" si="1208"/>
        <v>-0.53899999999999992</v>
      </c>
      <c r="O629" s="5">
        <f t="shared" ca="1" si="1249"/>
        <v>-0.53899999999999992</v>
      </c>
      <c r="P629" s="30">
        <f t="shared" ca="1" si="1216"/>
        <v>0</v>
      </c>
      <c r="Q629" s="28"/>
      <c r="R629" s="28"/>
      <c r="S629" s="28"/>
      <c r="T629" s="28"/>
      <c r="U629" s="5"/>
    </row>
    <row r="630" spans="1:21" x14ac:dyDescent="0.25">
      <c r="A630" s="4">
        <v>622</v>
      </c>
      <c r="B630" s="37" t="str">
        <f>MID(VLOOKUP(A630/4,'Nyquist Rate - Tx'!$E$15:$J$270,6),(MOD(A630,4)+1),1)</f>
        <v>0</v>
      </c>
      <c r="C630" s="5">
        <f t="shared" ca="1" si="1213"/>
        <v>23</v>
      </c>
      <c r="D630" s="35"/>
      <c r="E630" s="5">
        <f t="shared" ca="1" si="1203"/>
        <v>4.6000000000000006E-2</v>
      </c>
      <c r="F630" s="5">
        <f t="shared" ca="1" si="1214"/>
        <v>4.6000000000000006E-2</v>
      </c>
      <c r="G630" s="27">
        <f t="shared" ca="1" si="1215"/>
        <v>0</v>
      </c>
      <c r="H630" s="28"/>
      <c r="I630" s="28"/>
      <c r="J630" s="28"/>
      <c r="K630" s="28"/>
      <c r="L630" s="5"/>
      <c r="M630" s="1"/>
      <c r="N630" s="5">
        <f t="shared" ca="1" si="1208"/>
        <v>0.161</v>
      </c>
      <c r="O630" s="5">
        <f t="shared" ca="1" si="1249"/>
        <v>0.161</v>
      </c>
      <c r="P630" s="30">
        <f t="shared" ca="1" si="1216"/>
        <v>0</v>
      </c>
      <c r="Q630" s="28"/>
      <c r="R630" s="28"/>
      <c r="S630" s="28"/>
      <c r="T630" s="28"/>
      <c r="U630" s="5"/>
    </row>
    <row r="631" spans="1:21" x14ac:dyDescent="0.25">
      <c r="A631" s="4">
        <v>623</v>
      </c>
      <c r="B631" s="37" t="str">
        <f>MID(VLOOKUP(A631/4,'Nyquist Rate - Tx'!$E$15:$J$270,6),(MOD(A631,4)+1),1)</f>
        <v>0</v>
      </c>
      <c r="C631" s="5">
        <f t="shared" ca="1" si="1213"/>
        <v>-88</v>
      </c>
      <c r="D631" s="35"/>
      <c r="E631" s="5">
        <f t="shared" ca="1" si="1203"/>
        <v>-0.17600000000000002</v>
      </c>
      <c r="F631" s="5">
        <f t="shared" ca="1" si="1214"/>
        <v>-0.17600000000000002</v>
      </c>
      <c r="G631" s="27">
        <f t="shared" ca="1" si="1215"/>
        <v>0</v>
      </c>
      <c r="H631" s="28"/>
      <c r="I631" s="28"/>
      <c r="J631" s="28"/>
      <c r="K631" s="28"/>
      <c r="L631" s="5"/>
      <c r="M631" s="1"/>
      <c r="N631" s="5">
        <f t="shared" ca="1" si="1208"/>
        <v>-0.61599999999999999</v>
      </c>
      <c r="O631" s="5">
        <f t="shared" ca="1" si="1249"/>
        <v>-0.61599999999999999</v>
      </c>
      <c r="P631" s="30">
        <f t="shared" ca="1" si="1216"/>
        <v>0</v>
      </c>
      <c r="Q631" s="28"/>
      <c r="R631" s="28"/>
      <c r="S631" s="28"/>
      <c r="T631" s="28"/>
      <c r="U631" s="5"/>
    </row>
    <row r="632" spans="1:21" x14ac:dyDescent="0.25">
      <c r="A632" s="4">
        <v>624</v>
      </c>
      <c r="B632" s="37" t="str">
        <f>MID(VLOOKUP(A632/4,'Nyquist Rate - Tx'!$E$15:$J$270,6),(MOD(A632,4)+1),1)</f>
        <v>1</v>
      </c>
      <c r="C632" s="5">
        <f t="shared" ca="1" si="1213"/>
        <v>35</v>
      </c>
      <c r="D632" s="35"/>
      <c r="E632" s="5">
        <f t="shared" ca="1" si="1203"/>
        <v>6.9999999999999993E-2</v>
      </c>
      <c r="F632" s="5">
        <f t="shared" ca="1" si="1214"/>
        <v>1.07</v>
      </c>
      <c r="G632" s="27">
        <f t="shared" ca="1" si="1215"/>
        <v>1</v>
      </c>
      <c r="H632" s="27" t="str">
        <f t="shared" ref="H632" ca="1" si="1306">CONCATENATE(G632, G633, G634, G635)</f>
        <v>1001</v>
      </c>
      <c r="I632" s="27">
        <f t="shared" ref="I632" ca="1" si="1307">BIN2DEC(H632)</f>
        <v>9</v>
      </c>
      <c r="J632" s="27">
        <v>156</v>
      </c>
      <c r="K632" s="27">
        <f t="shared" ref="K632" ca="1" si="1308">ABS(BIN2DEC(CONCATENATE(B632,B633,B634,B635))-I632)</f>
        <v>0</v>
      </c>
      <c r="L632" s="23">
        <f t="shared" ref="L632" ca="1" si="1309">I632*$K$2+$K$2/2</f>
        <v>11.875</v>
      </c>
      <c r="M632" s="1"/>
      <c r="N632" s="5">
        <f t="shared" ca="1" si="1208"/>
        <v>0.24499999999999997</v>
      </c>
      <c r="O632" s="5">
        <f t="shared" ca="1" si="1249"/>
        <v>1.2449999999999999</v>
      </c>
      <c r="P632" s="30">
        <f t="shared" ca="1" si="1216"/>
        <v>1</v>
      </c>
      <c r="Q632" s="30" t="str">
        <f t="shared" ref="Q632" ca="1" si="1310">CONCATENATE(P632,P633,P634,P635)</f>
        <v>1001</v>
      </c>
      <c r="R632" s="30">
        <f t="shared" ref="R632" ca="1" si="1311">BIN2DEC(Q632)</f>
        <v>9</v>
      </c>
      <c r="S632" s="30">
        <v>156</v>
      </c>
      <c r="T632" s="30">
        <f t="shared" ref="T632" ca="1" si="1312">ABS(BIN2DEC(CONCATENATE(B632,B633,B634,B635))-R632)</f>
        <v>0</v>
      </c>
      <c r="U632" s="11">
        <f t="shared" ref="U632" ca="1" si="1313">R632*$K$2</f>
        <v>11.25</v>
      </c>
    </row>
    <row r="633" spans="1:21" x14ac:dyDescent="0.25">
      <c r="A633" s="4">
        <v>625</v>
      </c>
      <c r="B633" s="37" t="str">
        <f>MID(VLOOKUP(A633/4,'Nyquist Rate - Tx'!$E$15:$J$270,6),(MOD(A633,4)+1),1)</f>
        <v>0</v>
      </c>
      <c r="C633" s="5">
        <f t="shared" ca="1" si="1213"/>
        <v>-3</v>
      </c>
      <c r="D633" s="35"/>
      <c r="E633" s="5">
        <f t="shared" ca="1" si="1203"/>
        <v>-6.0000000000000001E-3</v>
      </c>
      <c r="F633" s="5">
        <f t="shared" ca="1" si="1214"/>
        <v>-6.0000000000000001E-3</v>
      </c>
      <c r="G633" s="27">
        <f t="shared" ca="1" si="1215"/>
        <v>0</v>
      </c>
      <c r="H633" s="28"/>
      <c r="I633" s="28"/>
      <c r="J633" s="28"/>
      <c r="K633" s="28"/>
      <c r="L633" s="5"/>
      <c r="M633" s="1"/>
      <c r="N633" s="5">
        <f t="shared" ca="1" si="1208"/>
        <v>-2.0999999999999998E-2</v>
      </c>
      <c r="O633" s="5">
        <f t="shared" ca="1" si="1249"/>
        <v>-2.0999999999999998E-2</v>
      </c>
      <c r="P633" s="30">
        <f t="shared" ca="1" si="1216"/>
        <v>0</v>
      </c>
      <c r="Q633" s="28"/>
      <c r="R633" s="28"/>
      <c r="S633" s="28"/>
      <c r="T633" s="28"/>
      <c r="U633" s="5"/>
    </row>
    <row r="634" spans="1:21" x14ac:dyDescent="0.25">
      <c r="A634" s="4">
        <v>626</v>
      </c>
      <c r="B634" s="37" t="str">
        <f>MID(VLOOKUP(A634/4,'Nyquist Rate - Tx'!$E$15:$J$270,6),(MOD(A634,4)+1),1)</f>
        <v>0</v>
      </c>
      <c r="C634" s="5">
        <f t="shared" ca="1" si="1213"/>
        <v>-7</v>
      </c>
      <c r="D634" s="35"/>
      <c r="E634" s="5">
        <f t="shared" ca="1" si="1203"/>
        <v>-1.4000000000000002E-2</v>
      </c>
      <c r="F634" s="5">
        <f t="shared" ca="1" si="1214"/>
        <v>-1.4000000000000002E-2</v>
      </c>
      <c r="G634" s="27">
        <f t="shared" ca="1" si="1215"/>
        <v>0</v>
      </c>
      <c r="H634" s="28"/>
      <c r="I634" s="28"/>
      <c r="J634" s="28"/>
      <c r="K634" s="28"/>
      <c r="L634" s="5"/>
      <c r="M634" s="1"/>
      <c r="N634" s="5">
        <f t="shared" ca="1" si="1208"/>
        <v>-4.9000000000000002E-2</v>
      </c>
      <c r="O634" s="5">
        <f t="shared" ca="1" si="1249"/>
        <v>-4.9000000000000002E-2</v>
      </c>
      <c r="P634" s="30">
        <f t="shared" ca="1" si="1216"/>
        <v>0</v>
      </c>
      <c r="Q634" s="28"/>
      <c r="R634" s="28"/>
      <c r="S634" s="28"/>
      <c r="T634" s="28"/>
      <c r="U634" s="5"/>
    </row>
    <row r="635" spans="1:21" x14ac:dyDescent="0.25">
      <c r="A635" s="4">
        <v>627</v>
      </c>
      <c r="B635" s="37" t="str">
        <f>MID(VLOOKUP(A635/4,'Nyquist Rate - Tx'!$E$15:$J$270,6),(MOD(A635,4)+1),1)</f>
        <v>1</v>
      </c>
      <c r="C635" s="5">
        <f t="shared" ca="1" si="1213"/>
        <v>18</v>
      </c>
      <c r="D635" s="35"/>
      <c r="E635" s="5">
        <f t="shared" ca="1" si="1203"/>
        <v>3.5999999999999997E-2</v>
      </c>
      <c r="F635" s="5">
        <f t="shared" ca="1" si="1214"/>
        <v>1.036</v>
      </c>
      <c r="G635" s="27">
        <f t="shared" ca="1" si="1215"/>
        <v>1</v>
      </c>
      <c r="H635" s="28"/>
      <c r="I635" s="28"/>
      <c r="J635" s="28"/>
      <c r="K635" s="28"/>
      <c r="L635" s="5"/>
      <c r="M635" s="1"/>
      <c r="N635" s="5">
        <f t="shared" ca="1" si="1208"/>
        <v>0.126</v>
      </c>
      <c r="O635" s="5">
        <f t="shared" ca="1" si="1249"/>
        <v>1.1259999999999999</v>
      </c>
      <c r="P635" s="30">
        <f t="shared" ca="1" si="1216"/>
        <v>1</v>
      </c>
      <c r="Q635" s="28"/>
      <c r="R635" s="28"/>
      <c r="S635" s="28"/>
      <c r="T635" s="28"/>
      <c r="U635" s="5"/>
    </row>
    <row r="636" spans="1:21" x14ac:dyDescent="0.25">
      <c r="A636" s="4">
        <v>628</v>
      </c>
      <c r="B636" s="37" t="str">
        <f>MID(VLOOKUP(A636/4,'Nyquist Rate - Tx'!$E$15:$J$270,6),(MOD(A636,4)+1),1)</f>
        <v>0</v>
      </c>
      <c r="C636" s="5">
        <f t="shared" ca="1" si="1213"/>
        <v>-61</v>
      </c>
      <c r="D636" s="35"/>
      <c r="E636" s="5">
        <f t="shared" ca="1" si="1203"/>
        <v>-0.122</v>
      </c>
      <c r="F636" s="5">
        <f t="shared" ca="1" si="1214"/>
        <v>-0.122</v>
      </c>
      <c r="G636" s="27">
        <f t="shared" ca="1" si="1215"/>
        <v>0</v>
      </c>
      <c r="H636" s="27" t="str">
        <f t="shared" ref="H636" ca="1" si="1314">CONCATENATE(G636, G637, G638, G639)</f>
        <v>0000</v>
      </c>
      <c r="I636" s="27">
        <f t="shared" ref="I636" ca="1" si="1315">BIN2DEC(H636)</f>
        <v>0</v>
      </c>
      <c r="J636" s="28">
        <v>157</v>
      </c>
      <c r="K636" s="27">
        <f t="shared" ref="K636" ca="1" si="1316">ABS(BIN2DEC(CONCATENATE(B636,B637,B638,B639))-I636)</f>
        <v>0</v>
      </c>
      <c r="L636" s="23">
        <f t="shared" ref="L636" ca="1" si="1317">I636*$K$2+$K$2/2</f>
        <v>0.625</v>
      </c>
      <c r="M636" s="1"/>
      <c r="N636" s="5">
        <f t="shared" ca="1" si="1208"/>
        <v>-0.42699999999999999</v>
      </c>
      <c r="O636" s="5">
        <f t="shared" ca="1" si="1249"/>
        <v>-0.42699999999999999</v>
      </c>
      <c r="P636" s="30">
        <f t="shared" ca="1" si="1216"/>
        <v>0</v>
      </c>
      <c r="Q636" s="30" t="str">
        <f t="shared" ref="Q636" ca="1" si="1318">CONCATENATE(P636,P637,P638,P639)</f>
        <v>0001</v>
      </c>
      <c r="R636" s="30">
        <f t="shared" ref="R636" ca="1" si="1319">BIN2DEC(Q636)</f>
        <v>1</v>
      </c>
      <c r="S636" s="30">
        <v>157</v>
      </c>
      <c r="T636" s="30">
        <f t="shared" ref="T636" ca="1" si="1320">ABS(BIN2DEC(CONCATENATE(B636,B637,B638,B639))-R636)</f>
        <v>1</v>
      </c>
      <c r="U636" s="11">
        <f t="shared" ref="U636" ca="1" si="1321">R636*$K$2</f>
        <v>1.25</v>
      </c>
    </row>
    <row r="637" spans="1:21" x14ac:dyDescent="0.25">
      <c r="A637" s="4">
        <v>629</v>
      </c>
      <c r="B637" s="37" t="str">
        <f>MID(VLOOKUP(A637/4,'Nyquist Rate - Tx'!$E$15:$J$270,6),(MOD(A637,4)+1),1)</f>
        <v>0</v>
      </c>
      <c r="C637" s="5">
        <f t="shared" ca="1" si="1213"/>
        <v>-8</v>
      </c>
      <c r="D637" s="35"/>
      <c r="E637" s="5">
        <f t="shared" ca="1" si="1203"/>
        <v>-1.6E-2</v>
      </c>
      <c r="F637" s="5">
        <f t="shared" ca="1" si="1214"/>
        <v>-1.6E-2</v>
      </c>
      <c r="G637" s="27">
        <f t="shared" ca="1" si="1215"/>
        <v>0</v>
      </c>
      <c r="H637" s="28"/>
      <c r="I637" s="28"/>
      <c r="J637" s="28"/>
      <c r="K637" s="28"/>
      <c r="L637" s="5"/>
      <c r="M637" s="1"/>
      <c r="N637" s="5">
        <f t="shared" ca="1" si="1208"/>
        <v>-5.5999999999999994E-2</v>
      </c>
      <c r="O637" s="5">
        <f t="shared" ca="1" si="1249"/>
        <v>-5.5999999999999994E-2</v>
      </c>
      <c r="P637" s="30">
        <f t="shared" ca="1" si="1216"/>
        <v>0</v>
      </c>
      <c r="Q637" s="28"/>
      <c r="R637" s="28"/>
      <c r="S637" s="28"/>
      <c r="T637" s="28"/>
      <c r="U637" s="5"/>
    </row>
    <row r="638" spans="1:21" x14ac:dyDescent="0.25">
      <c r="A638" s="4">
        <v>630</v>
      </c>
      <c r="B638" s="37" t="str">
        <f>MID(VLOOKUP(A638/4,'Nyquist Rate - Tx'!$E$15:$J$270,6),(MOD(A638,4)+1),1)</f>
        <v>0</v>
      </c>
      <c r="C638" s="5">
        <f t="shared" ca="1" si="1213"/>
        <v>-13</v>
      </c>
      <c r="D638" s="35"/>
      <c r="E638" s="5">
        <f t="shared" ca="1" si="1203"/>
        <v>-2.6000000000000002E-2</v>
      </c>
      <c r="F638" s="5">
        <f t="shared" ca="1" si="1214"/>
        <v>-2.6000000000000002E-2</v>
      </c>
      <c r="G638" s="27">
        <f t="shared" ca="1" si="1215"/>
        <v>0</v>
      </c>
      <c r="H638" s="28"/>
      <c r="I638" s="28"/>
      <c r="J638" s="28"/>
      <c r="K638" s="28"/>
      <c r="L638" s="5"/>
      <c r="M638" s="1"/>
      <c r="N638" s="5">
        <f t="shared" ca="1" si="1208"/>
        <v>-9.0999999999999998E-2</v>
      </c>
      <c r="O638" s="5">
        <f t="shared" ca="1" si="1249"/>
        <v>-9.0999999999999998E-2</v>
      </c>
      <c r="P638" s="30">
        <f t="shared" ca="1" si="1216"/>
        <v>0</v>
      </c>
      <c r="Q638" s="28"/>
      <c r="R638" s="28"/>
      <c r="S638" s="28"/>
      <c r="T638" s="28"/>
      <c r="U638" s="5"/>
    </row>
    <row r="639" spans="1:21" x14ac:dyDescent="0.25">
      <c r="A639" s="4">
        <v>631</v>
      </c>
      <c r="B639" s="37" t="str">
        <f>MID(VLOOKUP(A639/4,'Nyquist Rate - Tx'!$E$15:$J$270,6),(MOD(A639,4)+1),1)</f>
        <v>0</v>
      </c>
      <c r="C639" s="5">
        <f t="shared" ca="1" si="1213"/>
        <v>97</v>
      </c>
      <c r="D639" s="35"/>
      <c r="E639" s="5">
        <f t="shared" ca="1" si="1203"/>
        <v>0.19400000000000001</v>
      </c>
      <c r="F639" s="5">
        <f t="shared" ca="1" si="1214"/>
        <v>0.19400000000000001</v>
      </c>
      <c r="G639" s="27">
        <f t="shared" ca="1" si="1215"/>
        <v>0</v>
      </c>
      <c r="H639" s="28"/>
      <c r="I639" s="28"/>
      <c r="J639" s="28"/>
      <c r="K639" s="28"/>
      <c r="L639" s="5"/>
      <c r="M639" s="1"/>
      <c r="N639" s="5">
        <f t="shared" ca="1" si="1208"/>
        <v>0.67899999999999994</v>
      </c>
      <c r="O639" s="5">
        <f t="shared" ca="1" si="1249"/>
        <v>0.67899999999999994</v>
      </c>
      <c r="P639" s="30">
        <f t="shared" ca="1" si="1216"/>
        <v>1</v>
      </c>
      <c r="Q639" s="28"/>
      <c r="R639" s="28"/>
      <c r="S639" s="28"/>
      <c r="T639" s="28"/>
      <c r="U639" s="5"/>
    </row>
    <row r="640" spans="1:21" x14ac:dyDescent="0.25">
      <c r="A640" s="4">
        <v>632</v>
      </c>
      <c r="B640" s="37" t="str">
        <f>MID(VLOOKUP(A640/4,'Nyquist Rate - Tx'!$E$15:$J$270,6),(MOD(A640,4)+1),1)</f>
        <v>0</v>
      </c>
      <c r="C640" s="5">
        <f t="shared" ca="1" si="1213"/>
        <v>85</v>
      </c>
      <c r="D640" s="35"/>
      <c r="E640" s="5">
        <f t="shared" ca="1" si="1203"/>
        <v>0.17</v>
      </c>
      <c r="F640" s="5">
        <f t="shared" ca="1" si="1214"/>
        <v>0.17</v>
      </c>
      <c r="G640" s="27">
        <f t="shared" ca="1" si="1215"/>
        <v>0</v>
      </c>
      <c r="H640" s="27" t="str">
        <f t="shared" ref="H640" ca="1" si="1322">CONCATENATE(G640, G641, G642, G643)</f>
        <v>0110</v>
      </c>
      <c r="I640" s="27">
        <f t="shared" ref="I640" ca="1" si="1323">BIN2DEC(H640)</f>
        <v>6</v>
      </c>
      <c r="J640" s="27">
        <v>158</v>
      </c>
      <c r="K640" s="27">
        <f t="shared" ref="K640" ca="1" si="1324">ABS(BIN2DEC(CONCATENATE(B640,B641,B642,B643))-I640)</f>
        <v>0</v>
      </c>
      <c r="L640" s="23">
        <f t="shared" ref="L640" ca="1" si="1325">I640*$K$2+$K$2/2</f>
        <v>8.125</v>
      </c>
      <c r="M640" s="1"/>
      <c r="N640" s="5">
        <f t="shared" ca="1" si="1208"/>
        <v>0.59499999999999997</v>
      </c>
      <c r="O640" s="5">
        <f t="shared" ca="1" si="1249"/>
        <v>0.59499999999999997</v>
      </c>
      <c r="P640" s="30">
        <f t="shared" ca="1" si="1216"/>
        <v>1</v>
      </c>
      <c r="Q640" s="30" t="str">
        <f t="shared" ref="Q640" ca="1" si="1326">CONCATENATE(P640,P641,P642,P643)</f>
        <v>1111</v>
      </c>
      <c r="R640" s="30">
        <f t="shared" ref="R640" ca="1" si="1327">BIN2DEC(Q640)</f>
        <v>15</v>
      </c>
      <c r="S640" s="30">
        <v>158</v>
      </c>
      <c r="T640" s="30">
        <f t="shared" ref="T640" ca="1" si="1328">ABS(BIN2DEC(CONCATENATE(B640,B641,B642,B643))-R640)</f>
        <v>9</v>
      </c>
      <c r="U640" s="11">
        <f t="shared" ref="U640" ca="1" si="1329">R640*$K$2</f>
        <v>18.75</v>
      </c>
    </row>
    <row r="641" spans="1:21" x14ac:dyDescent="0.25">
      <c r="A641" s="4">
        <v>633</v>
      </c>
      <c r="B641" s="37" t="str">
        <f>MID(VLOOKUP(A641/4,'Nyquist Rate - Tx'!$E$15:$J$270,6),(MOD(A641,4)+1),1)</f>
        <v>1</v>
      </c>
      <c r="C641" s="5">
        <f t="shared" ca="1" si="1213"/>
        <v>-17</v>
      </c>
      <c r="D641" s="35"/>
      <c r="E641" s="5">
        <f t="shared" ca="1" si="1203"/>
        <v>-3.4000000000000002E-2</v>
      </c>
      <c r="F641" s="5">
        <f t="shared" ca="1" si="1214"/>
        <v>0.96599999999999997</v>
      </c>
      <c r="G641" s="27">
        <f t="shared" ca="1" si="1215"/>
        <v>1</v>
      </c>
      <c r="H641" s="28"/>
      <c r="I641" s="28"/>
      <c r="J641" s="28"/>
      <c r="K641" s="28"/>
      <c r="L641" s="5"/>
      <c r="M641" s="1"/>
      <c r="N641" s="5">
        <f t="shared" ca="1" si="1208"/>
        <v>-0.11899999999999999</v>
      </c>
      <c r="O641" s="5">
        <f t="shared" ca="1" si="1249"/>
        <v>0.88100000000000001</v>
      </c>
      <c r="P641" s="30">
        <f t="shared" ca="1" si="1216"/>
        <v>1</v>
      </c>
      <c r="Q641" s="28"/>
      <c r="R641" s="28"/>
      <c r="S641" s="28"/>
      <c r="T641" s="28"/>
      <c r="U641" s="5"/>
    </row>
    <row r="642" spans="1:21" x14ac:dyDescent="0.25">
      <c r="A642" s="4">
        <v>634</v>
      </c>
      <c r="B642" s="37" t="str">
        <f>MID(VLOOKUP(A642/4,'Nyquist Rate - Tx'!$E$15:$J$270,6),(MOD(A642,4)+1),1)</f>
        <v>1</v>
      </c>
      <c r="C642" s="5">
        <f t="shared" ca="1" si="1213"/>
        <v>-18</v>
      </c>
      <c r="D642" s="35"/>
      <c r="E642" s="5">
        <f t="shared" ca="1" si="1203"/>
        <v>-3.5999999999999997E-2</v>
      </c>
      <c r="F642" s="5">
        <f t="shared" ca="1" si="1214"/>
        <v>0.96399999999999997</v>
      </c>
      <c r="G642" s="27">
        <f t="shared" ca="1" si="1215"/>
        <v>1</v>
      </c>
      <c r="H642" s="28"/>
      <c r="I642" s="28"/>
      <c r="J642" s="28"/>
      <c r="K642" s="28"/>
      <c r="L642" s="5"/>
      <c r="M642" s="1"/>
      <c r="N642" s="5">
        <f t="shared" ca="1" si="1208"/>
        <v>-0.126</v>
      </c>
      <c r="O642" s="5">
        <f t="shared" ca="1" si="1249"/>
        <v>0.874</v>
      </c>
      <c r="P642" s="30">
        <f t="shared" ca="1" si="1216"/>
        <v>1</v>
      </c>
      <c r="Q642" s="28"/>
      <c r="R642" s="28"/>
      <c r="S642" s="28"/>
      <c r="T642" s="28"/>
      <c r="U642" s="5"/>
    </row>
    <row r="643" spans="1:21" x14ac:dyDescent="0.25">
      <c r="A643" s="4">
        <v>635</v>
      </c>
      <c r="B643" s="37" t="str">
        <f>MID(VLOOKUP(A643/4,'Nyquist Rate - Tx'!$E$15:$J$270,6),(MOD(A643,4)+1),1)</f>
        <v>0</v>
      </c>
      <c r="C643" s="5">
        <f t="shared" ca="1" si="1213"/>
        <v>99</v>
      </c>
      <c r="D643" s="35"/>
      <c r="E643" s="5">
        <f t="shared" ca="1" si="1203"/>
        <v>0.19800000000000001</v>
      </c>
      <c r="F643" s="5">
        <f t="shared" ca="1" si="1214"/>
        <v>0.19800000000000001</v>
      </c>
      <c r="G643" s="27">
        <f t="shared" ca="1" si="1215"/>
        <v>0</v>
      </c>
      <c r="H643" s="28"/>
      <c r="I643" s="28"/>
      <c r="J643" s="28"/>
      <c r="K643" s="28"/>
      <c r="L643" s="5"/>
      <c r="M643" s="1"/>
      <c r="N643" s="5">
        <f t="shared" ca="1" si="1208"/>
        <v>0.69299999999999995</v>
      </c>
      <c r="O643" s="5">
        <f t="shared" ca="1" si="1249"/>
        <v>0.69299999999999995</v>
      </c>
      <c r="P643" s="30">
        <f t="shared" ca="1" si="1216"/>
        <v>1</v>
      </c>
      <c r="Q643" s="28"/>
      <c r="R643" s="28"/>
      <c r="S643" s="28"/>
      <c r="T643" s="28"/>
      <c r="U643" s="5"/>
    </row>
    <row r="644" spans="1:21" x14ac:dyDescent="0.25">
      <c r="A644" s="4">
        <v>636</v>
      </c>
      <c r="B644" s="37" t="str">
        <f>MID(VLOOKUP(A644/4,'Nyquist Rate - Tx'!$E$15:$J$270,6),(MOD(A644,4)+1),1)</f>
        <v>0</v>
      </c>
      <c r="C644" s="5">
        <f t="shared" ca="1" si="1213"/>
        <v>17</v>
      </c>
      <c r="D644" s="35"/>
      <c r="E644" s="5">
        <f t="shared" ca="1" si="1203"/>
        <v>3.4000000000000002E-2</v>
      </c>
      <c r="F644" s="5">
        <f t="shared" ca="1" si="1214"/>
        <v>3.4000000000000002E-2</v>
      </c>
      <c r="G644" s="27">
        <f t="shared" ca="1" si="1215"/>
        <v>0</v>
      </c>
      <c r="H644" s="27" t="str">
        <f t="shared" ref="H644" ca="1" si="1330">CONCATENATE(G644, G645, G646, G647)</f>
        <v>0000</v>
      </c>
      <c r="I644" s="27">
        <f t="shared" ref="I644" ca="1" si="1331">BIN2DEC(H644)</f>
        <v>0</v>
      </c>
      <c r="J644" s="28">
        <v>159</v>
      </c>
      <c r="K644" s="27">
        <f t="shared" ref="K644" ca="1" si="1332">ABS(BIN2DEC(CONCATENATE(B644,B645,B646,B647))-I644)</f>
        <v>0</v>
      </c>
      <c r="L644" s="23">
        <f t="shared" ref="L644" ca="1" si="1333">I644*$K$2+$K$2/2</f>
        <v>0.625</v>
      </c>
      <c r="M644" s="1"/>
      <c r="N644" s="5">
        <f t="shared" ca="1" si="1208"/>
        <v>0.11899999999999999</v>
      </c>
      <c r="O644" s="5">
        <f t="shared" ca="1" si="1249"/>
        <v>0.11899999999999999</v>
      </c>
      <c r="P644" s="30">
        <f t="shared" ca="1" si="1216"/>
        <v>0</v>
      </c>
      <c r="Q644" s="30" t="str">
        <f t="shared" ref="Q644" ca="1" si="1334">CONCATENATE(P644,P645,P646,P647)</f>
        <v>0100</v>
      </c>
      <c r="R644" s="30">
        <f t="shared" ref="R644" ca="1" si="1335">BIN2DEC(Q644)</f>
        <v>4</v>
      </c>
      <c r="S644" s="30">
        <v>159</v>
      </c>
      <c r="T644" s="30">
        <f t="shared" ref="T644" ca="1" si="1336">ABS(BIN2DEC(CONCATENATE(B644,B645,B646,B647))-R644)</f>
        <v>4</v>
      </c>
      <c r="U644" s="11">
        <f t="shared" ref="U644" ca="1" si="1337">R644*$K$2</f>
        <v>5</v>
      </c>
    </row>
    <row r="645" spans="1:21" x14ac:dyDescent="0.25">
      <c r="A645" s="4">
        <v>637</v>
      </c>
      <c r="B645" s="37" t="str">
        <f>MID(VLOOKUP(A645/4,'Nyquist Rate - Tx'!$E$15:$J$270,6),(MOD(A645,4)+1),1)</f>
        <v>0</v>
      </c>
      <c r="C645" s="5">
        <f t="shared" ca="1" si="1213"/>
        <v>98</v>
      </c>
      <c r="D645" s="35"/>
      <c r="E645" s="5">
        <f t="shared" ca="1" si="1203"/>
        <v>0.19600000000000001</v>
      </c>
      <c r="F645" s="5">
        <f t="shared" ca="1" si="1214"/>
        <v>0.19600000000000001</v>
      </c>
      <c r="G645" s="27">
        <f t="shared" ca="1" si="1215"/>
        <v>0</v>
      </c>
      <c r="H645" s="28"/>
      <c r="I645" s="28"/>
      <c r="J645" s="28"/>
      <c r="K645" s="28"/>
      <c r="L645" s="5"/>
      <c r="M645" s="1"/>
      <c r="N645" s="5">
        <f t="shared" ca="1" si="1208"/>
        <v>0.68599999999999994</v>
      </c>
      <c r="O645" s="5">
        <f t="shared" ca="1" si="1249"/>
        <v>0.68599999999999994</v>
      </c>
      <c r="P645" s="30">
        <f t="shared" ca="1" si="1216"/>
        <v>1</v>
      </c>
      <c r="Q645" s="28"/>
      <c r="R645" s="28"/>
      <c r="S645" s="28"/>
      <c r="T645" s="28"/>
      <c r="U645" s="5"/>
    </row>
    <row r="646" spans="1:21" x14ac:dyDescent="0.25">
      <c r="A646" s="4">
        <v>638</v>
      </c>
      <c r="B646" s="37" t="str">
        <f>MID(VLOOKUP(A646/4,'Nyquist Rate - Tx'!$E$15:$J$270,6),(MOD(A646,4)+1),1)</f>
        <v>0</v>
      </c>
      <c r="C646" s="5">
        <f t="shared" ca="1" si="1213"/>
        <v>-54</v>
      </c>
      <c r="D646" s="35"/>
      <c r="E646" s="5">
        <f t="shared" ca="1" si="1203"/>
        <v>-0.10800000000000001</v>
      </c>
      <c r="F646" s="5">
        <f t="shared" ca="1" si="1214"/>
        <v>-0.10800000000000001</v>
      </c>
      <c r="G646" s="27">
        <f t="shared" ca="1" si="1215"/>
        <v>0</v>
      </c>
      <c r="H646" s="28"/>
      <c r="I646" s="28"/>
      <c r="J646" s="28"/>
      <c r="K646" s="28"/>
      <c r="L646" s="5"/>
      <c r="M646" s="1"/>
      <c r="N646" s="5">
        <f t="shared" ca="1" si="1208"/>
        <v>-0.378</v>
      </c>
      <c r="O646" s="5">
        <f t="shared" ca="1" si="1249"/>
        <v>-0.378</v>
      </c>
      <c r="P646" s="30">
        <f t="shared" ca="1" si="1216"/>
        <v>0</v>
      </c>
      <c r="Q646" s="28"/>
      <c r="R646" s="28"/>
      <c r="S646" s="28"/>
      <c r="T646" s="28"/>
      <c r="U646" s="5"/>
    </row>
    <row r="647" spans="1:21" x14ac:dyDescent="0.25">
      <c r="A647" s="4">
        <v>639</v>
      </c>
      <c r="B647" s="37" t="str">
        <f>MID(VLOOKUP(A647/4,'Nyquist Rate - Tx'!$E$15:$J$270,6),(MOD(A647,4)+1),1)</f>
        <v>0</v>
      </c>
      <c r="C647" s="5">
        <f t="shared" ca="1" si="1213"/>
        <v>41</v>
      </c>
      <c r="D647" s="35"/>
      <c r="E647" s="5">
        <f t="shared" ca="1" si="1203"/>
        <v>8.2000000000000003E-2</v>
      </c>
      <c r="F647" s="5">
        <f t="shared" ca="1" si="1214"/>
        <v>8.2000000000000003E-2</v>
      </c>
      <c r="G647" s="27">
        <f t="shared" ca="1" si="1215"/>
        <v>0</v>
      </c>
      <c r="H647" s="28"/>
      <c r="I647" s="28"/>
      <c r="J647" s="28"/>
      <c r="K647" s="28"/>
      <c r="L647" s="5"/>
      <c r="M647" s="1"/>
      <c r="N647" s="5">
        <f t="shared" ca="1" si="1208"/>
        <v>0.28699999999999998</v>
      </c>
      <c r="O647" s="5">
        <f t="shared" ca="1" si="1249"/>
        <v>0.28699999999999998</v>
      </c>
      <c r="P647" s="30">
        <f t="shared" ca="1" si="1216"/>
        <v>0</v>
      </c>
      <c r="Q647" s="28"/>
      <c r="R647" s="28"/>
      <c r="S647" s="28"/>
      <c r="T647" s="28"/>
      <c r="U647" s="5"/>
    </row>
    <row r="648" spans="1:21" x14ac:dyDescent="0.25">
      <c r="A648" s="4">
        <v>640</v>
      </c>
      <c r="B648" s="37" t="str">
        <f>MID(VLOOKUP(A648/4,'Nyquist Rate - Tx'!$E$15:$J$270,6),(MOD(A648,4)+1),1)</f>
        <v>1</v>
      </c>
      <c r="C648" s="5">
        <f t="shared" ca="1" si="1213"/>
        <v>-85</v>
      </c>
      <c r="D648" s="35"/>
      <c r="E648" s="5">
        <f t="shared" ref="E648:E711" ca="1" si="1338">(C648/100)*$F$2</f>
        <v>-0.17</v>
      </c>
      <c r="F648" s="5">
        <f t="shared" ca="1" si="1214"/>
        <v>0.83</v>
      </c>
      <c r="G648" s="27">
        <f t="shared" ca="1" si="1215"/>
        <v>1</v>
      </c>
      <c r="H648" s="27" t="str">
        <f t="shared" ref="H648" ca="1" si="1339">CONCATENATE(G648, G649, G650, G651)</f>
        <v>1001</v>
      </c>
      <c r="I648" s="27">
        <f t="shared" ref="I648" ca="1" si="1340">BIN2DEC(H648)</f>
        <v>9</v>
      </c>
      <c r="J648" s="27">
        <v>160</v>
      </c>
      <c r="K648" s="27">
        <f t="shared" ref="K648" ca="1" si="1341">ABS(BIN2DEC(CONCATENATE(B648,B649,B650,B651))-I648)</f>
        <v>0</v>
      </c>
      <c r="L648" s="23">
        <f t="shared" ref="L648" ca="1" si="1342">I648*$K$2+$K$2/2</f>
        <v>11.875</v>
      </c>
      <c r="M648" s="1"/>
      <c r="N648" s="5">
        <f t="shared" ref="N648:N711" ca="1" si="1343">(C648/100)*$F$3</f>
        <v>-0.59499999999999997</v>
      </c>
      <c r="O648" s="5">
        <f t="shared" ca="1" si="1249"/>
        <v>0.40500000000000003</v>
      </c>
      <c r="P648" s="30">
        <f t="shared" ca="1" si="1216"/>
        <v>0</v>
      </c>
      <c r="Q648" s="30" t="str">
        <f t="shared" ref="Q648" ca="1" si="1344">CONCATENATE(P648,P649,P650,P651)</f>
        <v>0001</v>
      </c>
      <c r="R648" s="30">
        <f t="shared" ref="R648" ca="1" si="1345">BIN2DEC(Q648)</f>
        <v>1</v>
      </c>
      <c r="S648" s="30">
        <v>160</v>
      </c>
      <c r="T648" s="30">
        <f t="shared" ref="T648" ca="1" si="1346">ABS(BIN2DEC(CONCATENATE(B648,B649,B650,B651))-R648)</f>
        <v>8</v>
      </c>
      <c r="U648" s="11">
        <f t="shared" ref="U648" ca="1" si="1347">R648*$K$2</f>
        <v>1.25</v>
      </c>
    </row>
    <row r="649" spans="1:21" x14ac:dyDescent="0.25">
      <c r="A649" s="4">
        <v>641</v>
      </c>
      <c r="B649" s="37" t="str">
        <f>MID(VLOOKUP(A649/4,'Nyquist Rate - Tx'!$E$15:$J$270,6),(MOD(A649,4)+1),1)</f>
        <v>0</v>
      </c>
      <c r="C649" s="5">
        <f t="shared" ref="C649:C712" ca="1" si="1348">RANDBETWEEN(-100,100)</f>
        <v>8</v>
      </c>
      <c r="D649" s="35"/>
      <c r="E649" s="5">
        <f t="shared" ca="1" si="1338"/>
        <v>1.6E-2</v>
      </c>
      <c r="F649" s="5">
        <f t="shared" ref="F649:F712" ca="1" si="1349">B649+E649</f>
        <v>1.6E-2</v>
      </c>
      <c r="G649" s="27">
        <f t="shared" ref="G649:G712" ca="1" si="1350">IF(F649&lt;0.5, 0, 1)</f>
        <v>0</v>
      </c>
      <c r="H649" s="28"/>
      <c r="I649" s="28"/>
      <c r="J649" s="28"/>
      <c r="K649" s="28"/>
      <c r="L649" s="5"/>
      <c r="M649" s="1"/>
      <c r="N649" s="5">
        <f t="shared" ca="1" si="1343"/>
        <v>5.5999999999999994E-2</v>
      </c>
      <c r="O649" s="5">
        <f t="shared" ca="1" si="1249"/>
        <v>5.5999999999999994E-2</v>
      </c>
      <c r="P649" s="30">
        <f t="shared" ref="P649:P712" ca="1" si="1351">IF(O649&lt;0.5, 0, 1)</f>
        <v>0</v>
      </c>
      <c r="Q649" s="28"/>
      <c r="R649" s="28"/>
      <c r="S649" s="28"/>
      <c r="T649" s="28"/>
      <c r="U649" s="5"/>
    </row>
    <row r="650" spans="1:21" x14ac:dyDescent="0.25">
      <c r="A650" s="4">
        <v>642</v>
      </c>
      <c r="B650" s="37" t="str">
        <f>MID(VLOOKUP(A650/4,'Nyquist Rate - Tx'!$E$15:$J$270,6),(MOD(A650,4)+1),1)</f>
        <v>0</v>
      </c>
      <c r="C650" s="5">
        <f t="shared" ca="1" si="1348"/>
        <v>-3</v>
      </c>
      <c r="D650" s="35"/>
      <c r="E650" s="5">
        <f t="shared" ca="1" si="1338"/>
        <v>-6.0000000000000001E-3</v>
      </c>
      <c r="F650" s="5">
        <f t="shared" ca="1" si="1349"/>
        <v>-6.0000000000000001E-3</v>
      </c>
      <c r="G650" s="27">
        <f t="shared" ca="1" si="1350"/>
        <v>0</v>
      </c>
      <c r="H650" s="28"/>
      <c r="I650" s="28"/>
      <c r="J650" s="28"/>
      <c r="K650" s="28"/>
      <c r="L650" s="5"/>
      <c r="M650" s="1"/>
      <c r="N650" s="5">
        <f t="shared" ca="1" si="1343"/>
        <v>-2.0999999999999998E-2</v>
      </c>
      <c r="O650" s="5">
        <f t="shared" ca="1" si="1249"/>
        <v>-2.0999999999999998E-2</v>
      </c>
      <c r="P650" s="30">
        <f t="shared" ca="1" si="1351"/>
        <v>0</v>
      </c>
      <c r="Q650" s="28"/>
      <c r="R650" s="28"/>
      <c r="S650" s="28"/>
      <c r="T650" s="28"/>
      <c r="U650" s="5"/>
    </row>
    <row r="651" spans="1:21" x14ac:dyDescent="0.25">
      <c r="A651" s="4">
        <v>643</v>
      </c>
      <c r="B651" s="37" t="str">
        <f>MID(VLOOKUP(A651/4,'Nyquist Rate - Tx'!$E$15:$J$270,6),(MOD(A651,4)+1),1)</f>
        <v>1</v>
      </c>
      <c r="C651" s="5">
        <f t="shared" ca="1" si="1348"/>
        <v>2</v>
      </c>
      <c r="D651" s="35"/>
      <c r="E651" s="5">
        <f t="shared" ca="1" si="1338"/>
        <v>4.0000000000000001E-3</v>
      </c>
      <c r="F651" s="5">
        <f t="shared" ca="1" si="1349"/>
        <v>1.004</v>
      </c>
      <c r="G651" s="27">
        <f t="shared" ca="1" si="1350"/>
        <v>1</v>
      </c>
      <c r="H651" s="28"/>
      <c r="I651" s="28"/>
      <c r="J651" s="28"/>
      <c r="K651" s="28"/>
      <c r="L651" s="5"/>
      <c r="M651" s="1"/>
      <c r="N651" s="5">
        <f t="shared" ca="1" si="1343"/>
        <v>1.3999999999999999E-2</v>
      </c>
      <c r="O651" s="5">
        <f t="shared" ca="1" si="1249"/>
        <v>1.014</v>
      </c>
      <c r="P651" s="30">
        <f t="shared" ca="1" si="1351"/>
        <v>1</v>
      </c>
      <c r="Q651" s="28"/>
      <c r="R651" s="28"/>
      <c r="S651" s="28"/>
      <c r="T651" s="28"/>
      <c r="U651" s="5"/>
    </row>
    <row r="652" spans="1:21" x14ac:dyDescent="0.25">
      <c r="A652" s="4">
        <v>644</v>
      </c>
      <c r="B652" s="37" t="str">
        <f>MID(VLOOKUP(A652/4,'Nyquist Rate - Tx'!$E$15:$J$270,6),(MOD(A652,4)+1),1)</f>
        <v>0</v>
      </c>
      <c r="C652" s="5">
        <f t="shared" ca="1" si="1348"/>
        <v>-96</v>
      </c>
      <c r="D652" s="35"/>
      <c r="E652" s="5">
        <f t="shared" ca="1" si="1338"/>
        <v>-0.192</v>
      </c>
      <c r="F652" s="5">
        <f t="shared" ca="1" si="1349"/>
        <v>-0.192</v>
      </c>
      <c r="G652" s="27">
        <f t="shared" ca="1" si="1350"/>
        <v>0</v>
      </c>
      <c r="H652" s="27" t="str">
        <f t="shared" ref="H652" ca="1" si="1352">CONCATENATE(G652, G653, G654, G655)</f>
        <v>0000</v>
      </c>
      <c r="I652" s="27">
        <f t="shared" ref="I652" ca="1" si="1353">BIN2DEC(H652)</f>
        <v>0</v>
      </c>
      <c r="J652" s="28">
        <v>161</v>
      </c>
      <c r="K652" s="27">
        <f t="shared" ref="K652" ca="1" si="1354">ABS(BIN2DEC(CONCATENATE(B652,B653,B654,B655))-I652)</f>
        <v>0</v>
      </c>
      <c r="L652" s="23">
        <f t="shared" ref="L652" ca="1" si="1355">I652*$K$2+$K$2/2</f>
        <v>0.625</v>
      </c>
      <c r="M652" s="1"/>
      <c r="N652" s="5">
        <f t="shared" ca="1" si="1343"/>
        <v>-0.67199999999999993</v>
      </c>
      <c r="O652" s="5">
        <f t="shared" ca="1" si="1249"/>
        <v>-0.67199999999999993</v>
      </c>
      <c r="P652" s="30">
        <f t="shared" ca="1" si="1351"/>
        <v>0</v>
      </c>
      <c r="Q652" s="30" t="str">
        <f t="shared" ref="Q652" ca="1" si="1356">CONCATENATE(P652,P653,P654,P655)</f>
        <v>0100</v>
      </c>
      <c r="R652" s="30">
        <f t="shared" ref="R652" ca="1" si="1357">BIN2DEC(Q652)</f>
        <v>4</v>
      </c>
      <c r="S652" s="30">
        <v>161</v>
      </c>
      <c r="T652" s="30">
        <f t="shared" ref="T652" ca="1" si="1358">ABS(BIN2DEC(CONCATENATE(B652,B653,B654,B655))-R652)</f>
        <v>4</v>
      </c>
      <c r="U652" s="11">
        <f t="shared" ref="U652" ca="1" si="1359">R652*$K$2</f>
        <v>5</v>
      </c>
    </row>
    <row r="653" spans="1:21" x14ac:dyDescent="0.25">
      <c r="A653" s="4">
        <v>645</v>
      </c>
      <c r="B653" s="37" t="str">
        <f>MID(VLOOKUP(A653/4,'Nyquist Rate - Tx'!$E$15:$J$270,6),(MOD(A653,4)+1),1)</f>
        <v>0</v>
      </c>
      <c r="C653" s="5">
        <f t="shared" ca="1" si="1348"/>
        <v>93</v>
      </c>
      <c r="D653" s="35"/>
      <c r="E653" s="5">
        <f t="shared" ca="1" si="1338"/>
        <v>0.18600000000000003</v>
      </c>
      <c r="F653" s="5">
        <f t="shared" ca="1" si="1349"/>
        <v>0.18600000000000003</v>
      </c>
      <c r="G653" s="27">
        <f t="shared" ca="1" si="1350"/>
        <v>0</v>
      </c>
      <c r="H653" s="28"/>
      <c r="I653" s="28"/>
      <c r="J653" s="28"/>
      <c r="K653" s="28"/>
      <c r="L653" s="5"/>
      <c r="M653" s="1"/>
      <c r="N653" s="5">
        <f t="shared" ca="1" si="1343"/>
        <v>0.65100000000000002</v>
      </c>
      <c r="O653" s="5">
        <f t="shared" ca="1" si="1249"/>
        <v>0.65100000000000002</v>
      </c>
      <c r="P653" s="30">
        <f t="shared" ca="1" si="1351"/>
        <v>1</v>
      </c>
      <c r="Q653" s="28"/>
      <c r="R653" s="28"/>
      <c r="S653" s="28"/>
      <c r="T653" s="28"/>
      <c r="U653" s="5"/>
    </row>
    <row r="654" spans="1:21" x14ac:dyDescent="0.25">
      <c r="A654" s="4">
        <v>646</v>
      </c>
      <c r="B654" s="37" t="str">
        <f>MID(VLOOKUP(A654/4,'Nyquist Rate - Tx'!$E$15:$J$270,6),(MOD(A654,4)+1),1)</f>
        <v>0</v>
      </c>
      <c r="C654" s="5">
        <f t="shared" ca="1" si="1348"/>
        <v>-17</v>
      </c>
      <c r="D654" s="35"/>
      <c r="E654" s="5">
        <f t="shared" ca="1" si="1338"/>
        <v>-3.4000000000000002E-2</v>
      </c>
      <c r="F654" s="5">
        <f t="shared" ca="1" si="1349"/>
        <v>-3.4000000000000002E-2</v>
      </c>
      <c r="G654" s="27">
        <f t="shared" ca="1" si="1350"/>
        <v>0</v>
      </c>
      <c r="H654" s="28"/>
      <c r="I654" s="28"/>
      <c r="J654" s="28"/>
      <c r="K654" s="28"/>
      <c r="L654" s="5"/>
      <c r="M654" s="1"/>
      <c r="N654" s="5">
        <f t="shared" ca="1" si="1343"/>
        <v>-0.11899999999999999</v>
      </c>
      <c r="O654" s="5">
        <f t="shared" ca="1" si="1249"/>
        <v>-0.11899999999999999</v>
      </c>
      <c r="P654" s="30">
        <f t="shared" ca="1" si="1351"/>
        <v>0</v>
      </c>
      <c r="Q654" s="28"/>
      <c r="R654" s="28"/>
      <c r="S654" s="28"/>
      <c r="T654" s="28"/>
      <c r="U654" s="5"/>
    </row>
    <row r="655" spans="1:21" x14ac:dyDescent="0.25">
      <c r="A655" s="4">
        <v>647</v>
      </c>
      <c r="B655" s="37" t="str">
        <f>MID(VLOOKUP(A655/4,'Nyquist Rate - Tx'!$E$15:$J$270,6),(MOD(A655,4)+1),1)</f>
        <v>0</v>
      </c>
      <c r="C655" s="5">
        <f t="shared" ca="1" si="1348"/>
        <v>-56</v>
      </c>
      <c r="D655" s="35"/>
      <c r="E655" s="5">
        <f t="shared" ca="1" si="1338"/>
        <v>-0.11200000000000002</v>
      </c>
      <c r="F655" s="5">
        <f t="shared" ca="1" si="1349"/>
        <v>-0.11200000000000002</v>
      </c>
      <c r="G655" s="27">
        <f t="shared" ca="1" si="1350"/>
        <v>0</v>
      </c>
      <c r="H655" s="28"/>
      <c r="I655" s="28"/>
      <c r="J655" s="28"/>
      <c r="K655" s="28"/>
      <c r="L655" s="5"/>
      <c r="M655" s="1"/>
      <c r="N655" s="5">
        <f t="shared" ca="1" si="1343"/>
        <v>-0.39200000000000002</v>
      </c>
      <c r="O655" s="5">
        <f t="shared" ca="1" si="1249"/>
        <v>-0.39200000000000002</v>
      </c>
      <c r="P655" s="30">
        <f t="shared" ca="1" si="1351"/>
        <v>0</v>
      </c>
      <c r="Q655" s="28"/>
      <c r="R655" s="28"/>
      <c r="S655" s="28"/>
      <c r="T655" s="28"/>
      <c r="U655" s="5"/>
    </row>
    <row r="656" spans="1:21" x14ac:dyDescent="0.25">
      <c r="A656" s="4">
        <v>648</v>
      </c>
      <c r="B656" s="37" t="str">
        <f>MID(VLOOKUP(A656/4,'Nyquist Rate - Tx'!$E$15:$J$270,6),(MOD(A656,4)+1),1)</f>
        <v>0</v>
      </c>
      <c r="C656" s="5">
        <f t="shared" ca="1" si="1348"/>
        <v>75</v>
      </c>
      <c r="D656" s="35"/>
      <c r="E656" s="5">
        <f t="shared" ca="1" si="1338"/>
        <v>0.15000000000000002</v>
      </c>
      <c r="F656" s="5">
        <f t="shared" ca="1" si="1349"/>
        <v>0.15000000000000002</v>
      </c>
      <c r="G656" s="27">
        <f t="shared" ca="1" si="1350"/>
        <v>0</v>
      </c>
      <c r="H656" s="27" t="str">
        <f t="shared" ref="H656" ca="1" si="1360">CONCATENATE(G656, G657, G658, G659)</f>
        <v>0110</v>
      </c>
      <c r="I656" s="27">
        <f t="shared" ref="I656" ca="1" si="1361">BIN2DEC(H656)</f>
        <v>6</v>
      </c>
      <c r="J656" s="27">
        <v>162</v>
      </c>
      <c r="K656" s="27">
        <f t="shared" ref="K656" ca="1" si="1362">ABS(BIN2DEC(CONCATENATE(B656,B657,B658,B659))-I656)</f>
        <v>0</v>
      </c>
      <c r="L656" s="23">
        <f t="shared" ref="L656" ca="1" si="1363">I656*$K$2+$K$2/2</f>
        <v>8.125</v>
      </c>
      <c r="M656" s="1"/>
      <c r="N656" s="5">
        <f t="shared" ca="1" si="1343"/>
        <v>0.52499999999999991</v>
      </c>
      <c r="O656" s="5">
        <f t="shared" ca="1" si="1249"/>
        <v>0.52499999999999991</v>
      </c>
      <c r="P656" s="30">
        <f t="shared" ca="1" si="1351"/>
        <v>1</v>
      </c>
      <c r="Q656" s="30" t="str">
        <f t="shared" ref="Q656" ca="1" si="1364">CONCATENATE(P656,P657,P658,P659)</f>
        <v>1110</v>
      </c>
      <c r="R656" s="30">
        <f t="shared" ref="R656" ca="1" si="1365">BIN2DEC(Q656)</f>
        <v>14</v>
      </c>
      <c r="S656" s="30">
        <v>162</v>
      </c>
      <c r="T656" s="30">
        <f t="shared" ref="T656" ca="1" si="1366">ABS(BIN2DEC(CONCATENATE(B656,B657,B658,B659))-R656)</f>
        <v>8</v>
      </c>
      <c r="U656" s="11">
        <f t="shared" ref="U656" ca="1" si="1367">R656*$K$2</f>
        <v>17.5</v>
      </c>
    </row>
    <row r="657" spans="1:21" x14ac:dyDescent="0.25">
      <c r="A657" s="4">
        <v>649</v>
      </c>
      <c r="B657" s="37" t="str">
        <f>MID(VLOOKUP(A657/4,'Nyquist Rate - Tx'!$E$15:$J$270,6),(MOD(A657,4)+1),1)</f>
        <v>1</v>
      </c>
      <c r="C657" s="5">
        <f t="shared" ca="1" si="1348"/>
        <v>12</v>
      </c>
      <c r="D657" s="35"/>
      <c r="E657" s="5">
        <f t="shared" ca="1" si="1338"/>
        <v>2.4E-2</v>
      </c>
      <c r="F657" s="5">
        <f t="shared" ca="1" si="1349"/>
        <v>1.024</v>
      </c>
      <c r="G657" s="27">
        <f t="shared" ca="1" si="1350"/>
        <v>1</v>
      </c>
      <c r="H657" s="28"/>
      <c r="I657" s="28"/>
      <c r="J657" s="28"/>
      <c r="K657" s="28"/>
      <c r="L657" s="5"/>
      <c r="M657" s="1"/>
      <c r="N657" s="5">
        <f t="shared" ca="1" si="1343"/>
        <v>8.3999999999999991E-2</v>
      </c>
      <c r="O657" s="5">
        <f t="shared" ca="1" si="1249"/>
        <v>1.0840000000000001</v>
      </c>
      <c r="P657" s="30">
        <f t="shared" ca="1" si="1351"/>
        <v>1</v>
      </c>
      <c r="Q657" s="28"/>
      <c r="R657" s="28"/>
      <c r="S657" s="28"/>
      <c r="T657" s="28"/>
      <c r="U657" s="5"/>
    </row>
    <row r="658" spans="1:21" x14ac:dyDescent="0.25">
      <c r="A658" s="4">
        <v>650</v>
      </c>
      <c r="B658" s="37" t="str">
        <f>MID(VLOOKUP(A658/4,'Nyquist Rate - Tx'!$E$15:$J$270,6),(MOD(A658,4)+1),1)</f>
        <v>1</v>
      </c>
      <c r="C658" s="5">
        <f t="shared" ca="1" si="1348"/>
        <v>30</v>
      </c>
      <c r="D658" s="35"/>
      <c r="E658" s="5">
        <f t="shared" ca="1" si="1338"/>
        <v>0.06</v>
      </c>
      <c r="F658" s="5">
        <f t="shared" ca="1" si="1349"/>
        <v>1.06</v>
      </c>
      <c r="G658" s="27">
        <f t="shared" ca="1" si="1350"/>
        <v>1</v>
      </c>
      <c r="H658" s="28"/>
      <c r="I658" s="28"/>
      <c r="J658" s="28"/>
      <c r="K658" s="28"/>
      <c r="L658" s="5"/>
      <c r="M658" s="1"/>
      <c r="N658" s="5">
        <f t="shared" ca="1" si="1343"/>
        <v>0.21</v>
      </c>
      <c r="O658" s="5">
        <f t="shared" ca="1" si="1249"/>
        <v>1.21</v>
      </c>
      <c r="P658" s="30">
        <f t="shared" ca="1" si="1351"/>
        <v>1</v>
      </c>
      <c r="Q658" s="28"/>
      <c r="R658" s="28"/>
      <c r="S658" s="28"/>
      <c r="T658" s="28"/>
      <c r="U658" s="5"/>
    </row>
    <row r="659" spans="1:21" x14ac:dyDescent="0.25">
      <c r="A659" s="4">
        <v>651</v>
      </c>
      <c r="B659" s="37" t="str">
        <f>MID(VLOOKUP(A659/4,'Nyquist Rate - Tx'!$E$15:$J$270,6),(MOD(A659,4)+1),1)</f>
        <v>0</v>
      </c>
      <c r="C659" s="5">
        <f t="shared" ca="1" si="1348"/>
        <v>1</v>
      </c>
      <c r="D659" s="35"/>
      <c r="E659" s="5">
        <f t="shared" ca="1" si="1338"/>
        <v>2E-3</v>
      </c>
      <c r="F659" s="5">
        <f t="shared" ca="1" si="1349"/>
        <v>2E-3</v>
      </c>
      <c r="G659" s="27">
        <f t="shared" ca="1" si="1350"/>
        <v>0</v>
      </c>
      <c r="H659" s="28"/>
      <c r="I659" s="28"/>
      <c r="J659" s="28"/>
      <c r="K659" s="28"/>
      <c r="L659" s="5"/>
      <c r="M659" s="1"/>
      <c r="N659" s="5">
        <f t="shared" ca="1" si="1343"/>
        <v>6.9999999999999993E-3</v>
      </c>
      <c r="O659" s="5">
        <f t="shared" ca="1" si="1249"/>
        <v>6.9999999999999993E-3</v>
      </c>
      <c r="P659" s="30">
        <f t="shared" ca="1" si="1351"/>
        <v>0</v>
      </c>
      <c r="Q659" s="28"/>
      <c r="R659" s="28"/>
      <c r="S659" s="28"/>
      <c r="T659" s="28"/>
      <c r="U659" s="5"/>
    </row>
    <row r="660" spans="1:21" x14ac:dyDescent="0.25">
      <c r="A660" s="4">
        <v>652</v>
      </c>
      <c r="B660" s="37" t="str">
        <f>MID(VLOOKUP(A660/4,'Nyquist Rate - Tx'!$E$15:$J$270,6),(MOD(A660,4)+1),1)</f>
        <v>0</v>
      </c>
      <c r="C660" s="5">
        <f t="shared" ca="1" si="1348"/>
        <v>-94</v>
      </c>
      <c r="D660" s="35"/>
      <c r="E660" s="5">
        <f t="shared" ca="1" si="1338"/>
        <v>-0.188</v>
      </c>
      <c r="F660" s="5">
        <f t="shared" ca="1" si="1349"/>
        <v>-0.188</v>
      </c>
      <c r="G660" s="27">
        <f t="shared" ca="1" si="1350"/>
        <v>0</v>
      </c>
      <c r="H660" s="27" t="str">
        <f t="shared" ref="H660" ca="1" si="1368">CONCATENATE(G660, G661, G662, G663)</f>
        <v>0000</v>
      </c>
      <c r="I660" s="27">
        <f t="shared" ref="I660" ca="1" si="1369">BIN2DEC(H660)</f>
        <v>0</v>
      </c>
      <c r="J660" s="28">
        <v>163</v>
      </c>
      <c r="K660" s="27">
        <f t="shared" ref="K660" ca="1" si="1370">ABS(BIN2DEC(CONCATENATE(B660,B661,B662,B663))-I660)</f>
        <v>0</v>
      </c>
      <c r="L660" s="23">
        <f t="shared" ref="L660" ca="1" si="1371">I660*$K$2+$K$2/2</f>
        <v>0.625</v>
      </c>
      <c r="M660" s="1"/>
      <c r="N660" s="5">
        <f t="shared" ca="1" si="1343"/>
        <v>-0.65799999999999992</v>
      </c>
      <c r="O660" s="5">
        <f t="shared" ca="1" si="1249"/>
        <v>-0.65799999999999992</v>
      </c>
      <c r="P660" s="30">
        <f t="shared" ca="1" si="1351"/>
        <v>0</v>
      </c>
      <c r="Q660" s="30" t="str">
        <f t="shared" ref="Q660" ca="1" si="1372">CONCATENATE(P660,P661,P662,P663)</f>
        <v>0001</v>
      </c>
      <c r="R660" s="30">
        <f t="shared" ref="R660" ca="1" si="1373">BIN2DEC(Q660)</f>
        <v>1</v>
      </c>
      <c r="S660" s="30">
        <v>163</v>
      </c>
      <c r="T660" s="30">
        <f t="shared" ref="T660" ca="1" si="1374">ABS(BIN2DEC(CONCATENATE(B660,B661,B662,B663))-R660)</f>
        <v>1</v>
      </c>
      <c r="U660" s="11">
        <f t="shared" ref="U660" ca="1" si="1375">R660*$K$2</f>
        <v>1.25</v>
      </c>
    </row>
    <row r="661" spans="1:21" x14ac:dyDescent="0.25">
      <c r="A661" s="4">
        <v>653</v>
      </c>
      <c r="B661" s="37" t="str">
        <f>MID(VLOOKUP(A661/4,'Nyquist Rate - Tx'!$E$15:$J$270,6),(MOD(A661,4)+1),1)</f>
        <v>0</v>
      </c>
      <c r="C661" s="5">
        <f t="shared" ca="1" si="1348"/>
        <v>12</v>
      </c>
      <c r="D661" s="35"/>
      <c r="E661" s="5">
        <f t="shared" ca="1" si="1338"/>
        <v>2.4E-2</v>
      </c>
      <c r="F661" s="5">
        <f t="shared" ca="1" si="1349"/>
        <v>2.4E-2</v>
      </c>
      <c r="G661" s="27">
        <f t="shared" ca="1" si="1350"/>
        <v>0</v>
      </c>
      <c r="H661" s="28"/>
      <c r="I661" s="28"/>
      <c r="J661" s="28"/>
      <c r="K661" s="28"/>
      <c r="L661" s="5"/>
      <c r="M661" s="1"/>
      <c r="N661" s="5">
        <f t="shared" ca="1" si="1343"/>
        <v>8.3999999999999991E-2</v>
      </c>
      <c r="O661" s="5">
        <f t="shared" ca="1" si="1249"/>
        <v>8.3999999999999991E-2</v>
      </c>
      <c r="P661" s="30">
        <f t="shared" ca="1" si="1351"/>
        <v>0</v>
      </c>
      <c r="Q661" s="28"/>
      <c r="R661" s="28"/>
      <c r="S661" s="28"/>
      <c r="T661" s="28"/>
      <c r="U661" s="5"/>
    </row>
    <row r="662" spans="1:21" x14ac:dyDescent="0.25">
      <c r="A662" s="4">
        <v>654</v>
      </c>
      <c r="B662" s="37" t="str">
        <f>MID(VLOOKUP(A662/4,'Nyquist Rate - Tx'!$E$15:$J$270,6),(MOD(A662,4)+1),1)</f>
        <v>0</v>
      </c>
      <c r="C662" s="5">
        <f t="shared" ca="1" si="1348"/>
        <v>-24</v>
      </c>
      <c r="D662" s="35"/>
      <c r="E662" s="5">
        <f t="shared" ca="1" si="1338"/>
        <v>-4.8000000000000001E-2</v>
      </c>
      <c r="F662" s="5">
        <f t="shared" ca="1" si="1349"/>
        <v>-4.8000000000000001E-2</v>
      </c>
      <c r="G662" s="27">
        <f t="shared" ca="1" si="1350"/>
        <v>0</v>
      </c>
      <c r="H662" s="28"/>
      <c r="I662" s="28"/>
      <c r="J662" s="28"/>
      <c r="K662" s="28"/>
      <c r="L662" s="5"/>
      <c r="M662" s="1"/>
      <c r="N662" s="5">
        <f t="shared" ca="1" si="1343"/>
        <v>-0.16799999999999998</v>
      </c>
      <c r="O662" s="5">
        <f t="shared" ca="1" si="1249"/>
        <v>-0.16799999999999998</v>
      </c>
      <c r="P662" s="30">
        <f t="shared" ca="1" si="1351"/>
        <v>0</v>
      </c>
      <c r="Q662" s="28"/>
      <c r="R662" s="28"/>
      <c r="S662" s="28"/>
      <c r="T662" s="28"/>
      <c r="U662" s="5"/>
    </row>
    <row r="663" spans="1:21" x14ac:dyDescent="0.25">
      <c r="A663" s="4">
        <v>655</v>
      </c>
      <c r="B663" s="37" t="str">
        <f>MID(VLOOKUP(A663/4,'Nyquist Rate - Tx'!$E$15:$J$270,6),(MOD(A663,4)+1),1)</f>
        <v>0</v>
      </c>
      <c r="C663" s="5">
        <f t="shared" ca="1" si="1348"/>
        <v>75</v>
      </c>
      <c r="D663" s="35"/>
      <c r="E663" s="5">
        <f t="shared" ca="1" si="1338"/>
        <v>0.15000000000000002</v>
      </c>
      <c r="F663" s="5">
        <f t="shared" ca="1" si="1349"/>
        <v>0.15000000000000002</v>
      </c>
      <c r="G663" s="27">
        <f t="shared" ca="1" si="1350"/>
        <v>0</v>
      </c>
      <c r="H663" s="28"/>
      <c r="I663" s="28"/>
      <c r="J663" s="28"/>
      <c r="K663" s="28"/>
      <c r="L663" s="5"/>
      <c r="M663" s="1"/>
      <c r="N663" s="5">
        <f t="shared" ca="1" si="1343"/>
        <v>0.52499999999999991</v>
      </c>
      <c r="O663" s="5">
        <f t="shared" ca="1" si="1249"/>
        <v>0.52499999999999991</v>
      </c>
      <c r="P663" s="30">
        <f t="shared" ca="1" si="1351"/>
        <v>1</v>
      </c>
      <c r="Q663" s="28"/>
      <c r="R663" s="28"/>
      <c r="S663" s="28"/>
      <c r="T663" s="28"/>
      <c r="U663" s="5"/>
    </row>
    <row r="664" spans="1:21" x14ac:dyDescent="0.25">
      <c r="A664" s="4">
        <v>656</v>
      </c>
      <c r="B664" s="37" t="str">
        <f>MID(VLOOKUP(A664/4,'Nyquist Rate - Tx'!$E$15:$J$270,6),(MOD(A664,4)+1),1)</f>
        <v>1</v>
      </c>
      <c r="C664" s="5">
        <f t="shared" ca="1" si="1348"/>
        <v>15</v>
      </c>
      <c r="D664" s="35"/>
      <c r="E664" s="5">
        <f t="shared" ca="1" si="1338"/>
        <v>0.03</v>
      </c>
      <c r="F664" s="5">
        <f t="shared" ca="1" si="1349"/>
        <v>1.03</v>
      </c>
      <c r="G664" s="27">
        <f t="shared" ca="1" si="1350"/>
        <v>1</v>
      </c>
      <c r="H664" s="27" t="str">
        <f t="shared" ref="H664" ca="1" si="1376">CONCATENATE(G664, G665, G666, G667)</f>
        <v>1001</v>
      </c>
      <c r="I664" s="27">
        <f t="shared" ref="I664" ca="1" si="1377">BIN2DEC(H664)</f>
        <v>9</v>
      </c>
      <c r="J664" s="27">
        <v>164</v>
      </c>
      <c r="K664" s="27">
        <f t="shared" ref="K664" ca="1" si="1378">ABS(BIN2DEC(CONCATENATE(B664,B665,B666,B667))-I664)</f>
        <v>0</v>
      </c>
      <c r="L664" s="23">
        <f t="shared" ref="L664" ca="1" si="1379">I664*$K$2+$K$2/2</f>
        <v>11.875</v>
      </c>
      <c r="M664" s="1"/>
      <c r="N664" s="5">
        <f t="shared" ca="1" si="1343"/>
        <v>0.105</v>
      </c>
      <c r="O664" s="5">
        <f t="shared" ca="1" si="1249"/>
        <v>1.105</v>
      </c>
      <c r="P664" s="30">
        <f t="shared" ca="1" si="1351"/>
        <v>1</v>
      </c>
      <c r="Q664" s="30" t="str">
        <f t="shared" ref="Q664" ca="1" si="1380">CONCATENATE(P664,P665,P666,P667)</f>
        <v>1001</v>
      </c>
      <c r="R664" s="30">
        <f t="shared" ref="R664" ca="1" si="1381">BIN2DEC(Q664)</f>
        <v>9</v>
      </c>
      <c r="S664" s="30">
        <v>164</v>
      </c>
      <c r="T664" s="30">
        <f t="shared" ref="T664" ca="1" si="1382">ABS(BIN2DEC(CONCATENATE(B664,B665,B666,B667))-R664)</f>
        <v>0</v>
      </c>
      <c r="U664" s="11">
        <f t="shared" ref="U664" ca="1" si="1383">R664*$K$2</f>
        <v>11.25</v>
      </c>
    </row>
    <row r="665" spans="1:21" x14ac:dyDescent="0.25">
      <c r="A665" s="4">
        <v>657</v>
      </c>
      <c r="B665" s="37" t="str">
        <f>MID(VLOOKUP(A665/4,'Nyquist Rate - Tx'!$E$15:$J$270,6),(MOD(A665,4)+1),1)</f>
        <v>0</v>
      </c>
      <c r="C665" s="5">
        <f t="shared" ca="1" si="1348"/>
        <v>52</v>
      </c>
      <c r="D665" s="35"/>
      <c r="E665" s="5">
        <f t="shared" ca="1" si="1338"/>
        <v>0.10400000000000001</v>
      </c>
      <c r="F665" s="5">
        <f t="shared" ca="1" si="1349"/>
        <v>0.10400000000000001</v>
      </c>
      <c r="G665" s="27">
        <f t="shared" ca="1" si="1350"/>
        <v>0</v>
      </c>
      <c r="H665" s="28"/>
      <c r="I665" s="28"/>
      <c r="J665" s="28"/>
      <c r="K665" s="28"/>
      <c r="L665" s="5"/>
      <c r="M665" s="1"/>
      <c r="N665" s="5">
        <f t="shared" ca="1" si="1343"/>
        <v>0.36399999999999999</v>
      </c>
      <c r="O665" s="5">
        <f t="shared" ca="1" si="1249"/>
        <v>0.36399999999999999</v>
      </c>
      <c r="P665" s="30">
        <f t="shared" ca="1" si="1351"/>
        <v>0</v>
      </c>
      <c r="Q665" s="28"/>
      <c r="R665" s="28"/>
      <c r="S665" s="28"/>
      <c r="T665" s="28"/>
      <c r="U665" s="5"/>
    </row>
    <row r="666" spans="1:21" x14ac:dyDescent="0.25">
      <c r="A666" s="4">
        <v>658</v>
      </c>
      <c r="B666" s="37" t="str">
        <f>MID(VLOOKUP(A666/4,'Nyquist Rate - Tx'!$E$15:$J$270,6),(MOD(A666,4)+1),1)</f>
        <v>0</v>
      </c>
      <c r="C666" s="5">
        <f t="shared" ca="1" si="1348"/>
        <v>30</v>
      </c>
      <c r="D666" s="35"/>
      <c r="E666" s="5">
        <f t="shared" ca="1" si="1338"/>
        <v>0.06</v>
      </c>
      <c r="F666" s="5">
        <f t="shared" ca="1" si="1349"/>
        <v>0.06</v>
      </c>
      <c r="G666" s="27">
        <f t="shared" ca="1" si="1350"/>
        <v>0</v>
      </c>
      <c r="H666" s="28"/>
      <c r="I666" s="28"/>
      <c r="J666" s="28"/>
      <c r="K666" s="28"/>
      <c r="L666" s="5"/>
      <c r="M666" s="1"/>
      <c r="N666" s="5">
        <f t="shared" ca="1" si="1343"/>
        <v>0.21</v>
      </c>
      <c r="O666" s="5">
        <f t="shared" ref="O666:O729" ca="1" si="1384">N666+B666</f>
        <v>0.21</v>
      </c>
      <c r="P666" s="30">
        <f t="shared" ca="1" si="1351"/>
        <v>0</v>
      </c>
      <c r="Q666" s="28"/>
      <c r="R666" s="28"/>
      <c r="S666" s="28"/>
      <c r="T666" s="28"/>
      <c r="U666" s="5"/>
    </row>
    <row r="667" spans="1:21" x14ac:dyDescent="0.25">
      <c r="A667" s="4">
        <v>659</v>
      </c>
      <c r="B667" s="37" t="str">
        <f>MID(VLOOKUP(A667/4,'Nyquist Rate - Tx'!$E$15:$J$270,6),(MOD(A667,4)+1),1)</f>
        <v>1</v>
      </c>
      <c r="C667" s="5">
        <f t="shared" ca="1" si="1348"/>
        <v>-7</v>
      </c>
      <c r="D667" s="35"/>
      <c r="E667" s="5">
        <f t="shared" ca="1" si="1338"/>
        <v>-1.4000000000000002E-2</v>
      </c>
      <c r="F667" s="5">
        <f t="shared" ca="1" si="1349"/>
        <v>0.98599999999999999</v>
      </c>
      <c r="G667" s="27">
        <f t="shared" ca="1" si="1350"/>
        <v>1</v>
      </c>
      <c r="H667" s="28"/>
      <c r="I667" s="28"/>
      <c r="J667" s="28"/>
      <c r="K667" s="28"/>
      <c r="L667" s="5"/>
      <c r="M667" s="1"/>
      <c r="N667" s="5">
        <f t="shared" ca="1" si="1343"/>
        <v>-4.9000000000000002E-2</v>
      </c>
      <c r="O667" s="5">
        <f t="shared" ca="1" si="1384"/>
        <v>0.95099999999999996</v>
      </c>
      <c r="P667" s="30">
        <f t="shared" ca="1" si="1351"/>
        <v>1</v>
      </c>
      <c r="Q667" s="28"/>
      <c r="R667" s="28"/>
      <c r="S667" s="28"/>
      <c r="T667" s="28"/>
      <c r="U667" s="5"/>
    </row>
    <row r="668" spans="1:21" x14ac:dyDescent="0.25">
      <c r="A668" s="4">
        <v>660</v>
      </c>
      <c r="B668" s="37" t="str">
        <f>MID(VLOOKUP(A668/4,'Nyquist Rate - Tx'!$E$15:$J$270,6),(MOD(A668,4)+1),1)</f>
        <v>0</v>
      </c>
      <c r="C668" s="5">
        <f t="shared" ca="1" si="1348"/>
        <v>-80</v>
      </c>
      <c r="D668" s="35"/>
      <c r="E668" s="5">
        <f t="shared" ca="1" si="1338"/>
        <v>-0.16000000000000003</v>
      </c>
      <c r="F668" s="5">
        <f t="shared" ca="1" si="1349"/>
        <v>-0.16000000000000003</v>
      </c>
      <c r="G668" s="27">
        <f t="shared" ca="1" si="1350"/>
        <v>0</v>
      </c>
      <c r="H668" s="27" t="str">
        <f t="shared" ref="H668" ca="1" si="1385">CONCATENATE(G668, G669, G670, G671)</f>
        <v>0000</v>
      </c>
      <c r="I668" s="27">
        <f t="shared" ref="I668" ca="1" si="1386">BIN2DEC(H668)</f>
        <v>0</v>
      </c>
      <c r="J668" s="28">
        <v>165</v>
      </c>
      <c r="K668" s="27">
        <f t="shared" ref="K668" ca="1" si="1387">ABS(BIN2DEC(CONCATENATE(B668,B669,B670,B671))-I668)</f>
        <v>0</v>
      </c>
      <c r="L668" s="23">
        <f t="shared" ref="L668" ca="1" si="1388">I668*$K$2+$K$2/2</f>
        <v>0.625</v>
      </c>
      <c r="M668" s="1"/>
      <c r="N668" s="5">
        <f t="shared" ca="1" si="1343"/>
        <v>-0.55999999999999994</v>
      </c>
      <c r="O668" s="5">
        <f t="shared" ca="1" si="1384"/>
        <v>-0.55999999999999994</v>
      </c>
      <c r="P668" s="30">
        <f t="shared" ca="1" si="1351"/>
        <v>0</v>
      </c>
      <c r="Q668" s="30" t="str">
        <f t="shared" ref="Q668" ca="1" si="1389">CONCATENATE(P668,P669,P670,P671)</f>
        <v>0100</v>
      </c>
      <c r="R668" s="30">
        <f t="shared" ref="R668" ca="1" si="1390">BIN2DEC(Q668)</f>
        <v>4</v>
      </c>
      <c r="S668" s="30">
        <v>165</v>
      </c>
      <c r="T668" s="30">
        <f t="shared" ref="T668" ca="1" si="1391">ABS(BIN2DEC(CONCATENATE(B668,B669,B670,B671))-R668)</f>
        <v>4</v>
      </c>
      <c r="U668" s="11">
        <f t="shared" ref="U668" ca="1" si="1392">R668*$K$2</f>
        <v>5</v>
      </c>
    </row>
    <row r="669" spans="1:21" x14ac:dyDescent="0.25">
      <c r="A669" s="4">
        <v>661</v>
      </c>
      <c r="B669" s="37" t="str">
        <f>MID(VLOOKUP(A669/4,'Nyquist Rate - Tx'!$E$15:$J$270,6),(MOD(A669,4)+1),1)</f>
        <v>0</v>
      </c>
      <c r="C669" s="5">
        <f t="shared" ca="1" si="1348"/>
        <v>98</v>
      </c>
      <c r="D669" s="35"/>
      <c r="E669" s="5">
        <f t="shared" ca="1" si="1338"/>
        <v>0.19600000000000001</v>
      </c>
      <c r="F669" s="5">
        <f t="shared" ca="1" si="1349"/>
        <v>0.19600000000000001</v>
      </c>
      <c r="G669" s="27">
        <f t="shared" ca="1" si="1350"/>
        <v>0</v>
      </c>
      <c r="H669" s="28"/>
      <c r="I669" s="28"/>
      <c r="J669" s="28"/>
      <c r="K669" s="28"/>
      <c r="L669" s="5"/>
      <c r="M669" s="1"/>
      <c r="N669" s="5">
        <f t="shared" ca="1" si="1343"/>
        <v>0.68599999999999994</v>
      </c>
      <c r="O669" s="5">
        <f t="shared" ca="1" si="1384"/>
        <v>0.68599999999999994</v>
      </c>
      <c r="P669" s="30">
        <f t="shared" ca="1" si="1351"/>
        <v>1</v>
      </c>
      <c r="Q669" s="28"/>
      <c r="R669" s="28"/>
      <c r="S669" s="28"/>
      <c r="T669" s="28"/>
      <c r="U669" s="5"/>
    </row>
    <row r="670" spans="1:21" x14ac:dyDescent="0.25">
      <c r="A670" s="4">
        <v>662</v>
      </c>
      <c r="B670" s="37" t="str">
        <f>MID(VLOOKUP(A670/4,'Nyquist Rate - Tx'!$E$15:$J$270,6),(MOD(A670,4)+1),1)</f>
        <v>0</v>
      </c>
      <c r="C670" s="5">
        <f t="shared" ca="1" si="1348"/>
        <v>-43</v>
      </c>
      <c r="D670" s="35"/>
      <c r="E670" s="5">
        <f t="shared" ca="1" si="1338"/>
        <v>-8.6000000000000007E-2</v>
      </c>
      <c r="F670" s="5">
        <f t="shared" ca="1" si="1349"/>
        <v>-8.6000000000000007E-2</v>
      </c>
      <c r="G670" s="27">
        <f t="shared" ca="1" si="1350"/>
        <v>0</v>
      </c>
      <c r="H670" s="28"/>
      <c r="I670" s="28"/>
      <c r="J670" s="28"/>
      <c r="K670" s="28"/>
      <c r="L670" s="5"/>
      <c r="M670" s="1"/>
      <c r="N670" s="5">
        <f t="shared" ca="1" si="1343"/>
        <v>-0.30099999999999999</v>
      </c>
      <c r="O670" s="5">
        <f t="shared" ca="1" si="1384"/>
        <v>-0.30099999999999999</v>
      </c>
      <c r="P670" s="30">
        <f t="shared" ca="1" si="1351"/>
        <v>0</v>
      </c>
      <c r="Q670" s="28"/>
      <c r="R670" s="28"/>
      <c r="S670" s="28"/>
      <c r="T670" s="28"/>
      <c r="U670" s="5"/>
    </row>
    <row r="671" spans="1:21" x14ac:dyDescent="0.25">
      <c r="A671" s="4">
        <v>663</v>
      </c>
      <c r="B671" s="37" t="str">
        <f>MID(VLOOKUP(A671/4,'Nyquist Rate - Tx'!$E$15:$J$270,6),(MOD(A671,4)+1),1)</f>
        <v>0</v>
      </c>
      <c r="C671" s="5">
        <f t="shared" ca="1" si="1348"/>
        <v>-37</v>
      </c>
      <c r="D671" s="35"/>
      <c r="E671" s="5">
        <f t="shared" ca="1" si="1338"/>
        <v>-7.3999999999999996E-2</v>
      </c>
      <c r="F671" s="5">
        <f t="shared" ca="1" si="1349"/>
        <v>-7.3999999999999996E-2</v>
      </c>
      <c r="G671" s="27">
        <f t="shared" ca="1" si="1350"/>
        <v>0</v>
      </c>
      <c r="H671" s="28"/>
      <c r="I671" s="28"/>
      <c r="J671" s="28"/>
      <c r="K671" s="28"/>
      <c r="L671" s="5"/>
      <c r="M671" s="1"/>
      <c r="N671" s="5">
        <f t="shared" ca="1" si="1343"/>
        <v>-0.25900000000000001</v>
      </c>
      <c r="O671" s="5">
        <f t="shared" ca="1" si="1384"/>
        <v>-0.25900000000000001</v>
      </c>
      <c r="P671" s="30">
        <f t="shared" ca="1" si="1351"/>
        <v>0</v>
      </c>
      <c r="Q671" s="28"/>
      <c r="R671" s="28"/>
      <c r="S671" s="28"/>
      <c r="T671" s="28"/>
      <c r="U671" s="5"/>
    </row>
    <row r="672" spans="1:21" x14ac:dyDescent="0.25">
      <c r="A672" s="4">
        <v>664</v>
      </c>
      <c r="B672" s="37" t="str">
        <f>MID(VLOOKUP(A672/4,'Nyquist Rate - Tx'!$E$15:$J$270,6),(MOD(A672,4)+1),1)</f>
        <v>0</v>
      </c>
      <c r="C672" s="5">
        <f t="shared" ca="1" si="1348"/>
        <v>-32</v>
      </c>
      <c r="D672" s="35"/>
      <c r="E672" s="5">
        <f t="shared" ca="1" si="1338"/>
        <v>-6.4000000000000001E-2</v>
      </c>
      <c r="F672" s="5">
        <f t="shared" ca="1" si="1349"/>
        <v>-6.4000000000000001E-2</v>
      </c>
      <c r="G672" s="27">
        <f t="shared" ca="1" si="1350"/>
        <v>0</v>
      </c>
      <c r="H672" s="27" t="str">
        <f t="shared" ref="H672" ca="1" si="1393">CONCATENATE(G672, G673, G674, G675)</f>
        <v>0110</v>
      </c>
      <c r="I672" s="27">
        <f t="shared" ref="I672" ca="1" si="1394">BIN2DEC(H672)</f>
        <v>6</v>
      </c>
      <c r="J672" s="27">
        <v>166</v>
      </c>
      <c r="K672" s="27">
        <f t="shared" ref="K672" ca="1" si="1395">ABS(BIN2DEC(CONCATENATE(B672,B673,B674,B675))-I672)</f>
        <v>0</v>
      </c>
      <c r="L672" s="23">
        <f t="shared" ref="L672" ca="1" si="1396">I672*$K$2+$K$2/2</f>
        <v>8.125</v>
      </c>
      <c r="M672" s="1"/>
      <c r="N672" s="5">
        <f t="shared" ca="1" si="1343"/>
        <v>-0.22399999999999998</v>
      </c>
      <c r="O672" s="5">
        <f t="shared" ca="1" si="1384"/>
        <v>-0.22399999999999998</v>
      </c>
      <c r="P672" s="30">
        <f t="shared" ca="1" si="1351"/>
        <v>0</v>
      </c>
      <c r="Q672" s="30" t="str">
        <f t="shared" ref="Q672" ca="1" si="1397">CONCATENATE(P672,P673,P674,P675)</f>
        <v>0110</v>
      </c>
      <c r="R672" s="30">
        <f t="shared" ref="R672" ca="1" si="1398">BIN2DEC(Q672)</f>
        <v>6</v>
      </c>
      <c r="S672" s="30">
        <v>166</v>
      </c>
      <c r="T672" s="30">
        <f t="shared" ref="T672" ca="1" si="1399">ABS(BIN2DEC(CONCATENATE(B672,B673,B674,B675))-R672)</f>
        <v>0</v>
      </c>
      <c r="U672" s="11">
        <f t="shared" ref="U672" ca="1" si="1400">R672*$K$2</f>
        <v>7.5</v>
      </c>
    </row>
    <row r="673" spans="1:21" x14ac:dyDescent="0.25">
      <c r="A673" s="4">
        <v>665</v>
      </c>
      <c r="B673" s="37" t="str">
        <f>MID(VLOOKUP(A673/4,'Nyquist Rate - Tx'!$E$15:$J$270,6),(MOD(A673,4)+1),1)</f>
        <v>1</v>
      </c>
      <c r="C673" s="5">
        <f t="shared" ca="1" si="1348"/>
        <v>81</v>
      </c>
      <c r="D673" s="35"/>
      <c r="E673" s="5">
        <f t="shared" ca="1" si="1338"/>
        <v>0.16200000000000003</v>
      </c>
      <c r="F673" s="5">
        <f t="shared" ca="1" si="1349"/>
        <v>1.1619999999999999</v>
      </c>
      <c r="G673" s="27">
        <f t="shared" ca="1" si="1350"/>
        <v>1</v>
      </c>
      <c r="H673" s="28"/>
      <c r="I673" s="28"/>
      <c r="J673" s="28"/>
      <c r="K673" s="28"/>
      <c r="L673" s="5"/>
      <c r="M673" s="1"/>
      <c r="N673" s="5">
        <f t="shared" ca="1" si="1343"/>
        <v>0.56699999999999995</v>
      </c>
      <c r="O673" s="5">
        <f t="shared" ca="1" si="1384"/>
        <v>1.5669999999999999</v>
      </c>
      <c r="P673" s="30">
        <f t="shared" ca="1" si="1351"/>
        <v>1</v>
      </c>
      <c r="Q673" s="28"/>
      <c r="R673" s="28"/>
      <c r="S673" s="28"/>
      <c r="T673" s="28"/>
      <c r="U673" s="5"/>
    </row>
    <row r="674" spans="1:21" x14ac:dyDescent="0.25">
      <c r="A674" s="4">
        <v>666</v>
      </c>
      <c r="B674" s="37" t="str">
        <f>MID(VLOOKUP(A674/4,'Nyquist Rate - Tx'!$E$15:$J$270,6),(MOD(A674,4)+1),1)</f>
        <v>1</v>
      </c>
      <c r="C674" s="5">
        <f t="shared" ca="1" si="1348"/>
        <v>83</v>
      </c>
      <c r="D674" s="35"/>
      <c r="E674" s="5">
        <f t="shared" ca="1" si="1338"/>
        <v>0.16600000000000001</v>
      </c>
      <c r="F674" s="5">
        <f t="shared" ca="1" si="1349"/>
        <v>1.1659999999999999</v>
      </c>
      <c r="G674" s="27">
        <f t="shared" ca="1" si="1350"/>
        <v>1</v>
      </c>
      <c r="H674" s="28"/>
      <c r="I674" s="28"/>
      <c r="J674" s="28"/>
      <c r="K674" s="28"/>
      <c r="L674" s="5"/>
      <c r="M674" s="1"/>
      <c r="N674" s="5">
        <f t="shared" ca="1" si="1343"/>
        <v>0.58099999999999996</v>
      </c>
      <c r="O674" s="5">
        <f t="shared" ca="1" si="1384"/>
        <v>1.581</v>
      </c>
      <c r="P674" s="30">
        <f t="shared" ca="1" si="1351"/>
        <v>1</v>
      </c>
      <c r="Q674" s="28"/>
      <c r="R674" s="28"/>
      <c r="S674" s="28"/>
      <c r="T674" s="28"/>
      <c r="U674" s="5"/>
    </row>
    <row r="675" spans="1:21" x14ac:dyDescent="0.25">
      <c r="A675" s="4">
        <v>667</v>
      </c>
      <c r="B675" s="37" t="str">
        <f>MID(VLOOKUP(A675/4,'Nyquist Rate - Tx'!$E$15:$J$270,6),(MOD(A675,4)+1),1)</f>
        <v>0</v>
      </c>
      <c r="C675" s="5">
        <f t="shared" ca="1" si="1348"/>
        <v>-36</v>
      </c>
      <c r="D675" s="35"/>
      <c r="E675" s="5">
        <f t="shared" ca="1" si="1338"/>
        <v>-7.1999999999999995E-2</v>
      </c>
      <c r="F675" s="5">
        <f t="shared" ca="1" si="1349"/>
        <v>-7.1999999999999995E-2</v>
      </c>
      <c r="G675" s="27">
        <f t="shared" ca="1" si="1350"/>
        <v>0</v>
      </c>
      <c r="H675" s="28"/>
      <c r="I675" s="28"/>
      <c r="J675" s="28"/>
      <c r="K675" s="28"/>
      <c r="L675" s="5"/>
      <c r="M675" s="1"/>
      <c r="N675" s="5">
        <f t="shared" ca="1" si="1343"/>
        <v>-0.252</v>
      </c>
      <c r="O675" s="5">
        <f t="shared" ca="1" si="1384"/>
        <v>-0.252</v>
      </c>
      <c r="P675" s="30">
        <f t="shared" ca="1" si="1351"/>
        <v>0</v>
      </c>
      <c r="Q675" s="28"/>
      <c r="R675" s="28"/>
      <c r="S675" s="28"/>
      <c r="T675" s="28"/>
      <c r="U675" s="5"/>
    </row>
    <row r="676" spans="1:21" x14ac:dyDescent="0.25">
      <c r="A676" s="4">
        <v>668</v>
      </c>
      <c r="B676" s="37" t="str">
        <f>MID(VLOOKUP(A676/4,'Nyquist Rate - Tx'!$E$15:$J$270,6),(MOD(A676,4)+1),1)</f>
        <v>0</v>
      </c>
      <c r="C676" s="5">
        <f t="shared" ca="1" si="1348"/>
        <v>-22</v>
      </c>
      <c r="D676" s="35"/>
      <c r="E676" s="5">
        <f t="shared" ca="1" si="1338"/>
        <v>-4.4000000000000004E-2</v>
      </c>
      <c r="F676" s="5">
        <f t="shared" ca="1" si="1349"/>
        <v>-4.4000000000000004E-2</v>
      </c>
      <c r="G676" s="27">
        <f t="shared" ca="1" si="1350"/>
        <v>0</v>
      </c>
      <c r="H676" s="27" t="str">
        <f t="shared" ref="H676" ca="1" si="1401">CONCATENATE(G676, G677, G678, G679)</f>
        <v>0000</v>
      </c>
      <c r="I676" s="27">
        <f t="shared" ref="I676" ca="1" si="1402">BIN2DEC(H676)</f>
        <v>0</v>
      </c>
      <c r="J676" s="28">
        <v>167</v>
      </c>
      <c r="K676" s="27">
        <f t="shared" ref="K676" ca="1" si="1403">ABS(BIN2DEC(CONCATENATE(B676,B677,B678,B679))-I676)</f>
        <v>0</v>
      </c>
      <c r="L676" s="23">
        <f t="shared" ref="L676" ca="1" si="1404">I676*$K$2+$K$2/2</f>
        <v>0.625</v>
      </c>
      <c r="M676" s="1"/>
      <c r="N676" s="5">
        <f t="shared" ca="1" si="1343"/>
        <v>-0.154</v>
      </c>
      <c r="O676" s="5">
        <f t="shared" ca="1" si="1384"/>
        <v>-0.154</v>
      </c>
      <c r="P676" s="30">
        <f t="shared" ca="1" si="1351"/>
        <v>0</v>
      </c>
      <c r="Q676" s="30" t="str">
        <f t="shared" ref="Q676" ca="1" si="1405">CONCATENATE(P676,P677,P678,P679)</f>
        <v>0000</v>
      </c>
      <c r="R676" s="30">
        <f t="shared" ref="R676" ca="1" si="1406">BIN2DEC(Q676)</f>
        <v>0</v>
      </c>
      <c r="S676" s="30">
        <v>167</v>
      </c>
      <c r="T676" s="30">
        <f t="shared" ref="T676" ca="1" si="1407">ABS(BIN2DEC(CONCATENATE(B676,B677,B678,B679))-R676)</f>
        <v>0</v>
      </c>
      <c r="U676" s="11">
        <f t="shared" ref="U676" ca="1" si="1408">R676*$K$2</f>
        <v>0</v>
      </c>
    </row>
    <row r="677" spans="1:21" x14ac:dyDescent="0.25">
      <c r="A677" s="4">
        <v>669</v>
      </c>
      <c r="B677" s="37" t="str">
        <f>MID(VLOOKUP(A677/4,'Nyquist Rate - Tx'!$E$15:$J$270,6),(MOD(A677,4)+1),1)</f>
        <v>0</v>
      </c>
      <c r="C677" s="5">
        <f t="shared" ca="1" si="1348"/>
        <v>-39</v>
      </c>
      <c r="D677" s="35"/>
      <c r="E677" s="5">
        <f t="shared" ca="1" si="1338"/>
        <v>-7.8000000000000014E-2</v>
      </c>
      <c r="F677" s="5">
        <f t="shared" ca="1" si="1349"/>
        <v>-7.8000000000000014E-2</v>
      </c>
      <c r="G677" s="27">
        <f t="shared" ca="1" si="1350"/>
        <v>0</v>
      </c>
      <c r="H677" s="28"/>
      <c r="I677" s="28"/>
      <c r="J677" s="28"/>
      <c r="K677" s="28"/>
      <c r="L677" s="5"/>
      <c r="M677" s="1"/>
      <c r="N677" s="5">
        <f t="shared" ca="1" si="1343"/>
        <v>-0.27299999999999996</v>
      </c>
      <c r="O677" s="5">
        <f t="shared" ca="1" si="1384"/>
        <v>-0.27299999999999996</v>
      </c>
      <c r="P677" s="30">
        <f t="shared" ca="1" si="1351"/>
        <v>0</v>
      </c>
      <c r="Q677" s="28"/>
      <c r="R677" s="28"/>
      <c r="S677" s="28"/>
      <c r="T677" s="28"/>
      <c r="U677" s="5"/>
    </row>
    <row r="678" spans="1:21" x14ac:dyDescent="0.25">
      <c r="A678" s="4">
        <v>670</v>
      </c>
      <c r="B678" s="37" t="str">
        <f>MID(VLOOKUP(A678/4,'Nyquist Rate - Tx'!$E$15:$J$270,6),(MOD(A678,4)+1),1)</f>
        <v>0</v>
      </c>
      <c r="C678" s="5">
        <f t="shared" ca="1" si="1348"/>
        <v>0</v>
      </c>
      <c r="D678" s="35"/>
      <c r="E678" s="5">
        <f t="shared" ca="1" si="1338"/>
        <v>0</v>
      </c>
      <c r="F678" s="5">
        <f t="shared" ca="1" si="1349"/>
        <v>0</v>
      </c>
      <c r="G678" s="27">
        <f t="shared" ca="1" si="1350"/>
        <v>0</v>
      </c>
      <c r="H678" s="28"/>
      <c r="I678" s="28"/>
      <c r="J678" s="28"/>
      <c r="K678" s="28"/>
      <c r="L678" s="5"/>
      <c r="M678" s="1"/>
      <c r="N678" s="5">
        <f t="shared" ca="1" si="1343"/>
        <v>0</v>
      </c>
      <c r="O678" s="5">
        <f t="shared" ca="1" si="1384"/>
        <v>0</v>
      </c>
      <c r="P678" s="30">
        <f t="shared" ca="1" si="1351"/>
        <v>0</v>
      </c>
      <c r="Q678" s="28"/>
      <c r="R678" s="28"/>
      <c r="S678" s="28"/>
      <c r="T678" s="28"/>
      <c r="U678" s="5"/>
    </row>
    <row r="679" spans="1:21" x14ac:dyDescent="0.25">
      <c r="A679" s="4">
        <v>671</v>
      </c>
      <c r="B679" s="37" t="str">
        <f>MID(VLOOKUP(A679/4,'Nyquist Rate - Tx'!$E$15:$J$270,6),(MOD(A679,4)+1),1)</f>
        <v>0</v>
      </c>
      <c r="C679" s="5">
        <f t="shared" ca="1" si="1348"/>
        <v>47</v>
      </c>
      <c r="D679" s="35"/>
      <c r="E679" s="5">
        <f t="shared" ca="1" si="1338"/>
        <v>9.4E-2</v>
      </c>
      <c r="F679" s="5">
        <f t="shared" ca="1" si="1349"/>
        <v>9.4E-2</v>
      </c>
      <c r="G679" s="27">
        <f t="shared" ca="1" si="1350"/>
        <v>0</v>
      </c>
      <c r="H679" s="28"/>
      <c r="I679" s="28"/>
      <c r="J679" s="28"/>
      <c r="K679" s="28"/>
      <c r="L679" s="5"/>
      <c r="M679" s="1"/>
      <c r="N679" s="5">
        <f t="shared" ca="1" si="1343"/>
        <v>0.32899999999999996</v>
      </c>
      <c r="O679" s="5">
        <f t="shared" ca="1" si="1384"/>
        <v>0.32899999999999996</v>
      </c>
      <c r="P679" s="30">
        <f t="shared" ca="1" si="1351"/>
        <v>0</v>
      </c>
      <c r="Q679" s="28"/>
      <c r="R679" s="28"/>
      <c r="S679" s="28"/>
      <c r="T679" s="28"/>
      <c r="U679" s="5"/>
    </row>
    <row r="680" spans="1:21" x14ac:dyDescent="0.25">
      <c r="A680" s="4">
        <v>672</v>
      </c>
      <c r="B680" s="37" t="str">
        <f>MID(VLOOKUP(A680/4,'Nyquist Rate - Tx'!$E$15:$J$270,6),(MOD(A680,4)+1),1)</f>
        <v>1</v>
      </c>
      <c r="C680" s="5">
        <f t="shared" ca="1" si="1348"/>
        <v>41</v>
      </c>
      <c r="D680" s="35"/>
      <c r="E680" s="5">
        <f t="shared" ca="1" si="1338"/>
        <v>8.2000000000000003E-2</v>
      </c>
      <c r="F680" s="5">
        <f t="shared" ca="1" si="1349"/>
        <v>1.0820000000000001</v>
      </c>
      <c r="G680" s="27">
        <f t="shared" ca="1" si="1350"/>
        <v>1</v>
      </c>
      <c r="H680" s="27" t="str">
        <f t="shared" ref="H680" ca="1" si="1409">CONCATENATE(G680, G681, G682, G683)</f>
        <v>1001</v>
      </c>
      <c r="I680" s="27">
        <f t="shared" ref="I680" ca="1" si="1410">BIN2DEC(H680)</f>
        <v>9</v>
      </c>
      <c r="J680" s="27">
        <v>168</v>
      </c>
      <c r="K680" s="27">
        <f t="shared" ref="K680" ca="1" si="1411">ABS(BIN2DEC(CONCATENATE(B680,B681,B682,B683))-I680)</f>
        <v>0</v>
      </c>
      <c r="L680" s="23">
        <f t="shared" ref="L680" ca="1" si="1412">I680*$K$2+$K$2/2</f>
        <v>11.875</v>
      </c>
      <c r="M680" s="1"/>
      <c r="N680" s="5">
        <f t="shared" ca="1" si="1343"/>
        <v>0.28699999999999998</v>
      </c>
      <c r="O680" s="5">
        <f t="shared" ca="1" si="1384"/>
        <v>1.2869999999999999</v>
      </c>
      <c r="P680" s="30">
        <f t="shared" ca="1" si="1351"/>
        <v>1</v>
      </c>
      <c r="Q680" s="30" t="str">
        <f t="shared" ref="Q680" ca="1" si="1413">CONCATENATE(P680,P681,P682,P683)</f>
        <v>1001</v>
      </c>
      <c r="R680" s="30">
        <f t="shared" ref="R680" ca="1" si="1414">BIN2DEC(Q680)</f>
        <v>9</v>
      </c>
      <c r="S680" s="30">
        <v>168</v>
      </c>
      <c r="T680" s="30">
        <f t="shared" ref="T680" ca="1" si="1415">ABS(BIN2DEC(CONCATENATE(B680,B681,B682,B683))-R680)</f>
        <v>0</v>
      </c>
      <c r="U680" s="11">
        <f t="shared" ref="U680" ca="1" si="1416">R680*$K$2</f>
        <v>11.25</v>
      </c>
    </row>
    <row r="681" spans="1:21" x14ac:dyDescent="0.25">
      <c r="A681" s="4">
        <v>673</v>
      </c>
      <c r="B681" s="37" t="str">
        <f>MID(VLOOKUP(A681/4,'Nyquist Rate - Tx'!$E$15:$J$270,6),(MOD(A681,4)+1),1)</f>
        <v>0</v>
      </c>
      <c r="C681" s="5">
        <f t="shared" ca="1" si="1348"/>
        <v>20</v>
      </c>
      <c r="D681" s="35"/>
      <c r="E681" s="5">
        <f t="shared" ca="1" si="1338"/>
        <v>4.0000000000000008E-2</v>
      </c>
      <c r="F681" s="5">
        <f t="shared" ca="1" si="1349"/>
        <v>4.0000000000000008E-2</v>
      </c>
      <c r="G681" s="27">
        <f t="shared" ca="1" si="1350"/>
        <v>0</v>
      </c>
      <c r="H681" s="28"/>
      <c r="I681" s="28"/>
      <c r="J681" s="28"/>
      <c r="K681" s="28"/>
      <c r="L681" s="5"/>
      <c r="M681" s="1"/>
      <c r="N681" s="5">
        <f t="shared" ca="1" si="1343"/>
        <v>0.13999999999999999</v>
      </c>
      <c r="O681" s="5">
        <f t="shared" ca="1" si="1384"/>
        <v>0.13999999999999999</v>
      </c>
      <c r="P681" s="30">
        <f t="shared" ca="1" si="1351"/>
        <v>0</v>
      </c>
      <c r="Q681" s="28"/>
      <c r="R681" s="28"/>
      <c r="S681" s="28"/>
      <c r="T681" s="28"/>
      <c r="U681" s="5"/>
    </row>
    <row r="682" spans="1:21" x14ac:dyDescent="0.25">
      <c r="A682" s="4">
        <v>674</v>
      </c>
      <c r="B682" s="37" t="str">
        <f>MID(VLOOKUP(A682/4,'Nyquist Rate - Tx'!$E$15:$J$270,6),(MOD(A682,4)+1),1)</f>
        <v>0</v>
      </c>
      <c r="C682" s="5">
        <f t="shared" ca="1" si="1348"/>
        <v>8</v>
      </c>
      <c r="D682" s="35"/>
      <c r="E682" s="5">
        <f t="shared" ca="1" si="1338"/>
        <v>1.6E-2</v>
      </c>
      <c r="F682" s="5">
        <f t="shared" ca="1" si="1349"/>
        <v>1.6E-2</v>
      </c>
      <c r="G682" s="27">
        <f t="shared" ca="1" si="1350"/>
        <v>0</v>
      </c>
      <c r="H682" s="28"/>
      <c r="I682" s="28"/>
      <c r="J682" s="28"/>
      <c r="K682" s="28"/>
      <c r="L682" s="5"/>
      <c r="M682" s="1"/>
      <c r="N682" s="5">
        <f t="shared" ca="1" si="1343"/>
        <v>5.5999999999999994E-2</v>
      </c>
      <c r="O682" s="5">
        <f t="shared" ca="1" si="1384"/>
        <v>5.5999999999999994E-2</v>
      </c>
      <c r="P682" s="30">
        <f t="shared" ca="1" si="1351"/>
        <v>0</v>
      </c>
      <c r="Q682" s="28"/>
      <c r="R682" s="28"/>
      <c r="S682" s="28"/>
      <c r="T682" s="28"/>
      <c r="U682" s="5"/>
    </row>
    <row r="683" spans="1:21" x14ac:dyDescent="0.25">
      <c r="A683" s="4">
        <v>675</v>
      </c>
      <c r="B683" s="37" t="str">
        <f>MID(VLOOKUP(A683/4,'Nyquist Rate - Tx'!$E$15:$J$270,6),(MOD(A683,4)+1),1)</f>
        <v>1</v>
      </c>
      <c r="C683" s="5">
        <f t="shared" ca="1" si="1348"/>
        <v>-16</v>
      </c>
      <c r="D683" s="35"/>
      <c r="E683" s="5">
        <f t="shared" ca="1" si="1338"/>
        <v>-3.2000000000000001E-2</v>
      </c>
      <c r="F683" s="5">
        <f t="shared" ca="1" si="1349"/>
        <v>0.96799999999999997</v>
      </c>
      <c r="G683" s="27">
        <f t="shared" ca="1" si="1350"/>
        <v>1</v>
      </c>
      <c r="H683" s="28"/>
      <c r="I683" s="28"/>
      <c r="J683" s="28"/>
      <c r="K683" s="28"/>
      <c r="L683" s="5"/>
      <c r="M683" s="1"/>
      <c r="N683" s="5">
        <f t="shared" ca="1" si="1343"/>
        <v>-0.11199999999999999</v>
      </c>
      <c r="O683" s="5">
        <f t="shared" ca="1" si="1384"/>
        <v>0.88800000000000001</v>
      </c>
      <c r="P683" s="30">
        <f t="shared" ca="1" si="1351"/>
        <v>1</v>
      </c>
      <c r="Q683" s="28"/>
      <c r="R683" s="28"/>
      <c r="S683" s="28"/>
      <c r="T683" s="28"/>
      <c r="U683" s="5"/>
    </row>
    <row r="684" spans="1:21" x14ac:dyDescent="0.25">
      <c r="A684" s="4">
        <v>676</v>
      </c>
      <c r="B684" s="37" t="str">
        <f>MID(VLOOKUP(A684/4,'Nyquist Rate - Tx'!$E$15:$J$270,6),(MOD(A684,4)+1),1)</f>
        <v>0</v>
      </c>
      <c r="C684" s="5">
        <f t="shared" ca="1" si="1348"/>
        <v>-9</v>
      </c>
      <c r="D684" s="35"/>
      <c r="E684" s="5">
        <f t="shared" ca="1" si="1338"/>
        <v>-1.7999999999999999E-2</v>
      </c>
      <c r="F684" s="5">
        <f t="shared" ca="1" si="1349"/>
        <v>-1.7999999999999999E-2</v>
      </c>
      <c r="G684" s="27">
        <f t="shared" ca="1" si="1350"/>
        <v>0</v>
      </c>
      <c r="H684" s="27" t="str">
        <f t="shared" ref="H684" ca="1" si="1417">CONCATENATE(G684, G685, G686, G687)</f>
        <v>0000</v>
      </c>
      <c r="I684" s="27">
        <f t="shared" ref="I684" ca="1" si="1418">BIN2DEC(H684)</f>
        <v>0</v>
      </c>
      <c r="J684" s="28">
        <v>169</v>
      </c>
      <c r="K684" s="27">
        <f t="shared" ref="K684" ca="1" si="1419">ABS(BIN2DEC(CONCATENATE(B684,B685,B686,B687))-I684)</f>
        <v>0</v>
      </c>
      <c r="L684" s="23">
        <f t="shared" ref="L684" ca="1" si="1420">I684*$K$2+$K$2/2</f>
        <v>0.625</v>
      </c>
      <c r="M684" s="1"/>
      <c r="N684" s="5">
        <f t="shared" ca="1" si="1343"/>
        <v>-6.3E-2</v>
      </c>
      <c r="O684" s="5">
        <f t="shared" ca="1" si="1384"/>
        <v>-6.3E-2</v>
      </c>
      <c r="P684" s="30">
        <f t="shared" ca="1" si="1351"/>
        <v>0</v>
      </c>
      <c r="Q684" s="30" t="str">
        <f t="shared" ref="Q684" ca="1" si="1421">CONCATENATE(P684,P685,P686,P687)</f>
        <v>0000</v>
      </c>
      <c r="R684" s="30">
        <f t="shared" ref="R684" ca="1" si="1422">BIN2DEC(Q684)</f>
        <v>0</v>
      </c>
      <c r="S684" s="30">
        <v>169</v>
      </c>
      <c r="T684" s="30">
        <f t="shared" ref="T684" ca="1" si="1423">ABS(BIN2DEC(CONCATENATE(B684,B685,B686,B687))-R684)</f>
        <v>0</v>
      </c>
      <c r="U684" s="11">
        <f t="shared" ref="U684" ca="1" si="1424">R684*$K$2</f>
        <v>0</v>
      </c>
    </row>
    <row r="685" spans="1:21" x14ac:dyDescent="0.25">
      <c r="A685" s="4">
        <v>677</v>
      </c>
      <c r="B685" s="37" t="str">
        <f>MID(VLOOKUP(A685/4,'Nyquist Rate - Tx'!$E$15:$J$270,6),(MOD(A685,4)+1),1)</f>
        <v>0</v>
      </c>
      <c r="C685" s="5">
        <f t="shared" ca="1" si="1348"/>
        <v>-18</v>
      </c>
      <c r="D685" s="35"/>
      <c r="E685" s="5">
        <f t="shared" ca="1" si="1338"/>
        <v>-3.5999999999999997E-2</v>
      </c>
      <c r="F685" s="5">
        <f t="shared" ca="1" si="1349"/>
        <v>-3.5999999999999997E-2</v>
      </c>
      <c r="G685" s="27">
        <f t="shared" ca="1" si="1350"/>
        <v>0</v>
      </c>
      <c r="H685" s="28"/>
      <c r="I685" s="28"/>
      <c r="J685" s="28"/>
      <c r="K685" s="28"/>
      <c r="L685" s="5"/>
      <c r="M685" s="1"/>
      <c r="N685" s="5">
        <f t="shared" ca="1" si="1343"/>
        <v>-0.126</v>
      </c>
      <c r="O685" s="5">
        <f t="shared" ca="1" si="1384"/>
        <v>-0.126</v>
      </c>
      <c r="P685" s="30">
        <f t="shared" ca="1" si="1351"/>
        <v>0</v>
      </c>
      <c r="Q685" s="28"/>
      <c r="R685" s="28"/>
      <c r="S685" s="28"/>
      <c r="T685" s="28"/>
      <c r="U685" s="5"/>
    </row>
    <row r="686" spans="1:21" x14ac:dyDescent="0.25">
      <c r="A686" s="4">
        <v>678</v>
      </c>
      <c r="B686" s="37" t="str">
        <f>MID(VLOOKUP(A686/4,'Nyquist Rate - Tx'!$E$15:$J$270,6),(MOD(A686,4)+1),1)</f>
        <v>0</v>
      </c>
      <c r="C686" s="5">
        <f t="shared" ca="1" si="1348"/>
        <v>53</v>
      </c>
      <c r="D686" s="35"/>
      <c r="E686" s="5">
        <f t="shared" ca="1" si="1338"/>
        <v>0.10600000000000001</v>
      </c>
      <c r="F686" s="5">
        <f t="shared" ca="1" si="1349"/>
        <v>0.10600000000000001</v>
      </c>
      <c r="G686" s="27">
        <f t="shared" ca="1" si="1350"/>
        <v>0</v>
      </c>
      <c r="H686" s="28"/>
      <c r="I686" s="28"/>
      <c r="J686" s="28"/>
      <c r="K686" s="28"/>
      <c r="L686" s="5"/>
      <c r="M686" s="1"/>
      <c r="N686" s="5">
        <f t="shared" ca="1" si="1343"/>
        <v>0.371</v>
      </c>
      <c r="O686" s="5">
        <f t="shared" ca="1" si="1384"/>
        <v>0.371</v>
      </c>
      <c r="P686" s="30">
        <f t="shared" ca="1" si="1351"/>
        <v>0</v>
      </c>
      <c r="Q686" s="28"/>
      <c r="R686" s="28"/>
      <c r="S686" s="28"/>
      <c r="T686" s="28"/>
      <c r="U686" s="5"/>
    </row>
    <row r="687" spans="1:21" x14ac:dyDescent="0.25">
      <c r="A687" s="4">
        <v>679</v>
      </c>
      <c r="B687" s="37" t="str">
        <f>MID(VLOOKUP(A687/4,'Nyquist Rate - Tx'!$E$15:$J$270,6),(MOD(A687,4)+1),1)</f>
        <v>0</v>
      </c>
      <c r="C687" s="5">
        <f t="shared" ca="1" si="1348"/>
        <v>71</v>
      </c>
      <c r="D687" s="35"/>
      <c r="E687" s="5">
        <f t="shared" ca="1" si="1338"/>
        <v>0.14199999999999999</v>
      </c>
      <c r="F687" s="5">
        <f t="shared" ca="1" si="1349"/>
        <v>0.14199999999999999</v>
      </c>
      <c r="G687" s="27">
        <f t="shared" ca="1" si="1350"/>
        <v>0</v>
      </c>
      <c r="H687" s="28"/>
      <c r="I687" s="28"/>
      <c r="J687" s="28"/>
      <c r="K687" s="28"/>
      <c r="L687" s="5"/>
      <c r="M687" s="1"/>
      <c r="N687" s="5">
        <f t="shared" ca="1" si="1343"/>
        <v>0.49699999999999994</v>
      </c>
      <c r="O687" s="5">
        <f t="shared" ca="1" si="1384"/>
        <v>0.49699999999999994</v>
      </c>
      <c r="P687" s="30">
        <f t="shared" ca="1" si="1351"/>
        <v>0</v>
      </c>
      <c r="Q687" s="28"/>
      <c r="R687" s="28"/>
      <c r="S687" s="28"/>
      <c r="T687" s="28"/>
      <c r="U687" s="5"/>
    </row>
    <row r="688" spans="1:21" x14ac:dyDescent="0.25">
      <c r="A688" s="4">
        <v>680</v>
      </c>
      <c r="B688" s="37" t="str">
        <f>MID(VLOOKUP(A688/4,'Nyquist Rate - Tx'!$E$15:$J$270,6),(MOD(A688,4)+1),1)</f>
        <v>0</v>
      </c>
      <c r="C688" s="5">
        <f t="shared" ca="1" si="1348"/>
        <v>-18</v>
      </c>
      <c r="D688" s="35"/>
      <c r="E688" s="5">
        <f t="shared" ca="1" si="1338"/>
        <v>-3.5999999999999997E-2</v>
      </c>
      <c r="F688" s="5">
        <f t="shared" ca="1" si="1349"/>
        <v>-3.5999999999999997E-2</v>
      </c>
      <c r="G688" s="27">
        <f t="shared" ca="1" si="1350"/>
        <v>0</v>
      </c>
      <c r="H688" s="27" t="str">
        <f t="shared" ref="H688" ca="1" si="1425">CONCATENATE(G688, G689, G690, G691)</f>
        <v>0110</v>
      </c>
      <c r="I688" s="27">
        <f t="shared" ref="I688" ca="1" si="1426">BIN2DEC(H688)</f>
        <v>6</v>
      </c>
      <c r="J688" s="27">
        <v>170</v>
      </c>
      <c r="K688" s="27">
        <f t="shared" ref="K688" ca="1" si="1427">ABS(BIN2DEC(CONCATENATE(B688,B689,B690,B691))-I688)</f>
        <v>0</v>
      </c>
      <c r="L688" s="23">
        <f t="shared" ref="L688" ca="1" si="1428">I688*$K$2+$K$2/2</f>
        <v>8.125</v>
      </c>
      <c r="M688" s="1"/>
      <c r="N688" s="5">
        <f t="shared" ca="1" si="1343"/>
        <v>-0.126</v>
      </c>
      <c r="O688" s="5">
        <f t="shared" ca="1" si="1384"/>
        <v>-0.126</v>
      </c>
      <c r="P688" s="30">
        <f t="shared" ca="1" si="1351"/>
        <v>0</v>
      </c>
      <c r="Q688" s="30" t="str">
        <f t="shared" ref="Q688" ca="1" si="1429">CONCATENATE(P688,P689,P690,P691)</f>
        <v>0110</v>
      </c>
      <c r="R688" s="30">
        <f t="shared" ref="R688" ca="1" si="1430">BIN2DEC(Q688)</f>
        <v>6</v>
      </c>
      <c r="S688" s="30">
        <v>170</v>
      </c>
      <c r="T688" s="30">
        <f t="shared" ref="T688" ca="1" si="1431">ABS(BIN2DEC(CONCATENATE(B688,B689,B690,B691))-R688)</f>
        <v>0</v>
      </c>
      <c r="U688" s="11">
        <f t="shared" ref="U688" ca="1" si="1432">R688*$K$2</f>
        <v>7.5</v>
      </c>
    </row>
    <row r="689" spans="1:21" x14ac:dyDescent="0.25">
      <c r="A689" s="4">
        <v>681</v>
      </c>
      <c r="B689" s="37" t="str">
        <f>MID(VLOOKUP(A689/4,'Nyquist Rate - Tx'!$E$15:$J$270,6),(MOD(A689,4)+1),1)</f>
        <v>1</v>
      </c>
      <c r="C689" s="5">
        <f t="shared" ca="1" si="1348"/>
        <v>31</v>
      </c>
      <c r="D689" s="35"/>
      <c r="E689" s="5">
        <f t="shared" ca="1" si="1338"/>
        <v>6.2E-2</v>
      </c>
      <c r="F689" s="5">
        <f t="shared" ca="1" si="1349"/>
        <v>1.0620000000000001</v>
      </c>
      <c r="G689" s="27">
        <f t="shared" ca="1" si="1350"/>
        <v>1</v>
      </c>
      <c r="H689" s="28"/>
      <c r="I689" s="28"/>
      <c r="J689" s="28"/>
      <c r="K689" s="28"/>
      <c r="L689" s="5"/>
      <c r="M689" s="1"/>
      <c r="N689" s="5">
        <f t="shared" ca="1" si="1343"/>
        <v>0.217</v>
      </c>
      <c r="O689" s="5">
        <f t="shared" ca="1" si="1384"/>
        <v>1.2170000000000001</v>
      </c>
      <c r="P689" s="30">
        <f t="shared" ca="1" si="1351"/>
        <v>1</v>
      </c>
      <c r="Q689" s="28"/>
      <c r="R689" s="28"/>
      <c r="S689" s="28"/>
      <c r="T689" s="28"/>
      <c r="U689" s="5"/>
    </row>
    <row r="690" spans="1:21" x14ac:dyDescent="0.25">
      <c r="A690" s="4">
        <v>682</v>
      </c>
      <c r="B690" s="37" t="str">
        <f>MID(VLOOKUP(A690/4,'Nyquist Rate - Tx'!$E$15:$J$270,6),(MOD(A690,4)+1),1)</f>
        <v>1</v>
      </c>
      <c r="C690" s="5">
        <f t="shared" ca="1" si="1348"/>
        <v>72</v>
      </c>
      <c r="D690" s="35"/>
      <c r="E690" s="5">
        <f t="shared" ca="1" si="1338"/>
        <v>0.14399999999999999</v>
      </c>
      <c r="F690" s="5">
        <f t="shared" ca="1" si="1349"/>
        <v>1.1439999999999999</v>
      </c>
      <c r="G690" s="27">
        <f t="shared" ca="1" si="1350"/>
        <v>1</v>
      </c>
      <c r="H690" s="28"/>
      <c r="I690" s="28"/>
      <c r="J690" s="28"/>
      <c r="K690" s="28"/>
      <c r="L690" s="5"/>
      <c r="M690" s="1"/>
      <c r="N690" s="5">
        <f t="shared" ca="1" si="1343"/>
        <v>0.504</v>
      </c>
      <c r="O690" s="5">
        <f t="shared" ca="1" si="1384"/>
        <v>1.504</v>
      </c>
      <c r="P690" s="30">
        <f t="shared" ca="1" si="1351"/>
        <v>1</v>
      </c>
      <c r="Q690" s="28"/>
      <c r="R690" s="28"/>
      <c r="S690" s="28"/>
      <c r="T690" s="28"/>
      <c r="U690" s="5"/>
    </row>
    <row r="691" spans="1:21" x14ac:dyDescent="0.25">
      <c r="A691" s="4">
        <v>683</v>
      </c>
      <c r="B691" s="37" t="str">
        <f>MID(VLOOKUP(A691/4,'Nyquist Rate - Tx'!$E$15:$J$270,6),(MOD(A691,4)+1),1)</f>
        <v>0</v>
      </c>
      <c r="C691" s="5">
        <f t="shared" ca="1" si="1348"/>
        <v>13</v>
      </c>
      <c r="D691" s="35"/>
      <c r="E691" s="5">
        <f t="shared" ca="1" si="1338"/>
        <v>2.6000000000000002E-2</v>
      </c>
      <c r="F691" s="5">
        <f t="shared" ca="1" si="1349"/>
        <v>2.6000000000000002E-2</v>
      </c>
      <c r="G691" s="27">
        <f t="shared" ca="1" si="1350"/>
        <v>0</v>
      </c>
      <c r="H691" s="28"/>
      <c r="I691" s="28"/>
      <c r="J691" s="28"/>
      <c r="K691" s="28"/>
      <c r="L691" s="5"/>
      <c r="M691" s="1"/>
      <c r="N691" s="5">
        <f t="shared" ca="1" si="1343"/>
        <v>9.0999999999999998E-2</v>
      </c>
      <c r="O691" s="5">
        <f t="shared" ca="1" si="1384"/>
        <v>9.0999999999999998E-2</v>
      </c>
      <c r="P691" s="30">
        <f t="shared" ca="1" si="1351"/>
        <v>0</v>
      </c>
      <c r="Q691" s="28"/>
      <c r="R691" s="28"/>
      <c r="S691" s="28"/>
      <c r="T691" s="28"/>
      <c r="U691" s="5"/>
    </row>
    <row r="692" spans="1:21" x14ac:dyDescent="0.25">
      <c r="A692" s="4">
        <v>684</v>
      </c>
      <c r="B692" s="37" t="str">
        <f>MID(VLOOKUP(A692/4,'Nyquist Rate - Tx'!$E$15:$J$270,6),(MOD(A692,4)+1),1)</f>
        <v>0</v>
      </c>
      <c r="C692" s="5">
        <f t="shared" ca="1" si="1348"/>
        <v>-65</v>
      </c>
      <c r="D692" s="35"/>
      <c r="E692" s="5">
        <f t="shared" ca="1" si="1338"/>
        <v>-0.13</v>
      </c>
      <c r="F692" s="5">
        <f t="shared" ca="1" si="1349"/>
        <v>-0.13</v>
      </c>
      <c r="G692" s="27">
        <f t="shared" ca="1" si="1350"/>
        <v>0</v>
      </c>
      <c r="H692" s="27" t="str">
        <f t="shared" ref="H692" ca="1" si="1433">CONCATENATE(G692, G693, G694, G695)</f>
        <v>0000</v>
      </c>
      <c r="I692" s="27">
        <f t="shared" ref="I692" ca="1" si="1434">BIN2DEC(H692)</f>
        <v>0</v>
      </c>
      <c r="J692" s="28">
        <v>171</v>
      </c>
      <c r="K692" s="27">
        <f t="shared" ref="K692" ca="1" si="1435">ABS(BIN2DEC(CONCATENATE(B692,B693,B694,B695))-I692)</f>
        <v>0</v>
      </c>
      <c r="L692" s="23">
        <f t="shared" ref="L692" ca="1" si="1436">I692*$K$2+$K$2/2</f>
        <v>0.625</v>
      </c>
      <c r="M692" s="1"/>
      <c r="N692" s="5">
        <f t="shared" ca="1" si="1343"/>
        <v>-0.45499999999999996</v>
      </c>
      <c r="O692" s="5">
        <f t="shared" ca="1" si="1384"/>
        <v>-0.45499999999999996</v>
      </c>
      <c r="P692" s="30">
        <f t="shared" ca="1" si="1351"/>
        <v>0</v>
      </c>
      <c r="Q692" s="30" t="str">
        <f t="shared" ref="Q692" ca="1" si="1437">CONCATENATE(P692,P693,P694,P695)</f>
        <v>0100</v>
      </c>
      <c r="R692" s="30">
        <f t="shared" ref="R692" ca="1" si="1438">BIN2DEC(Q692)</f>
        <v>4</v>
      </c>
      <c r="S692" s="30">
        <v>171</v>
      </c>
      <c r="T692" s="30">
        <f t="shared" ref="T692" ca="1" si="1439">ABS(BIN2DEC(CONCATENATE(B692,B693,B694,B695))-R692)</f>
        <v>4</v>
      </c>
      <c r="U692" s="11">
        <f t="shared" ref="U692" ca="1" si="1440">R692*$K$2</f>
        <v>5</v>
      </c>
    </row>
    <row r="693" spans="1:21" x14ac:dyDescent="0.25">
      <c r="A693" s="4">
        <v>685</v>
      </c>
      <c r="B693" s="37" t="str">
        <f>MID(VLOOKUP(A693/4,'Nyquist Rate - Tx'!$E$15:$J$270,6),(MOD(A693,4)+1),1)</f>
        <v>0</v>
      </c>
      <c r="C693" s="5">
        <f t="shared" ca="1" si="1348"/>
        <v>91</v>
      </c>
      <c r="D693" s="35"/>
      <c r="E693" s="5">
        <f t="shared" ca="1" si="1338"/>
        <v>0.18200000000000002</v>
      </c>
      <c r="F693" s="5">
        <f t="shared" ca="1" si="1349"/>
        <v>0.18200000000000002</v>
      </c>
      <c r="G693" s="27">
        <f t="shared" ca="1" si="1350"/>
        <v>0</v>
      </c>
      <c r="H693" s="28"/>
      <c r="I693" s="28"/>
      <c r="J693" s="28"/>
      <c r="K693" s="28"/>
      <c r="L693" s="5"/>
      <c r="M693" s="1"/>
      <c r="N693" s="5">
        <f t="shared" ca="1" si="1343"/>
        <v>0.63700000000000001</v>
      </c>
      <c r="O693" s="5">
        <f t="shared" ca="1" si="1384"/>
        <v>0.63700000000000001</v>
      </c>
      <c r="P693" s="30">
        <f t="shared" ca="1" si="1351"/>
        <v>1</v>
      </c>
      <c r="Q693" s="28"/>
      <c r="R693" s="28"/>
      <c r="S693" s="28"/>
      <c r="T693" s="28"/>
      <c r="U693" s="5"/>
    </row>
    <row r="694" spans="1:21" x14ac:dyDescent="0.25">
      <c r="A694" s="4">
        <v>686</v>
      </c>
      <c r="B694" s="37" t="str">
        <f>MID(VLOOKUP(A694/4,'Nyquist Rate - Tx'!$E$15:$J$270,6),(MOD(A694,4)+1),1)</f>
        <v>0</v>
      </c>
      <c r="C694" s="5">
        <f t="shared" ca="1" si="1348"/>
        <v>21</v>
      </c>
      <c r="D694" s="35"/>
      <c r="E694" s="5">
        <f t="shared" ca="1" si="1338"/>
        <v>4.2000000000000003E-2</v>
      </c>
      <c r="F694" s="5">
        <f t="shared" ca="1" si="1349"/>
        <v>4.2000000000000003E-2</v>
      </c>
      <c r="G694" s="27">
        <f t="shared" ca="1" si="1350"/>
        <v>0</v>
      </c>
      <c r="H694" s="28"/>
      <c r="I694" s="28"/>
      <c r="J694" s="28"/>
      <c r="K694" s="28"/>
      <c r="L694" s="5"/>
      <c r="M694" s="1"/>
      <c r="N694" s="5">
        <f t="shared" ca="1" si="1343"/>
        <v>0.14699999999999999</v>
      </c>
      <c r="O694" s="5">
        <f t="shared" ca="1" si="1384"/>
        <v>0.14699999999999999</v>
      </c>
      <c r="P694" s="30">
        <f t="shared" ca="1" si="1351"/>
        <v>0</v>
      </c>
      <c r="Q694" s="28"/>
      <c r="R694" s="28"/>
      <c r="S694" s="28"/>
      <c r="T694" s="28"/>
      <c r="U694" s="5"/>
    </row>
    <row r="695" spans="1:21" x14ac:dyDescent="0.25">
      <c r="A695" s="4">
        <v>687</v>
      </c>
      <c r="B695" s="37" t="str">
        <f>MID(VLOOKUP(A695/4,'Nyquist Rate - Tx'!$E$15:$J$270,6),(MOD(A695,4)+1),1)</f>
        <v>0</v>
      </c>
      <c r="C695" s="5">
        <f t="shared" ca="1" si="1348"/>
        <v>-25</v>
      </c>
      <c r="D695" s="35"/>
      <c r="E695" s="5">
        <f t="shared" ca="1" si="1338"/>
        <v>-0.05</v>
      </c>
      <c r="F695" s="5">
        <f t="shared" ca="1" si="1349"/>
        <v>-0.05</v>
      </c>
      <c r="G695" s="27">
        <f t="shared" ca="1" si="1350"/>
        <v>0</v>
      </c>
      <c r="H695" s="28"/>
      <c r="I695" s="28"/>
      <c r="J695" s="28"/>
      <c r="K695" s="28"/>
      <c r="L695" s="5"/>
      <c r="M695" s="1"/>
      <c r="N695" s="5">
        <f t="shared" ca="1" si="1343"/>
        <v>-0.17499999999999999</v>
      </c>
      <c r="O695" s="5">
        <f t="shared" ca="1" si="1384"/>
        <v>-0.17499999999999999</v>
      </c>
      <c r="P695" s="30">
        <f t="shared" ca="1" si="1351"/>
        <v>0</v>
      </c>
      <c r="Q695" s="28"/>
      <c r="R695" s="28"/>
      <c r="S695" s="28"/>
      <c r="T695" s="28"/>
      <c r="U695" s="5"/>
    </row>
    <row r="696" spans="1:21" x14ac:dyDescent="0.25">
      <c r="A696" s="4">
        <v>688</v>
      </c>
      <c r="B696" s="37" t="str">
        <f>MID(VLOOKUP(A696/4,'Nyquist Rate - Tx'!$E$15:$J$270,6),(MOD(A696,4)+1),1)</f>
        <v>1</v>
      </c>
      <c r="C696" s="5">
        <f t="shared" ca="1" si="1348"/>
        <v>-58</v>
      </c>
      <c r="D696" s="35"/>
      <c r="E696" s="5">
        <f t="shared" ca="1" si="1338"/>
        <v>-0.11599999999999999</v>
      </c>
      <c r="F696" s="5">
        <f t="shared" ca="1" si="1349"/>
        <v>0.88400000000000001</v>
      </c>
      <c r="G696" s="27">
        <f t="shared" ca="1" si="1350"/>
        <v>1</v>
      </c>
      <c r="H696" s="27" t="str">
        <f t="shared" ref="H696" ca="1" si="1441">CONCATENATE(G696, G697, G698, G699)</f>
        <v>1001</v>
      </c>
      <c r="I696" s="27">
        <f t="shared" ref="I696" ca="1" si="1442">BIN2DEC(H696)</f>
        <v>9</v>
      </c>
      <c r="J696" s="27">
        <v>172</v>
      </c>
      <c r="K696" s="27">
        <f t="shared" ref="K696" ca="1" si="1443">ABS(BIN2DEC(CONCATENATE(B696,B697,B698,B699))-I696)</f>
        <v>0</v>
      </c>
      <c r="L696" s="23">
        <f t="shared" ref="L696" ca="1" si="1444">I696*$K$2+$K$2/2</f>
        <v>11.875</v>
      </c>
      <c r="M696" s="1"/>
      <c r="N696" s="5">
        <f t="shared" ca="1" si="1343"/>
        <v>-0.40599999999999997</v>
      </c>
      <c r="O696" s="5">
        <f t="shared" ca="1" si="1384"/>
        <v>0.59400000000000008</v>
      </c>
      <c r="P696" s="30">
        <f t="shared" ca="1" si="1351"/>
        <v>1</v>
      </c>
      <c r="Q696" s="30" t="str">
        <f t="shared" ref="Q696" ca="1" si="1445">CONCATENATE(P696,P697,P698,P699)</f>
        <v>1001</v>
      </c>
      <c r="R696" s="30">
        <f t="shared" ref="R696" ca="1" si="1446">BIN2DEC(Q696)</f>
        <v>9</v>
      </c>
      <c r="S696" s="30">
        <v>172</v>
      </c>
      <c r="T696" s="30">
        <f t="shared" ref="T696" ca="1" si="1447">ABS(BIN2DEC(CONCATENATE(B696,B697,B698,B699))-R696)</f>
        <v>0</v>
      </c>
      <c r="U696" s="11">
        <f t="shared" ref="U696" ca="1" si="1448">R696*$K$2</f>
        <v>11.25</v>
      </c>
    </row>
    <row r="697" spans="1:21" x14ac:dyDescent="0.25">
      <c r="A697" s="4">
        <v>689</v>
      </c>
      <c r="B697" s="37" t="str">
        <f>MID(VLOOKUP(A697/4,'Nyquist Rate - Tx'!$E$15:$J$270,6),(MOD(A697,4)+1),1)</f>
        <v>0</v>
      </c>
      <c r="C697" s="5">
        <f t="shared" ca="1" si="1348"/>
        <v>51</v>
      </c>
      <c r="D697" s="35"/>
      <c r="E697" s="5">
        <f t="shared" ca="1" si="1338"/>
        <v>0.10200000000000001</v>
      </c>
      <c r="F697" s="5">
        <f t="shared" ca="1" si="1349"/>
        <v>0.10200000000000001</v>
      </c>
      <c r="G697" s="27">
        <f t="shared" ca="1" si="1350"/>
        <v>0</v>
      </c>
      <c r="H697" s="28"/>
      <c r="I697" s="28"/>
      <c r="J697" s="28"/>
      <c r="K697" s="28"/>
      <c r="L697" s="5"/>
      <c r="M697" s="1"/>
      <c r="N697" s="5">
        <f t="shared" ca="1" si="1343"/>
        <v>0.35699999999999998</v>
      </c>
      <c r="O697" s="5">
        <f t="shared" ca="1" si="1384"/>
        <v>0.35699999999999998</v>
      </c>
      <c r="P697" s="30">
        <f t="shared" ca="1" si="1351"/>
        <v>0</v>
      </c>
      <c r="Q697" s="28"/>
      <c r="R697" s="28"/>
      <c r="S697" s="28"/>
      <c r="T697" s="28"/>
      <c r="U697" s="5"/>
    </row>
    <row r="698" spans="1:21" x14ac:dyDescent="0.25">
      <c r="A698" s="4">
        <v>690</v>
      </c>
      <c r="B698" s="37" t="str">
        <f>MID(VLOOKUP(A698/4,'Nyquist Rate - Tx'!$E$15:$J$270,6),(MOD(A698,4)+1),1)</f>
        <v>0</v>
      </c>
      <c r="C698" s="5">
        <f t="shared" ca="1" si="1348"/>
        <v>-64</v>
      </c>
      <c r="D698" s="35"/>
      <c r="E698" s="5">
        <f t="shared" ca="1" si="1338"/>
        <v>-0.128</v>
      </c>
      <c r="F698" s="5">
        <f t="shared" ca="1" si="1349"/>
        <v>-0.128</v>
      </c>
      <c r="G698" s="27">
        <f t="shared" ca="1" si="1350"/>
        <v>0</v>
      </c>
      <c r="H698" s="28"/>
      <c r="I698" s="28"/>
      <c r="J698" s="28"/>
      <c r="K698" s="28"/>
      <c r="L698" s="5"/>
      <c r="M698" s="1"/>
      <c r="N698" s="5">
        <f t="shared" ca="1" si="1343"/>
        <v>-0.44799999999999995</v>
      </c>
      <c r="O698" s="5">
        <f t="shared" ca="1" si="1384"/>
        <v>-0.44799999999999995</v>
      </c>
      <c r="P698" s="30">
        <f t="shared" ca="1" si="1351"/>
        <v>0</v>
      </c>
      <c r="Q698" s="28"/>
      <c r="R698" s="28"/>
      <c r="S698" s="28"/>
      <c r="T698" s="28"/>
      <c r="U698" s="5"/>
    </row>
    <row r="699" spans="1:21" x14ac:dyDescent="0.25">
      <c r="A699" s="4">
        <v>691</v>
      </c>
      <c r="B699" s="37" t="str">
        <f>MID(VLOOKUP(A699/4,'Nyquist Rate - Tx'!$E$15:$J$270,6),(MOD(A699,4)+1),1)</f>
        <v>1</v>
      </c>
      <c r="C699" s="5">
        <f t="shared" ca="1" si="1348"/>
        <v>94</v>
      </c>
      <c r="D699" s="35"/>
      <c r="E699" s="5">
        <f t="shared" ca="1" si="1338"/>
        <v>0.188</v>
      </c>
      <c r="F699" s="5">
        <f t="shared" ca="1" si="1349"/>
        <v>1.1879999999999999</v>
      </c>
      <c r="G699" s="27">
        <f t="shared" ca="1" si="1350"/>
        <v>1</v>
      </c>
      <c r="H699" s="28"/>
      <c r="I699" s="28"/>
      <c r="J699" s="28"/>
      <c r="K699" s="28"/>
      <c r="L699" s="5"/>
      <c r="M699" s="1"/>
      <c r="N699" s="5">
        <f t="shared" ca="1" si="1343"/>
        <v>0.65799999999999992</v>
      </c>
      <c r="O699" s="5">
        <f t="shared" ca="1" si="1384"/>
        <v>1.6579999999999999</v>
      </c>
      <c r="P699" s="30">
        <f t="shared" ca="1" si="1351"/>
        <v>1</v>
      </c>
      <c r="Q699" s="28"/>
      <c r="R699" s="28"/>
      <c r="S699" s="28"/>
      <c r="T699" s="28"/>
      <c r="U699" s="5"/>
    </row>
    <row r="700" spans="1:21" x14ac:dyDescent="0.25">
      <c r="A700" s="4">
        <v>692</v>
      </c>
      <c r="B700" s="37" t="str">
        <f>MID(VLOOKUP(A700/4,'Nyquist Rate - Tx'!$E$15:$J$270,6),(MOD(A700,4)+1),1)</f>
        <v>0</v>
      </c>
      <c r="C700" s="5">
        <f t="shared" ca="1" si="1348"/>
        <v>-83</v>
      </c>
      <c r="D700" s="35"/>
      <c r="E700" s="5">
        <f t="shared" ca="1" si="1338"/>
        <v>-0.16600000000000001</v>
      </c>
      <c r="F700" s="5">
        <f t="shared" ca="1" si="1349"/>
        <v>-0.16600000000000001</v>
      </c>
      <c r="G700" s="27">
        <f t="shared" ca="1" si="1350"/>
        <v>0</v>
      </c>
      <c r="H700" s="27" t="str">
        <f t="shared" ref="H700" ca="1" si="1449">CONCATENATE(G700, G701, G702, G703)</f>
        <v>0000</v>
      </c>
      <c r="I700" s="27">
        <f t="shared" ref="I700" ca="1" si="1450">BIN2DEC(H700)</f>
        <v>0</v>
      </c>
      <c r="J700" s="28">
        <v>173</v>
      </c>
      <c r="K700" s="27">
        <f t="shared" ref="K700" ca="1" si="1451">ABS(BIN2DEC(CONCATENATE(B700,B701,B702,B703))-I700)</f>
        <v>0</v>
      </c>
      <c r="L700" s="23">
        <f t="shared" ref="L700" ca="1" si="1452">I700*$K$2+$K$2/2</f>
        <v>0.625</v>
      </c>
      <c r="M700" s="1"/>
      <c r="N700" s="5">
        <f t="shared" ca="1" si="1343"/>
        <v>-0.58099999999999996</v>
      </c>
      <c r="O700" s="5">
        <f t="shared" ca="1" si="1384"/>
        <v>-0.58099999999999996</v>
      </c>
      <c r="P700" s="30">
        <f t="shared" ca="1" si="1351"/>
        <v>0</v>
      </c>
      <c r="Q700" s="30" t="str">
        <f t="shared" ref="Q700" ca="1" si="1453">CONCATENATE(P700,P701,P702,P703)</f>
        <v>0000</v>
      </c>
      <c r="R700" s="30">
        <f t="shared" ref="R700" ca="1" si="1454">BIN2DEC(Q700)</f>
        <v>0</v>
      </c>
      <c r="S700" s="30">
        <v>173</v>
      </c>
      <c r="T700" s="30">
        <f t="shared" ref="T700" ca="1" si="1455">ABS(BIN2DEC(CONCATENATE(B700,B701,B702,B703))-R700)</f>
        <v>0</v>
      </c>
      <c r="U700" s="11">
        <f t="shared" ref="U700" ca="1" si="1456">R700*$K$2</f>
        <v>0</v>
      </c>
    </row>
    <row r="701" spans="1:21" x14ac:dyDescent="0.25">
      <c r="A701" s="4">
        <v>693</v>
      </c>
      <c r="B701" s="37" t="str">
        <f>MID(VLOOKUP(A701/4,'Nyquist Rate - Tx'!$E$15:$J$270,6),(MOD(A701,4)+1),1)</f>
        <v>0</v>
      </c>
      <c r="C701" s="5">
        <f t="shared" ca="1" si="1348"/>
        <v>45</v>
      </c>
      <c r="D701" s="35"/>
      <c r="E701" s="5">
        <f t="shared" ca="1" si="1338"/>
        <v>9.0000000000000011E-2</v>
      </c>
      <c r="F701" s="5">
        <f t="shared" ca="1" si="1349"/>
        <v>9.0000000000000011E-2</v>
      </c>
      <c r="G701" s="27">
        <f t="shared" ca="1" si="1350"/>
        <v>0</v>
      </c>
      <c r="H701" s="28"/>
      <c r="I701" s="28"/>
      <c r="J701" s="28"/>
      <c r="K701" s="28"/>
      <c r="L701" s="5"/>
      <c r="M701" s="1"/>
      <c r="N701" s="5">
        <f t="shared" ca="1" si="1343"/>
        <v>0.315</v>
      </c>
      <c r="O701" s="5">
        <f t="shared" ca="1" si="1384"/>
        <v>0.315</v>
      </c>
      <c r="P701" s="30">
        <f t="shared" ca="1" si="1351"/>
        <v>0</v>
      </c>
      <c r="Q701" s="28"/>
      <c r="R701" s="28"/>
      <c r="S701" s="28"/>
      <c r="T701" s="28"/>
      <c r="U701" s="5"/>
    </row>
    <row r="702" spans="1:21" x14ac:dyDescent="0.25">
      <c r="A702" s="4">
        <v>694</v>
      </c>
      <c r="B702" s="37" t="str">
        <f>MID(VLOOKUP(A702/4,'Nyquist Rate - Tx'!$E$15:$J$270,6),(MOD(A702,4)+1),1)</f>
        <v>0</v>
      </c>
      <c r="C702" s="5">
        <f t="shared" ca="1" si="1348"/>
        <v>16</v>
      </c>
      <c r="D702" s="35"/>
      <c r="E702" s="5">
        <f t="shared" ca="1" si="1338"/>
        <v>3.2000000000000001E-2</v>
      </c>
      <c r="F702" s="5">
        <f t="shared" ca="1" si="1349"/>
        <v>3.2000000000000001E-2</v>
      </c>
      <c r="G702" s="27">
        <f t="shared" ca="1" si="1350"/>
        <v>0</v>
      </c>
      <c r="H702" s="28"/>
      <c r="I702" s="28"/>
      <c r="J702" s="28"/>
      <c r="K702" s="28"/>
      <c r="L702" s="5"/>
      <c r="M702" s="1"/>
      <c r="N702" s="5">
        <f t="shared" ca="1" si="1343"/>
        <v>0.11199999999999999</v>
      </c>
      <c r="O702" s="5">
        <f t="shared" ca="1" si="1384"/>
        <v>0.11199999999999999</v>
      </c>
      <c r="P702" s="30">
        <f t="shared" ca="1" si="1351"/>
        <v>0</v>
      </c>
      <c r="Q702" s="28"/>
      <c r="R702" s="28"/>
      <c r="S702" s="28"/>
      <c r="T702" s="28"/>
      <c r="U702" s="5"/>
    </row>
    <row r="703" spans="1:21" x14ac:dyDescent="0.25">
      <c r="A703" s="4">
        <v>695</v>
      </c>
      <c r="B703" s="37" t="str">
        <f>MID(VLOOKUP(A703/4,'Nyquist Rate - Tx'!$E$15:$J$270,6),(MOD(A703,4)+1),1)</f>
        <v>0</v>
      </c>
      <c r="C703" s="5">
        <f t="shared" ca="1" si="1348"/>
        <v>64</v>
      </c>
      <c r="D703" s="35"/>
      <c r="E703" s="5">
        <f t="shared" ca="1" si="1338"/>
        <v>0.128</v>
      </c>
      <c r="F703" s="5">
        <f t="shared" ca="1" si="1349"/>
        <v>0.128</v>
      </c>
      <c r="G703" s="27">
        <f t="shared" ca="1" si="1350"/>
        <v>0</v>
      </c>
      <c r="H703" s="28"/>
      <c r="I703" s="28"/>
      <c r="J703" s="28"/>
      <c r="K703" s="28"/>
      <c r="L703" s="5"/>
      <c r="M703" s="1"/>
      <c r="N703" s="5">
        <f t="shared" ca="1" si="1343"/>
        <v>0.44799999999999995</v>
      </c>
      <c r="O703" s="5">
        <f t="shared" ca="1" si="1384"/>
        <v>0.44799999999999995</v>
      </c>
      <c r="P703" s="30">
        <f t="shared" ca="1" si="1351"/>
        <v>0</v>
      </c>
      <c r="Q703" s="28"/>
      <c r="R703" s="28"/>
      <c r="S703" s="28"/>
      <c r="T703" s="28"/>
      <c r="U703" s="5"/>
    </row>
    <row r="704" spans="1:21" x14ac:dyDescent="0.25">
      <c r="A704" s="4">
        <v>696</v>
      </c>
      <c r="B704" s="37" t="str">
        <f>MID(VLOOKUP(A704/4,'Nyquist Rate - Tx'!$E$15:$J$270,6),(MOD(A704,4)+1),1)</f>
        <v>0</v>
      </c>
      <c r="C704" s="5">
        <f t="shared" ca="1" si="1348"/>
        <v>-67</v>
      </c>
      <c r="D704" s="35"/>
      <c r="E704" s="5">
        <f t="shared" ca="1" si="1338"/>
        <v>-0.13400000000000001</v>
      </c>
      <c r="F704" s="5">
        <f t="shared" ca="1" si="1349"/>
        <v>-0.13400000000000001</v>
      </c>
      <c r="G704" s="27">
        <f t="shared" ca="1" si="1350"/>
        <v>0</v>
      </c>
      <c r="H704" s="27" t="str">
        <f t="shared" ref="H704" ca="1" si="1457">CONCATENATE(G704, G705, G706, G707)</f>
        <v>0110</v>
      </c>
      <c r="I704" s="27">
        <f t="shared" ref="I704" ca="1" si="1458">BIN2DEC(H704)</f>
        <v>6</v>
      </c>
      <c r="J704" s="27">
        <v>174</v>
      </c>
      <c r="K704" s="27">
        <f t="shared" ref="K704" ca="1" si="1459">ABS(BIN2DEC(CONCATENATE(B704,B705,B706,B707))-I704)</f>
        <v>0</v>
      </c>
      <c r="L704" s="23">
        <f t="shared" ref="L704" ca="1" si="1460">I704*$K$2+$K$2/2</f>
        <v>8.125</v>
      </c>
      <c r="M704" s="1"/>
      <c r="N704" s="5">
        <f t="shared" ca="1" si="1343"/>
        <v>-0.46899999999999997</v>
      </c>
      <c r="O704" s="5">
        <f t="shared" ca="1" si="1384"/>
        <v>-0.46899999999999997</v>
      </c>
      <c r="P704" s="30">
        <f t="shared" ca="1" si="1351"/>
        <v>0</v>
      </c>
      <c r="Q704" s="30" t="str">
        <f t="shared" ref="Q704" ca="1" si="1461">CONCATENATE(P704,P705,P706,P707)</f>
        <v>0100</v>
      </c>
      <c r="R704" s="30">
        <f t="shared" ref="R704" ca="1" si="1462">BIN2DEC(Q704)</f>
        <v>4</v>
      </c>
      <c r="S704" s="30">
        <v>174</v>
      </c>
      <c r="T704" s="30">
        <f t="shared" ref="T704" ca="1" si="1463">ABS(BIN2DEC(CONCATENATE(B704,B705,B706,B707))-R704)</f>
        <v>2</v>
      </c>
      <c r="U704" s="11">
        <f t="shared" ref="U704" ca="1" si="1464">R704*$K$2</f>
        <v>5</v>
      </c>
    </row>
    <row r="705" spans="1:21" x14ac:dyDescent="0.25">
      <c r="A705" s="4">
        <v>697</v>
      </c>
      <c r="B705" s="37" t="str">
        <f>MID(VLOOKUP(A705/4,'Nyquist Rate - Tx'!$E$15:$J$270,6),(MOD(A705,4)+1),1)</f>
        <v>1</v>
      </c>
      <c r="C705" s="5">
        <f t="shared" ca="1" si="1348"/>
        <v>-30</v>
      </c>
      <c r="D705" s="35"/>
      <c r="E705" s="5">
        <f t="shared" ca="1" si="1338"/>
        <v>-0.06</v>
      </c>
      <c r="F705" s="5">
        <f t="shared" ca="1" si="1349"/>
        <v>0.94</v>
      </c>
      <c r="G705" s="27">
        <f t="shared" ca="1" si="1350"/>
        <v>1</v>
      </c>
      <c r="H705" s="28"/>
      <c r="I705" s="28"/>
      <c r="J705" s="28"/>
      <c r="K705" s="28"/>
      <c r="L705" s="5"/>
      <c r="M705" s="1"/>
      <c r="N705" s="5">
        <f t="shared" ca="1" si="1343"/>
        <v>-0.21</v>
      </c>
      <c r="O705" s="5">
        <f t="shared" ca="1" si="1384"/>
        <v>0.79</v>
      </c>
      <c r="P705" s="30">
        <f t="shared" ca="1" si="1351"/>
        <v>1</v>
      </c>
      <c r="Q705" s="28"/>
      <c r="R705" s="28"/>
      <c r="S705" s="28"/>
      <c r="T705" s="28"/>
      <c r="U705" s="5"/>
    </row>
    <row r="706" spans="1:21" x14ac:dyDescent="0.25">
      <c r="A706" s="4">
        <v>698</v>
      </c>
      <c r="B706" s="37" t="str">
        <f>MID(VLOOKUP(A706/4,'Nyquist Rate - Tx'!$E$15:$J$270,6),(MOD(A706,4)+1),1)</f>
        <v>1</v>
      </c>
      <c r="C706" s="5">
        <f t="shared" ca="1" si="1348"/>
        <v>-76</v>
      </c>
      <c r="D706" s="35"/>
      <c r="E706" s="5">
        <f t="shared" ca="1" si="1338"/>
        <v>-0.15200000000000002</v>
      </c>
      <c r="F706" s="5">
        <f t="shared" ca="1" si="1349"/>
        <v>0.84799999999999998</v>
      </c>
      <c r="G706" s="27">
        <f t="shared" ca="1" si="1350"/>
        <v>1</v>
      </c>
      <c r="H706" s="28"/>
      <c r="I706" s="28"/>
      <c r="J706" s="28"/>
      <c r="K706" s="28"/>
      <c r="L706" s="5"/>
      <c r="M706" s="1"/>
      <c r="N706" s="5">
        <f t="shared" ca="1" si="1343"/>
        <v>-0.53199999999999992</v>
      </c>
      <c r="O706" s="5">
        <f t="shared" ca="1" si="1384"/>
        <v>0.46800000000000008</v>
      </c>
      <c r="P706" s="30">
        <f t="shared" ca="1" si="1351"/>
        <v>0</v>
      </c>
      <c r="Q706" s="28"/>
      <c r="R706" s="28"/>
      <c r="S706" s="28"/>
      <c r="T706" s="28"/>
      <c r="U706" s="5"/>
    </row>
    <row r="707" spans="1:21" x14ac:dyDescent="0.25">
      <c r="A707" s="4">
        <v>699</v>
      </c>
      <c r="B707" s="37" t="str">
        <f>MID(VLOOKUP(A707/4,'Nyquist Rate - Tx'!$E$15:$J$270,6),(MOD(A707,4)+1),1)</f>
        <v>0</v>
      </c>
      <c r="C707" s="5">
        <f t="shared" ca="1" si="1348"/>
        <v>71</v>
      </c>
      <c r="D707" s="35"/>
      <c r="E707" s="5">
        <f t="shared" ca="1" si="1338"/>
        <v>0.14199999999999999</v>
      </c>
      <c r="F707" s="5">
        <f t="shared" ca="1" si="1349"/>
        <v>0.14199999999999999</v>
      </c>
      <c r="G707" s="27">
        <f t="shared" ca="1" si="1350"/>
        <v>0</v>
      </c>
      <c r="H707" s="28"/>
      <c r="I707" s="28"/>
      <c r="J707" s="28"/>
      <c r="K707" s="28"/>
      <c r="L707" s="5"/>
      <c r="M707" s="1"/>
      <c r="N707" s="5">
        <f t="shared" ca="1" si="1343"/>
        <v>0.49699999999999994</v>
      </c>
      <c r="O707" s="5">
        <f t="shared" ca="1" si="1384"/>
        <v>0.49699999999999994</v>
      </c>
      <c r="P707" s="30">
        <f t="shared" ca="1" si="1351"/>
        <v>0</v>
      </c>
      <c r="Q707" s="28"/>
      <c r="R707" s="28"/>
      <c r="S707" s="28"/>
      <c r="T707" s="28"/>
      <c r="U707" s="5"/>
    </row>
    <row r="708" spans="1:21" x14ac:dyDescent="0.25">
      <c r="A708" s="4">
        <v>700</v>
      </c>
      <c r="B708" s="37" t="str">
        <f>MID(VLOOKUP(A708/4,'Nyquist Rate - Tx'!$E$15:$J$270,6),(MOD(A708,4)+1),1)</f>
        <v>0</v>
      </c>
      <c r="C708" s="5">
        <f t="shared" ca="1" si="1348"/>
        <v>95</v>
      </c>
      <c r="D708" s="35"/>
      <c r="E708" s="5">
        <f t="shared" ca="1" si="1338"/>
        <v>0.19</v>
      </c>
      <c r="F708" s="5">
        <f t="shared" ca="1" si="1349"/>
        <v>0.19</v>
      </c>
      <c r="G708" s="27">
        <f t="shared" ca="1" si="1350"/>
        <v>0</v>
      </c>
      <c r="H708" s="27" t="str">
        <f t="shared" ref="H708" ca="1" si="1465">CONCATENATE(G708, G709, G710, G711)</f>
        <v>0000</v>
      </c>
      <c r="I708" s="27">
        <f t="shared" ref="I708" ca="1" si="1466">BIN2DEC(H708)</f>
        <v>0</v>
      </c>
      <c r="J708" s="28">
        <v>175</v>
      </c>
      <c r="K708" s="27">
        <f t="shared" ref="K708" ca="1" si="1467">ABS(BIN2DEC(CONCATENATE(B708,B709,B710,B711))-I708)</f>
        <v>0</v>
      </c>
      <c r="L708" s="23">
        <f t="shared" ref="L708" ca="1" si="1468">I708*$K$2+$K$2/2</f>
        <v>0.625</v>
      </c>
      <c r="M708" s="1"/>
      <c r="N708" s="5">
        <f t="shared" ca="1" si="1343"/>
        <v>0.66499999999999992</v>
      </c>
      <c r="O708" s="5">
        <f t="shared" ca="1" si="1384"/>
        <v>0.66499999999999992</v>
      </c>
      <c r="P708" s="30">
        <f t="shared" ca="1" si="1351"/>
        <v>1</v>
      </c>
      <c r="Q708" s="30" t="str">
        <f t="shared" ref="Q708" ca="1" si="1469">CONCATENATE(P708,P709,P710,P711)</f>
        <v>1000</v>
      </c>
      <c r="R708" s="30">
        <f t="shared" ref="R708" ca="1" si="1470">BIN2DEC(Q708)</f>
        <v>8</v>
      </c>
      <c r="S708" s="30">
        <v>175</v>
      </c>
      <c r="T708" s="30">
        <f t="shared" ref="T708" ca="1" si="1471">ABS(BIN2DEC(CONCATENATE(B708,B709,B710,B711))-R708)</f>
        <v>8</v>
      </c>
      <c r="U708" s="11">
        <f t="shared" ref="U708" ca="1" si="1472">R708*$K$2</f>
        <v>10</v>
      </c>
    </row>
    <row r="709" spans="1:21" x14ac:dyDescent="0.25">
      <c r="A709" s="4">
        <v>701</v>
      </c>
      <c r="B709" s="37" t="str">
        <f>MID(VLOOKUP(A709/4,'Nyquist Rate - Tx'!$E$15:$J$270,6),(MOD(A709,4)+1),1)</f>
        <v>0</v>
      </c>
      <c r="C709" s="5">
        <f t="shared" ca="1" si="1348"/>
        <v>64</v>
      </c>
      <c r="D709" s="35"/>
      <c r="E709" s="5">
        <f t="shared" ca="1" si="1338"/>
        <v>0.128</v>
      </c>
      <c r="F709" s="5">
        <f t="shared" ca="1" si="1349"/>
        <v>0.128</v>
      </c>
      <c r="G709" s="27">
        <f t="shared" ca="1" si="1350"/>
        <v>0</v>
      </c>
      <c r="H709" s="28"/>
      <c r="I709" s="28"/>
      <c r="J709" s="28"/>
      <c r="K709" s="28"/>
      <c r="L709" s="5"/>
      <c r="M709" s="1"/>
      <c r="N709" s="5">
        <f t="shared" ca="1" si="1343"/>
        <v>0.44799999999999995</v>
      </c>
      <c r="O709" s="5">
        <f t="shared" ca="1" si="1384"/>
        <v>0.44799999999999995</v>
      </c>
      <c r="P709" s="30">
        <f t="shared" ca="1" si="1351"/>
        <v>0</v>
      </c>
      <c r="Q709" s="28"/>
      <c r="R709" s="28"/>
      <c r="S709" s="28"/>
      <c r="T709" s="28"/>
      <c r="U709" s="5"/>
    </row>
    <row r="710" spans="1:21" x14ac:dyDescent="0.25">
      <c r="A710" s="4">
        <v>702</v>
      </c>
      <c r="B710" s="37" t="str">
        <f>MID(VLOOKUP(A710/4,'Nyquist Rate - Tx'!$E$15:$J$270,6),(MOD(A710,4)+1),1)</f>
        <v>0</v>
      </c>
      <c r="C710" s="5">
        <f t="shared" ca="1" si="1348"/>
        <v>-66</v>
      </c>
      <c r="D710" s="35"/>
      <c r="E710" s="5">
        <f t="shared" ca="1" si="1338"/>
        <v>-0.13200000000000001</v>
      </c>
      <c r="F710" s="5">
        <f t="shared" ca="1" si="1349"/>
        <v>-0.13200000000000001</v>
      </c>
      <c r="G710" s="27">
        <f t="shared" ca="1" si="1350"/>
        <v>0</v>
      </c>
      <c r="H710" s="28"/>
      <c r="I710" s="28"/>
      <c r="J710" s="28"/>
      <c r="K710" s="28"/>
      <c r="L710" s="5"/>
      <c r="M710" s="1"/>
      <c r="N710" s="5">
        <f t="shared" ca="1" si="1343"/>
        <v>-0.46199999999999997</v>
      </c>
      <c r="O710" s="5">
        <f t="shared" ca="1" si="1384"/>
        <v>-0.46199999999999997</v>
      </c>
      <c r="P710" s="30">
        <f t="shared" ca="1" si="1351"/>
        <v>0</v>
      </c>
      <c r="Q710" s="28"/>
      <c r="R710" s="28"/>
      <c r="S710" s="28"/>
      <c r="T710" s="28"/>
      <c r="U710" s="5"/>
    </row>
    <row r="711" spans="1:21" x14ac:dyDescent="0.25">
      <c r="A711" s="4">
        <v>703</v>
      </c>
      <c r="B711" s="37" t="str">
        <f>MID(VLOOKUP(A711/4,'Nyquist Rate - Tx'!$E$15:$J$270,6),(MOD(A711,4)+1),1)</f>
        <v>0</v>
      </c>
      <c r="C711" s="5">
        <f t="shared" ca="1" si="1348"/>
        <v>-86</v>
      </c>
      <c r="D711" s="35"/>
      <c r="E711" s="5">
        <f t="shared" ca="1" si="1338"/>
        <v>-0.17200000000000001</v>
      </c>
      <c r="F711" s="5">
        <f t="shared" ca="1" si="1349"/>
        <v>-0.17200000000000001</v>
      </c>
      <c r="G711" s="27">
        <f t="shared" ca="1" si="1350"/>
        <v>0</v>
      </c>
      <c r="H711" s="28"/>
      <c r="I711" s="28"/>
      <c r="J711" s="28"/>
      <c r="K711" s="28"/>
      <c r="L711" s="5"/>
      <c r="M711" s="1"/>
      <c r="N711" s="5">
        <f t="shared" ca="1" si="1343"/>
        <v>-0.60199999999999998</v>
      </c>
      <c r="O711" s="5">
        <f t="shared" ca="1" si="1384"/>
        <v>-0.60199999999999998</v>
      </c>
      <c r="P711" s="30">
        <f t="shared" ca="1" si="1351"/>
        <v>0</v>
      </c>
      <c r="Q711" s="28"/>
      <c r="R711" s="28"/>
      <c r="S711" s="28"/>
      <c r="T711" s="28"/>
      <c r="U711" s="5"/>
    </row>
    <row r="712" spans="1:21" x14ac:dyDescent="0.25">
      <c r="A712" s="4">
        <v>704</v>
      </c>
      <c r="B712" s="37" t="str">
        <f>MID(VLOOKUP(A712/4,'Nyquist Rate - Tx'!$E$15:$J$270,6),(MOD(A712,4)+1),1)</f>
        <v>1</v>
      </c>
      <c r="C712" s="5">
        <f t="shared" ca="1" si="1348"/>
        <v>87</v>
      </c>
      <c r="D712" s="35"/>
      <c r="E712" s="5">
        <f t="shared" ref="E712:E775" ca="1" si="1473">(C712/100)*$F$2</f>
        <v>0.17400000000000002</v>
      </c>
      <c r="F712" s="5">
        <f t="shared" ca="1" si="1349"/>
        <v>1.1739999999999999</v>
      </c>
      <c r="G712" s="27">
        <f t="shared" ca="1" si="1350"/>
        <v>1</v>
      </c>
      <c r="H712" s="27" t="str">
        <f t="shared" ref="H712" ca="1" si="1474">CONCATENATE(G712, G713, G714, G715)</f>
        <v>1001</v>
      </c>
      <c r="I712" s="27">
        <f t="shared" ref="I712" ca="1" si="1475">BIN2DEC(H712)</f>
        <v>9</v>
      </c>
      <c r="J712" s="27">
        <v>176</v>
      </c>
      <c r="K712" s="27">
        <f t="shared" ref="K712" ca="1" si="1476">ABS(BIN2DEC(CONCATENATE(B712,B713,B714,B715))-I712)</f>
        <v>0</v>
      </c>
      <c r="L712" s="23">
        <f t="shared" ref="L712" ca="1" si="1477">I712*$K$2+$K$2/2</f>
        <v>11.875</v>
      </c>
      <c r="M712" s="1"/>
      <c r="N712" s="5">
        <f t="shared" ref="N712:N775" ca="1" si="1478">(C712/100)*$F$3</f>
        <v>0.60899999999999999</v>
      </c>
      <c r="O712" s="5">
        <f t="shared" ca="1" si="1384"/>
        <v>1.609</v>
      </c>
      <c r="P712" s="30">
        <f t="shared" ca="1" si="1351"/>
        <v>1</v>
      </c>
      <c r="Q712" s="30" t="str">
        <f t="shared" ref="Q712" ca="1" si="1479">CONCATENATE(P712,P713,P714,P715)</f>
        <v>1001</v>
      </c>
      <c r="R712" s="30">
        <f t="shared" ref="R712" ca="1" si="1480">BIN2DEC(Q712)</f>
        <v>9</v>
      </c>
      <c r="S712" s="30">
        <v>176</v>
      </c>
      <c r="T712" s="30">
        <f t="shared" ref="T712" ca="1" si="1481">ABS(BIN2DEC(CONCATENATE(B712,B713,B714,B715))-R712)</f>
        <v>0</v>
      </c>
      <c r="U712" s="11">
        <f t="shared" ref="U712" ca="1" si="1482">R712*$K$2</f>
        <v>11.25</v>
      </c>
    </row>
    <row r="713" spans="1:21" x14ac:dyDescent="0.25">
      <c r="A713" s="4">
        <v>705</v>
      </c>
      <c r="B713" s="37" t="str">
        <f>MID(VLOOKUP(A713/4,'Nyquist Rate - Tx'!$E$15:$J$270,6),(MOD(A713,4)+1),1)</f>
        <v>0</v>
      </c>
      <c r="C713" s="5">
        <f t="shared" ref="C713:C776" ca="1" si="1483">RANDBETWEEN(-100,100)</f>
        <v>-37</v>
      </c>
      <c r="D713" s="35"/>
      <c r="E713" s="5">
        <f t="shared" ca="1" si="1473"/>
        <v>-7.3999999999999996E-2</v>
      </c>
      <c r="F713" s="5">
        <f t="shared" ref="F713:F776" ca="1" si="1484">B713+E713</f>
        <v>-7.3999999999999996E-2</v>
      </c>
      <c r="G713" s="27">
        <f t="shared" ref="G713:G776" ca="1" si="1485">IF(F713&lt;0.5, 0, 1)</f>
        <v>0</v>
      </c>
      <c r="H713" s="28"/>
      <c r="I713" s="28"/>
      <c r="J713" s="28"/>
      <c r="K713" s="28"/>
      <c r="L713" s="5"/>
      <c r="M713" s="1"/>
      <c r="N713" s="5">
        <f t="shared" ca="1" si="1478"/>
        <v>-0.25900000000000001</v>
      </c>
      <c r="O713" s="5">
        <f t="shared" ca="1" si="1384"/>
        <v>-0.25900000000000001</v>
      </c>
      <c r="P713" s="30">
        <f t="shared" ref="P713:P776" ca="1" si="1486">IF(O713&lt;0.5, 0, 1)</f>
        <v>0</v>
      </c>
      <c r="Q713" s="28"/>
      <c r="R713" s="28"/>
      <c r="S713" s="28"/>
      <c r="T713" s="28"/>
      <c r="U713" s="5"/>
    </row>
    <row r="714" spans="1:21" x14ac:dyDescent="0.25">
      <c r="A714" s="4">
        <v>706</v>
      </c>
      <c r="B714" s="37" t="str">
        <f>MID(VLOOKUP(A714/4,'Nyquist Rate - Tx'!$E$15:$J$270,6),(MOD(A714,4)+1),1)</f>
        <v>0</v>
      </c>
      <c r="C714" s="5">
        <f t="shared" ca="1" si="1483"/>
        <v>7</v>
      </c>
      <c r="D714" s="35"/>
      <c r="E714" s="5">
        <f t="shared" ca="1" si="1473"/>
        <v>1.4000000000000002E-2</v>
      </c>
      <c r="F714" s="5">
        <f t="shared" ca="1" si="1484"/>
        <v>1.4000000000000002E-2</v>
      </c>
      <c r="G714" s="27">
        <f t="shared" ca="1" si="1485"/>
        <v>0</v>
      </c>
      <c r="H714" s="28"/>
      <c r="I714" s="28"/>
      <c r="J714" s="28"/>
      <c r="K714" s="28"/>
      <c r="L714" s="5"/>
      <c r="M714" s="1"/>
      <c r="N714" s="5">
        <f t="shared" ca="1" si="1478"/>
        <v>4.9000000000000002E-2</v>
      </c>
      <c r="O714" s="5">
        <f t="shared" ca="1" si="1384"/>
        <v>4.9000000000000002E-2</v>
      </c>
      <c r="P714" s="30">
        <f t="shared" ca="1" si="1486"/>
        <v>0</v>
      </c>
      <c r="Q714" s="28"/>
      <c r="R714" s="28"/>
      <c r="S714" s="28"/>
      <c r="T714" s="28"/>
      <c r="U714" s="5"/>
    </row>
    <row r="715" spans="1:21" x14ac:dyDescent="0.25">
      <c r="A715" s="4">
        <v>707</v>
      </c>
      <c r="B715" s="37" t="str">
        <f>MID(VLOOKUP(A715/4,'Nyquist Rate - Tx'!$E$15:$J$270,6),(MOD(A715,4)+1),1)</f>
        <v>1</v>
      </c>
      <c r="C715" s="5">
        <f t="shared" ca="1" si="1483"/>
        <v>4</v>
      </c>
      <c r="D715" s="35"/>
      <c r="E715" s="5">
        <f t="shared" ca="1" si="1473"/>
        <v>8.0000000000000002E-3</v>
      </c>
      <c r="F715" s="5">
        <f t="shared" ca="1" si="1484"/>
        <v>1.008</v>
      </c>
      <c r="G715" s="27">
        <f t="shared" ca="1" si="1485"/>
        <v>1</v>
      </c>
      <c r="H715" s="28"/>
      <c r="I715" s="28"/>
      <c r="J715" s="28"/>
      <c r="K715" s="28"/>
      <c r="L715" s="5"/>
      <c r="M715" s="1"/>
      <c r="N715" s="5">
        <f t="shared" ca="1" si="1478"/>
        <v>2.7999999999999997E-2</v>
      </c>
      <c r="O715" s="5">
        <f t="shared" ca="1" si="1384"/>
        <v>1.028</v>
      </c>
      <c r="P715" s="30">
        <f t="shared" ca="1" si="1486"/>
        <v>1</v>
      </c>
      <c r="Q715" s="28"/>
      <c r="R715" s="28"/>
      <c r="S715" s="28"/>
      <c r="T715" s="28"/>
      <c r="U715" s="5"/>
    </row>
    <row r="716" spans="1:21" x14ac:dyDescent="0.25">
      <c r="A716" s="4">
        <v>708</v>
      </c>
      <c r="B716" s="37" t="str">
        <f>MID(VLOOKUP(A716/4,'Nyquist Rate - Tx'!$E$15:$J$270,6),(MOD(A716,4)+1),1)</f>
        <v>0</v>
      </c>
      <c r="C716" s="5">
        <f t="shared" ca="1" si="1483"/>
        <v>-3</v>
      </c>
      <c r="D716" s="35"/>
      <c r="E716" s="5">
        <f t="shared" ca="1" si="1473"/>
        <v>-6.0000000000000001E-3</v>
      </c>
      <c r="F716" s="5">
        <f t="shared" ca="1" si="1484"/>
        <v>-6.0000000000000001E-3</v>
      </c>
      <c r="G716" s="27">
        <f t="shared" ca="1" si="1485"/>
        <v>0</v>
      </c>
      <c r="H716" s="27" t="str">
        <f t="shared" ref="H716" ca="1" si="1487">CONCATENATE(G716, G717, G718, G719)</f>
        <v>0000</v>
      </c>
      <c r="I716" s="27">
        <f t="shared" ref="I716" ca="1" si="1488">BIN2DEC(H716)</f>
        <v>0</v>
      </c>
      <c r="J716" s="28">
        <v>177</v>
      </c>
      <c r="K716" s="27">
        <f t="shared" ref="K716" ca="1" si="1489">ABS(BIN2DEC(CONCATENATE(B716,B717,B718,B719))-I716)</f>
        <v>0</v>
      </c>
      <c r="L716" s="23">
        <f t="shared" ref="L716" ca="1" si="1490">I716*$K$2+$K$2/2</f>
        <v>0.625</v>
      </c>
      <c r="M716" s="1"/>
      <c r="N716" s="5">
        <f t="shared" ca="1" si="1478"/>
        <v>-2.0999999999999998E-2</v>
      </c>
      <c r="O716" s="5">
        <f t="shared" ca="1" si="1384"/>
        <v>-2.0999999999999998E-2</v>
      </c>
      <c r="P716" s="30">
        <f t="shared" ca="1" si="1486"/>
        <v>0</v>
      </c>
      <c r="Q716" s="30" t="str">
        <f t="shared" ref="Q716" ca="1" si="1491">CONCATENATE(P716,P717,P718,P719)</f>
        <v>0000</v>
      </c>
      <c r="R716" s="30">
        <f t="shared" ref="R716" ca="1" si="1492">BIN2DEC(Q716)</f>
        <v>0</v>
      </c>
      <c r="S716" s="30">
        <v>177</v>
      </c>
      <c r="T716" s="30">
        <f t="shared" ref="T716" ca="1" si="1493">ABS(BIN2DEC(CONCATENATE(B716,B717,B718,B719))-R716)</f>
        <v>0</v>
      </c>
      <c r="U716" s="11">
        <f t="shared" ref="U716" ca="1" si="1494">R716*$K$2</f>
        <v>0</v>
      </c>
    </row>
    <row r="717" spans="1:21" x14ac:dyDescent="0.25">
      <c r="A717" s="4">
        <v>709</v>
      </c>
      <c r="B717" s="37" t="str">
        <f>MID(VLOOKUP(A717/4,'Nyquist Rate - Tx'!$E$15:$J$270,6),(MOD(A717,4)+1),1)</f>
        <v>0</v>
      </c>
      <c r="C717" s="5">
        <f t="shared" ca="1" si="1483"/>
        <v>34</v>
      </c>
      <c r="D717" s="35"/>
      <c r="E717" s="5">
        <f t="shared" ca="1" si="1473"/>
        <v>6.8000000000000005E-2</v>
      </c>
      <c r="F717" s="5">
        <f t="shared" ca="1" si="1484"/>
        <v>6.8000000000000005E-2</v>
      </c>
      <c r="G717" s="27">
        <f t="shared" ca="1" si="1485"/>
        <v>0</v>
      </c>
      <c r="H717" s="28"/>
      <c r="I717" s="28"/>
      <c r="J717" s="28"/>
      <c r="K717" s="28"/>
      <c r="L717" s="5"/>
      <c r="M717" s="1"/>
      <c r="N717" s="5">
        <f t="shared" ca="1" si="1478"/>
        <v>0.23799999999999999</v>
      </c>
      <c r="O717" s="5">
        <f t="shared" ca="1" si="1384"/>
        <v>0.23799999999999999</v>
      </c>
      <c r="P717" s="30">
        <f t="shared" ca="1" si="1486"/>
        <v>0</v>
      </c>
      <c r="Q717" s="28"/>
      <c r="R717" s="28"/>
      <c r="S717" s="28"/>
      <c r="T717" s="28"/>
      <c r="U717" s="5"/>
    </row>
    <row r="718" spans="1:21" x14ac:dyDescent="0.25">
      <c r="A718" s="4">
        <v>710</v>
      </c>
      <c r="B718" s="37" t="str">
        <f>MID(VLOOKUP(A718/4,'Nyquist Rate - Tx'!$E$15:$J$270,6),(MOD(A718,4)+1),1)</f>
        <v>0</v>
      </c>
      <c r="C718" s="5">
        <f t="shared" ca="1" si="1483"/>
        <v>-17</v>
      </c>
      <c r="D718" s="35"/>
      <c r="E718" s="5">
        <f t="shared" ca="1" si="1473"/>
        <v>-3.4000000000000002E-2</v>
      </c>
      <c r="F718" s="5">
        <f t="shared" ca="1" si="1484"/>
        <v>-3.4000000000000002E-2</v>
      </c>
      <c r="G718" s="27">
        <f t="shared" ca="1" si="1485"/>
        <v>0</v>
      </c>
      <c r="H718" s="28"/>
      <c r="I718" s="28"/>
      <c r="J718" s="28"/>
      <c r="K718" s="28"/>
      <c r="L718" s="5"/>
      <c r="M718" s="1"/>
      <c r="N718" s="5">
        <f t="shared" ca="1" si="1478"/>
        <v>-0.11899999999999999</v>
      </c>
      <c r="O718" s="5">
        <f t="shared" ca="1" si="1384"/>
        <v>-0.11899999999999999</v>
      </c>
      <c r="P718" s="30">
        <f t="shared" ca="1" si="1486"/>
        <v>0</v>
      </c>
      <c r="Q718" s="28"/>
      <c r="R718" s="28"/>
      <c r="S718" s="28"/>
      <c r="T718" s="28"/>
      <c r="U718" s="5"/>
    </row>
    <row r="719" spans="1:21" x14ac:dyDescent="0.25">
      <c r="A719" s="4">
        <v>711</v>
      </c>
      <c r="B719" s="37" t="str">
        <f>MID(VLOOKUP(A719/4,'Nyquist Rate - Tx'!$E$15:$J$270,6),(MOD(A719,4)+1),1)</f>
        <v>0</v>
      </c>
      <c r="C719" s="5">
        <f t="shared" ca="1" si="1483"/>
        <v>12</v>
      </c>
      <c r="D719" s="35"/>
      <c r="E719" s="5">
        <f t="shared" ca="1" si="1473"/>
        <v>2.4E-2</v>
      </c>
      <c r="F719" s="5">
        <f t="shared" ca="1" si="1484"/>
        <v>2.4E-2</v>
      </c>
      <c r="G719" s="27">
        <f t="shared" ca="1" si="1485"/>
        <v>0</v>
      </c>
      <c r="H719" s="28"/>
      <c r="I719" s="28"/>
      <c r="J719" s="28"/>
      <c r="K719" s="28"/>
      <c r="L719" s="5"/>
      <c r="M719" s="1"/>
      <c r="N719" s="5">
        <f t="shared" ca="1" si="1478"/>
        <v>8.3999999999999991E-2</v>
      </c>
      <c r="O719" s="5">
        <f t="shared" ca="1" si="1384"/>
        <v>8.3999999999999991E-2</v>
      </c>
      <c r="P719" s="30">
        <f t="shared" ca="1" si="1486"/>
        <v>0</v>
      </c>
      <c r="Q719" s="28"/>
      <c r="R719" s="28"/>
      <c r="S719" s="28"/>
      <c r="T719" s="28"/>
      <c r="U719" s="5"/>
    </row>
    <row r="720" spans="1:21" x14ac:dyDescent="0.25">
      <c r="A720" s="4">
        <v>712</v>
      </c>
      <c r="B720" s="37" t="str">
        <f>MID(VLOOKUP(A720/4,'Nyquist Rate - Tx'!$E$15:$J$270,6),(MOD(A720,4)+1),1)</f>
        <v>0</v>
      </c>
      <c r="C720" s="5">
        <f t="shared" ca="1" si="1483"/>
        <v>37</v>
      </c>
      <c r="D720" s="35"/>
      <c r="E720" s="5">
        <f t="shared" ca="1" si="1473"/>
        <v>7.3999999999999996E-2</v>
      </c>
      <c r="F720" s="5">
        <f t="shared" ca="1" si="1484"/>
        <v>7.3999999999999996E-2</v>
      </c>
      <c r="G720" s="27">
        <f t="shared" ca="1" si="1485"/>
        <v>0</v>
      </c>
      <c r="H720" s="27" t="str">
        <f t="shared" ref="H720" ca="1" si="1495">CONCATENATE(G720, G721, G722, G723)</f>
        <v>0110</v>
      </c>
      <c r="I720" s="27">
        <f t="shared" ref="I720" ca="1" si="1496">BIN2DEC(H720)</f>
        <v>6</v>
      </c>
      <c r="J720" s="27">
        <v>178</v>
      </c>
      <c r="K720" s="27">
        <f t="shared" ref="K720" ca="1" si="1497">ABS(BIN2DEC(CONCATENATE(B720,B721,B722,B723))-I720)</f>
        <v>0</v>
      </c>
      <c r="L720" s="23">
        <f t="shared" ref="L720" ca="1" si="1498">I720*$K$2+$K$2/2</f>
        <v>8.125</v>
      </c>
      <c r="M720" s="1"/>
      <c r="N720" s="5">
        <f t="shared" ca="1" si="1478"/>
        <v>0.25900000000000001</v>
      </c>
      <c r="O720" s="5">
        <f t="shared" ca="1" si="1384"/>
        <v>0.25900000000000001</v>
      </c>
      <c r="P720" s="30">
        <f t="shared" ca="1" si="1486"/>
        <v>0</v>
      </c>
      <c r="Q720" s="30" t="str">
        <f t="shared" ref="Q720" ca="1" si="1499">CONCATENATE(P720,P721,P722,P723)</f>
        <v>0110</v>
      </c>
      <c r="R720" s="30">
        <f t="shared" ref="R720" ca="1" si="1500">BIN2DEC(Q720)</f>
        <v>6</v>
      </c>
      <c r="S720" s="30">
        <v>178</v>
      </c>
      <c r="T720" s="30">
        <f t="shared" ref="T720" ca="1" si="1501">ABS(BIN2DEC(CONCATENATE(B720,B721,B722,B723))-R720)</f>
        <v>0</v>
      </c>
      <c r="U720" s="11">
        <f t="shared" ref="U720" ca="1" si="1502">R720*$K$2</f>
        <v>7.5</v>
      </c>
    </row>
    <row r="721" spans="1:21" x14ac:dyDescent="0.25">
      <c r="A721" s="4">
        <v>713</v>
      </c>
      <c r="B721" s="37" t="str">
        <f>MID(VLOOKUP(A721/4,'Nyquist Rate - Tx'!$E$15:$J$270,6),(MOD(A721,4)+1),1)</f>
        <v>1</v>
      </c>
      <c r="C721" s="5">
        <f t="shared" ca="1" si="1483"/>
        <v>12</v>
      </c>
      <c r="D721" s="35"/>
      <c r="E721" s="5">
        <f t="shared" ca="1" si="1473"/>
        <v>2.4E-2</v>
      </c>
      <c r="F721" s="5">
        <f t="shared" ca="1" si="1484"/>
        <v>1.024</v>
      </c>
      <c r="G721" s="27">
        <f t="shared" ca="1" si="1485"/>
        <v>1</v>
      </c>
      <c r="H721" s="28"/>
      <c r="I721" s="28"/>
      <c r="J721" s="28"/>
      <c r="K721" s="28"/>
      <c r="L721" s="5"/>
      <c r="M721" s="1"/>
      <c r="N721" s="5">
        <f t="shared" ca="1" si="1478"/>
        <v>8.3999999999999991E-2</v>
      </c>
      <c r="O721" s="5">
        <f t="shared" ca="1" si="1384"/>
        <v>1.0840000000000001</v>
      </c>
      <c r="P721" s="30">
        <f t="shared" ca="1" si="1486"/>
        <v>1</v>
      </c>
      <c r="Q721" s="28"/>
      <c r="R721" s="28"/>
      <c r="S721" s="28"/>
      <c r="T721" s="28"/>
      <c r="U721" s="5"/>
    </row>
    <row r="722" spans="1:21" x14ac:dyDescent="0.25">
      <c r="A722" s="4">
        <v>714</v>
      </c>
      <c r="B722" s="37" t="str">
        <f>MID(VLOOKUP(A722/4,'Nyquist Rate - Tx'!$E$15:$J$270,6),(MOD(A722,4)+1),1)</f>
        <v>1</v>
      </c>
      <c r="C722" s="5">
        <f t="shared" ca="1" si="1483"/>
        <v>-63</v>
      </c>
      <c r="D722" s="35"/>
      <c r="E722" s="5">
        <f t="shared" ca="1" si="1473"/>
        <v>-0.126</v>
      </c>
      <c r="F722" s="5">
        <f t="shared" ca="1" si="1484"/>
        <v>0.874</v>
      </c>
      <c r="G722" s="27">
        <f t="shared" ca="1" si="1485"/>
        <v>1</v>
      </c>
      <c r="H722" s="28"/>
      <c r="I722" s="28"/>
      <c r="J722" s="28"/>
      <c r="K722" s="28"/>
      <c r="L722" s="5"/>
      <c r="M722" s="1"/>
      <c r="N722" s="5">
        <f t="shared" ca="1" si="1478"/>
        <v>-0.44099999999999995</v>
      </c>
      <c r="O722" s="5">
        <f t="shared" ca="1" si="1384"/>
        <v>0.55900000000000005</v>
      </c>
      <c r="P722" s="30">
        <f t="shared" ca="1" si="1486"/>
        <v>1</v>
      </c>
      <c r="Q722" s="28"/>
      <c r="R722" s="28"/>
      <c r="S722" s="28"/>
      <c r="T722" s="28"/>
      <c r="U722" s="5"/>
    </row>
    <row r="723" spans="1:21" x14ac:dyDescent="0.25">
      <c r="A723" s="4">
        <v>715</v>
      </c>
      <c r="B723" s="37" t="str">
        <f>MID(VLOOKUP(A723/4,'Nyquist Rate - Tx'!$E$15:$J$270,6),(MOD(A723,4)+1),1)</f>
        <v>0</v>
      </c>
      <c r="C723" s="5">
        <f t="shared" ca="1" si="1483"/>
        <v>-85</v>
      </c>
      <c r="D723" s="35"/>
      <c r="E723" s="5">
        <f t="shared" ca="1" si="1473"/>
        <v>-0.17</v>
      </c>
      <c r="F723" s="5">
        <f t="shared" ca="1" si="1484"/>
        <v>-0.17</v>
      </c>
      <c r="G723" s="27">
        <f t="shared" ca="1" si="1485"/>
        <v>0</v>
      </c>
      <c r="H723" s="28"/>
      <c r="I723" s="28"/>
      <c r="J723" s="28"/>
      <c r="K723" s="28"/>
      <c r="L723" s="5"/>
      <c r="M723" s="1"/>
      <c r="N723" s="5">
        <f t="shared" ca="1" si="1478"/>
        <v>-0.59499999999999997</v>
      </c>
      <c r="O723" s="5">
        <f t="shared" ca="1" si="1384"/>
        <v>-0.59499999999999997</v>
      </c>
      <c r="P723" s="30">
        <f t="shared" ca="1" si="1486"/>
        <v>0</v>
      </c>
      <c r="Q723" s="28"/>
      <c r="R723" s="28"/>
      <c r="S723" s="28"/>
      <c r="T723" s="28"/>
      <c r="U723" s="5"/>
    </row>
    <row r="724" spans="1:21" x14ac:dyDescent="0.25">
      <c r="A724" s="4">
        <v>716</v>
      </c>
      <c r="B724" s="37" t="str">
        <f>MID(VLOOKUP(A724/4,'Nyquist Rate - Tx'!$E$15:$J$270,6),(MOD(A724,4)+1),1)</f>
        <v>0</v>
      </c>
      <c r="C724" s="5">
        <f t="shared" ca="1" si="1483"/>
        <v>23</v>
      </c>
      <c r="D724" s="35"/>
      <c r="E724" s="5">
        <f t="shared" ca="1" si="1473"/>
        <v>4.6000000000000006E-2</v>
      </c>
      <c r="F724" s="5">
        <f t="shared" ca="1" si="1484"/>
        <v>4.6000000000000006E-2</v>
      </c>
      <c r="G724" s="27">
        <f t="shared" ca="1" si="1485"/>
        <v>0</v>
      </c>
      <c r="H724" s="27" t="str">
        <f t="shared" ref="H724" ca="1" si="1503">CONCATENATE(G724, G725, G726, G727)</f>
        <v>0000</v>
      </c>
      <c r="I724" s="27">
        <f t="shared" ref="I724" ca="1" si="1504">BIN2DEC(H724)</f>
        <v>0</v>
      </c>
      <c r="J724" s="28">
        <v>179</v>
      </c>
      <c r="K724" s="27">
        <f t="shared" ref="K724" ca="1" si="1505">ABS(BIN2DEC(CONCATENATE(B724,B725,B726,B727))-I724)</f>
        <v>0</v>
      </c>
      <c r="L724" s="23">
        <f t="shared" ref="L724" ca="1" si="1506">I724*$K$2+$K$2/2</f>
        <v>0.625</v>
      </c>
      <c r="M724" s="1"/>
      <c r="N724" s="5">
        <f t="shared" ca="1" si="1478"/>
        <v>0.161</v>
      </c>
      <c r="O724" s="5">
        <f t="shared" ca="1" si="1384"/>
        <v>0.161</v>
      </c>
      <c r="P724" s="30">
        <f t="shared" ca="1" si="1486"/>
        <v>0</v>
      </c>
      <c r="Q724" s="30" t="str">
        <f t="shared" ref="Q724" ca="1" si="1507">CONCATENATE(P724,P725,P726,P727)</f>
        <v>0000</v>
      </c>
      <c r="R724" s="30">
        <f t="shared" ref="R724" ca="1" si="1508">BIN2DEC(Q724)</f>
        <v>0</v>
      </c>
      <c r="S724" s="30">
        <v>179</v>
      </c>
      <c r="T724" s="30">
        <f t="shared" ref="T724" ca="1" si="1509">ABS(BIN2DEC(CONCATENATE(B724,B725,B726,B727))-R724)</f>
        <v>0</v>
      </c>
      <c r="U724" s="11">
        <f t="shared" ref="U724" ca="1" si="1510">R724*$K$2</f>
        <v>0</v>
      </c>
    </row>
    <row r="725" spans="1:21" x14ac:dyDescent="0.25">
      <c r="A725" s="4">
        <v>717</v>
      </c>
      <c r="B725" s="37" t="str">
        <f>MID(VLOOKUP(A725/4,'Nyquist Rate - Tx'!$E$15:$J$270,6),(MOD(A725,4)+1),1)</f>
        <v>0</v>
      </c>
      <c r="C725" s="5">
        <f t="shared" ca="1" si="1483"/>
        <v>-5</v>
      </c>
      <c r="D725" s="35"/>
      <c r="E725" s="5">
        <f t="shared" ca="1" si="1473"/>
        <v>-1.0000000000000002E-2</v>
      </c>
      <c r="F725" s="5">
        <f t="shared" ca="1" si="1484"/>
        <v>-1.0000000000000002E-2</v>
      </c>
      <c r="G725" s="27">
        <f t="shared" ca="1" si="1485"/>
        <v>0</v>
      </c>
      <c r="H725" s="28"/>
      <c r="I725" s="28"/>
      <c r="J725" s="28"/>
      <c r="K725" s="28"/>
      <c r="L725" s="5"/>
      <c r="M725" s="1"/>
      <c r="N725" s="5">
        <f t="shared" ca="1" si="1478"/>
        <v>-3.4999999999999996E-2</v>
      </c>
      <c r="O725" s="5">
        <f t="shared" ca="1" si="1384"/>
        <v>-3.4999999999999996E-2</v>
      </c>
      <c r="P725" s="30">
        <f t="shared" ca="1" si="1486"/>
        <v>0</v>
      </c>
      <c r="Q725" s="28"/>
      <c r="R725" s="28"/>
      <c r="S725" s="28"/>
      <c r="T725" s="28"/>
      <c r="U725" s="5"/>
    </row>
    <row r="726" spans="1:21" x14ac:dyDescent="0.25">
      <c r="A726" s="4">
        <v>718</v>
      </c>
      <c r="B726" s="37" t="str">
        <f>MID(VLOOKUP(A726/4,'Nyquist Rate - Tx'!$E$15:$J$270,6),(MOD(A726,4)+1),1)</f>
        <v>0</v>
      </c>
      <c r="C726" s="5">
        <f t="shared" ca="1" si="1483"/>
        <v>-62</v>
      </c>
      <c r="D726" s="35"/>
      <c r="E726" s="5">
        <f t="shared" ca="1" si="1473"/>
        <v>-0.124</v>
      </c>
      <c r="F726" s="5">
        <f t="shared" ca="1" si="1484"/>
        <v>-0.124</v>
      </c>
      <c r="G726" s="27">
        <f t="shared" ca="1" si="1485"/>
        <v>0</v>
      </c>
      <c r="H726" s="28"/>
      <c r="I726" s="28"/>
      <c r="J726" s="28"/>
      <c r="K726" s="28"/>
      <c r="L726" s="5"/>
      <c r="M726" s="1"/>
      <c r="N726" s="5">
        <f t="shared" ca="1" si="1478"/>
        <v>-0.434</v>
      </c>
      <c r="O726" s="5">
        <f t="shared" ca="1" si="1384"/>
        <v>-0.434</v>
      </c>
      <c r="P726" s="30">
        <f t="shared" ca="1" si="1486"/>
        <v>0</v>
      </c>
      <c r="Q726" s="28"/>
      <c r="R726" s="28"/>
      <c r="S726" s="28"/>
      <c r="T726" s="28"/>
      <c r="U726" s="5"/>
    </row>
    <row r="727" spans="1:21" x14ac:dyDescent="0.25">
      <c r="A727" s="4">
        <v>719</v>
      </c>
      <c r="B727" s="37" t="str">
        <f>MID(VLOOKUP(A727/4,'Nyquist Rate - Tx'!$E$15:$J$270,6),(MOD(A727,4)+1),1)</f>
        <v>0</v>
      </c>
      <c r="C727" s="5">
        <f t="shared" ca="1" si="1483"/>
        <v>-63</v>
      </c>
      <c r="D727" s="35"/>
      <c r="E727" s="5">
        <f t="shared" ca="1" si="1473"/>
        <v>-0.126</v>
      </c>
      <c r="F727" s="5">
        <f t="shared" ca="1" si="1484"/>
        <v>-0.126</v>
      </c>
      <c r="G727" s="27">
        <f t="shared" ca="1" si="1485"/>
        <v>0</v>
      </c>
      <c r="H727" s="28"/>
      <c r="I727" s="28"/>
      <c r="J727" s="28"/>
      <c r="K727" s="28"/>
      <c r="L727" s="5"/>
      <c r="M727" s="1"/>
      <c r="N727" s="5">
        <f t="shared" ca="1" si="1478"/>
        <v>-0.44099999999999995</v>
      </c>
      <c r="O727" s="5">
        <f t="shared" ca="1" si="1384"/>
        <v>-0.44099999999999995</v>
      </c>
      <c r="P727" s="30">
        <f t="shared" ca="1" si="1486"/>
        <v>0</v>
      </c>
      <c r="Q727" s="28"/>
      <c r="R727" s="28"/>
      <c r="S727" s="28"/>
      <c r="T727" s="28"/>
      <c r="U727" s="5"/>
    </row>
    <row r="728" spans="1:21" x14ac:dyDescent="0.25">
      <c r="A728" s="4">
        <v>720</v>
      </c>
      <c r="B728" s="37" t="str">
        <f>MID(VLOOKUP(A728/4,'Nyquist Rate - Tx'!$E$15:$J$270,6),(MOD(A728,4)+1),1)</f>
        <v>1</v>
      </c>
      <c r="C728" s="5">
        <f t="shared" ca="1" si="1483"/>
        <v>52</v>
      </c>
      <c r="D728" s="35"/>
      <c r="E728" s="5">
        <f t="shared" ca="1" si="1473"/>
        <v>0.10400000000000001</v>
      </c>
      <c r="F728" s="5">
        <f t="shared" ca="1" si="1484"/>
        <v>1.1040000000000001</v>
      </c>
      <c r="G728" s="27">
        <f t="shared" ca="1" si="1485"/>
        <v>1</v>
      </c>
      <c r="H728" s="27" t="str">
        <f t="shared" ref="H728" ca="1" si="1511">CONCATENATE(G728, G729, G730, G731)</f>
        <v>1001</v>
      </c>
      <c r="I728" s="27">
        <f t="shared" ref="I728" ca="1" si="1512">BIN2DEC(H728)</f>
        <v>9</v>
      </c>
      <c r="J728" s="27">
        <v>180</v>
      </c>
      <c r="K728" s="27">
        <f t="shared" ref="K728" ca="1" si="1513">ABS(BIN2DEC(CONCATENATE(B728,B729,B730,B731))-I728)</f>
        <v>0</v>
      </c>
      <c r="L728" s="23">
        <f t="shared" ref="L728" ca="1" si="1514">I728*$K$2+$K$2/2</f>
        <v>11.875</v>
      </c>
      <c r="M728" s="1"/>
      <c r="N728" s="5">
        <f t="shared" ca="1" si="1478"/>
        <v>0.36399999999999999</v>
      </c>
      <c r="O728" s="5">
        <f t="shared" ca="1" si="1384"/>
        <v>1.3639999999999999</v>
      </c>
      <c r="P728" s="30">
        <f t="shared" ca="1" si="1486"/>
        <v>1</v>
      </c>
      <c r="Q728" s="30" t="str">
        <f t="shared" ref="Q728" ca="1" si="1515">CONCATENATE(P728,P729,P730,P731)</f>
        <v>1001</v>
      </c>
      <c r="R728" s="30">
        <f t="shared" ref="R728" ca="1" si="1516">BIN2DEC(Q728)</f>
        <v>9</v>
      </c>
      <c r="S728" s="30">
        <v>180</v>
      </c>
      <c r="T728" s="30">
        <f t="shared" ref="T728" ca="1" si="1517">ABS(BIN2DEC(CONCATENATE(B728,B729,B730,B731))-R728)</f>
        <v>0</v>
      </c>
      <c r="U728" s="11">
        <f t="shared" ref="U728" ca="1" si="1518">R728*$K$2</f>
        <v>11.25</v>
      </c>
    </row>
    <row r="729" spans="1:21" x14ac:dyDescent="0.25">
      <c r="A729" s="4">
        <v>721</v>
      </c>
      <c r="B729" s="37" t="str">
        <f>MID(VLOOKUP(A729/4,'Nyquist Rate - Tx'!$E$15:$J$270,6),(MOD(A729,4)+1),1)</f>
        <v>0</v>
      </c>
      <c r="C729" s="5">
        <f t="shared" ca="1" si="1483"/>
        <v>61</v>
      </c>
      <c r="D729" s="35"/>
      <c r="E729" s="5">
        <f t="shared" ca="1" si="1473"/>
        <v>0.122</v>
      </c>
      <c r="F729" s="5">
        <f t="shared" ca="1" si="1484"/>
        <v>0.122</v>
      </c>
      <c r="G729" s="27">
        <f t="shared" ca="1" si="1485"/>
        <v>0</v>
      </c>
      <c r="H729" s="28"/>
      <c r="I729" s="28"/>
      <c r="J729" s="28"/>
      <c r="K729" s="28"/>
      <c r="L729" s="5"/>
      <c r="M729" s="1"/>
      <c r="N729" s="5">
        <f t="shared" ca="1" si="1478"/>
        <v>0.42699999999999999</v>
      </c>
      <c r="O729" s="5">
        <f t="shared" ca="1" si="1384"/>
        <v>0.42699999999999999</v>
      </c>
      <c r="P729" s="30">
        <f t="shared" ca="1" si="1486"/>
        <v>0</v>
      </c>
      <c r="Q729" s="28"/>
      <c r="R729" s="28"/>
      <c r="S729" s="28"/>
      <c r="T729" s="28"/>
      <c r="U729" s="5"/>
    </row>
    <row r="730" spans="1:21" x14ac:dyDescent="0.25">
      <c r="A730" s="4">
        <v>722</v>
      </c>
      <c r="B730" s="37" t="str">
        <f>MID(VLOOKUP(A730/4,'Nyquist Rate - Tx'!$E$15:$J$270,6),(MOD(A730,4)+1),1)</f>
        <v>0</v>
      </c>
      <c r="C730" s="5">
        <f t="shared" ca="1" si="1483"/>
        <v>9</v>
      </c>
      <c r="D730" s="35"/>
      <c r="E730" s="5">
        <f t="shared" ca="1" si="1473"/>
        <v>1.7999999999999999E-2</v>
      </c>
      <c r="F730" s="5">
        <f t="shared" ca="1" si="1484"/>
        <v>1.7999999999999999E-2</v>
      </c>
      <c r="G730" s="27">
        <f t="shared" ca="1" si="1485"/>
        <v>0</v>
      </c>
      <c r="H730" s="28"/>
      <c r="I730" s="28"/>
      <c r="J730" s="28"/>
      <c r="K730" s="28"/>
      <c r="L730" s="5"/>
      <c r="M730" s="1"/>
      <c r="N730" s="5">
        <f t="shared" ca="1" si="1478"/>
        <v>6.3E-2</v>
      </c>
      <c r="O730" s="5">
        <f t="shared" ref="O730:O793" ca="1" si="1519">N730+B730</f>
        <v>6.3E-2</v>
      </c>
      <c r="P730" s="30">
        <f t="shared" ca="1" si="1486"/>
        <v>0</v>
      </c>
      <c r="Q730" s="28"/>
      <c r="R730" s="28"/>
      <c r="S730" s="28"/>
      <c r="T730" s="28"/>
      <c r="U730" s="5"/>
    </row>
    <row r="731" spans="1:21" x14ac:dyDescent="0.25">
      <c r="A731" s="4">
        <v>723</v>
      </c>
      <c r="B731" s="37" t="str">
        <f>MID(VLOOKUP(A731/4,'Nyquist Rate - Tx'!$E$15:$J$270,6),(MOD(A731,4)+1),1)</f>
        <v>1</v>
      </c>
      <c r="C731" s="5">
        <f t="shared" ca="1" si="1483"/>
        <v>61</v>
      </c>
      <c r="D731" s="35"/>
      <c r="E731" s="5">
        <f t="shared" ca="1" si="1473"/>
        <v>0.122</v>
      </c>
      <c r="F731" s="5">
        <f t="shared" ca="1" si="1484"/>
        <v>1.1219999999999999</v>
      </c>
      <c r="G731" s="27">
        <f t="shared" ca="1" si="1485"/>
        <v>1</v>
      </c>
      <c r="H731" s="28"/>
      <c r="I731" s="28"/>
      <c r="J731" s="28"/>
      <c r="K731" s="28"/>
      <c r="L731" s="5"/>
      <c r="M731" s="1"/>
      <c r="N731" s="5">
        <f t="shared" ca="1" si="1478"/>
        <v>0.42699999999999999</v>
      </c>
      <c r="O731" s="5">
        <f t="shared" ca="1" si="1519"/>
        <v>1.427</v>
      </c>
      <c r="P731" s="30">
        <f t="shared" ca="1" si="1486"/>
        <v>1</v>
      </c>
      <c r="Q731" s="28"/>
      <c r="R731" s="28"/>
      <c r="S731" s="28"/>
      <c r="T731" s="28"/>
      <c r="U731" s="5"/>
    </row>
    <row r="732" spans="1:21" x14ac:dyDescent="0.25">
      <c r="A732" s="4">
        <v>724</v>
      </c>
      <c r="B732" s="37" t="str">
        <f>MID(VLOOKUP(A732/4,'Nyquist Rate - Tx'!$E$15:$J$270,6),(MOD(A732,4)+1),1)</f>
        <v>0</v>
      </c>
      <c r="C732" s="5">
        <f t="shared" ca="1" si="1483"/>
        <v>-87</v>
      </c>
      <c r="D732" s="35"/>
      <c r="E732" s="5">
        <f t="shared" ca="1" si="1473"/>
        <v>-0.17400000000000002</v>
      </c>
      <c r="F732" s="5">
        <f t="shared" ca="1" si="1484"/>
        <v>-0.17400000000000002</v>
      </c>
      <c r="G732" s="27">
        <f t="shared" ca="1" si="1485"/>
        <v>0</v>
      </c>
      <c r="H732" s="27" t="str">
        <f t="shared" ref="H732" ca="1" si="1520">CONCATENATE(G732, G733, G734, G735)</f>
        <v>0000</v>
      </c>
      <c r="I732" s="27">
        <f t="shared" ref="I732" ca="1" si="1521">BIN2DEC(H732)</f>
        <v>0</v>
      </c>
      <c r="J732" s="28">
        <v>181</v>
      </c>
      <c r="K732" s="27">
        <f t="shared" ref="K732" ca="1" si="1522">ABS(BIN2DEC(CONCATENATE(B732,B733,B734,B735))-I732)</f>
        <v>0</v>
      </c>
      <c r="L732" s="23">
        <f t="shared" ref="L732" ca="1" si="1523">I732*$K$2+$K$2/2</f>
        <v>0.625</v>
      </c>
      <c r="M732" s="1"/>
      <c r="N732" s="5">
        <f t="shared" ca="1" si="1478"/>
        <v>-0.60899999999999999</v>
      </c>
      <c r="O732" s="5">
        <f t="shared" ca="1" si="1519"/>
        <v>-0.60899999999999999</v>
      </c>
      <c r="P732" s="30">
        <f t="shared" ca="1" si="1486"/>
        <v>0</v>
      </c>
      <c r="Q732" s="30" t="str">
        <f t="shared" ref="Q732" ca="1" si="1524">CONCATENATE(P732,P733,P734,P735)</f>
        <v>0000</v>
      </c>
      <c r="R732" s="30">
        <f t="shared" ref="R732" ca="1" si="1525">BIN2DEC(Q732)</f>
        <v>0</v>
      </c>
      <c r="S732" s="30">
        <v>181</v>
      </c>
      <c r="T732" s="30">
        <f t="shared" ref="T732" ca="1" si="1526">ABS(BIN2DEC(CONCATENATE(B732,B733,B734,B735))-R732)</f>
        <v>0</v>
      </c>
      <c r="U732" s="11">
        <f t="shared" ref="U732" ca="1" si="1527">R732*$K$2</f>
        <v>0</v>
      </c>
    </row>
    <row r="733" spans="1:21" x14ac:dyDescent="0.25">
      <c r="A733" s="4">
        <v>725</v>
      </c>
      <c r="B733" s="37" t="str">
        <f>MID(VLOOKUP(A733/4,'Nyquist Rate - Tx'!$E$15:$J$270,6),(MOD(A733,4)+1),1)</f>
        <v>0</v>
      </c>
      <c r="C733" s="5">
        <f t="shared" ca="1" si="1483"/>
        <v>55</v>
      </c>
      <c r="D733" s="35"/>
      <c r="E733" s="5">
        <f t="shared" ca="1" si="1473"/>
        <v>0.11000000000000001</v>
      </c>
      <c r="F733" s="5">
        <f t="shared" ca="1" si="1484"/>
        <v>0.11000000000000001</v>
      </c>
      <c r="G733" s="27">
        <f t="shared" ca="1" si="1485"/>
        <v>0</v>
      </c>
      <c r="H733" s="28"/>
      <c r="I733" s="28"/>
      <c r="J733" s="28"/>
      <c r="K733" s="28"/>
      <c r="L733" s="5"/>
      <c r="M733" s="1"/>
      <c r="N733" s="5">
        <f t="shared" ca="1" si="1478"/>
        <v>0.38500000000000001</v>
      </c>
      <c r="O733" s="5">
        <f t="shared" ca="1" si="1519"/>
        <v>0.38500000000000001</v>
      </c>
      <c r="P733" s="30">
        <f t="shared" ca="1" si="1486"/>
        <v>0</v>
      </c>
      <c r="Q733" s="28"/>
      <c r="R733" s="28"/>
      <c r="S733" s="28"/>
      <c r="T733" s="28"/>
      <c r="U733" s="5"/>
    </row>
    <row r="734" spans="1:21" x14ac:dyDescent="0.25">
      <c r="A734" s="4">
        <v>726</v>
      </c>
      <c r="B734" s="37" t="str">
        <f>MID(VLOOKUP(A734/4,'Nyquist Rate - Tx'!$E$15:$J$270,6),(MOD(A734,4)+1),1)</f>
        <v>0</v>
      </c>
      <c r="C734" s="5">
        <f t="shared" ca="1" si="1483"/>
        <v>-27</v>
      </c>
      <c r="D734" s="35"/>
      <c r="E734" s="5">
        <f t="shared" ca="1" si="1473"/>
        <v>-5.4000000000000006E-2</v>
      </c>
      <c r="F734" s="5">
        <f t="shared" ca="1" si="1484"/>
        <v>-5.4000000000000006E-2</v>
      </c>
      <c r="G734" s="27">
        <f t="shared" ca="1" si="1485"/>
        <v>0</v>
      </c>
      <c r="H734" s="28"/>
      <c r="I734" s="28"/>
      <c r="J734" s="28"/>
      <c r="K734" s="28"/>
      <c r="L734" s="5"/>
      <c r="M734" s="1"/>
      <c r="N734" s="5">
        <f t="shared" ca="1" si="1478"/>
        <v>-0.189</v>
      </c>
      <c r="O734" s="5">
        <f t="shared" ca="1" si="1519"/>
        <v>-0.189</v>
      </c>
      <c r="P734" s="30">
        <f t="shared" ca="1" si="1486"/>
        <v>0</v>
      </c>
      <c r="Q734" s="28"/>
      <c r="R734" s="28"/>
      <c r="S734" s="28"/>
      <c r="T734" s="28"/>
      <c r="U734" s="5"/>
    </row>
    <row r="735" spans="1:21" x14ac:dyDescent="0.25">
      <c r="A735" s="4">
        <v>727</v>
      </c>
      <c r="B735" s="37" t="str">
        <f>MID(VLOOKUP(A735/4,'Nyquist Rate - Tx'!$E$15:$J$270,6),(MOD(A735,4)+1),1)</f>
        <v>0</v>
      </c>
      <c r="C735" s="5">
        <f t="shared" ca="1" si="1483"/>
        <v>-98</v>
      </c>
      <c r="D735" s="35"/>
      <c r="E735" s="5">
        <f t="shared" ca="1" si="1473"/>
        <v>-0.19600000000000001</v>
      </c>
      <c r="F735" s="5">
        <f t="shared" ca="1" si="1484"/>
        <v>-0.19600000000000001</v>
      </c>
      <c r="G735" s="27">
        <f t="shared" ca="1" si="1485"/>
        <v>0</v>
      </c>
      <c r="H735" s="28"/>
      <c r="I735" s="28"/>
      <c r="J735" s="28"/>
      <c r="K735" s="28"/>
      <c r="L735" s="5"/>
      <c r="M735" s="1"/>
      <c r="N735" s="5">
        <f t="shared" ca="1" si="1478"/>
        <v>-0.68599999999999994</v>
      </c>
      <c r="O735" s="5">
        <f t="shared" ca="1" si="1519"/>
        <v>-0.68599999999999994</v>
      </c>
      <c r="P735" s="30">
        <f t="shared" ca="1" si="1486"/>
        <v>0</v>
      </c>
      <c r="Q735" s="28"/>
      <c r="R735" s="28"/>
      <c r="S735" s="28"/>
      <c r="T735" s="28"/>
      <c r="U735" s="5"/>
    </row>
    <row r="736" spans="1:21" x14ac:dyDescent="0.25">
      <c r="A736" s="4">
        <v>728</v>
      </c>
      <c r="B736" s="37" t="str">
        <f>MID(VLOOKUP(A736/4,'Nyquist Rate - Tx'!$E$15:$J$270,6),(MOD(A736,4)+1),1)</f>
        <v>0</v>
      </c>
      <c r="C736" s="5">
        <f t="shared" ca="1" si="1483"/>
        <v>-78</v>
      </c>
      <c r="D736" s="35"/>
      <c r="E736" s="5">
        <f t="shared" ca="1" si="1473"/>
        <v>-0.15600000000000003</v>
      </c>
      <c r="F736" s="5">
        <f t="shared" ca="1" si="1484"/>
        <v>-0.15600000000000003</v>
      </c>
      <c r="G736" s="27">
        <f t="shared" ca="1" si="1485"/>
        <v>0</v>
      </c>
      <c r="H736" s="27" t="str">
        <f t="shared" ref="H736" ca="1" si="1528">CONCATENATE(G736, G737, G738, G739)</f>
        <v>0110</v>
      </c>
      <c r="I736" s="27">
        <f t="shared" ref="I736" ca="1" si="1529">BIN2DEC(H736)</f>
        <v>6</v>
      </c>
      <c r="J736" s="27">
        <v>182</v>
      </c>
      <c r="K736" s="27">
        <f t="shared" ref="K736" ca="1" si="1530">ABS(BIN2DEC(CONCATENATE(B736,B737,B738,B739))-I736)</f>
        <v>0</v>
      </c>
      <c r="L736" s="23">
        <f t="shared" ref="L736" ca="1" si="1531">I736*$K$2+$K$2/2</f>
        <v>8.125</v>
      </c>
      <c r="M736" s="1"/>
      <c r="N736" s="5">
        <f t="shared" ca="1" si="1478"/>
        <v>-0.54599999999999993</v>
      </c>
      <c r="O736" s="5">
        <f t="shared" ca="1" si="1519"/>
        <v>-0.54599999999999993</v>
      </c>
      <c r="P736" s="30">
        <f t="shared" ca="1" si="1486"/>
        <v>0</v>
      </c>
      <c r="Q736" s="30" t="str">
        <f t="shared" ref="Q736" ca="1" si="1532">CONCATENATE(P736,P737,P738,P739)</f>
        <v>0110</v>
      </c>
      <c r="R736" s="30">
        <f t="shared" ref="R736" ca="1" si="1533">BIN2DEC(Q736)</f>
        <v>6</v>
      </c>
      <c r="S736" s="30">
        <v>182</v>
      </c>
      <c r="T736" s="30">
        <f t="shared" ref="T736" ca="1" si="1534">ABS(BIN2DEC(CONCATENATE(B736,B737,B738,B739))-R736)</f>
        <v>0</v>
      </c>
      <c r="U736" s="11">
        <f t="shared" ref="U736" ca="1" si="1535">R736*$K$2</f>
        <v>7.5</v>
      </c>
    </row>
    <row r="737" spans="1:21" x14ac:dyDescent="0.25">
      <c r="A737" s="4">
        <v>729</v>
      </c>
      <c r="B737" s="37" t="str">
        <f>MID(VLOOKUP(A737/4,'Nyquist Rate - Tx'!$E$15:$J$270,6),(MOD(A737,4)+1),1)</f>
        <v>1</v>
      </c>
      <c r="C737" s="5">
        <f t="shared" ca="1" si="1483"/>
        <v>-4</v>
      </c>
      <c r="D737" s="35"/>
      <c r="E737" s="5">
        <f t="shared" ca="1" si="1473"/>
        <v>-8.0000000000000002E-3</v>
      </c>
      <c r="F737" s="5">
        <f t="shared" ca="1" si="1484"/>
        <v>0.99199999999999999</v>
      </c>
      <c r="G737" s="27">
        <f t="shared" ca="1" si="1485"/>
        <v>1</v>
      </c>
      <c r="H737" s="28"/>
      <c r="I737" s="28"/>
      <c r="J737" s="28"/>
      <c r="K737" s="28"/>
      <c r="L737" s="5"/>
      <c r="M737" s="1"/>
      <c r="N737" s="5">
        <f t="shared" ca="1" si="1478"/>
        <v>-2.7999999999999997E-2</v>
      </c>
      <c r="O737" s="5">
        <f t="shared" ca="1" si="1519"/>
        <v>0.97199999999999998</v>
      </c>
      <c r="P737" s="30">
        <f t="shared" ca="1" si="1486"/>
        <v>1</v>
      </c>
      <c r="Q737" s="28"/>
      <c r="R737" s="28"/>
      <c r="S737" s="28"/>
      <c r="T737" s="28"/>
      <c r="U737" s="5"/>
    </row>
    <row r="738" spans="1:21" x14ac:dyDescent="0.25">
      <c r="A738" s="4">
        <v>730</v>
      </c>
      <c r="B738" s="37" t="str">
        <f>MID(VLOOKUP(A738/4,'Nyquist Rate - Tx'!$E$15:$J$270,6),(MOD(A738,4)+1),1)</f>
        <v>1</v>
      </c>
      <c r="C738" s="5">
        <f t="shared" ca="1" si="1483"/>
        <v>-60</v>
      </c>
      <c r="D738" s="35"/>
      <c r="E738" s="5">
        <f t="shared" ca="1" si="1473"/>
        <v>-0.12</v>
      </c>
      <c r="F738" s="5">
        <f t="shared" ca="1" si="1484"/>
        <v>0.88</v>
      </c>
      <c r="G738" s="27">
        <f t="shared" ca="1" si="1485"/>
        <v>1</v>
      </c>
      <c r="H738" s="28"/>
      <c r="I738" s="28"/>
      <c r="J738" s="28"/>
      <c r="K738" s="28"/>
      <c r="L738" s="5"/>
      <c r="M738" s="1"/>
      <c r="N738" s="5">
        <f t="shared" ca="1" si="1478"/>
        <v>-0.42</v>
      </c>
      <c r="O738" s="5">
        <f t="shared" ca="1" si="1519"/>
        <v>0.58000000000000007</v>
      </c>
      <c r="P738" s="30">
        <f t="shared" ca="1" si="1486"/>
        <v>1</v>
      </c>
      <c r="Q738" s="28"/>
      <c r="R738" s="28"/>
      <c r="S738" s="28"/>
      <c r="T738" s="28"/>
      <c r="U738" s="5"/>
    </row>
    <row r="739" spans="1:21" x14ac:dyDescent="0.25">
      <c r="A739" s="4">
        <v>731</v>
      </c>
      <c r="B739" s="37" t="str">
        <f>MID(VLOOKUP(A739/4,'Nyquist Rate - Tx'!$E$15:$J$270,6),(MOD(A739,4)+1),1)</f>
        <v>0</v>
      </c>
      <c r="C739" s="5">
        <f t="shared" ca="1" si="1483"/>
        <v>-97</v>
      </c>
      <c r="D739" s="35"/>
      <c r="E739" s="5">
        <f t="shared" ca="1" si="1473"/>
        <v>-0.19400000000000001</v>
      </c>
      <c r="F739" s="5">
        <f t="shared" ca="1" si="1484"/>
        <v>-0.19400000000000001</v>
      </c>
      <c r="G739" s="27">
        <f t="shared" ca="1" si="1485"/>
        <v>0</v>
      </c>
      <c r="H739" s="28"/>
      <c r="I739" s="28"/>
      <c r="J739" s="28"/>
      <c r="K739" s="28"/>
      <c r="L739" s="5"/>
      <c r="M739" s="1"/>
      <c r="N739" s="5">
        <f t="shared" ca="1" si="1478"/>
        <v>-0.67899999999999994</v>
      </c>
      <c r="O739" s="5">
        <f t="shared" ca="1" si="1519"/>
        <v>-0.67899999999999994</v>
      </c>
      <c r="P739" s="30">
        <f t="shared" ca="1" si="1486"/>
        <v>0</v>
      </c>
      <c r="Q739" s="28"/>
      <c r="R739" s="28"/>
      <c r="S739" s="28"/>
      <c r="T739" s="28"/>
      <c r="U739" s="5"/>
    </row>
    <row r="740" spans="1:21" x14ac:dyDescent="0.25">
      <c r="A740" s="4">
        <v>732</v>
      </c>
      <c r="B740" s="37" t="str">
        <f>MID(VLOOKUP(A740/4,'Nyquist Rate - Tx'!$E$15:$J$270,6),(MOD(A740,4)+1),1)</f>
        <v>0</v>
      </c>
      <c r="C740" s="5">
        <f t="shared" ca="1" si="1483"/>
        <v>7</v>
      </c>
      <c r="D740" s="35"/>
      <c r="E740" s="5">
        <f t="shared" ca="1" si="1473"/>
        <v>1.4000000000000002E-2</v>
      </c>
      <c r="F740" s="5">
        <f t="shared" ca="1" si="1484"/>
        <v>1.4000000000000002E-2</v>
      </c>
      <c r="G740" s="27">
        <f t="shared" ca="1" si="1485"/>
        <v>0</v>
      </c>
      <c r="H740" s="27" t="str">
        <f t="shared" ref="H740" ca="1" si="1536">CONCATENATE(G740, G741, G742, G743)</f>
        <v>0000</v>
      </c>
      <c r="I740" s="27">
        <f t="shared" ref="I740" ca="1" si="1537">BIN2DEC(H740)</f>
        <v>0</v>
      </c>
      <c r="J740" s="28">
        <v>183</v>
      </c>
      <c r="K740" s="27">
        <f t="shared" ref="K740" ca="1" si="1538">ABS(BIN2DEC(CONCATENATE(B740,B741,B742,B743))-I740)</f>
        <v>0</v>
      </c>
      <c r="L740" s="23">
        <f t="shared" ref="L740" ca="1" si="1539">I740*$K$2+$K$2/2</f>
        <v>0.625</v>
      </c>
      <c r="M740" s="1"/>
      <c r="N740" s="5">
        <f t="shared" ca="1" si="1478"/>
        <v>4.9000000000000002E-2</v>
      </c>
      <c r="O740" s="5">
        <f t="shared" ca="1" si="1519"/>
        <v>4.9000000000000002E-2</v>
      </c>
      <c r="P740" s="30">
        <f t="shared" ca="1" si="1486"/>
        <v>0</v>
      </c>
      <c r="Q740" s="30" t="str">
        <f t="shared" ref="Q740" ca="1" si="1540">CONCATENATE(P740,P741,P742,P743)</f>
        <v>0100</v>
      </c>
      <c r="R740" s="30">
        <f t="shared" ref="R740" ca="1" si="1541">BIN2DEC(Q740)</f>
        <v>4</v>
      </c>
      <c r="S740" s="30">
        <v>183</v>
      </c>
      <c r="T740" s="30">
        <f t="shared" ref="T740" ca="1" si="1542">ABS(BIN2DEC(CONCATENATE(B740,B741,B742,B743))-R740)</f>
        <v>4</v>
      </c>
      <c r="U740" s="11">
        <f t="shared" ref="U740" ca="1" si="1543">R740*$K$2</f>
        <v>5</v>
      </c>
    </row>
    <row r="741" spans="1:21" x14ac:dyDescent="0.25">
      <c r="A741" s="4">
        <v>733</v>
      </c>
      <c r="B741" s="37" t="str">
        <f>MID(VLOOKUP(A741/4,'Nyquist Rate - Tx'!$E$15:$J$270,6),(MOD(A741,4)+1),1)</f>
        <v>0</v>
      </c>
      <c r="C741" s="5">
        <f t="shared" ca="1" si="1483"/>
        <v>80</v>
      </c>
      <c r="D741" s="35"/>
      <c r="E741" s="5">
        <f t="shared" ca="1" si="1473"/>
        <v>0.16000000000000003</v>
      </c>
      <c r="F741" s="5">
        <f t="shared" ca="1" si="1484"/>
        <v>0.16000000000000003</v>
      </c>
      <c r="G741" s="27">
        <f t="shared" ca="1" si="1485"/>
        <v>0</v>
      </c>
      <c r="H741" s="28"/>
      <c r="I741" s="28"/>
      <c r="J741" s="28"/>
      <c r="K741" s="28"/>
      <c r="L741" s="5"/>
      <c r="M741" s="1"/>
      <c r="N741" s="5">
        <f t="shared" ca="1" si="1478"/>
        <v>0.55999999999999994</v>
      </c>
      <c r="O741" s="5">
        <f t="shared" ca="1" si="1519"/>
        <v>0.55999999999999994</v>
      </c>
      <c r="P741" s="30">
        <f t="shared" ca="1" si="1486"/>
        <v>1</v>
      </c>
      <c r="Q741" s="28"/>
      <c r="R741" s="28"/>
      <c r="S741" s="28"/>
      <c r="T741" s="28"/>
      <c r="U741" s="5"/>
    </row>
    <row r="742" spans="1:21" x14ac:dyDescent="0.25">
      <c r="A742" s="4">
        <v>734</v>
      </c>
      <c r="B742" s="37" t="str">
        <f>MID(VLOOKUP(A742/4,'Nyquist Rate - Tx'!$E$15:$J$270,6),(MOD(A742,4)+1),1)</f>
        <v>0</v>
      </c>
      <c r="C742" s="5">
        <f t="shared" ca="1" si="1483"/>
        <v>-73</v>
      </c>
      <c r="D742" s="35"/>
      <c r="E742" s="5">
        <f t="shared" ca="1" si="1473"/>
        <v>-0.14599999999999999</v>
      </c>
      <c r="F742" s="5">
        <f t="shared" ca="1" si="1484"/>
        <v>-0.14599999999999999</v>
      </c>
      <c r="G742" s="27">
        <f t="shared" ca="1" si="1485"/>
        <v>0</v>
      </c>
      <c r="H742" s="28"/>
      <c r="I742" s="28"/>
      <c r="J742" s="28"/>
      <c r="K742" s="28"/>
      <c r="L742" s="5"/>
      <c r="M742" s="1"/>
      <c r="N742" s="5">
        <f t="shared" ca="1" si="1478"/>
        <v>-0.51100000000000001</v>
      </c>
      <c r="O742" s="5">
        <f t="shared" ca="1" si="1519"/>
        <v>-0.51100000000000001</v>
      </c>
      <c r="P742" s="30">
        <f t="shared" ca="1" si="1486"/>
        <v>0</v>
      </c>
      <c r="Q742" s="28"/>
      <c r="R742" s="28"/>
      <c r="S742" s="28"/>
      <c r="T742" s="28"/>
      <c r="U742" s="5"/>
    </row>
    <row r="743" spans="1:21" x14ac:dyDescent="0.25">
      <c r="A743" s="4">
        <v>735</v>
      </c>
      <c r="B743" s="37" t="str">
        <f>MID(VLOOKUP(A743/4,'Nyquist Rate - Tx'!$E$15:$J$270,6),(MOD(A743,4)+1),1)</f>
        <v>0</v>
      </c>
      <c r="C743" s="5">
        <f t="shared" ca="1" si="1483"/>
        <v>57</v>
      </c>
      <c r="D743" s="35"/>
      <c r="E743" s="5">
        <f t="shared" ca="1" si="1473"/>
        <v>0.11399999999999999</v>
      </c>
      <c r="F743" s="5">
        <f t="shared" ca="1" si="1484"/>
        <v>0.11399999999999999</v>
      </c>
      <c r="G743" s="27">
        <f t="shared" ca="1" si="1485"/>
        <v>0</v>
      </c>
      <c r="H743" s="28"/>
      <c r="I743" s="28"/>
      <c r="J743" s="28"/>
      <c r="K743" s="28"/>
      <c r="L743" s="5"/>
      <c r="M743" s="1"/>
      <c r="N743" s="5">
        <f t="shared" ca="1" si="1478"/>
        <v>0.39899999999999997</v>
      </c>
      <c r="O743" s="5">
        <f t="shared" ca="1" si="1519"/>
        <v>0.39899999999999997</v>
      </c>
      <c r="P743" s="30">
        <f t="shared" ca="1" si="1486"/>
        <v>0</v>
      </c>
      <c r="Q743" s="28"/>
      <c r="R743" s="28"/>
      <c r="S743" s="28"/>
      <c r="T743" s="28"/>
      <c r="U743" s="5"/>
    </row>
    <row r="744" spans="1:21" x14ac:dyDescent="0.25">
      <c r="A744" s="4">
        <v>736</v>
      </c>
      <c r="B744" s="37" t="str">
        <f>MID(VLOOKUP(A744/4,'Nyquist Rate - Tx'!$E$15:$J$270,6),(MOD(A744,4)+1),1)</f>
        <v>1</v>
      </c>
      <c r="C744" s="5">
        <f t="shared" ca="1" si="1483"/>
        <v>13</v>
      </c>
      <c r="D744" s="35"/>
      <c r="E744" s="5">
        <f t="shared" ca="1" si="1473"/>
        <v>2.6000000000000002E-2</v>
      </c>
      <c r="F744" s="5">
        <f t="shared" ca="1" si="1484"/>
        <v>1.026</v>
      </c>
      <c r="G744" s="27">
        <f t="shared" ca="1" si="1485"/>
        <v>1</v>
      </c>
      <c r="H744" s="27" t="str">
        <f t="shared" ref="H744" ca="1" si="1544">CONCATENATE(G744, G745, G746, G747)</f>
        <v>1001</v>
      </c>
      <c r="I744" s="27">
        <f t="shared" ref="I744" ca="1" si="1545">BIN2DEC(H744)</f>
        <v>9</v>
      </c>
      <c r="J744" s="27">
        <v>184</v>
      </c>
      <c r="K744" s="27">
        <f t="shared" ref="K744" ca="1" si="1546">ABS(BIN2DEC(CONCATENATE(B744,B745,B746,B747))-I744)</f>
        <v>0</v>
      </c>
      <c r="L744" s="23">
        <f t="shared" ref="L744" ca="1" si="1547">I744*$K$2+$K$2/2</f>
        <v>11.875</v>
      </c>
      <c r="M744" s="1"/>
      <c r="N744" s="5">
        <f t="shared" ca="1" si="1478"/>
        <v>9.0999999999999998E-2</v>
      </c>
      <c r="O744" s="5">
        <f t="shared" ca="1" si="1519"/>
        <v>1.091</v>
      </c>
      <c r="P744" s="30">
        <f t="shared" ca="1" si="1486"/>
        <v>1</v>
      </c>
      <c r="Q744" s="30" t="str">
        <f t="shared" ref="Q744" ca="1" si="1548">CONCATENATE(P744,P745,P746,P747)</f>
        <v>1001</v>
      </c>
      <c r="R744" s="30">
        <f t="shared" ref="R744" ca="1" si="1549">BIN2DEC(Q744)</f>
        <v>9</v>
      </c>
      <c r="S744" s="30">
        <v>184</v>
      </c>
      <c r="T744" s="30">
        <f t="shared" ref="T744" ca="1" si="1550">ABS(BIN2DEC(CONCATENATE(B744,B745,B746,B747))-R744)</f>
        <v>0</v>
      </c>
      <c r="U744" s="11">
        <f t="shared" ref="U744" ca="1" si="1551">R744*$K$2</f>
        <v>11.25</v>
      </c>
    </row>
    <row r="745" spans="1:21" x14ac:dyDescent="0.25">
      <c r="A745" s="4">
        <v>737</v>
      </c>
      <c r="B745" s="37" t="str">
        <f>MID(VLOOKUP(A745/4,'Nyquist Rate - Tx'!$E$15:$J$270,6),(MOD(A745,4)+1),1)</f>
        <v>0</v>
      </c>
      <c r="C745" s="5">
        <f t="shared" ca="1" si="1483"/>
        <v>-55</v>
      </c>
      <c r="D745" s="35"/>
      <c r="E745" s="5">
        <f t="shared" ca="1" si="1473"/>
        <v>-0.11000000000000001</v>
      </c>
      <c r="F745" s="5">
        <f t="shared" ca="1" si="1484"/>
        <v>-0.11000000000000001</v>
      </c>
      <c r="G745" s="27">
        <f t="shared" ca="1" si="1485"/>
        <v>0</v>
      </c>
      <c r="H745" s="28"/>
      <c r="I745" s="28"/>
      <c r="J745" s="28"/>
      <c r="K745" s="28"/>
      <c r="L745" s="5"/>
      <c r="M745" s="1"/>
      <c r="N745" s="5">
        <f t="shared" ca="1" si="1478"/>
        <v>-0.38500000000000001</v>
      </c>
      <c r="O745" s="5">
        <f t="shared" ca="1" si="1519"/>
        <v>-0.38500000000000001</v>
      </c>
      <c r="P745" s="30">
        <f t="shared" ca="1" si="1486"/>
        <v>0</v>
      </c>
      <c r="Q745" s="28"/>
      <c r="R745" s="28"/>
      <c r="S745" s="28"/>
      <c r="T745" s="28"/>
      <c r="U745" s="5"/>
    </row>
    <row r="746" spans="1:21" x14ac:dyDescent="0.25">
      <c r="A746" s="4">
        <v>738</v>
      </c>
      <c r="B746" s="37" t="str">
        <f>MID(VLOOKUP(A746/4,'Nyquist Rate - Tx'!$E$15:$J$270,6),(MOD(A746,4)+1),1)</f>
        <v>0</v>
      </c>
      <c r="C746" s="5">
        <f t="shared" ca="1" si="1483"/>
        <v>3</v>
      </c>
      <c r="D746" s="35"/>
      <c r="E746" s="5">
        <f t="shared" ca="1" si="1473"/>
        <v>6.0000000000000001E-3</v>
      </c>
      <c r="F746" s="5">
        <f t="shared" ca="1" si="1484"/>
        <v>6.0000000000000001E-3</v>
      </c>
      <c r="G746" s="27">
        <f t="shared" ca="1" si="1485"/>
        <v>0</v>
      </c>
      <c r="H746" s="28"/>
      <c r="I746" s="28"/>
      <c r="J746" s="28"/>
      <c r="K746" s="28"/>
      <c r="L746" s="5"/>
      <c r="M746" s="1"/>
      <c r="N746" s="5">
        <f t="shared" ca="1" si="1478"/>
        <v>2.0999999999999998E-2</v>
      </c>
      <c r="O746" s="5">
        <f t="shared" ca="1" si="1519"/>
        <v>2.0999999999999998E-2</v>
      </c>
      <c r="P746" s="30">
        <f t="shared" ca="1" si="1486"/>
        <v>0</v>
      </c>
      <c r="Q746" s="28"/>
      <c r="R746" s="28"/>
      <c r="S746" s="28"/>
      <c r="T746" s="28"/>
      <c r="U746" s="5"/>
    </row>
    <row r="747" spans="1:21" x14ac:dyDescent="0.25">
      <c r="A747" s="4">
        <v>739</v>
      </c>
      <c r="B747" s="37" t="str">
        <f>MID(VLOOKUP(A747/4,'Nyquist Rate - Tx'!$E$15:$J$270,6),(MOD(A747,4)+1),1)</f>
        <v>1</v>
      </c>
      <c r="C747" s="5">
        <f t="shared" ca="1" si="1483"/>
        <v>-8</v>
      </c>
      <c r="D747" s="35"/>
      <c r="E747" s="5">
        <f t="shared" ca="1" si="1473"/>
        <v>-1.6E-2</v>
      </c>
      <c r="F747" s="5">
        <f t="shared" ca="1" si="1484"/>
        <v>0.98399999999999999</v>
      </c>
      <c r="G747" s="27">
        <f t="shared" ca="1" si="1485"/>
        <v>1</v>
      </c>
      <c r="H747" s="28"/>
      <c r="I747" s="28"/>
      <c r="J747" s="28"/>
      <c r="K747" s="28"/>
      <c r="L747" s="5"/>
      <c r="M747" s="1"/>
      <c r="N747" s="5">
        <f t="shared" ca="1" si="1478"/>
        <v>-5.5999999999999994E-2</v>
      </c>
      <c r="O747" s="5">
        <f t="shared" ca="1" si="1519"/>
        <v>0.94399999999999995</v>
      </c>
      <c r="P747" s="30">
        <f t="shared" ca="1" si="1486"/>
        <v>1</v>
      </c>
      <c r="Q747" s="28"/>
      <c r="R747" s="28"/>
      <c r="S747" s="28"/>
      <c r="T747" s="28"/>
      <c r="U747" s="5"/>
    </row>
    <row r="748" spans="1:21" x14ac:dyDescent="0.25">
      <c r="A748" s="4">
        <v>740</v>
      </c>
      <c r="B748" s="37" t="str">
        <f>MID(VLOOKUP(A748/4,'Nyquist Rate - Tx'!$E$15:$J$270,6),(MOD(A748,4)+1),1)</f>
        <v>0</v>
      </c>
      <c r="C748" s="5">
        <f t="shared" ca="1" si="1483"/>
        <v>-14</v>
      </c>
      <c r="D748" s="35"/>
      <c r="E748" s="5">
        <f t="shared" ca="1" si="1473"/>
        <v>-2.8000000000000004E-2</v>
      </c>
      <c r="F748" s="5">
        <f t="shared" ca="1" si="1484"/>
        <v>-2.8000000000000004E-2</v>
      </c>
      <c r="G748" s="27">
        <f t="shared" ca="1" si="1485"/>
        <v>0</v>
      </c>
      <c r="H748" s="27" t="str">
        <f t="shared" ref="H748" ca="1" si="1552">CONCATENATE(G748, G749, G750, G751)</f>
        <v>0000</v>
      </c>
      <c r="I748" s="27">
        <f t="shared" ref="I748" ca="1" si="1553">BIN2DEC(H748)</f>
        <v>0</v>
      </c>
      <c r="J748" s="28">
        <v>185</v>
      </c>
      <c r="K748" s="27">
        <f t="shared" ref="K748" ca="1" si="1554">ABS(BIN2DEC(CONCATENATE(B748,B749,B750,B751))-I748)</f>
        <v>0</v>
      </c>
      <c r="L748" s="23">
        <f t="shared" ref="L748" ca="1" si="1555">I748*$K$2+$K$2/2</f>
        <v>0.625</v>
      </c>
      <c r="M748" s="1"/>
      <c r="N748" s="5">
        <f t="shared" ca="1" si="1478"/>
        <v>-9.8000000000000004E-2</v>
      </c>
      <c r="O748" s="5">
        <f t="shared" ca="1" si="1519"/>
        <v>-9.8000000000000004E-2</v>
      </c>
      <c r="P748" s="30">
        <f t="shared" ca="1" si="1486"/>
        <v>0</v>
      </c>
      <c r="Q748" s="30" t="str">
        <f t="shared" ref="Q748" ca="1" si="1556">CONCATENATE(P748,P749,P750,P751)</f>
        <v>0000</v>
      </c>
      <c r="R748" s="30">
        <f t="shared" ref="R748" ca="1" si="1557">BIN2DEC(Q748)</f>
        <v>0</v>
      </c>
      <c r="S748" s="30">
        <v>185</v>
      </c>
      <c r="T748" s="30">
        <f t="shared" ref="T748" ca="1" si="1558">ABS(BIN2DEC(CONCATENATE(B748,B749,B750,B751))-R748)</f>
        <v>0</v>
      </c>
      <c r="U748" s="11">
        <f t="shared" ref="U748" ca="1" si="1559">R748*$K$2</f>
        <v>0</v>
      </c>
    </row>
    <row r="749" spans="1:21" x14ac:dyDescent="0.25">
      <c r="A749" s="4">
        <v>741</v>
      </c>
      <c r="B749" s="37" t="str">
        <f>MID(VLOOKUP(A749/4,'Nyquist Rate - Tx'!$E$15:$J$270,6),(MOD(A749,4)+1),1)</f>
        <v>0</v>
      </c>
      <c r="C749" s="5">
        <f t="shared" ca="1" si="1483"/>
        <v>30</v>
      </c>
      <c r="D749" s="35"/>
      <c r="E749" s="5">
        <f t="shared" ca="1" si="1473"/>
        <v>0.06</v>
      </c>
      <c r="F749" s="5">
        <f t="shared" ca="1" si="1484"/>
        <v>0.06</v>
      </c>
      <c r="G749" s="27">
        <f t="shared" ca="1" si="1485"/>
        <v>0</v>
      </c>
      <c r="H749" s="28"/>
      <c r="I749" s="28"/>
      <c r="J749" s="28"/>
      <c r="K749" s="28"/>
      <c r="L749" s="5"/>
      <c r="M749" s="1"/>
      <c r="N749" s="5">
        <f t="shared" ca="1" si="1478"/>
        <v>0.21</v>
      </c>
      <c r="O749" s="5">
        <f t="shared" ca="1" si="1519"/>
        <v>0.21</v>
      </c>
      <c r="P749" s="30">
        <f t="shared" ca="1" si="1486"/>
        <v>0</v>
      </c>
      <c r="Q749" s="28"/>
      <c r="R749" s="28"/>
      <c r="S749" s="28"/>
      <c r="T749" s="28"/>
      <c r="U749" s="5"/>
    </row>
    <row r="750" spans="1:21" x14ac:dyDescent="0.25">
      <c r="A750" s="4">
        <v>742</v>
      </c>
      <c r="B750" s="37" t="str">
        <f>MID(VLOOKUP(A750/4,'Nyquist Rate - Tx'!$E$15:$J$270,6),(MOD(A750,4)+1),1)</f>
        <v>0</v>
      </c>
      <c r="C750" s="5">
        <f t="shared" ca="1" si="1483"/>
        <v>-39</v>
      </c>
      <c r="D750" s="35"/>
      <c r="E750" s="5">
        <f t="shared" ca="1" si="1473"/>
        <v>-7.8000000000000014E-2</v>
      </c>
      <c r="F750" s="5">
        <f t="shared" ca="1" si="1484"/>
        <v>-7.8000000000000014E-2</v>
      </c>
      <c r="G750" s="27">
        <f t="shared" ca="1" si="1485"/>
        <v>0</v>
      </c>
      <c r="H750" s="28"/>
      <c r="I750" s="28"/>
      <c r="J750" s="28"/>
      <c r="K750" s="28"/>
      <c r="L750" s="5"/>
      <c r="M750" s="1"/>
      <c r="N750" s="5">
        <f t="shared" ca="1" si="1478"/>
        <v>-0.27299999999999996</v>
      </c>
      <c r="O750" s="5">
        <f t="shared" ca="1" si="1519"/>
        <v>-0.27299999999999996</v>
      </c>
      <c r="P750" s="30">
        <f t="shared" ca="1" si="1486"/>
        <v>0</v>
      </c>
      <c r="Q750" s="28"/>
      <c r="R750" s="28"/>
      <c r="S750" s="28"/>
      <c r="T750" s="28"/>
      <c r="U750" s="5"/>
    </row>
    <row r="751" spans="1:21" x14ac:dyDescent="0.25">
      <c r="A751" s="4">
        <v>743</v>
      </c>
      <c r="B751" s="37" t="str">
        <f>MID(VLOOKUP(A751/4,'Nyquist Rate - Tx'!$E$15:$J$270,6),(MOD(A751,4)+1),1)</f>
        <v>0</v>
      </c>
      <c r="C751" s="5">
        <f t="shared" ca="1" si="1483"/>
        <v>-62</v>
      </c>
      <c r="D751" s="35"/>
      <c r="E751" s="5">
        <f t="shared" ca="1" si="1473"/>
        <v>-0.124</v>
      </c>
      <c r="F751" s="5">
        <f t="shared" ca="1" si="1484"/>
        <v>-0.124</v>
      </c>
      <c r="G751" s="27">
        <f t="shared" ca="1" si="1485"/>
        <v>0</v>
      </c>
      <c r="H751" s="28"/>
      <c r="I751" s="28"/>
      <c r="J751" s="28"/>
      <c r="K751" s="28"/>
      <c r="L751" s="5"/>
      <c r="M751" s="1"/>
      <c r="N751" s="5">
        <f t="shared" ca="1" si="1478"/>
        <v>-0.434</v>
      </c>
      <c r="O751" s="5">
        <f t="shared" ca="1" si="1519"/>
        <v>-0.434</v>
      </c>
      <c r="P751" s="30">
        <f t="shared" ca="1" si="1486"/>
        <v>0</v>
      </c>
      <c r="Q751" s="28"/>
      <c r="R751" s="28"/>
      <c r="S751" s="28"/>
      <c r="T751" s="28"/>
      <c r="U751" s="5"/>
    </row>
    <row r="752" spans="1:21" x14ac:dyDescent="0.25">
      <c r="A752" s="4">
        <v>744</v>
      </c>
      <c r="B752" s="37" t="str">
        <f>MID(VLOOKUP(A752/4,'Nyquist Rate - Tx'!$E$15:$J$270,6),(MOD(A752,4)+1),1)</f>
        <v>0</v>
      </c>
      <c r="C752" s="5">
        <f t="shared" ca="1" si="1483"/>
        <v>53</v>
      </c>
      <c r="D752" s="35"/>
      <c r="E752" s="5">
        <f t="shared" ca="1" si="1473"/>
        <v>0.10600000000000001</v>
      </c>
      <c r="F752" s="5">
        <f t="shared" ca="1" si="1484"/>
        <v>0.10600000000000001</v>
      </c>
      <c r="G752" s="27">
        <f t="shared" ca="1" si="1485"/>
        <v>0</v>
      </c>
      <c r="H752" s="27" t="str">
        <f t="shared" ref="H752" ca="1" si="1560">CONCATENATE(G752, G753, G754, G755)</f>
        <v>0110</v>
      </c>
      <c r="I752" s="27">
        <f t="shared" ref="I752" ca="1" si="1561">BIN2DEC(H752)</f>
        <v>6</v>
      </c>
      <c r="J752" s="27">
        <v>186</v>
      </c>
      <c r="K752" s="27">
        <f t="shared" ref="K752" ca="1" si="1562">ABS(BIN2DEC(CONCATENATE(B752,B753,B754,B755))-I752)</f>
        <v>0</v>
      </c>
      <c r="L752" s="23">
        <f t="shared" ref="L752" ca="1" si="1563">I752*$K$2+$K$2/2</f>
        <v>8.125</v>
      </c>
      <c r="M752" s="1"/>
      <c r="N752" s="5">
        <f t="shared" ca="1" si="1478"/>
        <v>0.371</v>
      </c>
      <c r="O752" s="5">
        <f t="shared" ca="1" si="1519"/>
        <v>0.371</v>
      </c>
      <c r="P752" s="30">
        <f t="shared" ca="1" si="1486"/>
        <v>0</v>
      </c>
      <c r="Q752" s="30" t="str">
        <f t="shared" ref="Q752" ca="1" si="1564">CONCATENATE(P752,P753,P754,P755)</f>
        <v>0101</v>
      </c>
      <c r="R752" s="30">
        <f t="shared" ref="R752" ca="1" si="1565">BIN2DEC(Q752)</f>
        <v>5</v>
      </c>
      <c r="S752" s="30">
        <v>186</v>
      </c>
      <c r="T752" s="30">
        <f t="shared" ref="T752" ca="1" si="1566">ABS(BIN2DEC(CONCATENATE(B752,B753,B754,B755))-R752)</f>
        <v>1</v>
      </c>
      <c r="U752" s="11">
        <f t="shared" ref="U752" ca="1" si="1567">R752*$K$2</f>
        <v>6.25</v>
      </c>
    </row>
    <row r="753" spans="1:21" x14ac:dyDescent="0.25">
      <c r="A753" s="4">
        <v>745</v>
      </c>
      <c r="B753" s="37" t="str">
        <f>MID(VLOOKUP(A753/4,'Nyquist Rate - Tx'!$E$15:$J$270,6),(MOD(A753,4)+1),1)</f>
        <v>1</v>
      </c>
      <c r="C753" s="5">
        <f t="shared" ca="1" si="1483"/>
        <v>-4</v>
      </c>
      <c r="D753" s="35"/>
      <c r="E753" s="5">
        <f t="shared" ca="1" si="1473"/>
        <v>-8.0000000000000002E-3</v>
      </c>
      <c r="F753" s="5">
        <f t="shared" ca="1" si="1484"/>
        <v>0.99199999999999999</v>
      </c>
      <c r="G753" s="27">
        <f t="shared" ca="1" si="1485"/>
        <v>1</v>
      </c>
      <c r="H753" s="28"/>
      <c r="I753" s="28"/>
      <c r="J753" s="28"/>
      <c r="K753" s="28"/>
      <c r="L753" s="5"/>
      <c r="M753" s="1"/>
      <c r="N753" s="5">
        <f t="shared" ca="1" si="1478"/>
        <v>-2.7999999999999997E-2</v>
      </c>
      <c r="O753" s="5">
        <f t="shared" ca="1" si="1519"/>
        <v>0.97199999999999998</v>
      </c>
      <c r="P753" s="30">
        <f t="shared" ca="1" si="1486"/>
        <v>1</v>
      </c>
      <c r="Q753" s="28"/>
      <c r="R753" s="28"/>
      <c r="S753" s="28"/>
      <c r="T753" s="28"/>
      <c r="U753" s="5"/>
    </row>
    <row r="754" spans="1:21" x14ac:dyDescent="0.25">
      <c r="A754" s="4">
        <v>746</v>
      </c>
      <c r="B754" s="37" t="str">
        <f>MID(VLOOKUP(A754/4,'Nyquist Rate - Tx'!$E$15:$J$270,6),(MOD(A754,4)+1),1)</f>
        <v>1</v>
      </c>
      <c r="C754" s="5">
        <f t="shared" ca="1" si="1483"/>
        <v>-87</v>
      </c>
      <c r="D754" s="35"/>
      <c r="E754" s="5">
        <f t="shared" ca="1" si="1473"/>
        <v>-0.17400000000000002</v>
      </c>
      <c r="F754" s="5">
        <f t="shared" ca="1" si="1484"/>
        <v>0.82599999999999996</v>
      </c>
      <c r="G754" s="27">
        <f t="shared" ca="1" si="1485"/>
        <v>1</v>
      </c>
      <c r="H754" s="28"/>
      <c r="I754" s="28"/>
      <c r="J754" s="28"/>
      <c r="K754" s="28"/>
      <c r="L754" s="5"/>
      <c r="M754" s="1"/>
      <c r="N754" s="5">
        <f t="shared" ca="1" si="1478"/>
        <v>-0.60899999999999999</v>
      </c>
      <c r="O754" s="5">
        <f t="shared" ca="1" si="1519"/>
        <v>0.39100000000000001</v>
      </c>
      <c r="P754" s="30">
        <f t="shared" ca="1" si="1486"/>
        <v>0</v>
      </c>
      <c r="Q754" s="28"/>
      <c r="R754" s="28"/>
      <c r="S754" s="28"/>
      <c r="T754" s="28"/>
      <c r="U754" s="5"/>
    </row>
    <row r="755" spans="1:21" x14ac:dyDescent="0.25">
      <c r="A755" s="4">
        <v>747</v>
      </c>
      <c r="B755" s="37" t="str">
        <f>MID(VLOOKUP(A755/4,'Nyquist Rate - Tx'!$E$15:$J$270,6),(MOD(A755,4)+1),1)</f>
        <v>0</v>
      </c>
      <c r="C755" s="5">
        <f t="shared" ca="1" si="1483"/>
        <v>99</v>
      </c>
      <c r="D755" s="35"/>
      <c r="E755" s="5">
        <f t="shared" ca="1" si="1473"/>
        <v>0.19800000000000001</v>
      </c>
      <c r="F755" s="5">
        <f t="shared" ca="1" si="1484"/>
        <v>0.19800000000000001</v>
      </c>
      <c r="G755" s="27">
        <f t="shared" ca="1" si="1485"/>
        <v>0</v>
      </c>
      <c r="H755" s="28"/>
      <c r="I755" s="28"/>
      <c r="J755" s="28"/>
      <c r="K755" s="28"/>
      <c r="L755" s="5"/>
      <c r="M755" s="1"/>
      <c r="N755" s="5">
        <f t="shared" ca="1" si="1478"/>
        <v>0.69299999999999995</v>
      </c>
      <c r="O755" s="5">
        <f t="shared" ca="1" si="1519"/>
        <v>0.69299999999999995</v>
      </c>
      <c r="P755" s="30">
        <f t="shared" ca="1" si="1486"/>
        <v>1</v>
      </c>
      <c r="Q755" s="28"/>
      <c r="R755" s="28"/>
      <c r="S755" s="28"/>
      <c r="T755" s="28"/>
      <c r="U755" s="5"/>
    </row>
    <row r="756" spans="1:21" x14ac:dyDescent="0.25">
      <c r="A756" s="4">
        <v>748</v>
      </c>
      <c r="B756" s="37" t="str">
        <f>MID(VLOOKUP(A756/4,'Nyquist Rate - Tx'!$E$15:$J$270,6),(MOD(A756,4)+1),1)</f>
        <v>0</v>
      </c>
      <c r="C756" s="5">
        <f t="shared" ca="1" si="1483"/>
        <v>18</v>
      </c>
      <c r="D756" s="35"/>
      <c r="E756" s="5">
        <f t="shared" ca="1" si="1473"/>
        <v>3.5999999999999997E-2</v>
      </c>
      <c r="F756" s="5">
        <f t="shared" ca="1" si="1484"/>
        <v>3.5999999999999997E-2</v>
      </c>
      <c r="G756" s="27">
        <f t="shared" ca="1" si="1485"/>
        <v>0</v>
      </c>
      <c r="H756" s="27" t="str">
        <f t="shared" ref="H756" ca="1" si="1568">CONCATENATE(G756, G757, G758, G759)</f>
        <v>0000</v>
      </c>
      <c r="I756" s="27">
        <f t="shared" ref="I756" ca="1" si="1569">BIN2DEC(H756)</f>
        <v>0</v>
      </c>
      <c r="J756" s="28">
        <v>187</v>
      </c>
      <c r="K756" s="27">
        <f t="shared" ref="K756" ca="1" si="1570">ABS(BIN2DEC(CONCATENATE(B756,B757,B758,B759))-I756)</f>
        <v>0</v>
      </c>
      <c r="L756" s="23">
        <f t="shared" ref="L756" ca="1" si="1571">I756*$K$2+$K$2/2</f>
        <v>0.625</v>
      </c>
      <c r="M756" s="1"/>
      <c r="N756" s="5">
        <f t="shared" ca="1" si="1478"/>
        <v>0.126</v>
      </c>
      <c r="O756" s="5">
        <f t="shared" ca="1" si="1519"/>
        <v>0.126</v>
      </c>
      <c r="P756" s="30">
        <f t="shared" ca="1" si="1486"/>
        <v>0</v>
      </c>
      <c r="Q756" s="30" t="str">
        <f t="shared" ref="Q756" ca="1" si="1572">CONCATENATE(P756,P757,P758,P759)</f>
        <v>0000</v>
      </c>
      <c r="R756" s="30">
        <f t="shared" ref="R756" ca="1" si="1573">BIN2DEC(Q756)</f>
        <v>0</v>
      </c>
      <c r="S756" s="30">
        <v>187</v>
      </c>
      <c r="T756" s="30">
        <f t="shared" ref="T756" ca="1" si="1574">ABS(BIN2DEC(CONCATENATE(B756,B757,B758,B759))-R756)</f>
        <v>0</v>
      </c>
      <c r="U756" s="11">
        <f t="shared" ref="U756" ca="1" si="1575">R756*$K$2</f>
        <v>0</v>
      </c>
    </row>
    <row r="757" spans="1:21" x14ac:dyDescent="0.25">
      <c r="A757" s="4">
        <v>749</v>
      </c>
      <c r="B757" s="37" t="str">
        <f>MID(VLOOKUP(A757/4,'Nyquist Rate - Tx'!$E$15:$J$270,6),(MOD(A757,4)+1),1)</f>
        <v>0</v>
      </c>
      <c r="C757" s="5">
        <f t="shared" ca="1" si="1483"/>
        <v>25</v>
      </c>
      <c r="D757" s="35"/>
      <c r="E757" s="5">
        <f t="shared" ca="1" si="1473"/>
        <v>0.05</v>
      </c>
      <c r="F757" s="5">
        <f t="shared" ca="1" si="1484"/>
        <v>0.05</v>
      </c>
      <c r="G757" s="27">
        <f t="shared" ca="1" si="1485"/>
        <v>0</v>
      </c>
      <c r="H757" s="28"/>
      <c r="I757" s="28"/>
      <c r="J757" s="28"/>
      <c r="K757" s="28"/>
      <c r="L757" s="5"/>
      <c r="M757" s="1"/>
      <c r="N757" s="5">
        <f t="shared" ca="1" si="1478"/>
        <v>0.17499999999999999</v>
      </c>
      <c r="O757" s="5">
        <f t="shared" ca="1" si="1519"/>
        <v>0.17499999999999999</v>
      </c>
      <c r="P757" s="30">
        <f t="shared" ca="1" si="1486"/>
        <v>0</v>
      </c>
      <c r="Q757" s="28"/>
      <c r="R757" s="28"/>
      <c r="S757" s="28"/>
      <c r="T757" s="28"/>
      <c r="U757" s="5"/>
    </row>
    <row r="758" spans="1:21" x14ac:dyDescent="0.25">
      <c r="A758" s="4">
        <v>750</v>
      </c>
      <c r="B758" s="37" t="str">
        <f>MID(VLOOKUP(A758/4,'Nyquist Rate - Tx'!$E$15:$J$270,6),(MOD(A758,4)+1),1)</f>
        <v>0</v>
      </c>
      <c r="C758" s="5">
        <f t="shared" ca="1" si="1483"/>
        <v>-72</v>
      </c>
      <c r="D758" s="35"/>
      <c r="E758" s="5">
        <f t="shared" ca="1" si="1473"/>
        <v>-0.14399999999999999</v>
      </c>
      <c r="F758" s="5">
        <f t="shared" ca="1" si="1484"/>
        <v>-0.14399999999999999</v>
      </c>
      <c r="G758" s="27">
        <f t="shared" ca="1" si="1485"/>
        <v>0</v>
      </c>
      <c r="H758" s="28"/>
      <c r="I758" s="28"/>
      <c r="J758" s="28"/>
      <c r="K758" s="28"/>
      <c r="L758" s="5"/>
      <c r="M758" s="1"/>
      <c r="N758" s="5">
        <f t="shared" ca="1" si="1478"/>
        <v>-0.504</v>
      </c>
      <c r="O758" s="5">
        <f t="shared" ca="1" si="1519"/>
        <v>-0.504</v>
      </c>
      <c r="P758" s="30">
        <f t="shared" ca="1" si="1486"/>
        <v>0</v>
      </c>
      <c r="Q758" s="28"/>
      <c r="R758" s="28"/>
      <c r="S758" s="28"/>
      <c r="T758" s="28"/>
      <c r="U758" s="5"/>
    </row>
    <row r="759" spans="1:21" x14ac:dyDescent="0.25">
      <c r="A759" s="4">
        <v>751</v>
      </c>
      <c r="B759" s="37" t="str">
        <f>MID(VLOOKUP(A759/4,'Nyquist Rate - Tx'!$E$15:$J$270,6),(MOD(A759,4)+1),1)</f>
        <v>0</v>
      </c>
      <c r="C759" s="5">
        <f t="shared" ca="1" si="1483"/>
        <v>-98</v>
      </c>
      <c r="D759" s="35"/>
      <c r="E759" s="5">
        <f t="shared" ca="1" si="1473"/>
        <v>-0.19600000000000001</v>
      </c>
      <c r="F759" s="5">
        <f t="shared" ca="1" si="1484"/>
        <v>-0.19600000000000001</v>
      </c>
      <c r="G759" s="27">
        <f t="shared" ca="1" si="1485"/>
        <v>0</v>
      </c>
      <c r="H759" s="28"/>
      <c r="I759" s="28"/>
      <c r="J759" s="28"/>
      <c r="K759" s="28"/>
      <c r="L759" s="5"/>
      <c r="M759" s="1"/>
      <c r="N759" s="5">
        <f t="shared" ca="1" si="1478"/>
        <v>-0.68599999999999994</v>
      </c>
      <c r="O759" s="5">
        <f t="shared" ca="1" si="1519"/>
        <v>-0.68599999999999994</v>
      </c>
      <c r="P759" s="30">
        <f t="shared" ca="1" si="1486"/>
        <v>0</v>
      </c>
      <c r="Q759" s="28"/>
      <c r="R759" s="28"/>
      <c r="S759" s="28"/>
      <c r="T759" s="28"/>
      <c r="U759" s="5"/>
    </row>
    <row r="760" spans="1:21" x14ac:dyDescent="0.25">
      <c r="A760" s="4">
        <v>752</v>
      </c>
      <c r="B760" s="37" t="str">
        <f>MID(VLOOKUP(A760/4,'Nyquist Rate - Tx'!$E$15:$J$270,6),(MOD(A760,4)+1),1)</f>
        <v>1</v>
      </c>
      <c r="C760" s="5">
        <f t="shared" ca="1" si="1483"/>
        <v>5</v>
      </c>
      <c r="D760" s="35"/>
      <c r="E760" s="5">
        <f t="shared" ca="1" si="1473"/>
        <v>1.0000000000000002E-2</v>
      </c>
      <c r="F760" s="5">
        <f t="shared" ca="1" si="1484"/>
        <v>1.01</v>
      </c>
      <c r="G760" s="27">
        <f t="shared" ca="1" si="1485"/>
        <v>1</v>
      </c>
      <c r="H760" s="27" t="str">
        <f t="shared" ref="H760" ca="1" si="1576">CONCATENATE(G760, G761, G762, G763)</f>
        <v>1001</v>
      </c>
      <c r="I760" s="27">
        <f t="shared" ref="I760" ca="1" si="1577">BIN2DEC(H760)</f>
        <v>9</v>
      </c>
      <c r="J760" s="27">
        <v>188</v>
      </c>
      <c r="K760" s="27">
        <f t="shared" ref="K760" ca="1" si="1578">ABS(BIN2DEC(CONCATENATE(B760,B761,B762,B763))-I760)</f>
        <v>0</v>
      </c>
      <c r="L760" s="23">
        <f t="shared" ref="L760" ca="1" si="1579">I760*$K$2+$K$2/2</f>
        <v>11.875</v>
      </c>
      <c r="M760" s="1"/>
      <c r="N760" s="5">
        <f t="shared" ca="1" si="1478"/>
        <v>3.4999999999999996E-2</v>
      </c>
      <c r="O760" s="5">
        <f t="shared" ca="1" si="1519"/>
        <v>1.0349999999999999</v>
      </c>
      <c r="P760" s="30">
        <f t="shared" ca="1" si="1486"/>
        <v>1</v>
      </c>
      <c r="Q760" s="30" t="str">
        <f t="shared" ref="Q760" ca="1" si="1580">CONCATENATE(P760,P761,P762,P763)</f>
        <v>1001</v>
      </c>
      <c r="R760" s="30">
        <f t="shared" ref="R760" ca="1" si="1581">BIN2DEC(Q760)</f>
        <v>9</v>
      </c>
      <c r="S760" s="30">
        <v>188</v>
      </c>
      <c r="T760" s="30">
        <f t="shared" ref="T760" ca="1" si="1582">ABS(BIN2DEC(CONCATENATE(B760,B761,B762,B763))-R760)</f>
        <v>0</v>
      </c>
      <c r="U760" s="11">
        <f t="shared" ref="U760" ca="1" si="1583">R760*$K$2</f>
        <v>11.25</v>
      </c>
    </row>
    <row r="761" spans="1:21" x14ac:dyDescent="0.25">
      <c r="A761" s="4">
        <v>753</v>
      </c>
      <c r="B761" s="37" t="str">
        <f>MID(VLOOKUP(A761/4,'Nyquist Rate - Tx'!$E$15:$J$270,6),(MOD(A761,4)+1),1)</f>
        <v>0</v>
      </c>
      <c r="C761" s="5">
        <f t="shared" ca="1" si="1483"/>
        <v>61</v>
      </c>
      <c r="D761" s="35"/>
      <c r="E761" s="5">
        <f t="shared" ca="1" si="1473"/>
        <v>0.122</v>
      </c>
      <c r="F761" s="5">
        <f t="shared" ca="1" si="1484"/>
        <v>0.122</v>
      </c>
      <c r="G761" s="27">
        <f t="shared" ca="1" si="1485"/>
        <v>0</v>
      </c>
      <c r="H761" s="28"/>
      <c r="I761" s="28"/>
      <c r="J761" s="28"/>
      <c r="K761" s="28"/>
      <c r="L761" s="5"/>
      <c r="M761" s="1"/>
      <c r="N761" s="5">
        <f t="shared" ca="1" si="1478"/>
        <v>0.42699999999999999</v>
      </c>
      <c r="O761" s="5">
        <f t="shared" ca="1" si="1519"/>
        <v>0.42699999999999999</v>
      </c>
      <c r="P761" s="30">
        <f t="shared" ca="1" si="1486"/>
        <v>0</v>
      </c>
      <c r="Q761" s="28"/>
      <c r="R761" s="28"/>
      <c r="S761" s="28"/>
      <c r="T761" s="28"/>
      <c r="U761" s="5"/>
    </row>
    <row r="762" spans="1:21" x14ac:dyDescent="0.25">
      <c r="A762" s="4">
        <v>754</v>
      </c>
      <c r="B762" s="37" t="str">
        <f>MID(VLOOKUP(A762/4,'Nyquist Rate - Tx'!$E$15:$J$270,6),(MOD(A762,4)+1),1)</f>
        <v>0</v>
      </c>
      <c r="C762" s="5">
        <f t="shared" ca="1" si="1483"/>
        <v>14</v>
      </c>
      <c r="D762" s="35"/>
      <c r="E762" s="5">
        <f t="shared" ca="1" si="1473"/>
        <v>2.8000000000000004E-2</v>
      </c>
      <c r="F762" s="5">
        <f t="shared" ca="1" si="1484"/>
        <v>2.8000000000000004E-2</v>
      </c>
      <c r="G762" s="27">
        <f t="shared" ca="1" si="1485"/>
        <v>0</v>
      </c>
      <c r="H762" s="28"/>
      <c r="I762" s="28"/>
      <c r="J762" s="28"/>
      <c r="K762" s="28"/>
      <c r="L762" s="5"/>
      <c r="M762" s="1"/>
      <c r="N762" s="5">
        <f t="shared" ca="1" si="1478"/>
        <v>9.8000000000000004E-2</v>
      </c>
      <c r="O762" s="5">
        <f t="shared" ca="1" si="1519"/>
        <v>9.8000000000000004E-2</v>
      </c>
      <c r="P762" s="30">
        <f t="shared" ca="1" si="1486"/>
        <v>0</v>
      </c>
      <c r="Q762" s="28"/>
      <c r="R762" s="28"/>
      <c r="S762" s="28"/>
      <c r="T762" s="28"/>
      <c r="U762" s="5"/>
    </row>
    <row r="763" spans="1:21" x14ac:dyDescent="0.25">
      <c r="A763" s="4">
        <v>755</v>
      </c>
      <c r="B763" s="37" t="str">
        <f>MID(VLOOKUP(A763/4,'Nyquist Rate - Tx'!$E$15:$J$270,6),(MOD(A763,4)+1),1)</f>
        <v>1</v>
      </c>
      <c r="C763" s="5">
        <f t="shared" ca="1" si="1483"/>
        <v>14</v>
      </c>
      <c r="D763" s="35"/>
      <c r="E763" s="5">
        <f t="shared" ca="1" si="1473"/>
        <v>2.8000000000000004E-2</v>
      </c>
      <c r="F763" s="5">
        <f t="shared" ca="1" si="1484"/>
        <v>1.028</v>
      </c>
      <c r="G763" s="27">
        <f t="shared" ca="1" si="1485"/>
        <v>1</v>
      </c>
      <c r="H763" s="28"/>
      <c r="I763" s="28"/>
      <c r="J763" s="28"/>
      <c r="K763" s="28"/>
      <c r="L763" s="5"/>
      <c r="M763" s="1"/>
      <c r="N763" s="5">
        <f t="shared" ca="1" si="1478"/>
        <v>9.8000000000000004E-2</v>
      </c>
      <c r="O763" s="5">
        <f t="shared" ca="1" si="1519"/>
        <v>1.0980000000000001</v>
      </c>
      <c r="P763" s="30">
        <f t="shared" ca="1" si="1486"/>
        <v>1</v>
      </c>
      <c r="Q763" s="28"/>
      <c r="R763" s="28"/>
      <c r="S763" s="28"/>
      <c r="T763" s="28"/>
      <c r="U763" s="5"/>
    </row>
    <row r="764" spans="1:21" x14ac:dyDescent="0.25">
      <c r="A764" s="4">
        <v>756</v>
      </c>
      <c r="B764" s="37" t="str">
        <f>MID(VLOOKUP(A764/4,'Nyquist Rate - Tx'!$E$15:$J$270,6),(MOD(A764,4)+1),1)</f>
        <v>0</v>
      </c>
      <c r="C764" s="5">
        <f t="shared" ca="1" si="1483"/>
        <v>-23</v>
      </c>
      <c r="D764" s="35"/>
      <c r="E764" s="5">
        <f t="shared" ca="1" si="1473"/>
        <v>-4.6000000000000006E-2</v>
      </c>
      <c r="F764" s="5">
        <f t="shared" ca="1" si="1484"/>
        <v>-4.6000000000000006E-2</v>
      </c>
      <c r="G764" s="27">
        <f t="shared" ca="1" si="1485"/>
        <v>0</v>
      </c>
      <c r="H764" s="27" t="str">
        <f t="shared" ref="H764" ca="1" si="1584">CONCATENATE(G764, G765, G766, G767)</f>
        <v>0000</v>
      </c>
      <c r="I764" s="27">
        <f t="shared" ref="I764" ca="1" si="1585">BIN2DEC(H764)</f>
        <v>0</v>
      </c>
      <c r="J764" s="28">
        <v>189</v>
      </c>
      <c r="K764" s="27">
        <f t="shared" ref="K764" ca="1" si="1586">ABS(BIN2DEC(CONCATENATE(B764,B765,B766,B767))-I764)</f>
        <v>0</v>
      </c>
      <c r="L764" s="23">
        <f t="shared" ref="L764" ca="1" si="1587">I764*$K$2+$K$2/2</f>
        <v>0.625</v>
      </c>
      <c r="M764" s="1"/>
      <c r="N764" s="5">
        <f t="shared" ca="1" si="1478"/>
        <v>-0.161</v>
      </c>
      <c r="O764" s="5">
        <f t="shared" ca="1" si="1519"/>
        <v>-0.161</v>
      </c>
      <c r="P764" s="30">
        <f t="shared" ca="1" si="1486"/>
        <v>0</v>
      </c>
      <c r="Q764" s="30" t="str">
        <f t="shared" ref="Q764" ca="1" si="1588">CONCATENATE(P764,P765,P766,P767)</f>
        <v>0000</v>
      </c>
      <c r="R764" s="30">
        <f t="shared" ref="R764" ca="1" si="1589">BIN2DEC(Q764)</f>
        <v>0</v>
      </c>
      <c r="S764" s="30">
        <v>189</v>
      </c>
      <c r="T764" s="30">
        <f t="shared" ref="T764" ca="1" si="1590">ABS(BIN2DEC(CONCATENATE(B764,B765,B766,B767))-R764)</f>
        <v>0</v>
      </c>
      <c r="U764" s="11">
        <f t="shared" ref="U764" ca="1" si="1591">R764*$K$2</f>
        <v>0</v>
      </c>
    </row>
    <row r="765" spans="1:21" x14ac:dyDescent="0.25">
      <c r="A765" s="4">
        <v>757</v>
      </c>
      <c r="B765" s="37" t="str">
        <f>MID(VLOOKUP(A765/4,'Nyquist Rate - Tx'!$E$15:$J$270,6),(MOD(A765,4)+1),1)</f>
        <v>0</v>
      </c>
      <c r="C765" s="5">
        <f t="shared" ca="1" si="1483"/>
        <v>-9</v>
      </c>
      <c r="D765" s="35"/>
      <c r="E765" s="5">
        <f t="shared" ca="1" si="1473"/>
        <v>-1.7999999999999999E-2</v>
      </c>
      <c r="F765" s="5">
        <f t="shared" ca="1" si="1484"/>
        <v>-1.7999999999999999E-2</v>
      </c>
      <c r="G765" s="27">
        <f t="shared" ca="1" si="1485"/>
        <v>0</v>
      </c>
      <c r="H765" s="28"/>
      <c r="I765" s="28"/>
      <c r="J765" s="28"/>
      <c r="K765" s="28"/>
      <c r="L765" s="5"/>
      <c r="M765" s="1"/>
      <c r="N765" s="5">
        <f t="shared" ca="1" si="1478"/>
        <v>-6.3E-2</v>
      </c>
      <c r="O765" s="5">
        <f t="shared" ca="1" si="1519"/>
        <v>-6.3E-2</v>
      </c>
      <c r="P765" s="30">
        <f t="shared" ca="1" si="1486"/>
        <v>0</v>
      </c>
      <c r="Q765" s="28"/>
      <c r="R765" s="28"/>
      <c r="S765" s="28"/>
      <c r="T765" s="28"/>
      <c r="U765" s="5"/>
    </row>
    <row r="766" spans="1:21" x14ac:dyDescent="0.25">
      <c r="A766" s="4">
        <v>758</v>
      </c>
      <c r="B766" s="37" t="str">
        <f>MID(VLOOKUP(A766/4,'Nyquist Rate - Tx'!$E$15:$J$270,6),(MOD(A766,4)+1),1)</f>
        <v>0</v>
      </c>
      <c r="C766" s="5">
        <f t="shared" ca="1" si="1483"/>
        <v>-98</v>
      </c>
      <c r="D766" s="35"/>
      <c r="E766" s="5">
        <f t="shared" ca="1" si="1473"/>
        <v>-0.19600000000000001</v>
      </c>
      <c r="F766" s="5">
        <f t="shared" ca="1" si="1484"/>
        <v>-0.19600000000000001</v>
      </c>
      <c r="G766" s="27">
        <f t="shared" ca="1" si="1485"/>
        <v>0</v>
      </c>
      <c r="H766" s="28"/>
      <c r="I766" s="28"/>
      <c r="J766" s="28"/>
      <c r="K766" s="28"/>
      <c r="L766" s="5"/>
      <c r="M766" s="1"/>
      <c r="N766" s="5">
        <f t="shared" ca="1" si="1478"/>
        <v>-0.68599999999999994</v>
      </c>
      <c r="O766" s="5">
        <f t="shared" ca="1" si="1519"/>
        <v>-0.68599999999999994</v>
      </c>
      <c r="P766" s="30">
        <f t="shared" ca="1" si="1486"/>
        <v>0</v>
      </c>
      <c r="Q766" s="28"/>
      <c r="R766" s="28"/>
      <c r="S766" s="28"/>
      <c r="T766" s="28"/>
      <c r="U766" s="5"/>
    </row>
    <row r="767" spans="1:21" x14ac:dyDescent="0.25">
      <c r="A767" s="4">
        <v>759</v>
      </c>
      <c r="B767" s="37" t="str">
        <f>MID(VLOOKUP(A767/4,'Nyquist Rate - Tx'!$E$15:$J$270,6),(MOD(A767,4)+1),1)</f>
        <v>0</v>
      </c>
      <c r="C767" s="5">
        <f t="shared" ca="1" si="1483"/>
        <v>-50</v>
      </c>
      <c r="D767" s="35"/>
      <c r="E767" s="5">
        <f t="shared" ca="1" si="1473"/>
        <v>-0.1</v>
      </c>
      <c r="F767" s="5">
        <f t="shared" ca="1" si="1484"/>
        <v>-0.1</v>
      </c>
      <c r="G767" s="27">
        <f t="shared" ca="1" si="1485"/>
        <v>0</v>
      </c>
      <c r="H767" s="28"/>
      <c r="I767" s="28"/>
      <c r="J767" s="28"/>
      <c r="K767" s="28"/>
      <c r="L767" s="5"/>
      <c r="M767" s="1"/>
      <c r="N767" s="5">
        <f t="shared" ca="1" si="1478"/>
        <v>-0.35</v>
      </c>
      <c r="O767" s="5">
        <f t="shared" ca="1" si="1519"/>
        <v>-0.35</v>
      </c>
      <c r="P767" s="30">
        <f t="shared" ca="1" si="1486"/>
        <v>0</v>
      </c>
      <c r="Q767" s="28"/>
      <c r="R767" s="28"/>
      <c r="S767" s="28"/>
      <c r="T767" s="28"/>
      <c r="U767" s="5"/>
    </row>
    <row r="768" spans="1:21" x14ac:dyDescent="0.25">
      <c r="A768" s="4">
        <v>760</v>
      </c>
      <c r="B768" s="37" t="str">
        <f>MID(VLOOKUP(A768/4,'Nyquist Rate - Tx'!$E$15:$J$270,6),(MOD(A768,4)+1),1)</f>
        <v>0</v>
      </c>
      <c r="C768" s="5">
        <f t="shared" ca="1" si="1483"/>
        <v>-95</v>
      </c>
      <c r="D768" s="35"/>
      <c r="E768" s="5">
        <f t="shared" ca="1" si="1473"/>
        <v>-0.19</v>
      </c>
      <c r="F768" s="5">
        <f t="shared" ca="1" si="1484"/>
        <v>-0.19</v>
      </c>
      <c r="G768" s="27">
        <f t="shared" ca="1" si="1485"/>
        <v>0</v>
      </c>
      <c r="H768" s="27" t="str">
        <f t="shared" ref="H768" ca="1" si="1592">CONCATENATE(G768, G769, G770, G771)</f>
        <v>0110</v>
      </c>
      <c r="I768" s="27">
        <f t="shared" ref="I768" ca="1" si="1593">BIN2DEC(H768)</f>
        <v>6</v>
      </c>
      <c r="J768" s="27">
        <v>190</v>
      </c>
      <c r="K768" s="27">
        <f t="shared" ref="K768" ca="1" si="1594">ABS(BIN2DEC(CONCATENATE(B768,B769,B770,B771))-I768)</f>
        <v>0</v>
      </c>
      <c r="L768" s="23">
        <f t="shared" ref="L768" ca="1" si="1595">I768*$K$2+$K$2/2</f>
        <v>8.125</v>
      </c>
      <c r="M768" s="1"/>
      <c r="N768" s="5">
        <f t="shared" ca="1" si="1478"/>
        <v>-0.66499999999999992</v>
      </c>
      <c r="O768" s="5">
        <f t="shared" ca="1" si="1519"/>
        <v>-0.66499999999999992</v>
      </c>
      <c r="P768" s="30">
        <f t="shared" ca="1" si="1486"/>
        <v>0</v>
      </c>
      <c r="Q768" s="30" t="str">
        <f t="shared" ref="Q768" ca="1" si="1596">CONCATENATE(P768,P769,P770,P771)</f>
        <v>0110</v>
      </c>
      <c r="R768" s="30">
        <f t="shared" ref="R768" ca="1" si="1597">BIN2DEC(Q768)</f>
        <v>6</v>
      </c>
      <c r="S768" s="30">
        <v>190</v>
      </c>
      <c r="T768" s="30">
        <f t="shared" ref="T768" ca="1" si="1598">ABS(BIN2DEC(CONCATENATE(B768,B769,B770,B771))-R768)</f>
        <v>0</v>
      </c>
      <c r="U768" s="11">
        <f t="shared" ref="U768" ca="1" si="1599">R768*$K$2</f>
        <v>7.5</v>
      </c>
    </row>
    <row r="769" spans="1:21" x14ac:dyDescent="0.25">
      <c r="A769" s="4">
        <v>761</v>
      </c>
      <c r="B769" s="37" t="str">
        <f>MID(VLOOKUP(A769/4,'Nyquist Rate - Tx'!$E$15:$J$270,6),(MOD(A769,4)+1),1)</f>
        <v>1</v>
      </c>
      <c r="C769" s="5">
        <f t="shared" ca="1" si="1483"/>
        <v>79</v>
      </c>
      <c r="D769" s="35"/>
      <c r="E769" s="5">
        <f t="shared" ca="1" si="1473"/>
        <v>0.15800000000000003</v>
      </c>
      <c r="F769" s="5">
        <f t="shared" ca="1" si="1484"/>
        <v>1.1579999999999999</v>
      </c>
      <c r="G769" s="27">
        <f t="shared" ca="1" si="1485"/>
        <v>1</v>
      </c>
      <c r="H769" s="28"/>
      <c r="I769" s="28"/>
      <c r="J769" s="28"/>
      <c r="K769" s="28"/>
      <c r="L769" s="5"/>
      <c r="M769" s="1"/>
      <c r="N769" s="5">
        <f t="shared" ca="1" si="1478"/>
        <v>0.55299999999999994</v>
      </c>
      <c r="O769" s="5">
        <f t="shared" ca="1" si="1519"/>
        <v>1.5529999999999999</v>
      </c>
      <c r="P769" s="30">
        <f t="shared" ca="1" si="1486"/>
        <v>1</v>
      </c>
      <c r="Q769" s="28"/>
      <c r="R769" s="28"/>
      <c r="S769" s="28"/>
      <c r="T769" s="28"/>
      <c r="U769" s="5"/>
    </row>
    <row r="770" spans="1:21" x14ac:dyDescent="0.25">
      <c r="A770" s="4">
        <v>762</v>
      </c>
      <c r="B770" s="37" t="str">
        <f>MID(VLOOKUP(A770/4,'Nyquist Rate - Tx'!$E$15:$J$270,6),(MOD(A770,4)+1),1)</f>
        <v>1</v>
      </c>
      <c r="C770" s="5">
        <f t="shared" ca="1" si="1483"/>
        <v>24</v>
      </c>
      <c r="D770" s="35"/>
      <c r="E770" s="5">
        <f t="shared" ca="1" si="1473"/>
        <v>4.8000000000000001E-2</v>
      </c>
      <c r="F770" s="5">
        <f t="shared" ca="1" si="1484"/>
        <v>1.048</v>
      </c>
      <c r="G770" s="27">
        <f t="shared" ca="1" si="1485"/>
        <v>1</v>
      </c>
      <c r="H770" s="28"/>
      <c r="I770" s="28"/>
      <c r="J770" s="28"/>
      <c r="K770" s="28"/>
      <c r="L770" s="5"/>
      <c r="M770" s="1"/>
      <c r="N770" s="5">
        <f t="shared" ca="1" si="1478"/>
        <v>0.16799999999999998</v>
      </c>
      <c r="O770" s="5">
        <f t="shared" ca="1" si="1519"/>
        <v>1.1679999999999999</v>
      </c>
      <c r="P770" s="30">
        <f t="shared" ca="1" si="1486"/>
        <v>1</v>
      </c>
      <c r="Q770" s="28"/>
      <c r="R770" s="28"/>
      <c r="S770" s="28"/>
      <c r="T770" s="28"/>
      <c r="U770" s="5"/>
    </row>
    <row r="771" spans="1:21" x14ac:dyDescent="0.25">
      <c r="A771" s="4">
        <v>763</v>
      </c>
      <c r="B771" s="37" t="str">
        <f>MID(VLOOKUP(A771/4,'Nyquist Rate - Tx'!$E$15:$J$270,6),(MOD(A771,4)+1),1)</f>
        <v>0</v>
      </c>
      <c r="C771" s="5">
        <f t="shared" ca="1" si="1483"/>
        <v>6</v>
      </c>
      <c r="D771" s="35"/>
      <c r="E771" s="5">
        <f t="shared" ca="1" si="1473"/>
        <v>1.2E-2</v>
      </c>
      <c r="F771" s="5">
        <f t="shared" ca="1" si="1484"/>
        <v>1.2E-2</v>
      </c>
      <c r="G771" s="27">
        <f t="shared" ca="1" si="1485"/>
        <v>0</v>
      </c>
      <c r="H771" s="28"/>
      <c r="I771" s="28"/>
      <c r="J771" s="28"/>
      <c r="K771" s="28"/>
      <c r="L771" s="5"/>
      <c r="M771" s="1"/>
      <c r="N771" s="5">
        <f t="shared" ca="1" si="1478"/>
        <v>4.1999999999999996E-2</v>
      </c>
      <c r="O771" s="5">
        <f t="shared" ca="1" si="1519"/>
        <v>4.1999999999999996E-2</v>
      </c>
      <c r="P771" s="30">
        <f t="shared" ca="1" si="1486"/>
        <v>0</v>
      </c>
      <c r="Q771" s="28"/>
      <c r="R771" s="28"/>
      <c r="S771" s="28"/>
      <c r="T771" s="28"/>
      <c r="U771" s="5"/>
    </row>
    <row r="772" spans="1:21" x14ac:dyDescent="0.25">
      <c r="A772" s="4">
        <v>764</v>
      </c>
      <c r="B772" s="37" t="str">
        <f>MID(VLOOKUP(A772/4,'Nyquist Rate - Tx'!$E$15:$J$270,6),(MOD(A772,4)+1),1)</f>
        <v>0</v>
      </c>
      <c r="C772" s="5">
        <f t="shared" ca="1" si="1483"/>
        <v>-63</v>
      </c>
      <c r="D772" s="35"/>
      <c r="E772" s="5">
        <f t="shared" ca="1" si="1473"/>
        <v>-0.126</v>
      </c>
      <c r="F772" s="5">
        <f t="shared" ca="1" si="1484"/>
        <v>-0.126</v>
      </c>
      <c r="G772" s="27">
        <f t="shared" ca="1" si="1485"/>
        <v>0</v>
      </c>
      <c r="H772" s="27" t="str">
        <f t="shared" ref="H772" ca="1" si="1600">CONCATENATE(G772, G773, G774, G775)</f>
        <v>0000</v>
      </c>
      <c r="I772" s="27">
        <f t="shared" ref="I772" ca="1" si="1601">BIN2DEC(H772)</f>
        <v>0</v>
      </c>
      <c r="J772" s="28">
        <v>191</v>
      </c>
      <c r="K772" s="27">
        <f t="shared" ref="K772" ca="1" si="1602">ABS(BIN2DEC(CONCATENATE(B772,B773,B774,B775))-I772)</f>
        <v>0</v>
      </c>
      <c r="L772" s="23">
        <f t="shared" ref="L772" ca="1" si="1603">I772*$K$2+$K$2/2</f>
        <v>0.625</v>
      </c>
      <c r="M772" s="1"/>
      <c r="N772" s="5">
        <f t="shared" ca="1" si="1478"/>
        <v>-0.44099999999999995</v>
      </c>
      <c r="O772" s="5">
        <f t="shared" ca="1" si="1519"/>
        <v>-0.44099999999999995</v>
      </c>
      <c r="P772" s="30">
        <f t="shared" ca="1" si="1486"/>
        <v>0</v>
      </c>
      <c r="Q772" s="30" t="str">
        <f t="shared" ref="Q772" ca="1" si="1604">CONCATENATE(P772,P773,P774,P775)</f>
        <v>0100</v>
      </c>
      <c r="R772" s="30">
        <f t="shared" ref="R772" ca="1" si="1605">BIN2DEC(Q772)</f>
        <v>4</v>
      </c>
      <c r="S772" s="30">
        <v>191</v>
      </c>
      <c r="T772" s="30">
        <f t="shared" ref="T772" ca="1" si="1606">ABS(BIN2DEC(CONCATENATE(B772,B773,B774,B775))-R772)</f>
        <v>4</v>
      </c>
      <c r="U772" s="11">
        <f t="shared" ref="U772" ca="1" si="1607">R772*$K$2</f>
        <v>5</v>
      </c>
    </row>
    <row r="773" spans="1:21" x14ac:dyDescent="0.25">
      <c r="A773" s="4">
        <v>765</v>
      </c>
      <c r="B773" s="37" t="str">
        <f>MID(VLOOKUP(A773/4,'Nyquist Rate - Tx'!$E$15:$J$270,6),(MOD(A773,4)+1),1)</f>
        <v>0</v>
      </c>
      <c r="C773" s="5">
        <f t="shared" ca="1" si="1483"/>
        <v>73</v>
      </c>
      <c r="D773" s="35"/>
      <c r="E773" s="5">
        <f t="shared" ca="1" si="1473"/>
        <v>0.14599999999999999</v>
      </c>
      <c r="F773" s="5">
        <f t="shared" ca="1" si="1484"/>
        <v>0.14599999999999999</v>
      </c>
      <c r="G773" s="27">
        <f t="shared" ca="1" si="1485"/>
        <v>0</v>
      </c>
      <c r="H773" s="28"/>
      <c r="I773" s="28"/>
      <c r="J773" s="28"/>
      <c r="K773" s="28"/>
      <c r="L773" s="5"/>
      <c r="M773" s="1"/>
      <c r="N773" s="5">
        <f t="shared" ca="1" si="1478"/>
        <v>0.51100000000000001</v>
      </c>
      <c r="O773" s="5">
        <f t="shared" ca="1" si="1519"/>
        <v>0.51100000000000001</v>
      </c>
      <c r="P773" s="30">
        <f t="shared" ca="1" si="1486"/>
        <v>1</v>
      </c>
      <c r="Q773" s="28"/>
      <c r="R773" s="28"/>
      <c r="S773" s="28"/>
      <c r="T773" s="28"/>
      <c r="U773" s="5"/>
    </row>
    <row r="774" spans="1:21" x14ac:dyDescent="0.25">
      <c r="A774" s="4">
        <v>766</v>
      </c>
      <c r="B774" s="37" t="str">
        <f>MID(VLOOKUP(A774/4,'Nyquist Rate - Tx'!$E$15:$J$270,6),(MOD(A774,4)+1),1)</f>
        <v>0</v>
      </c>
      <c r="C774" s="5">
        <f t="shared" ca="1" si="1483"/>
        <v>48</v>
      </c>
      <c r="D774" s="35"/>
      <c r="E774" s="5">
        <f t="shared" ca="1" si="1473"/>
        <v>9.6000000000000002E-2</v>
      </c>
      <c r="F774" s="5">
        <f t="shared" ca="1" si="1484"/>
        <v>9.6000000000000002E-2</v>
      </c>
      <c r="G774" s="27">
        <f t="shared" ca="1" si="1485"/>
        <v>0</v>
      </c>
      <c r="H774" s="28"/>
      <c r="I774" s="28"/>
      <c r="J774" s="28"/>
      <c r="K774" s="28"/>
      <c r="L774" s="5"/>
      <c r="M774" s="1"/>
      <c r="N774" s="5">
        <f t="shared" ca="1" si="1478"/>
        <v>0.33599999999999997</v>
      </c>
      <c r="O774" s="5">
        <f t="shared" ca="1" si="1519"/>
        <v>0.33599999999999997</v>
      </c>
      <c r="P774" s="30">
        <f t="shared" ca="1" si="1486"/>
        <v>0</v>
      </c>
      <c r="Q774" s="28"/>
      <c r="R774" s="28"/>
      <c r="S774" s="28"/>
      <c r="T774" s="28"/>
      <c r="U774" s="5"/>
    </row>
    <row r="775" spans="1:21" x14ac:dyDescent="0.25">
      <c r="A775" s="4">
        <v>767</v>
      </c>
      <c r="B775" s="37" t="str">
        <f>MID(VLOOKUP(A775/4,'Nyquist Rate - Tx'!$E$15:$J$270,6),(MOD(A775,4)+1),1)</f>
        <v>0</v>
      </c>
      <c r="C775" s="5">
        <f t="shared" ca="1" si="1483"/>
        <v>-37</v>
      </c>
      <c r="D775" s="35"/>
      <c r="E775" s="5">
        <f t="shared" ca="1" si="1473"/>
        <v>-7.3999999999999996E-2</v>
      </c>
      <c r="F775" s="5">
        <f t="shared" ca="1" si="1484"/>
        <v>-7.3999999999999996E-2</v>
      </c>
      <c r="G775" s="27">
        <f t="shared" ca="1" si="1485"/>
        <v>0</v>
      </c>
      <c r="H775" s="28"/>
      <c r="I775" s="28"/>
      <c r="J775" s="28"/>
      <c r="K775" s="28"/>
      <c r="L775" s="5"/>
      <c r="M775" s="1"/>
      <c r="N775" s="5">
        <f t="shared" ca="1" si="1478"/>
        <v>-0.25900000000000001</v>
      </c>
      <c r="O775" s="5">
        <f t="shared" ca="1" si="1519"/>
        <v>-0.25900000000000001</v>
      </c>
      <c r="P775" s="30">
        <f t="shared" ca="1" si="1486"/>
        <v>0</v>
      </c>
      <c r="Q775" s="28"/>
      <c r="R775" s="28"/>
      <c r="S775" s="28"/>
      <c r="T775" s="28"/>
      <c r="U775" s="5"/>
    </row>
    <row r="776" spans="1:21" x14ac:dyDescent="0.25">
      <c r="A776" s="4">
        <v>768</v>
      </c>
      <c r="B776" s="37" t="str">
        <f>MID(VLOOKUP(A776/4,'Nyquist Rate - Tx'!$E$15:$J$270,6),(MOD(A776,4)+1),1)</f>
        <v>1</v>
      </c>
      <c r="C776" s="5">
        <f t="shared" ca="1" si="1483"/>
        <v>34</v>
      </c>
      <c r="D776" s="35"/>
      <c r="E776" s="5">
        <f t="shared" ref="E776:E839" ca="1" si="1608">(C776/100)*$F$2</f>
        <v>6.8000000000000005E-2</v>
      </c>
      <c r="F776" s="5">
        <f t="shared" ca="1" si="1484"/>
        <v>1.0680000000000001</v>
      </c>
      <c r="G776" s="27">
        <f t="shared" ca="1" si="1485"/>
        <v>1</v>
      </c>
      <c r="H776" s="27" t="str">
        <f t="shared" ref="H776" ca="1" si="1609">CONCATENATE(G776, G777, G778, G779)</f>
        <v>1001</v>
      </c>
      <c r="I776" s="27">
        <f t="shared" ref="I776" ca="1" si="1610">BIN2DEC(H776)</f>
        <v>9</v>
      </c>
      <c r="J776" s="27">
        <v>192</v>
      </c>
      <c r="K776" s="27">
        <f t="shared" ref="K776" ca="1" si="1611">ABS(BIN2DEC(CONCATENATE(B776,B777,B778,B779))-I776)</f>
        <v>0</v>
      </c>
      <c r="L776" s="23">
        <f t="shared" ref="L776" ca="1" si="1612">I776*$K$2+$K$2/2</f>
        <v>11.875</v>
      </c>
      <c r="M776" s="1"/>
      <c r="N776" s="5">
        <f t="shared" ref="N776:N839" ca="1" si="1613">(C776/100)*$F$3</f>
        <v>0.23799999999999999</v>
      </c>
      <c r="O776" s="5">
        <f t="shared" ca="1" si="1519"/>
        <v>1.238</v>
      </c>
      <c r="P776" s="30">
        <f t="shared" ca="1" si="1486"/>
        <v>1</v>
      </c>
      <c r="Q776" s="30" t="str">
        <f t="shared" ref="Q776" ca="1" si="1614">CONCATENATE(P776,P777,P778,P779)</f>
        <v>1101</v>
      </c>
      <c r="R776" s="30">
        <f t="shared" ref="R776" ca="1" si="1615">BIN2DEC(Q776)</f>
        <v>13</v>
      </c>
      <c r="S776" s="30">
        <v>192</v>
      </c>
      <c r="T776" s="30">
        <f t="shared" ref="T776" ca="1" si="1616">ABS(BIN2DEC(CONCATENATE(B776,B777,B778,B779))-R776)</f>
        <v>4</v>
      </c>
      <c r="U776" s="11">
        <f t="shared" ref="U776" ca="1" si="1617">R776*$K$2</f>
        <v>16.25</v>
      </c>
    </row>
    <row r="777" spans="1:21" x14ac:dyDescent="0.25">
      <c r="A777" s="4">
        <v>769</v>
      </c>
      <c r="B777" s="37" t="str">
        <f>MID(VLOOKUP(A777/4,'Nyquist Rate - Tx'!$E$15:$J$270,6),(MOD(A777,4)+1),1)</f>
        <v>0</v>
      </c>
      <c r="C777" s="5">
        <f t="shared" ref="C777:C840" ca="1" si="1618">RANDBETWEEN(-100,100)</f>
        <v>90</v>
      </c>
      <c r="D777" s="35"/>
      <c r="E777" s="5">
        <f t="shared" ca="1" si="1608"/>
        <v>0.18000000000000002</v>
      </c>
      <c r="F777" s="5">
        <f t="shared" ref="F777:F840" ca="1" si="1619">B777+E777</f>
        <v>0.18000000000000002</v>
      </c>
      <c r="G777" s="27">
        <f t="shared" ref="G777:G840" ca="1" si="1620">IF(F777&lt;0.5, 0, 1)</f>
        <v>0</v>
      </c>
      <c r="H777" s="28"/>
      <c r="I777" s="28"/>
      <c r="J777" s="28"/>
      <c r="K777" s="28"/>
      <c r="L777" s="5"/>
      <c r="M777" s="1"/>
      <c r="N777" s="5">
        <f t="shared" ca="1" si="1613"/>
        <v>0.63</v>
      </c>
      <c r="O777" s="5">
        <f t="shared" ca="1" si="1519"/>
        <v>0.63</v>
      </c>
      <c r="P777" s="30">
        <f t="shared" ref="P777:P840" ca="1" si="1621">IF(O777&lt;0.5, 0, 1)</f>
        <v>1</v>
      </c>
      <c r="Q777" s="28"/>
      <c r="R777" s="28"/>
      <c r="S777" s="28"/>
      <c r="T777" s="28"/>
      <c r="U777" s="5"/>
    </row>
    <row r="778" spans="1:21" x14ac:dyDescent="0.25">
      <c r="A778" s="4">
        <v>770</v>
      </c>
      <c r="B778" s="37" t="str">
        <f>MID(VLOOKUP(A778/4,'Nyquist Rate - Tx'!$E$15:$J$270,6),(MOD(A778,4)+1),1)</f>
        <v>0</v>
      </c>
      <c r="C778" s="5">
        <f t="shared" ca="1" si="1618"/>
        <v>5</v>
      </c>
      <c r="D778" s="35"/>
      <c r="E778" s="5">
        <f t="shared" ca="1" si="1608"/>
        <v>1.0000000000000002E-2</v>
      </c>
      <c r="F778" s="5">
        <f t="shared" ca="1" si="1619"/>
        <v>1.0000000000000002E-2</v>
      </c>
      <c r="G778" s="27">
        <f t="shared" ca="1" si="1620"/>
        <v>0</v>
      </c>
      <c r="H778" s="28"/>
      <c r="I778" s="28"/>
      <c r="J778" s="28"/>
      <c r="K778" s="28"/>
      <c r="L778" s="5"/>
      <c r="M778" s="1"/>
      <c r="N778" s="5">
        <f t="shared" ca="1" si="1613"/>
        <v>3.4999999999999996E-2</v>
      </c>
      <c r="O778" s="5">
        <f t="shared" ca="1" si="1519"/>
        <v>3.4999999999999996E-2</v>
      </c>
      <c r="P778" s="30">
        <f t="shared" ca="1" si="1621"/>
        <v>0</v>
      </c>
      <c r="Q778" s="28"/>
      <c r="R778" s="28"/>
      <c r="S778" s="28"/>
      <c r="T778" s="28"/>
      <c r="U778" s="5"/>
    </row>
    <row r="779" spans="1:21" x14ac:dyDescent="0.25">
      <c r="A779" s="4">
        <v>771</v>
      </c>
      <c r="B779" s="37" t="str">
        <f>MID(VLOOKUP(A779/4,'Nyquist Rate - Tx'!$E$15:$J$270,6),(MOD(A779,4)+1),1)</f>
        <v>1</v>
      </c>
      <c r="C779" s="5">
        <f t="shared" ca="1" si="1618"/>
        <v>45</v>
      </c>
      <c r="D779" s="35"/>
      <c r="E779" s="5">
        <f t="shared" ca="1" si="1608"/>
        <v>9.0000000000000011E-2</v>
      </c>
      <c r="F779" s="5">
        <f t="shared" ca="1" si="1619"/>
        <v>1.0900000000000001</v>
      </c>
      <c r="G779" s="27">
        <f t="shared" ca="1" si="1620"/>
        <v>1</v>
      </c>
      <c r="H779" s="28"/>
      <c r="I779" s="28"/>
      <c r="J779" s="28"/>
      <c r="K779" s="28"/>
      <c r="L779" s="5"/>
      <c r="M779" s="1"/>
      <c r="N779" s="5">
        <f t="shared" ca="1" si="1613"/>
        <v>0.315</v>
      </c>
      <c r="O779" s="5">
        <f t="shared" ca="1" si="1519"/>
        <v>1.3149999999999999</v>
      </c>
      <c r="P779" s="30">
        <f t="shared" ca="1" si="1621"/>
        <v>1</v>
      </c>
      <c r="Q779" s="28"/>
      <c r="R779" s="28"/>
      <c r="S779" s="28"/>
      <c r="T779" s="28"/>
      <c r="U779" s="5"/>
    </row>
    <row r="780" spans="1:21" x14ac:dyDescent="0.25">
      <c r="A780" s="4">
        <v>772</v>
      </c>
      <c r="B780" s="37" t="str">
        <f>MID(VLOOKUP(A780/4,'Nyquist Rate - Tx'!$E$15:$J$270,6),(MOD(A780,4)+1),1)</f>
        <v>0</v>
      </c>
      <c r="C780" s="5">
        <f t="shared" ca="1" si="1618"/>
        <v>88</v>
      </c>
      <c r="D780" s="35"/>
      <c r="E780" s="5">
        <f t="shared" ca="1" si="1608"/>
        <v>0.17600000000000002</v>
      </c>
      <c r="F780" s="5">
        <f t="shared" ca="1" si="1619"/>
        <v>0.17600000000000002</v>
      </c>
      <c r="G780" s="27">
        <f t="shared" ca="1" si="1620"/>
        <v>0</v>
      </c>
      <c r="H780" s="27" t="str">
        <f t="shared" ref="H780" ca="1" si="1622">CONCATENATE(G780, G781, G782, G783)</f>
        <v>0000</v>
      </c>
      <c r="I780" s="27">
        <f t="shared" ref="I780" ca="1" si="1623">BIN2DEC(H780)</f>
        <v>0</v>
      </c>
      <c r="J780" s="28">
        <v>193</v>
      </c>
      <c r="K780" s="27">
        <f t="shared" ref="K780" ca="1" si="1624">ABS(BIN2DEC(CONCATENATE(B780,B781,B782,B783))-I780)</f>
        <v>0</v>
      </c>
      <c r="L780" s="23">
        <f t="shared" ref="L780" ca="1" si="1625">I780*$K$2+$K$2/2</f>
        <v>0.625</v>
      </c>
      <c r="M780" s="1"/>
      <c r="N780" s="5">
        <f t="shared" ca="1" si="1613"/>
        <v>0.61599999999999999</v>
      </c>
      <c r="O780" s="5">
        <f t="shared" ca="1" si="1519"/>
        <v>0.61599999999999999</v>
      </c>
      <c r="P780" s="30">
        <f t="shared" ca="1" si="1621"/>
        <v>1</v>
      </c>
      <c r="Q780" s="30" t="str">
        <f t="shared" ref="Q780" ca="1" si="1626">CONCATENATE(P780,P781,P782,P783)</f>
        <v>1000</v>
      </c>
      <c r="R780" s="30">
        <f t="shared" ref="R780" ca="1" si="1627">BIN2DEC(Q780)</f>
        <v>8</v>
      </c>
      <c r="S780" s="30">
        <v>193</v>
      </c>
      <c r="T780" s="30">
        <f t="shared" ref="T780" ca="1" si="1628">ABS(BIN2DEC(CONCATENATE(B780,B781,B782,B783))-R780)</f>
        <v>8</v>
      </c>
      <c r="U780" s="11">
        <f t="shared" ref="U780" ca="1" si="1629">R780*$K$2</f>
        <v>10</v>
      </c>
    </row>
    <row r="781" spans="1:21" x14ac:dyDescent="0.25">
      <c r="A781" s="4">
        <v>773</v>
      </c>
      <c r="B781" s="37" t="str">
        <f>MID(VLOOKUP(A781/4,'Nyquist Rate - Tx'!$E$15:$J$270,6),(MOD(A781,4)+1),1)</f>
        <v>0</v>
      </c>
      <c r="C781" s="5">
        <f t="shared" ca="1" si="1618"/>
        <v>54</v>
      </c>
      <c r="D781" s="35"/>
      <c r="E781" s="5">
        <f t="shared" ca="1" si="1608"/>
        <v>0.10800000000000001</v>
      </c>
      <c r="F781" s="5">
        <f t="shared" ca="1" si="1619"/>
        <v>0.10800000000000001</v>
      </c>
      <c r="G781" s="27">
        <f t="shared" ca="1" si="1620"/>
        <v>0</v>
      </c>
      <c r="H781" s="28"/>
      <c r="I781" s="28"/>
      <c r="J781" s="28"/>
      <c r="K781" s="28"/>
      <c r="L781" s="5"/>
      <c r="M781" s="1"/>
      <c r="N781" s="5">
        <f t="shared" ca="1" si="1613"/>
        <v>0.378</v>
      </c>
      <c r="O781" s="5">
        <f t="shared" ca="1" si="1519"/>
        <v>0.378</v>
      </c>
      <c r="P781" s="30">
        <f t="shared" ca="1" si="1621"/>
        <v>0</v>
      </c>
      <c r="Q781" s="28"/>
      <c r="R781" s="28"/>
      <c r="S781" s="28"/>
      <c r="T781" s="28"/>
      <c r="U781" s="5"/>
    </row>
    <row r="782" spans="1:21" x14ac:dyDescent="0.25">
      <c r="A782" s="4">
        <v>774</v>
      </c>
      <c r="B782" s="37" t="str">
        <f>MID(VLOOKUP(A782/4,'Nyquist Rate - Tx'!$E$15:$J$270,6),(MOD(A782,4)+1),1)</f>
        <v>0</v>
      </c>
      <c r="C782" s="5">
        <f t="shared" ca="1" si="1618"/>
        <v>9</v>
      </c>
      <c r="D782" s="35"/>
      <c r="E782" s="5">
        <f t="shared" ca="1" si="1608"/>
        <v>1.7999999999999999E-2</v>
      </c>
      <c r="F782" s="5">
        <f t="shared" ca="1" si="1619"/>
        <v>1.7999999999999999E-2</v>
      </c>
      <c r="G782" s="27">
        <f t="shared" ca="1" si="1620"/>
        <v>0</v>
      </c>
      <c r="H782" s="28"/>
      <c r="I782" s="28"/>
      <c r="J782" s="28"/>
      <c r="K782" s="28"/>
      <c r="L782" s="5"/>
      <c r="M782" s="1"/>
      <c r="N782" s="5">
        <f t="shared" ca="1" si="1613"/>
        <v>6.3E-2</v>
      </c>
      <c r="O782" s="5">
        <f t="shared" ca="1" si="1519"/>
        <v>6.3E-2</v>
      </c>
      <c r="P782" s="30">
        <f t="shared" ca="1" si="1621"/>
        <v>0</v>
      </c>
      <c r="Q782" s="28"/>
      <c r="R782" s="28"/>
      <c r="S782" s="28"/>
      <c r="T782" s="28"/>
      <c r="U782" s="5"/>
    </row>
    <row r="783" spans="1:21" x14ac:dyDescent="0.25">
      <c r="A783" s="4">
        <v>775</v>
      </c>
      <c r="B783" s="37" t="str">
        <f>MID(VLOOKUP(A783/4,'Nyquist Rate - Tx'!$E$15:$J$270,6),(MOD(A783,4)+1),1)</f>
        <v>0</v>
      </c>
      <c r="C783" s="5">
        <f t="shared" ca="1" si="1618"/>
        <v>-37</v>
      </c>
      <c r="D783" s="35"/>
      <c r="E783" s="5">
        <f t="shared" ca="1" si="1608"/>
        <v>-7.3999999999999996E-2</v>
      </c>
      <c r="F783" s="5">
        <f t="shared" ca="1" si="1619"/>
        <v>-7.3999999999999996E-2</v>
      </c>
      <c r="G783" s="27">
        <f t="shared" ca="1" si="1620"/>
        <v>0</v>
      </c>
      <c r="H783" s="28"/>
      <c r="I783" s="28"/>
      <c r="J783" s="28"/>
      <c r="K783" s="28"/>
      <c r="L783" s="5"/>
      <c r="M783" s="1"/>
      <c r="N783" s="5">
        <f t="shared" ca="1" si="1613"/>
        <v>-0.25900000000000001</v>
      </c>
      <c r="O783" s="5">
        <f t="shared" ca="1" si="1519"/>
        <v>-0.25900000000000001</v>
      </c>
      <c r="P783" s="30">
        <f t="shared" ca="1" si="1621"/>
        <v>0</v>
      </c>
      <c r="Q783" s="28"/>
      <c r="R783" s="28"/>
      <c r="S783" s="28"/>
      <c r="T783" s="28"/>
      <c r="U783" s="5"/>
    </row>
    <row r="784" spans="1:21" x14ac:dyDescent="0.25">
      <c r="A784" s="4">
        <v>776</v>
      </c>
      <c r="B784" s="37" t="str">
        <f>MID(VLOOKUP(A784/4,'Nyquist Rate - Tx'!$E$15:$J$270,6),(MOD(A784,4)+1),1)</f>
        <v>0</v>
      </c>
      <c r="C784" s="5">
        <f t="shared" ca="1" si="1618"/>
        <v>36</v>
      </c>
      <c r="D784" s="35"/>
      <c r="E784" s="5">
        <f t="shared" ca="1" si="1608"/>
        <v>7.1999999999999995E-2</v>
      </c>
      <c r="F784" s="5">
        <f t="shared" ca="1" si="1619"/>
        <v>7.1999999999999995E-2</v>
      </c>
      <c r="G784" s="27">
        <f t="shared" ca="1" si="1620"/>
        <v>0</v>
      </c>
      <c r="H784" s="27" t="str">
        <f t="shared" ref="H784" ca="1" si="1630">CONCATENATE(G784, G785, G786, G787)</f>
        <v>0110</v>
      </c>
      <c r="I784" s="27">
        <f t="shared" ref="I784" ca="1" si="1631">BIN2DEC(H784)</f>
        <v>6</v>
      </c>
      <c r="J784" s="27">
        <v>194</v>
      </c>
      <c r="K784" s="27">
        <f t="shared" ref="K784" ca="1" si="1632">ABS(BIN2DEC(CONCATENATE(B784,B785,B786,B787))-I784)</f>
        <v>0</v>
      </c>
      <c r="L784" s="23">
        <f t="shared" ref="L784" ca="1" si="1633">I784*$K$2+$K$2/2</f>
        <v>8.125</v>
      </c>
      <c r="M784" s="1"/>
      <c r="N784" s="5">
        <f t="shared" ca="1" si="1613"/>
        <v>0.252</v>
      </c>
      <c r="O784" s="5">
        <f t="shared" ca="1" si="1519"/>
        <v>0.252</v>
      </c>
      <c r="P784" s="30">
        <f t="shared" ca="1" si="1621"/>
        <v>0</v>
      </c>
      <c r="Q784" s="30" t="str">
        <f t="shared" ref="Q784" ca="1" si="1634">CONCATENATE(P784,P785,P786,P787)</f>
        <v>0101</v>
      </c>
      <c r="R784" s="30">
        <f t="shared" ref="R784" ca="1" si="1635">BIN2DEC(Q784)</f>
        <v>5</v>
      </c>
      <c r="S784" s="30">
        <v>194</v>
      </c>
      <c r="T784" s="30">
        <f t="shared" ref="T784" ca="1" si="1636">ABS(BIN2DEC(CONCATENATE(B784,B785,B786,B787))-R784)</f>
        <v>1</v>
      </c>
      <c r="U784" s="11">
        <f t="shared" ref="U784" ca="1" si="1637">R784*$K$2</f>
        <v>6.25</v>
      </c>
    </row>
    <row r="785" spans="1:21" x14ac:dyDescent="0.25">
      <c r="A785" s="4">
        <v>777</v>
      </c>
      <c r="B785" s="37" t="str">
        <f>MID(VLOOKUP(A785/4,'Nyquist Rate - Tx'!$E$15:$J$270,6),(MOD(A785,4)+1),1)</f>
        <v>1</v>
      </c>
      <c r="C785" s="5">
        <f t="shared" ca="1" si="1618"/>
        <v>11</v>
      </c>
      <c r="D785" s="35"/>
      <c r="E785" s="5">
        <f t="shared" ca="1" si="1608"/>
        <v>2.2000000000000002E-2</v>
      </c>
      <c r="F785" s="5">
        <f t="shared" ca="1" si="1619"/>
        <v>1.022</v>
      </c>
      <c r="G785" s="27">
        <f t="shared" ca="1" si="1620"/>
        <v>1</v>
      </c>
      <c r="H785" s="28"/>
      <c r="I785" s="28"/>
      <c r="J785" s="28"/>
      <c r="K785" s="28"/>
      <c r="L785" s="5"/>
      <c r="M785" s="1"/>
      <c r="N785" s="5">
        <f t="shared" ca="1" si="1613"/>
        <v>7.6999999999999999E-2</v>
      </c>
      <c r="O785" s="5">
        <f t="shared" ca="1" si="1519"/>
        <v>1.077</v>
      </c>
      <c r="P785" s="30">
        <f t="shared" ca="1" si="1621"/>
        <v>1</v>
      </c>
      <c r="Q785" s="28"/>
      <c r="R785" s="28"/>
      <c r="S785" s="28"/>
      <c r="T785" s="28"/>
      <c r="U785" s="5"/>
    </row>
    <row r="786" spans="1:21" x14ac:dyDescent="0.25">
      <c r="A786" s="4">
        <v>778</v>
      </c>
      <c r="B786" s="37" t="str">
        <f>MID(VLOOKUP(A786/4,'Nyquist Rate - Tx'!$E$15:$J$270,6),(MOD(A786,4)+1),1)</f>
        <v>1</v>
      </c>
      <c r="C786" s="5">
        <f t="shared" ca="1" si="1618"/>
        <v>-92</v>
      </c>
      <c r="D786" s="35"/>
      <c r="E786" s="5">
        <f t="shared" ca="1" si="1608"/>
        <v>-0.18400000000000002</v>
      </c>
      <c r="F786" s="5">
        <f t="shared" ca="1" si="1619"/>
        <v>0.81599999999999995</v>
      </c>
      <c r="G786" s="27">
        <f t="shared" ca="1" si="1620"/>
        <v>1</v>
      </c>
      <c r="H786" s="28"/>
      <c r="I786" s="28"/>
      <c r="J786" s="28"/>
      <c r="K786" s="28"/>
      <c r="L786" s="5"/>
      <c r="M786" s="1"/>
      <c r="N786" s="5">
        <f t="shared" ca="1" si="1613"/>
        <v>-0.64400000000000002</v>
      </c>
      <c r="O786" s="5">
        <f t="shared" ca="1" si="1519"/>
        <v>0.35599999999999998</v>
      </c>
      <c r="P786" s="30">
        <f t="shared" ca="1" si="1621"/>
        <v>0</v>
      </c>
      <c r="Q786" s="28"/>
      <c r="R786" s="28"/>
      <c r="S786" s="28"/>
      <c r="T786" s="28"/>
      <c r="U786" s="5"/>
    </row>
    <row r="787" spans="1:21" x14ac:dyDescent="0.25">
      <c r="A787" s="4">
        <v>779</v>
      </c>
      <c r="B787" s="37" t="str">
        <f>MID(VLOOKUP(A787/4,'Nyquist Rate - Tx'!$E$15:$J$270,6),(MOD(A787,4)+1),1)</f>
        <v>0</v>
      </c>
      <c r="C787" s="5">
        <f t="shared" ca="1" si="1618"/>
        <v>81</v>
      </c>
      <c r="D787" s="35"/>
      <c r="E787" s="5">
        <f t="shared" ca="1" si="1608"/>
        <v>0.16200000000000003</v>
      </c>
      <c r="F787" s="5">
        <f t="shared" ca="1" si="1619"/>
        <v>0.16200000000000003</v>
      </c>
      <c r="G787" s="27">
        <f t="shared" ca="1" si="1620"/>
        <v>0</v>
      </c>
      <c r="H787" s="28"/>
      <c r="I787" s="28"/>
      <c r="J787" s="28"/>
      <c r="K787" s="28"/>
      <c r="L787" s="5"/>
      <c r="M787" s="1"/>
      <c r="N787" s="5">
        <f t="shared" ca="1" si="1613"/>
        <v>0.56699999999999995</v>
      </c>
      <c r="O787" s="5">
        <f t="shared" ca="1" si="1519"/>
        <v>0.56699999999999995</v>
      </c>
      <c r="P787" s="30">
        <f t="shared" ca="1" si="1621"/>
        <v>1</v>
      </c>
      <c r="Q787" s="28"/>
      <c r="R787" s="28"/>
      <c r="S787" s="28"/>
      <c r="T787" s="28"/>
      <c r="U787" s="5"/>
    </row>
    <row r="788" spans="1:21" x14ac:dyDescent="0.25">
      <c r="A788" s="4">
        <v>780</v>
      </c>
      <c r="B788" s="37" t="str">
        <f>MID(VLOOKUP(A788/4,'Nyquist Rate - Tx'!$E$15:$J$270,6),(MOD(A788,4)+1),1)</f>
        <v>0</v>
      </c>
      <c r="C788" s="5">
        <f t="shared" ca="1" si="1618"/>
        <v>87</v>
      </c>
      <c r="D788" s="35"/>
      <c r="E788" s="5">
        <f t="shared" ca="1" si="1608"/>
        <v>0.17400000000000002</v>
      </c>
      <c r="F788" s="5">
        <f t="shared" ca="1" si="1619"/>
        <v>0.17400000000000002</v>
      </c>
      <c r="G788" s="27">
        <f t="shared" ca="1" si="1620"/>
        <v>0</v>
      </c>
      <c r="H788" s="27" t="str">
        <f t="shared" ref="H788" ca="1" si="1638">CONCATENATE(G788, G789, G790, G791)</f>
        <v>0000</v>
      </c>
      <c r="I788" s="27">
        <f t="shared" ref="I788" ca="1" si="1639">BIN2DEC(H788)</f>
        <v>0</v>
      </c>
      <c r="J788" s="28">
        <v>195</v>
      </c>
      <c r="K788" s="27">
        <f t="shared" ref="K788" ca="1" si="1640">ABS(BIN2DEC(CONCATENATE(B788,B789,B790,B791))-I788)</f>
        <v>0</v>
      </c>
      <c r="L788" s="23">
        <f t="shared" ref="L788" ca="1" si="1641">I788*$K$2+$K$2/2</f>
        <v>0.625</v>
      </c>
      <c r="M788" s="1"/>
      <c r="N788" s="5">
        <f t="shared" ca="1" si="1613"/>
        <v>0.60899999999999999</v>
      </c>
      <c r="O788" s="5">
        <f t="shared" ca="1" si="1519"/>
        <v>0.60899999999999999</v>
      </c>
      <c r="P788" s="30">
        <f t="shared" ca="1" si="1621"/>
        <v>1</v>
      </c>
      <c r="Q788" s="30" t="str">
        <f t="shared" ref="Q788" ca="1" si="1642">CONCATENATE(P788,P789,P790,P791)</f>
        <v>1010</v>
      </c>
      <c r="R788" s="30">
        <f t="shared" ref="R788" ca="1" si="1643">BIN2DEC(Q788)</f>
        <v>10</v>
      </c>
      <c r="S788" s="30">
        <v>195</v>
      </c>
      <c r="T788" s="30">
        <f t="shared" ref="T788" ca="1" si="1644">ABS(BIN2DEC(CONCATENATE(B788,B789,B790,B791))-R788)</f>
        <v>10</v>
      </c>
      <c r="U788" s="11">
        <f t="shared" ref="U788" ca="1" si="1645">R788*$K$2</f>
        <v>12.5</v>
      </c>
    </row>
    <row r="789" spans="1:21" x14ac:dyDescent="0.25">
      <c r="A789" s="4">
        <v>781</v>
      </c>
      <c r="B789" s="37" t="str">
        <f>MID(VLOOKUP(A789/4,'Nyquist Rate - Tx'!$E$15:$J$270,6),(MOD(A789,4)+1),1)</f>
        <v>0</v>
      </c>
      <c r="C789" s="5">
        <f t="shared" ca="1" si="1618"/>
        <v>-88</v>
      </c>
      <c r="D789" s="35"/>
      <c r="E789" s="5">
        <f t="shared" ca="1" si="1608"/>
        <v>-0.17600000000000002</v>
      </c>
      <c r="F789" s="5">
        <f t="shared" ca="1" si="1619"/>
        <v>-0.17600000000000002</v>
      </c>
      <c r="G789" s="27">
        <f t="shared" ca="1" si="1620"/>
        <v>0</v>
      </c>
      <c r="H789" s="28"/>
      <c r="I789" s="28"/>
      <c r="J789" s="28"/>
      <c r="K789" s="28"/>
      <c r="L789" s="5"/>
      <c r="M789" s="1"/>
      <c r="N789" s="5">
        <f t="shared" ca="1" si="1613"/>
        <v>-0.61599999999999999</v>
      </c>
      <c r="O789" s="5">
        <f t="shared" ca="1" si="1519"/>
        <v>-0.61599999999999999</v>
      </c>
      <c r="P789" s="30">
        <f t="shared" ca="1" si="1621"/>
        <v>0</v>
      </c>
      <c r="Q789" s="28"/>
      <c r="R789" s="28"/>
      <c r="S789" s="28"/>
      <c r="T789" s="28"/>
      <c r="U789" s="5"/>
    </row>
    <row r="790" spans="1:21" x14ac:dyDescent="0.25">
      <c r="A790" s="4">
        <v>782</v>
      </c>
      <c r="B790" s="37" t="str">
        <f>MID(VLOOKUP(A790/4,'Nyquist Rate - Tx'!$E$15:$J$270,6),(MOD(A790,4)+1),1)</f>
        <v>0</v>
      </c>
      <c r="C790" s="5">
        <f t="shared" ca="1" si="1618"/>
        <v>91</v>
      </c>
      <c r="D790" s="35"/>
      <c r="E790" s="5">
        <f t="shared" ca="1" si="1608"/>
        <v>0.18200000000000002</v>
      </c>
      <c r="F790" s="5">
        <f t="shared" ca="1" si="1619"/>
        <v>0.18200000000000002</v>
      </c>
      <c r="G790" s="27">
        <f t="shared" ca="1" si="1620"/>
        <v>0</v>
      </c>
      <c r="H790" s="28"/>
      <c r="I790" s="28"/>
      <c r="J790" s="28"/>
      <c r="K790" s="28"/>
      <c r="L790" s="5"/>
      <c r="M790" s="1"/>
      <c r="N790" s="5">
        <f t="shared" ca="1" si="1613"/>
        <v>0.63700000000000001</v>
      </c>
      <c r="O790" s="5">
        <f t="shared" ca="1" si="1519"/>
        <v>0.63700000000000001</v>
      </c>
      <c r="P790" s="30">
        <f t="shared" ca="1" si="1621"/>
        <v>1</v>
      </c>
      <c r="Q790" s="28"/>
      <c r="R790" s="28"/>
      <c r="S790" s="28"/>
      <c r="T790" s="28"/>
      <c r="U790" s="5"/>
    </row>
    <row r="791" spans="1:21" x14ac:dyDescent="0.25">
      <c r="A791" s="4">
        <v>783</v>
      </c>
      <c r="B791" s="37" t="str">
        <f>MID(VLOOKUP(A791/4,'Nyquist Rate - Tx'!$E$15:$J$270,6),(MOD(A791,4)+1),1)</f>
        <v>0</v>
      </c>
      <c r="C791" s="5">
        <f t="shared" ca="1" si="1618"/>
        <v>28</v>
      </c>
      <c r="D791" s="35"/>
      <c r="E791" s="5">
        <f t="shared" ca="1" si="1608"/>
        <v>5.6000000000000008E-2</v>
      </c>
      <c r="F791" s="5">
        <f t="shared" ca="1" si="1619"/>
        <v>5.6000000000000008E-2</v>
      </c>
      <c r="G791" s="27">
        <f t="shared" ca="1" si="1620"/>
        <v>0</v>
      </c>
      <c r="H791" s="28"/>
      <c r="I791" s="28"/>
      <c r="J791" s="28"/>
      <c r="K791" s="28"/>
      <c r="L791" s="5"/>
      <c r="M791" s="1"/>
      <c r="N791" s="5">
        <f t="shared" ca="1" si="1613"/>
        <v>0.19600000000000001</v>
      </c>
      <c r="O791" s="5">
        <f t="shared" ca="1" si="1519"/>
        <v>0.19600000000000001</v>
      </c>
      <c r="P791" s="30">
        <f t="shared" ca="1" si="1621"/>
        <v>0</v>
      </c>
      <c r="Q791" s="28"/>
      <c r="R791" s="28"/>
      <c r="S791" s="28"/>
      <c r="T791" s="28"/>
      <c r="U791" s="5"/>
    </row>
    <row r="792" spans="1:21" x14ac:dyDescent="0.25">
      <c r="A792" s="4">
        <v>784</v>
      </c>
      <c r="B792" s="37" t="str">
        <f>MID(VLOOKUP(A792/4,'Nyquist Rate - Tx'!$E$15:$J$270,6),(MOD(A792,4)+1),1)</f>
        <v>1</v>
      </c>
      <c r="C792" s="5">
        <f t="shared" ca="1" si="1618"/>
        <v>-57</v>
      </c>
      <c r="D792" s="35"/>
      <c r="E792" s="5">
        <f t="shared" ca="1" si="1608"/>
        <v>-0.11399999999999999</v>
      </c>
      <c r="F792" s="5">
        <f t="shared" ca="1" si="1619"/>
        <v>0.88600000000000001</v>
      </c>
      <c r="G792" s="27">
        <f t="shared" ca="1" si="1620"/>
        <v>1</v>
      </c>
      <c r="H792" s="27" t="str">
        <f t="shared" ref="H792" ca="1" si="1646">CONCATENATE(G792, G793, G794, G795)</f>
        <v>1001</v>
      </c>
      <c r="I792" s="27">
        <f t="shared" ref="I792" ca="1" si="1647">BIN2DEC(H792)</f>
        <v>9</v>
      </c>
      <c r="J792" s="27">
        <v>196</v>
      </c>
      <c r="K792" s="27">
        <f t="shared" ref="K792" ca="1" si="1648">ABS(BIN2DEC(CONCATENATE(B792,B793,B794,B795))-I792)</f>
        <v>0</v>
      </c>
      <c r="L792" s="23">
        <f t="shared" ref="L792" ca="1" si="1649">I792*$K$2+$K$2/2</f>
        <v>11.875</v>
      </c>
      <c r="M792" s="1"/>
      <c r="N792" s="5">
        <f t="shared" ca="1" si="1613"/>
        <v>-0.39899999999999997</v>
      </c>
      <c r="O792" s="5">
        <f t="shared" ca="1" si="1519"/>
        <v>0.60099999999999998</v>
      </c>
      <c r="P792" s="30">
        <f t="shared" ca="1" si="1621"/>
        <v>1</v>
      </c>
      <c r="Q792" s="30" t="str">
        <f t="shared" ref="Q792" ca="1" si="1650">CONCATENATE(P792,P793,P794,P795)</f>
        <v>1001</v>
      </c>
      <c r="R792" s="30">
        <f t="shared" ref="R792" ca="1" si="1651">BIN2DEC(Q792)</f>
        <v>9</v>
      </c>
      <c r="S792" s="30">
        <v>196</v>
      </c>
      <c r="T792" s="30">
        <f t="shared" ref="T792" ca="1" si="1652">ABS(BIN2DEC(CONCATENATE(B792,B793,B794,B795))-R792)</f>
        <v>0</v>
      </c>
      <c r="U792" s="11">
        <f t="shared" ref="U792" ca="1" si="1653">R792*$K$2</f>
        <v>11.25</v>
      </c>
    </row>
    <row r="793" spans="1:21" x14ac:dyDescent="0.25">
      <c r="A793" s="4">
        <v>785</v>
      </c>
      <c r="B793" s="37" t="str">
        <f>MID(VLOOKUP(A793/4,'Nyquist Rate - Tx'!$E$15:$J$270,6),(MOD(A793,4)+1),1)</f>
        <v>0</v>
      </c>
      <c r="C793" s="5">
        <f t="shared" ca="1" si="1618"/>
        <v>67</v>
      </c>
      <c r="D793" s="35"/>
      <c r="E793" s="5">
        <f t="shared" ca="1" si="1608"/>
        <v>0.13400000000000001</v>
      </c>
      <c r="F793" s="5">
        <f t="shared" ca="1" si="1619"/>
        <v>0.13400000000000001</v>
      </c>
      <c r="G793" s="27">
        <f t="shared" ca="1" si="1620"/>
        <v>0</v>
      </c>
      <c r="H793" s="28"/>
      <c r="I793" s="28"/>
      <c r="J793" s="28"/>
      <c r="K793" s="28"/>
      <c r="L793" s="5"/>
      <c r="M793" s="1"/>
      <c r="N793" s="5">
        <f t="shared" ca="1" si="1613"/>
        <v>0.46899999999999997</v>
      </c>
      <c r="O793" s="5">
        <f t="shared" ca="1" si="1519"/>
        <v>0.46899999999999997</v>
      </c>
      <c r="P793" s="30">
        <f t="shared" ca="1" si="1621"/>
        <v>0</v>
      </c>
      <c r="Q793" s="28"/>
      <c r="R793" s="28"/>
      <c r="S793" s="28"/>
      <c r="T793" s="28"/>
      <c r="U793" s="5"/>
    </row>
    <row r="794" spans="1:21" x14ac:dyDescent="0.25">
      <c r="A794" s="4">
        <v>786</v>
      </c>
      <c r="B794" s="37" t="str">
        <f>MID(VLOOKUP(A794/4,'Nyquist Rate - Tx'!$E$15:$J$270,6),(MOD(A794,4)+1),1)</f>
        <v>0</v>
      </c>
      <c r="C794" s="5">
        <f t="shared" ca="1" si="1618"/>
        <v>27</v>
      </c>
      <c r="D794" s="35"/>
      <c r="E794" s="5">
        <f t="shared" ca="1" si="1608"/>
        <v>5.4000000000000006E-2</v>
      </c>
      <c r="F794" s="5">
        <f t="shared" ca="1" si="1619"/>
        <v>5.4000000000000006E-2</v>
      </c>
      <c r="G794" s="27">
        <f t="shared" ca="1" si="1620"/>
        <v>0</v>
      </c>
      <c r="H794" s="28"/>
      <c r="I794" s="28"/>
      <c r="J794" s="28"/>
      <c r="K794" s="28"/>
      <c r="L794" s="5"/>
      <c r="M794" s="1"/>
      <c r="N794" s="5">
        <f t="shared" ca="1" si="1613"/>
        <v>0.189</v>
      </c>
      <c r="O794" s="5">
        <f t="shared" ref="O794:O857" ca="1" si="1654">N794+B794</f>
        <v>0.189</v>
      </c>
      <c r="P794" s="30">
        <f t="shared" ca="1" si="1621"/>
        <v>0</v>
      </c>
      <c r="Q794" s="28"/>
      <c r="R794" s="28"/>
      <c r="S794" s="28"/>
      <c r="T794" s="28"/>
      <c r="U794" s="5"/>
    </row>
    <row r="795" spans="1:21" x14ac:dyDescent="0.25">
      <c r="A795" s="4">
        <v>787</v>
      </c>
      <c r="B795" s="37" t="str">
        <f>MID(VLOOKUP(A795/4,'Nyquist Rate - Tx'!$E$15:$J$270,6),(MOD(A795,4)+1),1)</f>
        <v>1</v>
      </c>
      <c r="C795" s="5">
        <f t="shared" ca="1" si="1618"/>
        <v>-38</v>
      </c>
      <c r="D795" s="35"/>
      <c r="E795" s="5">
        <f t="shared" ca="1" si="1608"/>
        <v>-7.6000000000000012E-2</v>
      </c>
      <c r="F795" s="5">
        <f t="shared" ca="1" si="1619"/>
        <v>0.92399999999999993</v>
      </c>
      <c r="G795" s="27">
        <f t="shared" ca="1" si="1620"/>
        <v>1</v>
      </c>
      <c r="H795" s="28"/>
      <c r="I795" s="28"/>
      <c r="J795" s="28"/>
      <c r="K795" s="28"/>
      <c r="L795" s="5"/>
      <c r="M795" s="1"/>
      <c r="N795" s="5">
        <f t="shared" ca="1" si="1613"/>
        <v>-0.26599999999999996</v>
      </c>
      <c r="O795" s="5">
        <f t="shared" ca="1" si="1654"/>
        <v>0.73399999999999999</v>
      </c>
      <c r="P795" s="30">
        <f t="shared" ca="1" si="1621"/>
        <v>1</v>
      </c>
      <c r="Q795" s="28"/>
      <c r="R795" s="28"/>
      <c r="S795" s="28"/>
      <c r="T795" s="28"/>
      <c r="U795" s="5"/>
    </row>
    <row r="796" spans="1:21" x14ac:dyDescent="0.25">
      <c r="A796" s="4">
        <v>788</v>
      </c>
      <c r="B796" s="37" t="str">
        <f>MID(VLOOKUP(A796/4,'Nyquist Rate - Tx'!$E$15:$J$270,6),(MOD(A796,4)+1),1)</f>
        <v>0</v>
      </c>
      <c r="C796" s="5">
        <f t="shared" ca="1" si="1618"/>
        <v>-25</v>
      </c>
      <c r="D796" s="35"/>
      <c r="E796" s="5">
        <f t="shared" ca="1" si="1608"/>
        <v>-0.05</v>
      </c>
      <c r="F796" s="5">
        <f t="shared" ca="1" si="1619"/>
        <v>-0.05</v>
      </c>
      <c r="G796" s="27">
        <f t="shared" ca="1" si="1620"/>
        <v>0</v>
      </c>
      <c r="H796" s="27" t="str">
        <f t="shared" ref="H796" ca="1" si="1655">CONCATENATE(G796, G797, G798, G799)</f>
        <v>0000</v>
      </c>
      <c r="I796" s="27">
        <f t="shared" ref="I796" ca="1" si="1656">BIN2DEC(H796)</f>
        <v>0</v>
      </c>
      <c r="J796" s="28">
        <v>197</v>
      </c>
      <c r="K796" s="27">
        <f t="shared" ref="K796" ca="1" si="1657">ABS(BIN2DEC(CONCATENATE(B796,B797,B798,B799))-I796)</f>
        <v>0</v>
      </c>
      <c r="L796" s="23">
        <f t="shared" ref="L796" ca="1" si="1658">I796*$K$2+$K$2/2</f>
        <v>0.625</v>
      </c>
      <c r="M796" s="1"/>
      <c r="N796" s="5">
        <f t="shared" ca="1" si="1613"/>
        <v>-0.17499999999999999</v>
      </c>
      <c r="O796" s="5">
        <f t="shared" ca="1" si="1654"/>
        <v>-0.17499999999999999</v>
      </c>
      <c r="P796" s="30">
        <f t="shared" ca="1" si="1621"/>
        <v>0</v>
      </c>
      <c r="Q796" s="30" t="str">
        <f t="shared" ref="Q796" ca="1" si="1659">CONCATENATE(P796,P797,P798,P799)</f>
        <v>0011</v>
      </c>
      <c r="R796" s="30">
        <f t="shared" ref="R796" ca="1" si="1660">BIN2DEC(Q796)</f>
        <v>3</v>
      </c>
      <c r="S796" s="30">
        <v>197</v>
      </c>
      <c r="T796" s="30">
        <f t="shared" ref="T796" ca="1" si="1661">ABS(BIN2DEC(CONCATENATE(B796,B797,B798,B799))-R796)</f>
        <v>3</v>
      </c>
      <c r="U796" s="11">
        <f t="shared" ref="U796" ca="1" si="1662">R796*$K$2</f>
        <v>3.75</v>
      </c>
    </row>
    <row r="797" spans="1:21" x14ac:dyDescent="0.25">
      <c r="A797" s="4">
        <v>789</v>
      </c>
      <c r="B797" s="37" t="str">
        <f>MID(VLOOKUP(A797/4,'Nyquist Rate - Tx'!$E$15:$J$270,6),(MOD(A797,4)+1),1)</f>
        <v>0</v>
      </c>
      <c r="C797" s="5">
        <f t="shared" ca="1" si="1618"/>
        <v>23</v>
      </c>
      <c r="D797" s="35"/>
      <c r="E797" s="5">
        <f t="shared" ca="1" si="1608"/>
        <v>4.6000000000000006E-2</v>
      </c>
      <c r="F797" s="5">
        <f t="shared" ca="1" si="1619"/>
        <v>4.6000000000000006E-2</v>
      </c>
      <c r="G797" s="27">
        <f t="shared" ca="1" si="1620"/>
        <v>0</v>
      </c>
      <c r="H797" s="28"/>
      <c r="I797" s="28"/>
      <c r="J797" s="28"/>
      <c r="K797" s="28"/>
      <c r="L797" s="5"/>
      <c r="M797" s="1"/>
      <c r="N797" s="5">
        <f t="shared" ca="1" si="1613"/>
        <v>0.161</v>
      </c>
      <c r="O797" s="5">
        <f t="shared" ca="1" si="1654"/>
        <v>0.161</v>
      </c>
      <c r="P797" s="30">
        <f t="shared" ca="1" si="1621"/>
        <v>0</v>
      </c>
      <c r="Q797" s="28"/>
      <c r="R797" s="28"/>
      <c r="S797" s="28"/>
      <c r="T797" s="28"/>
      <c r="U797" s="5"/>
    </row>
    <row r="798" spans="1:21" x14ac:dyDescent="0.25">
      <c r="A798" s="4">
        <v>790</v>
      </c>
      <c r="B798" s="37" t="str">
        <f>MID(VLOOKUP(A798/4,'Nyquist Rate - Tx'!$E$15:$J$270,6),(MOD(A798,4)+1),1)</f>
        <v>0</v>
      </c>
      <c r="C798" s="5">
        <f t="shared" ca="1" si="1618"/>
        <v>86</v>
      </c>
      <c r="D798" s="35"/>
      <c r="E798" s="5">
        <f t="shared" ca="1" si="1608"/>
        <v>0.17200000000000001</v>
      </c>
      <c r="F798" s="5">
        <f t="shared" ca="1" si="1619"/>
        <v>0.17200000000000001</v>
      </c>
      <c r="G798" s="27">
        <f t="shared" ca="1" si="1620"/>
        <v>0</v>
      </c>
      <c r="H798" s="28"/>
      <c r="I798" s="28"/>
      <c r="J798" s="28"/>
      <c r="K798" s="28"/>
      <c r="L798" s="5"/>
      <c r="M798" s="1"/>
      <c r="N798" s="5">
        <f t="shared" ca="1" si="1613"/>
        <v>0.60199999999999998</v>
      </c>
      <c r="O798" s="5">
        <f t="shared" ca="1" si="1654"/>
        <v>0.60199999999999998</v>
      </c>
      <c r="P798" s="30">
        <f t="shared" ca="1" si="1621"/>
        <v>1</v>
      </c>
      <c r="Q798" s="28"/>
      <c r="R798" s="28"/>
      <c r="S798" s="28"/>
      <c r="T798" s="28"/>
      <c r="U798" s="5"/>
    </row>
    <row r="799" spans="1:21" x14ac:dyDescent="0.25">
      <c r="A799" s="4">
        <v>791</v>
      </c>
      <c r="B799" s="37" t="str">
        <f>MID(VLOOKUP(A799/4,'Nyquist Rate - Tx'!$E$15:$J$270,6),(MOD(A799,4)+1),1)</f>
        <v>0</v>
      </c>
      <c r="C799" s="5">
        <f t="shared" ca="1" si="1618"/>
        <v>99</v>
      </c>
      <c r="D799" s="35"/>
      <c r="E799" s="5">
        <f t="shared" ca="1" si="1608"/>
        <v>0.19800000000000001</v>
      </c>
      <c r="F799" s="5">
        <f t="shared" ca="1" si="1619"/>
        <v>0.19800000000000001</v>
      </c>
      <c r="G799" s="27">
        <f t="shared" ca="1" si="1620"/>
        <v>0</v>
      </c>
      <c r="H799" s="28"/>
      <c r="I799" s="28"/>
      <c r="J799" s="28"/>
      <c r="K799" s="28"/>
      <c r="L799" s="5"/>
      <c r="M799" s="1"/>
      <c r="N799" s="5">
        <f t="shared" ca="1" si="1613"/>
        <v>0.69299999999999995</v>
      </c>
      <c r="O799" s="5">
        <f t="shared" ca="1" si="1654"/>
        <v>0.69299999999999995</v>
      </c>
      <c r="P799" s="30">
        <f t="shared" ca="1" si="1621"/>
        <v>1</v>
      </c>
      <c r="Q799" s="28"/>
      <c r="R799" s="28"/>
      <c r="S799" s="28"/>
      <c r="T799" s="28"/>
      <c r="U799" s="5"/>
    </row>
    <row r="800" spans="1:21" x14ac:dyDescent="0.25">
      <c r="A800" s="4">
        <v>792</v>
      </c>
      <c r="B800" s="37" t="str">
        <f>MID(VLOOKUP(A800/4,'Nyquist Rate - Tx'!$E$15:$J$270,6),(MOD(A800,4)+1),1)</f>
        <v>0</v>
      </c>
      <c r="C800" s="5">
        <f t="shared" ca="1" si="1618"/>
        <v>-37</v>
      </c>
      <c r="D800" s="35"/>
      <c r="E800" s="5">
        <f t="shared" ca="1" si="1608"/>
        <v>-7.3999999999999996E-2</v>
      </c>
      <c r="F800" s="5">
        <f t="shared" ca="1" si="1619"/>
        <v>-7.3999999999999996E-2</v>
      </c>
      <c r="G800" s="27">
        <f t="shared" ca="1" si="1620"/>
        <v>0</v>
      </c>
      <c r="H800" s="27" t="str">
        <f t="shared" ref="H800" ca="1" si="1663">CONCATENATE(G800, G801, G802, G803)</f>
        <v>0110</v>
      </c>
      <c r="I800" s="27">
        <f t="shared" ref="I800" ca="1" si="1664">BIN2DEC(H800)</f>
        <v>6</v>
      </c>
      <c r="J800" s="27">
        <v>198</v>
      </c>
      <c r="K800" s="27">
        <f t="shared" ref="K800" ca="1" si="1665">ABS(BIN2DEC(CONCATENATE(B800,B801,B802,B803))-I800)</f>
        <v>0</v>
      </c>
      <c r="L800" s="23">
        <f t="shared" ref="L800" ca="1" si="1666">I800*$K$2+$K$2/2</f>
        <v>8.125</v>
      </c>
      <c r="M800" s="1"/>
      <c r="N800" s="5">
        <f t="shared" ca="1" si="1613"/>
        <v>-0.25900000000000001</v>
      </c>
      <c r="O800" s="5">
        <f t="shared" ca="1" si="1654"/>
        <v>-0.25900000000000001</v>
      </c>
      <c r="P800" s="30">
        <f t="shared" ca="1" si="1621"/>
        <v>0</v>
      </c>
      <c r="Q800" s="30" t="str">
        <f t="shared" ref="Q800" ca="1" si="1667">CONCATENATE(P800,P801,P802,P803)</f>
        <v>0110</v>
      </c>
      <c r="R800" s="30">
        <f t="shared" ref="R800" ca="1" si="1668">BIN2DEC(Q800)</f>
        <v>6</v>
      </c>
      <c r="S800" s="30">
        <v>198</v>
      </c>
      <c r="T800" s="30">
        <f t="shared" ref="T800" ca="1" si="1669">ABS(BIN2DEC(CONCATENATE(B800,B801,B802,B803))-R800)</f>
        <v>0</v>
      </c>
      <c r="U800" s="11">
        <f t="shared" ref="U800" ca="1" si="1670">R800*$K$2</f>
        <v>7.5</v>
      </c>
    </row>
    <row r="801" spans="1:21" x14ac:dyDescent="0.25">
      <c r="A801" s="4">
        <v>793</v>
      </c>
      <c r="B801" s="37" t="str">
        <f>MID(VLOOKUP(A801/4,'Nyquist Rate - Tx'!$E$15:$J$270,6),(MOD(A801,4)+1),1)</f>
        <v>1</v>
      </c>
      <c r="C801" s="5">
        <f t="shared" ca="1" si="1618"/>
        <v>-9</v>
      </c>
      <c r="D801" s="35"/>
      <c r="E801" s="5">
        <f t="shared" ca="1" si="1608"/>
        <v>-1.7999999999999999E-2</v>
      </c>
      <c r="F801" s="5">
        <f t="shared" ca="1" si="1619"/>
        <v>0.98199999999999998</v>
      </c>
      <c r="G801" s="27">
        <f t="shared" ca="1" si="1620"/>
        <v>1</v>
      </c>
      <c r="H801" s="28"/>
      <c r="I801" s="28"/>
      <c r="J801" s="28"/>
      <c r="K801" s="28"/>
      <c r="L801" s="5"/>
      <c r="M801" s="1"/>
      <c r="N801" s="5">
        <f t="shared" ca="1" si="1613"/>
        <v>-6.3E-2</v>
      </c>
      <c r="O801" s="5">
        <f t="shared" ca="1" si="1654"/>
        <v>0.93700000000000006</v>
      </c>
      <c r="P801" s="30">
        <f t="shared" ca="1" si="1621"/>
        <v>1</v>
      </c>
      <c r="Q801" s="28"/>
      <c r="R801" s="28"/>
      <c r="S801" s="28"/>
      <c r="T801" s="28"/>
      <c r="U801" s="5"/>
    </row>
    <row r="802" spans="1:21" x14ac:dyDescent="0.25">
      <c r="A802" s="4">
        <v>794</v>
      </c>
      <c r="B802" s="37" t="str">
        <f>MID(VLOOKUP(A802/4,'Nyquist Rate - Tx'!$E$15:$J$270,6),(MOD(A802,4)+1),1)</f>
        <v>1</v>
      </c>
      <c r="C802" s="5">
        <f t="shared" ca="1" si="1618"/>
        <v>-41</v>
      </c>
      <c r="D802" s="35"/>
      <c r="E802" s="5">
        <f t="shared" ca="1" si="1608"/>
        <v>-8.2000000000000003E-2</v>
      </c>
      <c r="F802" s="5">
        <f t="shared" ca="1" si="1619"/>
        <v>0.91800000000000004</v>
      </c>
      <c r="G802" s="27">
        <f t="shared" ca="1" si="1620"/>
        <v>1</v>
      </c>
      <c r="H802" s="28"/>
      <c r="I802" s="28"/>
      <c r="J802" s="28"/>
      <c r="K802" s="28"/>
      <c r="L802" s="5"/>
      <c r="M802" s="1"/>
      <c r="N802" s="5">
        <f t="shared" ca="1" si="1613"/>
        <v>-0.28699999999999998</v>
      </c>
      <c r="O802" s="5">
        <f t="shared" ca="1" si="1654"/>
        <v>0.71300000000000008</v>
      </c>
      <c r="P802" s="30">
        <f t="shared" ca="1" si="1621"/>
        <v>1</v>
      </c>
      <c r="Q802" s="28"/>
      <c r="R802" s="28"/>
      <c r="S802" s="28"/>
      <c r="T802" s="28"/>
      <c r="U802" s="5"/>
    </row>
    <row r="803" spans="1:21" x14ac:dyDescent="0.25">
      <c r="A803" s="4">
        <v>795</v>
      </c>
      <c r="B803" s="37" t="str">
        <f>MID(VLOOKUP(A803/4,'Nyquist Rate - Tx'!$E$15:$J$270,6),(MOD(A803,4)+1),1)</f>
        <v>0</v>
      </c>
      <c r="C803" s="5">
        <f t="shared" ca="1" si="1618"/>
        <v>6</v>
      </c>
      <c r="D803" s="35"/>
      <c r="E803" s="5">
        <f t="shared" ca="1" si="1608"/>
        <v>1.2E-2</v>
      </c>
      <c r="F803" s="5">
        <f t="shared" ca="1" si="1619"/>
        <v>1.2E-2</v>
      </c>
      <c r="G803" s="27">
        <f t="shared" ca="1" si="1620"/>
        <v>0</v>
      </c>
      <c r="H803" s="28"/>
      <c r="I803" s="28"/>
      <c r="J803" s="28"/>
      <c r="K803" s="28"/>
      <c r="L803" s="5"/>
      <c r="M803" s="1"/>
      <c r="N803" s="5">
        <f t="shared" ca="1" si="1613"/>
        <v>4.1999999999999996E-2</v>
      </c>
      <c r="O803" s="5">
        <f t="shared" ca="1" si="1654"/>
        <v>4.1999999999999996E-2</v>
      </c>
      <c r="P803" s="30">
        <f t="shared" ca="1" si="1621"/>
        <v>0</v>
      </c>
      <c r="Q803" s="28"/>
      <c r="R803" s="28"/>
      <c r="S803" s="28"/>
      <c r="T803" s="28"/>
      <c r="U803" s="5"/>
    </row>
    <row r="804" spans="1:21" x14ac:dyDescent="0.25">
      <c r="A804" s="4">
        <v>796</v>
      </c>
      <c r="B804" s="37" t="str">
        <f>MID(VLOOKUP(A804/4,'Nyquist Rate - Tx'!$E$15:$J$270,6),(MOD(A804,4)+1),1)</f>
        <v>0</v>
      </c>
      <c r="C804" s="5">
        <f t="shared" ca="1" si="1618"/>
        <v>-76</v>
      </c>
      <c r="D804" s="35"/>
      <c r="E804" s="5">
        <f t="shared" ca="1" si="1608"/>
        <v>-0.15200000000000002</v>
      </c>
      <c r="F804" s="5">
        <f t="shared" ca="1" si="1619"/>
        <v>-0.15200000000000002</v>
      </c>
      <c r="G804" s="27">
        <f t="shared" ca="1" si="1620"/>
        <v>0</v>
      </c>
      <c r="H804" s="27" t="str">
        <f t="shared" ref="H804" ca="1" si="1671">CONCATENATE(G804, G805, G806, G807)</f>
        <v>0000</v>
      </c>
      <c r="I804" s="27">
        <f t="shared" ref="I804" ca="1" si="1672">BIN2DEC(H804)</f>
        <v>0</v>
      </c>
      <c r="J804" s="28">
        <v>199</v>
      </c>
      <c r="K804" s="27">
        <f t="shared" ref="K804" ca="1" si="1673">ABS(BIN2DEC(CONCATENATE(B804,B805,B806,B807))-I804)</f>
        <v>0</v>
      </c>
      <c r="L804" s="23">
        <f t="shared" ref="L804" ca="1" si="1674">I804*$K$2+$K$2/2</f>
        <v>0.625</v>
      </c>
      <c r="M804" s="1"/>
      <c r="N804" s="5">
        <f t="shared" ca="1" si="1613"/>
        <v>-0.53199999999999992</v>
      </c>
      <c r="O804" s="5">
        <f t="shared" ca="1" si="1654"/>
        <v>-0.53199999999999992</v>
      </c>
      <c r="P804" s="30">
        <f t="shared" ca="1" si="1621"/>
        <v>0</v>
      </c>
      <c r="Q804" s="30" t="str">
        <f t="shared" ref="Q804" ca="1" si="1675">CONCATENATE(P804,P805,P806,P807)</f>
        <v>0110</v>
      </c>
      <c r="R804" s="30">
        <f t="shared" ref="R804" ca="1" si="1676">BIN2DEC(Q804)</f>
        <v>6</v>
      </c>
      <c r="S804" s="30">
        <v>199</v>
      </c>
      <c r="T804" s="30">
        <f t="shared" ref="T804" ca="1" si="1677">ABS(BIN2DEC(CONCATENATE(B804,B805,B806,B807))-R804)</f>
        <v>6</v>
      </c>
      <c r="U804" s="11">
        <f t="shared" ref="U804" ca="1" si="1678">R804*$K$2</f>
        <v>7.5</v>
      </c>
    </row>
    <row r="805" spans="1:21" x14ac:dyDescent="0.25">
      <c r="A805" s="4">
        <v>797</v>
      </c>
      <c r="B805" s="37" t="str">
        <f>MID(VLOOKUP(A805/4,'Nyquist Rate - Tx'!$E$15:$J$270,6),(MOD(A805,4)+1),1)</f>
        <v>0</v>
      </c>
      <c r="C805" s="5">
        <f t="shared" ca="1" si="1618"/>
        <v>100</v>
      </c>
      <c r="D805" s="35"/>
      <c r="E805" s="5">
        <f t="shared" ca="1" si="1608"/>
        <v>0.2</v>
      </c>
      <c r="F805" s="5">
        <f t="shared" ca="1" si="1619"/>
        <v>0.2</v>
      </c>
      <c r="G805" s="27">
        <f t="shared" ca="1" si="1620"/>
        <v>0</v>
      </c>
      <c r="H805" s="28"/>
      <c r="I805" s="28"/>
      <c r="J805" s="28"/>
      <c r="K805" s="28"/>
      <c r="L805" s="5"/>
      <c r="M805" s="1"/>
      <c r="N805" s="5">
        <f t="shared" ca="1" si="1613"/>
        <v>0.7</v>
      </c>
      <c r="O805" s="5">
        <f t="shared" ca="1" si="1654"/>
        <v>0.7</v>
      </c>
      <c r="P805" s="30">
        <f t="shared" ca="1" si="1621"/>
        <v>1</v>
      </c>
      <c r="Q805" s="28"/>
      <c r="R805" s="28"/>
      <c r="S805" s="28"/>
      <c r="T805" s="28"/>
      <c r="U805" s="5"/>
    </row>
    <row r="806" spans="1:21" x14ac:dyDescent="0.25">
      <c r="A806" s="4">
        <v>798</v>
      </c>
      <c r="B806" s="37" t="str">
        <f>MID(VLOOKUP(A806/4,'Nyquist Rate - Tx'!$E$15:$J$270,6),(MOD(A806,4)+1),1)</f>
        <v>0</v>
      </c>
      <c r="C806" s="5">
        <f t="shared" ca="1" si="1618"/>
        <v>90</v>
      </c>
      <c r="D806" s="35"/>
      <c r="E806" s="5">
        <f t="shared" ca="1" si="1608"/>
        <v>0.18000000000000002</v>
      </c>
      <c r="F806" s="5">
        <f t="shared" ca="1" si="1619"/>
        <v>0.18000000000000002</v>
      </c>
      <c r="G806" s="27">
        <f t="shared" ca="1" si="1620"/>
        <v>0</v>
      </c>
      <c r="H806" s="28"/>
      <c r="I806" s="28"/>
      <c r="J806" s="28"/>
      <c r="K806" s="28"/>
      <c r="L806" s="5"/>
      <c r="M806" s="1"/>
      <c r="N806" s="5">
        <f t="shared" ca="1" si="1613"/>
        <v>0.63</v>
      </c>
      <c r="O806" s="5">
        <f t="shared" ca="1" si="1654"/>
        <v>0.63</v>
      </c>
      <c r="P806" s="30">
        <f t="shared" ca="1" si="1621"/>
        <v>1</v>
      </c>
      <c r="Q806" s="28"/>
      <c r="R806" s="28"/>
      <c r="S806" s="28"/>
      <c r="T806" s="28"/>
      <c r="U806" s="5"/>
    </row>
    <row r="807" spans="1:21" x14ac:dyDescent="0.25">
      <c r="A807" s="4">
        <v>799</v>
      </c>
      <c r="B807" s="37" t="str">
        <f>MID(VLOOKUP(A807/4,'Nyquist Rate - Tx'!$E$15:$J$270,6),(MOD(A807,4)+1),1)</f>
        <v>0</v>
      </c>
      <c r="C807" s="5">
        <f t="shared" ca="1" si="1618"/>
        <v>-97</v>
      </c>
      <c r="D807" s="35"/>
      <c r="E807" s="5">
        <f t="shared" ca="1" si="1608"/>
        <v>-0.19400000000000001</v>
      </c>
      <c r="F807" s="5">
        <f t="shared" ca="1" si="1619"/>
        <v>-0.19400000000000001</v>
      </c>
      <c r="G807" s="27">
        <f t="shared" ca="1" si="1620"/>
        <v>0</v>
      </c>
      <c r="H807" s="28"/>
      <c r="I807" s="28"/>
      <c r="J807" s="28"/>
      <c r="K807" s="28"/>
      <c r="L807" s="5"/>
      <c r="M807" s="1"/>
      <c r="N807" s="5">
        <f t="shared" ca="1" si="1613"/>
        <v>-0.67899999999999994</v>
      </c>
      <c r="O807" s="5">
        <f t="shared" ca="1" si="1654"/>
        <v>-0.67899999999999994</v>
      </c>
      <c r="P807" s="30">
        <f t="shared" ca="1" si="1621"/>
        <v>0</v>
      </c>
      <c r="Q807" s="28"/>
      <c r="R807" s="28"/>
      <c r="S807" s="28"/>
      <c r="T807" s="28"/>
      <c r="U807" s="5"/>
    </row>
    <row r="808" spans="1:21" x14ac:dyDescent="0.25">
      <c r="A808" s="4">
        <v>800</v>
      </c>
      <c r="B808" s="37" t="str">
        <f>MID(VLOOKUP(A808/4,'Nyquist Rate - Tx'!$E$15:$J$270,6),(MOD(A808,4)+1),1)</f>
        <v>1</v>
      </c>
      <c r="C808" s="5">
        <f t="shared" ca="1" si="1618"/>
        <v>-68</v>
      </c>
      <c r="D808" s="35"/>
      <c r="E808" s="5">
        <f t="shared" ca="1" si="1608"/>
        <v>-0.13600000000000001</v>
      </c>
      <c r="F808" s="5">
        <f t="shared" ca="1" si="1619"/>
        <v>0.86399999999999999</v>
      </c>
      <c r="G808" s="27">
        <f t="shared" ca="1" si="1620"/>
        <v>1</v>
      </c>
      <c r="H808" s="27" t="str">
        <f t="shared" ref="H808" ca="1" si="1679">CONCATENATE(G808, G809, G810, G811)</f>
        <v>1001</v>
      </c>
      <c r="I808" s="27">
        <f t="shared" ref="I808" ca="1" si="1680">BIN2DEC(H808)</f>
        <v>9</v>
      </c>
      <c r="J808" s="27">
        <v>200</v>
      </c>
      <c r="K808" s="27">
        <f t="shared" ref="K808" ca="1" si="1681">ABS(BIN2DEC(CONCATENATE(B808,B809,B810,B811))-I808)</f>
        <v>0</v>
      </c>
      <c r="L808" s="23">
        <f t="shared" ref="L808" ca="1" si="1682">I808*$K$2+$K$2/2</f>
        <v>11.875</v>
      </c>
      <c r="M808" s="1"/>
      <c r="N808" s="5">
        <f t="shared" ca="1" si="1613"/>
        <v>-0.47599999999999998</v>
      </c>
      <c r="O808" s="5">
        <f t="shared" ca="1" si="1654"/>
        <v>0.52400000000000002</v>
      </c>
      <c r="P808" s="30">
        <f t="shared" ca="1" si="1621"/>
        <v>1</v>
      </c>
      <c r="Q808" s="30" t="str">
        <f t="shared" ref="Q808" ca="1" si="1683">CONCATENATE(P808,P809,P810,P811)</f>
        <v>1001</v>
      </c>
      <c r="R808" s="30">
        <f t="shared" ref="R808" ca="1" si="1684">BIN2DEC(Q808)</f>
        <v>9</v>
      </c>
      <c r="S808" s="30">
        <v>200</v>
      </c>
      <c r="T808" s="30">
        <f t="shared" ref="T808" ca="1" si="1685">ABS(BIN2DEC(CONCATENATE(B808,B809,B810,B811))-R808)</f>
        <v>0</v>
      </c>
      <c r="U808" s="11">
        <f t="shared" ref="U808" ca="1" si="1686">R808*$K$2</f>
        <v>11.25</v>
      </c>
    </row>
    <row r="809" spans="1:21" x14ac:dyDescent="0.25">
      <c r="A809" s="4">
        <v>801</v>
      </c>
      <c r="B809" s="37" t="str">
        <f>MID(VLOOKUP(A809/4,'Nyquist Rate - Tx'!$E$15:$J$270,6),(MOD(A809,4)+1),1)</f>
        <v>0</v>
      </c>
      <c r="C809" s="5">
        <f t="shared" ca="1" si="1618"/>
        <v>63</v>
      </c>
      <c r="D809" s="35"/>
      <c r="E809" s="5">
        <f t="shared" ca="1" si="1608"/>
        <v>0.126</v>
      </c>
      <c r="F809" s="5">
        <f t="shared" ca="1" si="1619"/>
        <v>0.126</v>
      </c>
      <c r="G809" s="27">
        <f t="shared" ca="1" si="1620"/>
        <v>0</v>
      </c>
      <c r="H809" s="28"/>
      <c r="I809" s="28"/>
      <c r="J809" s="28"/>
      <c r="K809" s="28"/>
      <c r="L809" s="5"/>
      <c r="M809" s="1"/>
      <c r="N809" s="5">
        <f t="shared" ca="1" si="1613"/>
        <v>0.44099999999999995</v>
      </c>
      <c r="O809" s="5">
        <f t="shared" ca="1" si="1654"/>
        <v>0.44099999999999995</v>
      </c>
      <c r="P809" s="30">
        <f t="shared" ca="1" si="1621"/>
        <v>0</v>
      </c>
      <c r="Q809" s="28"/>
      <c r="R809" s="28"/>
      <c r="S809" s="28"/>
      <c r="T809" s="28"/>
      <c r="U809" s="5"/>
    </row>
    <row r="810" spans="1:21" x14ac:dyDescent="0.25">
      <c r="A810" s="4">
        <v>802</v>
      </c>
      <c r="B810" s="37" t="str">
        <f>MID(VLOOKUP(A810/4,'Nyquist Rate - Tx'!$E$15:$J$270,6),(MOD(A810,4)+1),1)</f>
        <v>0</v>
      </c>
      <c r="C810" s="5">
        <f t="shared" ca="1" si="1618"/>
        <v>-14</v>
      </c>
      <c r="D810" s="35"/>
      <c r="E810" s="5">
        <f t="shared" ca="1" si="1608"/>
        <v>-2.8000000000000004E-2</v>
      </c>
      <c r="F810" s="5">
        <f t="shared" ca="1" si="1619"/>
        <v>-2.8000000000000004E-2</v>
      </c>
      <c r="G810" s="27">
        <f t="shared" ca="1" si="1620"/>
        <v>0</v>
      </c>
      <c r="H810" s="28"/>
      <c r="I810" s="28"/>
      <c r="J810" s="28"/>
      <c r="K810" s="28"/>
      <c r="L810" s="5"/>
      <c r="M810" s="1"/>
      <c r="N810" s="5">
        <f t="shared" ca="1" si="1613"/>
        <v>-9.8000000000000004E-2</v>
      </c>
      <c r="O810" s="5">
        <f t="shared" ca="1" si="1654"/>
        <v>-9.8000000000000004E-2</v>
      </c>
      <c r="P810" s="30">
        <f t="shared" ca="1" si="1621"/>
        <v>0</v>
      </c>
      <c r="Q810" s="28"/>
      <c r="R810" s="28"/>
      <c r="S810" s="28"/>
      <c r="T810" s="28"/>
      <c r="U810" s="5"/>
    </row>
    <row r="811" spans="1:21" x14ac:dyDescent="0.25">
      <c r="A811" s="4">
        <v>803</v>
      </c>
      <c r="B811" s="37" t="str">
        <f>MID(VLOOKUP(A811/4,'Nyquist Rate - Tx'!$E$15:$J$270,6),(MOD(A811,4)+1),1)</f>
        <v>1</v>
      </c>
      <c r="C811" s="5">
        <f t="shared" ca="1" si="1618"/>
        <v>7</v>
      </c>
      <c r="D811" s="35"/>
      <c r="E811" s="5">
        <f t="shared" ca="1" si="1608"/>
        <v>1.4000000000000002E-2</v>
      </c>
      <c r="F811" s="5">
        <f t="shared" ca="1" si="1619"/>
        <v>1.014</v>
      </c>
      <c r="G811" s="27">
        <f t="shared" ca="1" si="1620"/>
        <v>1</v>
      </c>
      <c r="H811" s="28"/>
      <c r="I811" s="28"/>
      <c r="J811" s="28"/>
      <c r="K811" s="28"/>
      <c r="L811" s="5"/>
      <c r="M811" s="1"/>
      <c r="N811" s="5">
        <f t="shared" ca="1" si="1613"/>
        <v>4.9000000000000002E-2</v>
      </c>
      <c r="O811" s="5">
        <f t="shared" ca="1" si="1654"/>
        <v>1.0489999999999999</v>
      </c>
      <c r="P811" s="30">
        <f t="shared" ca="1" si="1621"/>
        <v>1</v>
      </c>
      <c r="Q811" s="28"/>
      <c r="R811" s="28"/>
      <c r="S811" s="28"/>
      <c r="T811" s="28"/>
      <c r="U811" s="5"/>
    </row>
    <row r="812" spans="1:21" x14ac:dyDescent="0.25">
      <c r="A812" s="4">
        <v>804</v>
      </c>
      <c r="B812" s="37" t="str">
        <f>MID(VLOOKUP(A812/4,'Nyquist Rate - Tx'!$E$15:$J$270,6),(MOD(A812,4)+1),1)</f>
        <v>0</v>
      </c>
      <c r="C812" s="5">
        <f t="shared" ca="1" si="1618"/>
        <v>-31</v>
      </c>
      <c r="D812" s="35"/>
      <c r="E812" s="5">
        <f t="shared" ca="1" si="1608"/>
        <v>-6.2E-2</v>
      </c>
      <c r="F812" s="5">
        <f t="shared" ca="1" si="1619"/>
        <v>-6.2E-2</v>
      </c>
      <c r="G812" s="27">
        <f t="shared" ca="1" si="1620"/>
        <v>0</v>
      </c>
      <c r="H812" s="27" t="str">
        <f t="shared" ref="H812" ca="1" si="1687">CONCATENATE(G812, G813, G814, G815)</f>
        <v>0000</v>
      </c>
      <c r="I812" s="27">
        <f t="shared" ref="I812" ca="1" si="1688">BIN2DEC(H812)</f>
        <v>0</v>
      </c>
      <c r="J812" s="28">
        <v>201</v>
      </c>
      <c r="K812" s="27">
        <f t="shared" ref="K812" ca="1" si="1689">ABS(BIN2DEC(CONCATENATE(B812,B813,B814,B815))-I812)</f>
        <v>0</v>
      </c>
      <c r="L812" s="23">
        <f t="shared" ref="L812" ca="1" si="1690">I812*$K$2+$K$2/2</f>
        <v>0.625</v>
      </c>
      <c r="M812" s="1"/>
      <c r="N812" s="5">
        <f t="shared" ca="1" si="1613"/>
        <v>-0.217</v>
      </c>
      <c r="O812" s="5">
        <f t="shared" ca="1" si="1654"/>
        <v>-0.217</v>
      </c>
      <c r="P812" s="30">
        <f t="shared" ca="1" si="1621"/>
        <v>0</v>
      </c>
      <c r="Q812" s="30" t="str">
        <f t="shared" ref="Q812" ca="1" si="1691">CONCATENATE(P812,P813,P814,P815)</f>
        <v>0000</v>
      </c>
      <c r="R812" s="30">
        <f t="shared" ref="R812" ca="1" si="1692">BIN2DEC(Q812)</f>
        <v>0</v>
      </c>
      <c r="S812" s="30">
        <v>201</v>
      </c>
      <c r="T812" s="30">
        <f t="shared" ref="T812" ca="1" si="1693">ABS(BIN2DEC(CONCATENATE(B812,B813,B814,B815))-R812)</f>
        <v>0</v>
      </c>
      <c r="U812" s="11">
        <f t="shared" ref="U812" ca="1" si="1694">R812*$K$2</f>
        <v>0</v>
      </c>
    </row>
    <row r="813" spans="1:21" x14ac:dyDescent="0.25">
      <c r="A813" s="4">
        <v>805</v>
      </c>
      <c r="B813" s="37" t="str">
        <f>MID(VLOOKUP(A813/4,'Nyquist Rate - Tx'!$E$15:$J$270,6),(MOD(A813,4)+1),1)</f>
        <v>0</v>
      </c>
      <c r="C813" s="5">
        <f t="shared" ca="1" si="1618"/>
        <v>-43</v>
      </c>
      <c r="D813" s="35"/>
      <c r="E813" s="5">
        <f t="shared" ca="1" si="1608"/>
        <v>-8.6000000000000007E-2</v>
      </c>
      <c r="F813" s="5">
        <f t="shared" ca="1" si="1619"/>
        <v>-8.6000000000000007E-2</v>
      </c>
      <c r="G813" s="27">
        <f t="shared" ca="1" si="1620"/>
        <v>0</v>
      </c>
      <c r="H813" s="28"/>
      <c r="I813" s="28"/>
      <c r="J813" s="28"/>
      <c r="K813" s="28"/>
      <c r="L813" s="5"/>
      <c r="M813" s="1"/>
      <c r="N813" s="5">
        <f t="shared" ca="1" si="1613"/>
        <v>-0.30099999999999999</v>
      </c>
      <c r="O813" s="5">
        <f t="shared" ca="1" si="1654"/>
        <v>-0.30099999999999999</v>
      </c>
      <c r="P813" s="30">
        <f t="shared" ca="1" si="1621"/>
        <v>0</v>
      </c>
      <c r="Q813" s="28"/>
      <c r="R813" s="28"/>
      <c r="S813" s="28"/>
      <c r="T813" s="28"/>
      <c r="U813" s="5"/>
    </row>
    <row r="814" spans="1:21" x14ac:dyDescent="0.25">
      <c r="A814" s="4">
        <v>806</v>
      </c>
      <c r="B814" s="37" t="str">
        <f>MID(VLOOKUP(A814/4,'Nyquist Rate - Tx'!$E$15:$J$270,6),(MOD(A814,4)+1),1)</f>
        <v>0</v>
      </c>
      <c r="C814" s="5">
        <f t="shared" ca="1" si="1618"/>
        <v>-99</v>
      </c>
      <c r="D814" s="35"/>
      <c r="E814" s="5">
        <f t="shared" ca="1" si="1608"/>
        <v>-0.19800000000000001</v>
      </c>
      <c r="F814" s="5">
        <f t="shared" ca="1" si="1619"/>
        <v>-0.19800000000000001</v>
      </c>
      <c r="G814" s="27">
        <f t="shared" ca="1" si="1620"/>
        <v>0</v>
      </c>
      <c r="H814" s="28"/>
      <c r="I814" s="28"/>
      <c r="J814" s="28"/>
      <c r="K814" s="28"/>
      <c r="L814" s="5"/>
      <c r="M814" s="1"/>
      <c r="N814" s="5">
        <f t="shared" ca="1" si="1613"/>
        <v>-0.69299999999999995</v>
      </c>
      <c r="O814" s="5">
        <f t="shared" ca="1" si="1654"/>
        <v>-0.69299999999999995</v>
      </c>
      <c r="P814" s="30">
        <f t="shared" ca="1" si="1621"/>
        <v>0</v>
      </c>
      <c r="Q814" s="28"/>
      <c r="R814" s="28"/>
      <c r="S814" s="28"/>
      <c r="T814" s="28"/>
      <c r="U814" s="5"/>
    </row>
    <row r="815" spans="1:21" x14ac:dyDescent="0.25">
      <c r="A815" s="4">
        <v>807</v>
      </c>
      <c r="B815" s="37" t="str">
        <f>MID(VLOOKUP(A815/4,'Nyquist Rate - Tx'!$E$15:$J$270,6),(MOD(A815,4)+1),1)</f>
        <v>0</v>
      </c>
      <c r="C815" s="5">
        <f t="shared" ca="1" si="1618"/>
        <v>69</v>
      </c>
      <c r="D815" s="35"/>
      <c r="E815" s="5">
        <f t="shared" ca="1" si="1608"/>
        <v>0.13799999999999998</v>
      </c>
      <c r="F815" s="5">
        <f t="shared" ca="1" si="1619"/>
        <v>0.13799999999999998</v>
      </c>
      <c r="G815" s="27">
        <f t="shared" ca="1" si="1620"/>
        <v>0</v>
      </c>
      <c r="H815" s="28"/>
      <c r="I815" s="28"/>
      <c r="J815" s="28"/>
      <c r="K815" s="28"/>
      <c r="L815" s="5"/>
      <c r="M815" s="1"/>
      <c r="N815" s="5">
        <f t="shared" ca="1" si="1613"/>
        <v>0.48299999999999993</v>
      </c>
      <c r="O815" s="5">
        <f t="shared" ca="1" si="1654"/>
        <v>0.48299999999999993</v>
      </c>
      <c r="P815" s="30">
        <f t="shared" ca="1" si="1621"/>
        <v>0</v>
      </c>
      <c r="Q815" s="28"/>
      <c r="R815" s="28"/>
      <c r="S815" s="28"/>
      <c r="T815" s="28"/>
      <c r="U815" s="5"/>
    </row>
    <row r="816" spans="1:21" x14ac:dyDescent="0.25">
      <c r="A816" s="4">
        <v>808</v>
      </c>
      <c r="B816" s="37" t="str">
        <f>MID(VLOOKUP(A816/4,'Nyquist Rate - Tx'!$E$15:$J$270,6),(MOD(A816,4)+1),1)</f>
        <v>0</v>
      </c>
      <c r="C816" s="5">
        <f t="shared" ca="1" si="1618"/>
        <v>52</v>
      </c>
      <c r="D816" s="35"/>
      <c r="E816" s="5">
        <f t="shared" ca="1" si="1608"/>
        <v>0.10400000000000001</v>
      </c>
      <c r="F816" s="5">
        <f t="shared" ca="1" si="1619"/>
        <v>0.10400000000000001</v>
      </c>
      <c r="G816" s="27">
        <f t="shared" ca="1" si="1620"/>
        <v>0</v>
      </c>
      <c r="H816" s="27" t="str">
        <f t="shared" ref="H816" ca="1" si="1695">CONCATENATE(G816, G817, G818, G819)</f>
        <v>0110</v>
      </c>
      <c r="I816" s="27">
        <f t="shared" ref="I816" ca="1" si="1696">BIN2DEC(H816)</f>
        <v>6</v>
      </c>
      <c r="J816" s="27">
        <v>202</v>
      </c>
      <c r="K816" s="27">
        <f t="shared" ref="K816" ca="1" si="1697">ABS(BIN2DEC(CONCATENATE(B816,B817,B818,B819))-I816)</f>
        <v>0</v>
      </c>
      <c r="L816" s="23">
        <f t="shared" ref="L816" ca="1" si="1698">I816*$K$2+$K$2/2</f>
        <v>8.125</v>
      </c>
      <c r="M816" s="1"/>
      <c r="N816" s="5">
        <f t="shared" ca="1" si="1613"/>
        <v>0.36399999999999999</v>
      </c>
      <c r="O816" s="5">
        <f t="shared" ca="1" si="1654"/>
        <v>0.36399999999999999</v>
      </c>
      <c r="P816" s="30">
        <f t="shared" ca="1" si="1621"/>
        <v>0</v>
      </c>
      <c r="Q816" s="30" t="str">
        <f t="shared" ref="Q816" ca="1" si="1699">CONCATENATE(P816,P817,P818,P819)</f>
        <v>0000</v>
      </c>
      <c r="R816" s="30">
        <f t="shared" ref="R816" ca="1" si="1700">BIN2DEC(Q816)</f>
        <v>0</v>
      </c>
      <c r="S816" s="30">
        <v>202</v>
      </c>
      <c r="T816" s="30">
        <f t="shared" ref="T816" ca="1" si="1701">ABS(BIN2DEC(CONCATENATE(B816,B817,B818,B819))-R816)</f>
        <v>6</v>
      </c>
      <c r="U816" s="11">
        <f t="shared" ref="U816" ca="1" si="1702">R816*$K$2</f>
        <v>0</v>
      </c>
    </row>
    <row r="817" spans="1:21" x14ac:dyDescent="0.25">
      <c r="A817" s="4">
        <v>809</v>
      </c>
      <c r="B817" s="37" t="str">
        <f>MID(VLOOKUP(A817/4,'Nyquist Rate - Tx'!$E$15:$J$270,6),(MOD(A817,4)+1),1)</f>
        <v>1</v>
      </c>
      <c r="C817" s="5">
        <f t="shared" ca="1" si="1618"/>
        <v>-97</v>
      </c>
      <c r="D817" s="35"/>
      <c r="E817" s="5">
        <f t="shared" ca="1" si="1608"/>
        <v>-0.19400000000000001</v>
      </c>
      <c r="F817" s="5">
        <f t="shared" ca="1" si="1619"/>
        <v>0.80600000000000005</v>
      </c>
      <c r="G817" s="27">
        <f t="shared" ca="1" si="1620"/>
        <v>1</v>
      </c>
      <c r="H817" s="28"/>
      <c r="I817" s="28"/>
      <c r="J817" s="28"/>
      <c r="K817" s="28"/>
      <c r="L817" s="5"/>
      <c r="M817" s="1"/>
      <c r="N817" s="5">
        <f t="shared" ca="1" si="1613"/>
        <v>-0.67899999999999994</v>
      </c>
      <c r="O817" s="5">
        <f t="shared" ca="1" si="1654"/>
        <v>0.32100000000000006</v>
      </c>
      <c r="P817" s="30">
        <f t="shared" ca="1" si="1621"/>
        <v>0</v>
      </c>
      <c r="Q817" s="28"/>
      <c r="R817" s="28"/>
      <c r="S817" s="28"/>
      <c r="T817" s="28"/>
      <c r="U817" s="5"/>
    </row>
    <row r="818" spans="1:21" x14ac:dyDescent="0.25">
      <c r="A818" s="4">
        <v>810</v>
      </c>
      <c r="B818" s="37" t="str">
        <f>MID(VLOOKUP(A818/4,'Nyquist Rate - Tx'!$E$15:$J$270,6),(MOD(A818,4)+1),1)</f>
        <v>1</v>
      </c>
      <c r="C818" s="5">
        <f t="shared" ca="1" si="1618"/>
        <v>-84</v>
      </c>
      <c r="D818" s="35"/>
      <c r="E818" s="5">
        <f t="shared" ca="1" si="1608"/>
        <v>-0.16800000000000001</v>
      </c>
      <c r="F818" s="5">
        <f t="shared" ca="1" si="1619"/>
        <v>0.83199999999999996</v>
      </c>
      <c r="G818" s="27">
        <f t="shared" ca="1" si="1620"/>
        <v>1</v>
      </c>
      <c r="H818" s="28"/>
      <c r="I818" s="28"/>
      <c r="J818" s="28"/>
      <c r="K818" s="28"/>
      <c r="L818" s="5"/>
      <c r="M818" s="1"/>
      <c r="N818" s="5">
        <f t="shared" ca="1" si="1613"/>
        <v>-0.58799999999999997</v>
      </c>
      <c r="O818" s="5">
        <f t="shared" ca="1" si="1654"/>
        <v>0.41200000000000003</v>
      </c>
      <c r="P818" s="30">
        <f t="shared" ca="1" si="1621"/>
        <v>0</v>
      </c>
      <c r="Q818" s="28"/>
      <c r="R818" s="28"/>
      <c r="S818" s="28"/>
      <c r="T818" s="28"/>
      <c r="U818" s="5"/>
    </row>
    <row r="819" spans="1:21" x14ac:dyDescent="0.25">
      <c r="A819" s="4">
        <v>811</v>
      </c>
      <c r="B819" s="37" t="str">
        <f>MID(VLOOKUP(A819/4,'Nyquist Rate - Tx'!$E$15:$J$270,6),(MOD(A819,4)+1),1)</f>
        <v>0</v>
      </c>
      <c r="C819" s="5">
        <f t="shared" ca="1" si="1618"/>
        <v>-44</v>
      </c>
      <c r="D819" s="35"/>
      <c r="E819" s="5">
        <f t="shared" ca="1" si="1608"/>
        <v>-8.8000000000000009E-2</v>
      </c>
      <c r="F819" s="5">
        <f t="shared" ca="1" si="1619"/>
        <v>-8.8000000000000009E-2</v>
      </c>
      <c r="G819" s="27">
        <f t="shared" ca="1" si="1620"/>
        <v>0</v>
      </c>
      <c r="H819" s="28"/>
      <c r="I819" s="28"/>
      <c r="J819" s="28"/>
      <c r="K819" s="28"/>
      <c r="L819" s="5"/>
      <c r="M819" s="1"/>
      <c r="N819" s="5">
        <f t="shared" ca="1" si="1613"/>
        <v>-0.308</v>
      </c>
      <c r="O819" s="5">
        <f t="shared" ca="1" si="1654"/>
        <v>-0.308</v>
      </c>
      <c r="P819" s="30">
        <f t="shared" ca="1" si="1621"/>
        <v>0</v>
      </c>
      <c r="Q819" s="28"/>
      <c r="R819" s="28"/>
      <c r="S819" s="28"/>
      <c r="T819" s="28"/>
      <c r="U819" s="5"/>
    </row>
    <row r="820" spans="1:21" x14ac:dyDescent="0.25">
      <c r="A820" s="4">
        <v>812</v>
      </c>
      <c r="B820" s="37" t="str">
        <f>MID(VLOOKUP(A820/4,'Nyquist Rate - Tx'!$E$15:$J$270,6),(MOD(A820,4)+1),1)</f>
        <v>0</v>
      </c>
      <c r="C820" s="5">
        <f t="shared" ca="1" si="1618"/>
        <v>91</v>
      </c>
      <c r="D820" s="35"/>
      <c r="E820" s="5">
        <f t="shared" ca="1" si="1608"/>
        <v>0.18200000000000002</v>
      </c>
      <c r="F820" s="5">
        <f t="shared" ca="1" si="1619"/>
        <v>0.18200000000000002</v>
      </c>
      <c r="G820" s="27">
        <f t="shared" ca="1" si="1620"/>
        <v>0</v>
      </c>
      <c r="H820" s="27" t="str">
        <f t="shared" ref="H820" ca="1" si="1703">CONCATENATE(G820, G821, G822, G823)</f>
        <v>0000</v>
      </c>
      <c r="I820" s="27">
        <f t="shared" ref="I820" ca="1" si="1704">BIN2DEC(H820)</f>
        <v>0</v>
      </c>
      <c r="J820" s="28">
        <v>203</v>
      </c>
      <c r="K820" s="27">
        <f t="shared" ref="K820" ca="1" si="1705">ABS(BIN2DEC(CONCATENATE(B820,B821,B822,B823))-I820)</f>
        <v>0</v>
      </c>
      <c r="L820" s="23">
        <f t="shared" ref="L820" ca="1" si="1706">I820*$K$2+$K$2/2</f>
        <v>0.625</v>
      </c>
      <c r="M820" s="1"/>
      <c r="N820" s="5">
        <f t="shared" ca="1" si="1613"/>
        <v>0.63700000000000001</v>
      </c>
      <c r="O820" s="5">
        <f t="shared" ca="1" si="1654"/>
        <v>0.63700000000000001</v>
      </c>
      <c r="P820" s="30">
        <f t="shared" ca="1" si="1621"/>
        <v>1</v>
      </c>
      <c r="Q820" s="30" t="str">
        <f t="shared" ref="Q820" ca="1" si="1707">CONCATENATE(P820,P821,P822,P823)</f>
        <v>1000</v>
      </c>
      <c r="R820" s="30">
        <f t="shared" ref="R820" ca="1" si="1708">BIN2DEC(Q820)</f>
        <v>8</v>
      </c>
      <c r="S820" s="30">
        <v>203</v>
      </c>
      <c r="T820" s="30">
        <f t="shared" ref="T820" ca="1" si="1709">ABS(BIN2DEC(CONCATENATE(B820,B821,B822,B823))-R820)</f>
        <v>8</v>
      </c>
      <c r="U820" s="11">
        <f t="shared" ref="U820" ca="1" si="1710">R820*$K$2</f>
        <v>10</v>
      </c>
    </row>
    <row r="821" spans="1:21" x14ac:dyDescent="0.25">
      <c r="A821" s="4">
        <v>813</v>
      </c>
      <c r="B821" s="37" t="str">
        <f>MID(VLOOKUP(A821/4,'Nyquist Rate - Tx'!$E$15:$J$270,6),(MOD(A821,4)+1),1)</f>
        <v>0</v>
      </c>
      <c r="C821" s="5">
        <f t="shared" ca="1" si="1618"/>
        <v>46</v>
      </c>
      <c r="D821" s="35"/>
      <c r="E821" s="5">
        <f t="shared" ca="1" si="1608"/>
        <v>9.2000000000000012E-2</v>
      </c>
      <c r="F821" s="5">
        <f t="shared" ca="1" si="1619"/>
        <v>9.2000000000000012E-2</v>
      </c>
      <c r="G821" s="27">
        <f t="shared" ca="1" si="1620"/>
        <v>0</v>
      </c>
      <c r="H821" s="28"/>
      <c r="I821" s="28"/>
      <c r="J821" s="28"/>
      <c r="K821" s="28"/>
      <c r="L821" s="5"/>
      <c r="M821" s="1"/>
      <c r="N821" s="5">
        <f t="shared" ca="1" si="1613"/>
        <v>0.32200000000000001</v>
      </c>
      <c r="O821" s="5">
        <f t="shared" ca="1" si="1654"/>
        <v>0.32200000000000001</v>
      </c>
      <c r="P821" s="30">
        <f t="shared" ca="1" si="1621"/>
        <v>0</v>
      </c>
      <c r="Q821" s="28"/>
      <c r="R821" s="28"/>
      <c r="S821" s="28"/>
      <c r="T821" s="28"/>
      <c r="U821" s="5"/>
    </row>
    <row r="822" spans="1:21" x14ac:dyDescent="0.25">
      <c r="A822" s="4">
        <v>814</v>
      </c>
      <c r="B822" s="37" t="str">
        <f>MID(VLOOKUP(A822/4,'Nyquist Rate - Tx'!$E$15:$J$270,6),(MOD(A822,4)+1),1)</f>
        <v>0</v>
      </c>
      <c r="C822" s="5">
        <f t="shared" ca="1" si="1618"/>
        <v>-61</v>
      </c>
      <c r="D822" s="35"/>
      <c r="E822" s="5">
        <f t="shared" ca="1" si="1608"/>
        <v>-0.122</v>
      </c>
      <c r="F822" s="5">
        <f t="shared" ca="1" si="1619"/>
        <v>-0.122</v>
      </c>
      <c r="G822" s="27">
        <f t="shared" ca="1" si="1620"/>
        <v>0</v>
      </c>
      <c r="H822" s="28"/>
      <c r="I822" s="28"/>
      <c r="J822" s="28"/>
      <c r="K822" s="28"/>
      <c r="L822" s="5"/>
      <c r="M822" s="1"/>
      <c r="N822" s="5">
        <f t="shared" ca="1" si="1613"/>
        <v>-0.42699999999999999</v>
      </c>
      <c r="O822" s="5">
        <f t="shared" ca="1" si="1654"/>
        <v>-0.42699999999999999</v>
      </c>
      <c r="P822" s="30">
        <f t="shared" ca="1" si="1621"/>
        <v>0</v>
      </c>
      <c r="Q822" s="28"/>
      <c r="R822" s="28"/>
      <c r="S822" s="28"/>
      <c r="T822" s="28"/>
      <c r="U822" s="5"/>
    </row>
    <row r="823" spans="1:21" x14ac:dyDescent="0.25">
      <c r="A823" s="4">
        <v>815</v>
      </c>
      <c r="B823" s="37" t="str">
        <f>MID(VLOOKUP(A823/4,'Nyquist Rate - Tx'!$E$15:$J$270,6),(MOD(A823,4)+1),1)</f>
        <v>0</v>
      </c>
      <c r="C823" s="5">
        <f t="shared" ca="1" si="1618"/>
        <v>57</v>
      </c>
      <c r="D823" s="35"/>
      <c r="E823" s="5">
        <f t="shared" ca="1" si="1608"/>
        <v>0.11399999999999999</v>
      </c>
      <c r="F823" s="5">
        <f t="shared" ca="1" si="1619"/>
        <v>0.11399999999999999</v>
      </c>
      <c r="G823" s="27">
        <f t="shared" ca="1" si="1620"/>
        <v>0</v>
      </c>
      <c r="H823" s="28"/>
      <c r="I823" s="28"/>
      <c r="J823" s="28"/>
      <c r="K823" s="28"/>
      <c r="L823" s="5"/>
      <c r="M823" s="1"/>
      <c r="N823" s="5">
        <f t="shared" ca="1" si="1613"/>
        <v>0.39899999999999997</v>
      </c>
      <c r="O823" s="5">
        <f t="shared" ca="1" si="1654"/>
        <v>0.39899999999999997</v>
      </c>
      <c r="P823" s="30">
        <f t="shared" ca="1" si="1621"/>
        <v>0</v>
      </c>
      <c r="Q823" s="28"/>
      <c r="R823" s="28"/>
      <c r="S823" s="28"/>
      <c r="T823" s="28"/>
      <c r="U823" s="5"/>
    </row>
    <row r="824" spans="1:21" x14ac:dyDescent="0.25">
      <c r="A824" s="4">
        <v>816</v>
      </c>
      <c r="B824" s="37" t="str">
        <f>MID(VLOOKUP(A824/4,'Nyquist Rate - Tx'!$E$15:$J$270,6),(MOD(A824,4)+1),1)</f>
        <v>1</v>
      </c>
      <c r="C824" s="5">
        <f t="shared" ca="1" si="1618"/>
        <v>-84</v>
      </c>
      <c r="D824" s="35"/>
      <c r="E824" s="5">
        <f t="shared" ca="1" si="1608"/>
        <v>-0.16800000000000001</v>
      </c>
      <c r="F824" s="5">
        <f t="shared" ca="1" si="1619"/>
        <v>0.83199999999999996</v>
      </c>
      <c r="G824" s="27">
        <f t="shared" ca="1" si="1620"/>
        <v>1</v>
      </c>
      <c r="H824" s="27" t="str">
        <f t="shared" ref="H824" ca="1" si="1711">CONCATENATE(G824, G825, G826, G827)</f>
        <v>1001</v>
      </c>
      <c r="I824" s="27">
        <f t="shared" ref="I824" ca="1" si="1712">BIN2DEC(H824)</f>
        <v>9</v>
      </c>
      <c r="J824" s="27">
        <v>204</v>
      </c>
      <c r="K824" s="27">
        <f t="shared" ref="K824" ca="1" si="1713">ABS(BIN2DEC(CONCATENATE(B824,B825,B826,B827))-I824)</f>
        <v>0</v>
      </c>
      <c r="L824" s="23">
        <f t="shared" ref="L824" ca="1" si="1714">I824*$K$2+$K$2/2</f>
        <v>11.875</v>
      </c>
      <c r="M824" s="1"/>
      <c r="N824" s="5">
        <f t="shared" ca="1" si="1613"/>
        <v>-0.58799999999999997</v>
      </c>
      <c r="O824" s="5">
        <f t="shared" ca="1" si="1654"/>
        <v>0.41200000000000003</v>
      </c>
      <c r="P824" s="30">
        <f t="shared" ca="1" si="1621"/>
        <v>0</v>
      </c>
      <c r="Q824" s="30" t="str">
        <f t="shared" ref="Q824" ca="1" si="1715">CONCATENATE(P824,P825,P826,P827)</f>
        <v>0001</v>
      </c>
      <c r="R824" s="30">
        <f t="shared" ref="R824" ca="1" si="1716">BIN2DEC(Q824)</f>
        <v>1</v>
      </c>
      <c r="S824" s="30">
        <v>204</v>
      </c>
      <c r="T824" s="30">
        <f t="shared" ref="T824" ca="1" si="1717">ABS(BIN2DEC(CONCATENATE(B824,B825,B826,B827))-R824)</f>
        <v>8</v>
      </c>
      <c r="U824" s="11">
        <f t="shared" ref="U824" ca="1" si="1718">R824*$K$2</f>
        <v>1.25</v>
      </c>
    </row>
    <row r="825" spans="1:21" x14ac:dyDescent="0.25">
      <c r="A825" s="4">
        <v>817</v>
      </c>
      <c r="B825" s="37" t="str">
        <f>MID(VLOOKUP(A825/4,'Nyquist Rate - Tx'!$E$15:$J$270,6),(MOD(A825,4)+1),1)</f>
        <v>0</v>
      </c>
      <c r="C825" s="5">
        <f t="shared" ca="1" si="1618"/>
        <v>26</v>
      </c>
      <c r="D825" s="35"/>
      <c r="E825" s="5">
        <f t="shared" ca="1" si="1608"/>
        <v>5.2000000000000005E-2</v>
      </c>
      <c r="F825" s="5">
        <f t="shared" ca="1" si="1619"/>
        <v>5.2000000000000005E-2</v>
      </c>
      <c r="G825" s="27">
        <f t="shared" ca="1" si="1620"/>
        <v>0</v>
      </c>
      <c r="H825" s="28"/>
      <c r="I825" s="28"/>
      <c r="J825" s="28"/>
      <c r="K825" s="28"/>
      <c r="L825" s="5"/>
      <c r="M825" s="1"/>
      <c r="N825" s="5">
        <f t="shared" ca="1" si="1613"/>
        <v>0.182</v>
      </c>
      <c r="O825" s="5">
        <f t="shared" ca="1" si="1654"/>
        <v>0.182</v>
      </c>
      <c r="P825" s="30">
        <f t="shared" ca="1" si="1621"/>
        <v>0</v>
      </c>
      <c r="Q825" s="28"/>
      <c r="R825" s="28"/>
      <c r="S825" s="28"/>
      <c r="T825" s="28"/>
      <c r="U825" s="5"/>
    </row>
    <row r="826" spans="1:21" x14ac:dyDescent="0.25">
      <c r="A826" s="4">
        <v>818</v>
      </c>
      <c r="B826" s="37" t="str">
        <f>MID(VLOOKUP(A826/4,'Nyquist Rate - Tx'!$E$15:$J$270,6),(MOD(A826,4)+1),1)</f>
        <v>0</v>
      </c>
      <c r="C826" s="5">
        <f t="shared" ca="1" si="1618"/>
        <v>60</v>
      </c>
      <c r="D826" s="35"/>
      <c r="E826" s="5">
        <f t="shared" ca="1" si="1608"/>
        <v>0.12</v>
      </c>
      <c r="F826" s="5">
        <f t="shared" ca="1" si="1619"/>
        <v>0.12</v>
      </c>
      <c r="G826" s="27">
        <f t="shared" ca="1" si="1620"/>
        <v>0</v>
      </c>
      <c r="H826" s="28"/>
      <c r="I826" s="28"/>
      <c r="J826" s="28"/>
      <c r="K826" s="28"/>
      <c r="L826" s="5"/>
      <c r="M826" s="1"/>
      <c r="N826" s="5">
        <f t="shared" ca="1" si="1613"/>
        <v>0.42</v>
      </c>
      <c r="O826" s="5">
        <f t="shared" ca="1" si="1654"/>
        <v>0.42</v>
      </c>
      <c r="P826" s="30">
        <f t="shared" ca="1" si="1621"/>
        <v>0</v>
      </c>
      <c r="Q826" s="28"/>
      <c r="R826" s="28"/>
      <c r="S826" s="28"/>
      <c r="T826" s="28"/>
      <c r="U826" s="5"/>
    </row>
    <row r="827" spans="1:21" x14ac:dyDescent="0.25">
      <c r="A827" s="4">
        <v>819</v>
      </c>
      <c r="B827" s="37" t="str">
        <f>MID(VLOOKUP(A827/4,'Nyquist Rate - Tx'!$E$15:$J$270,6),(MOD(A827,4)+1),1)</f>
        <v>1</v>
      </c>
      <c r="C827" s="5">
        <f t="shared" ca="1" si="1618"/>
        <v>-5</v>
      </c>
      <c r="D827" s="35"/>
      <c r="E827" s="5">
        <f t="shared" ca="1" si="1608"/>
        <v>-1.0000000000000002E-2</v>
      </c>
      <c r="F827" s="5">
        <f t="shared" ca="1" si="1619"/>
        <v>0.99</v>
      </c>
      <c r="G827" s="27">
        <f t="shared" ca="1" si="1620"/>
        <v>1</v>
      </c>
      <c r="H827" s="28"/>
      <c r="I827" s="28"/>
      <c r="J827" s="28"/>
      <c r="K827" s="28"/>
      <c r="L827" s="5"/>
      <c r="M827" s="1"/>
      <c r="N827" s="5">
        <f t="shared" ca="1" si="1613"/>
        <v>-3.4999999999999996E-2</v>
      </c>
      <c r="O827" s="5">
        <f t="shared" ca="1" si="1654"/>
        <v>0.96499999999999997</v>
      </c>
      <c r="P827" s="30">
        <f t="shared" ca="1" si="1621"/>
        <v>1</v>
      </c>
      <c r="Q827" s="28"/>
      <c r="R827" s="28"/>
      <c r="S827" s="28"/>
      <c r="T827" s="28"/>
      <c r="U827" s="5"/>
    </row>
    <row r="828" spans="1:21" x14ac:dyDescent="0.25">
      <c r="A828" s="4">
        <v>820</v>
      </c>
      <c r="B828" s="37" t="str">
        <f>MID(VLOOKUP(A828/4,'Nyquist Rate - Tx'!$E$15:$J$270,6),(MOD(A828,4)+1),1)</f>
        <v>0</v>
      </c>
      <c r="C828" s="5">
        <f t="shared" ca="1" si="1618"/>
        <v>-71</v>
      </c>
      <c r="D828" s="35"/>
      <c r="E828" s="5">
        <f t="shared" ca="1" si="1608"/>
        <v>-0.14199999999999999</v>
      </c>
      <c r="F828" s="5">
        <f t="shared" ca="1" si="1619"/>
        <v>-0.14199999999999999</v>
      </c>
      <c r="G828" s="27">
        <f t="shared" ca="1" si="1620"/>
        <v>0</v>
      </c>
      <c r="H828" s="27" t="str">
        <f t="shared" ref="H828" ca="1" si="1719">CONCATENATE(G828, G829, G830, G831)</f>
        <v>0000</v>
      </c>
      <c r="I828" s="27">
        <f t="shared" ref="I828" ca="1" si="1720">BIN2DEC(H828)</f>
        <v>0</v>
      </c>
      <c r="J828" s="28">
        <v>205</v>
      </c>
      <c r="K828" s="27">
        <f t="shared" ref="K828" ca="1" si="1721">ABS(BIN2DEC(CONCATENATE(B828,B829,B830,B831))-I828)</f>
        <v>0</v>
      </c>
      <c r="L828" s="23">
        <f t="shared" ref="L828" ca="1" si="1722">I828*$K$2+$K$2/2</f>
        <v>0.625</v>
      </c>
      <c r="M828" s="1"/>
      <c r="N828" s="5">
        <f t="shared" ca="1" si="1613"/>
        <v>-0.49699999999999994</v>
      </c>
      <c r="O828" s="5">
        <f t="shared" ca="1" si="1654"/>
        <v>-0.49699999999999994</v>
      </c>
      <c r="P828" s="30">
        <f t="shared" ca="1" si="1621"/>
        <v>0</v>
      </c>
      <c r="Q828" s="30" t="str">
        <f t="shared" ref="Q828" ca="1" si="1723">CONCATENATE(P828,P829,P830,P831)</f>
        <v>0000</v>
      </c>
      <c r="R828" s="30">
        <f t="shared" ref="R828" ca="1" si="1724">BIN2DEC(Q828)</f>
        <v>0</v>
      </c>
      <c r="S828" s="30">
        <v>205</v>
      </c>
      <c r="T828" s="30">
        <f t="shared" ref="T828" ca="1" si="1725">ABS(BIN2DEC(CONCATENATE(B828,B829,B830,B831))-R828)</f>
        <v>0</v>
      </c>
      <c r="U828" s="11">
        <f t="shared" ref="U828" ca="1" si="1726">R828*$K$2</f>
        <v>0</v>
      </c>
    </row>
    <row r="829" spans="1:21" x14ac:dyDescent="0.25">
      <c r="A829" s="4">
        <v>821</v>
      </c>
      <c r="B829" s="37" t="str">
        <f>MID(VLOOKUP(A829/4,'Nyquist Rate - Tx'!$E$15:$J$270,6),(MOD(A829,4)+1),1)</f>
        <v>0</v>
      </c>
      <c r="C829" s="5">
        <f t="shared" ca="1" si="1618"/>
        <v>19</v>
      </c>
      <c r="D829" s="35"/>
      <c r="E829" s="5">
        <f t="shared" ca="1" si="1608"/>
        <v>3.8000000000000006E-2</v>
      </c>
      <c r="F829" s="5">
        <f t="shared" ca="1" si="1619"/>
        <v>3.8000000000000006E-2</v>
      </c>
      <c r="G829" s="27">
        <f t="shared" ca="1" si="1620"/>
        <v>0</v>
      </c>
      <c r="H829" s="28"/>
      <c r="I829" s="28"/>
      <c r="J829" s="28"/>
      <c r="K829" s="28"/>
      <c r="L829" s="5"/>
      <c r="M829" s="1"/>
      <c r="N829" s="5">
        <f t="shared" ca="1" si="1613"/>
        <v>0.13299999999999998</v>
      </c>
      <c r="O829" s="5">
        <f t="shared" ca="1" si="1654"/>
        <v>0.13299999999999998</v>
      </c>
      <c r="P829" s="30">
        <f t="shared" ca="1" si="1621"/>
        <v>0</v>
      </c>
      <c r="Q829" s="28"/>
      <c r="R829" s="28"/>
      <c r="S829" s="28"/>
      <c r="T829" s="28"/>
      <c r="U829" s="5"/>
    </row>
    <row r="830" spans="1:21" x14ac:dyDescent="0.25">
      <c r="A830" s="4">
        <v>822</v>
      </c>
      <c r="B830" s="37" t="str">
        <f>MID(VLOOKUP(A830/4,'Nyquist Rate - Tx'!$E$15:$J$270,6),(MOD(A830,4)+1),1)</f>
        <v>0</v>
      </c>
      <c r="C830" s="5">
        <f t="shared" ca="1" si="1618"/>
        <v>6</v>
      </c>
      <c r="D830" s="35"/>
      <c r="E830" s="5">
        <f t="shared" ca="1" si="1608"/>
        <v>1.2E-2</v>
      </c>
      <c r="F830" s="5">
        <f t="shared" ca="1" si="1619"/>
        <v>1.2E-2</v>
      </c>
      <c r="G830" s="27">
        <f t="shared" ca="1" si="1620"/>
        <v>0</v>
      </c>
      <c r="H830" s="28"/>
      <c r="I830" s="28"/>
      <c r="J830" s="28"/>
      <c r="K830" s="28"/>
      <c r="L830" s="5"/>
      <c r="M830" s="1"/>
      <c r="N830" s="5">
        <f t="shared" ca="1" si="1613"/>
        <v>4.1999999999999996E-2</v>
      </c>
      <c r="O830" s="5">
        <f t="shared" ca="1" si="1654"/>
        <v>4.1999999999999996E-2</v>
      </c>
      <c r="P830" s="30">
        <f t="shared" ca="1" si="1621"/>
        <v>0</v>
      </c>
      <c r="Q830" s="28"/>
      <c r="R830" s="28"/>
      <c r="S830" s="28"/>
      <c r="T830" s="28"/>
      <c r="U830" s="5"/>
    </row>
    <row r="831" spans="1:21" x14ac:dyDescent="0.25">
      <c r="A831" s="4">
        <v>823</v>
      </c>
      <c r="B831" s="37" t="str">
        <f>MID(VLOOKUP(A831/4,'Nyquist Rate - Tx'!$E$15:$J$270,6),(MOD(A831,4)+1),1)</f>
        <v>0</v>
      </c>
      <c r="C831" s="5">
        <f t="shared" ca="1" si="1618"/>
        <v>-86</v>
      </c>
      <c r="D831" s="35"/>
      <c r="E831" s="5">
        <f t="shared" ca="1" si="1608"/>
        <v>-0.17200000000000001</v>
      </c>
      <c r="F831" s="5">
        <f t="shared" ca="1" si="1619"/>
        <v>-0.17200000000000001</v>
      </c>
      <c r="G831" s="27">
        <f t="shared" ca="1" si="1620"/>
        <v>0</v>
      </c>
      <c r="H831" s="28"/>
      <c r="I831" s="28"/>
      <c r="J831" s="28"/>
      <c r="K831" s="28"/>
      <c r="L831" s="5"/>
      <c r="M831" s="1"/>
      <c r="N831" s="5">
        <f t="shared" ca="1" si="1613"/>
        <v>-0.60199999999999998</v>
      </c>
      <c r="O831" s="5">
        <f t="shared" ca="1" si="1654"/>
        <v>-0.60199999999999998</v>
      </c>
      <c r="P831" s="30">
        <f t="shared" ca="1" si="1621"/>
        <v>0</v>
      </c>
      <c r="Q831" s="28"/>
      <c r="R831" s="28"/>
      <c r="S831" s="28"/>
      <c r="T831" s="28"/>
      <c r="U831" s="5"/>
    </row>
    <row r="832" spans="1:21" x14ac:dyDescent="0.25">
      <c r="A832" s="4">
        <v>824</v>
      </c>
      <c r="B832" s="37" t="str">
        <f>MID(VLOOKUP(A832/4,'Nyquist Rate - Tx'!$E$15:$J$270,6),(MOD(A832,4)+1),1)</f>
        <v>0</v>
      </c>
      <c r="C832" s="5">
        <f t="shared" ca="1" si="1618"/>
        <v>-70</v>
      </c>
      <c r="D832" s="35"/>
      <c r="E832" s="5">
        <f t="shared" ca="1" si="1608"/>
        <v>-0.13999999999999999</v>
      </c>
      <c r="F832" s="5">
        <f t="shared" ca="1" si="1619"/>
        <v>-0.13999999999999999</v>
      </c>
      <c r="G832" s="27">
        <f t="shared" ca="1" si="1620"/>
        <v>0</v>
      </c>
      <c r="H832" s="27" t="str">
        <f t="shared" ref="H832" ca="1" si="1727">CONCATENATE(G832, G833, G834, G835)</f>
        <v>0110</v>
      </c>
      <c r="I832" s="27">
        <f t="shared" ref="I832" ca="1" si="1728">BIN2DEC(H832)</f>
        <v>6</v>
      </c>
      <c r="J832" s="27">
        <v>206</v>
      </c>
      <c r="K832" s="27">
        <f t="shared" ref="K832" ca="1" si="1729">ABS(BIN2DEC(CONCATENATE(B832,B833,B834,B835))-I832)</f>
        <v>0</v>
      </c>
      <c r="L832" s="23">
        <f t="shared" ref="L832" ca="1" si="1730">I832*$K$2+$K$2/2</f>
        <v>8.125</v>
      </c>
      <c r="M832" s="1"/>
      <c r="N832" s="5">
        <f t="shared" ca="1" si="1613"/>
        <v>-0.48999999999999994</v>
      </c>
      <c r="O832" s="5">
        <f t="shared" ca="1" si="1654"/>
        <v>-0.48999999999999994</v>
      </c>
      <c r="P832" s="30">
        <f t="shared" ca="1" si="1621"/>
        <v>0</v>
      </c>
      <c r="Q832" s="30" t="str">
        <f t="shared" ref="Q832" ca="1" si="1731">CONCATENATE(P832,P833,P834,P835)</f>
        <v>0110</v>
      </c>
      <c r="R832" s="30">
        <f t="shared" ref="R832" ca="1" si="1732">BIN2DEC(Q832)</f>
        <v>6</v>
      </c>
      <c r="S832" s="30">
        <v>206</v>
      </c>
      <c r="T832" s="30">
        <f t="shared" ref="T832" ca="1" si="1733">ABS(BIN2DEC(CONCATENATE(B832,B833,B834,B835))-R832)</f>
        <v>0</v>
      </c>
      <c r="U832" s="11">
        <f t="shared" ref="U832" ca="1" si="1734">R832*$K$2</f>
        <v>7.5</v>
      </c>
    </row>
    <row r="833" spans="1:21" x14ac:dyDescent="0.25">
      <c r="A833" s="4">
        <v>825</v>
      </c>
      <c r="B833" s="37" t="str">
        <f>MID(VLOOKUP(A833/4,'Nyquist Rate - Tx'!$E$15:$J$270,6),(MOD(A833,4)+1),1)</f>
        <v>1</v>
      </c>
      <c r="C833" s="5">
        <f t="shared" ca="1" si="1618"/>
        <v>0</v>
      </c>
      <c r="D833" s="35"/>
      <c r="E833" s="5">
        <f t="shared" ca="1" si="1608"/>
        <v>0</v>
      </c>
      <c r="F833" s="5">
        <f t="shared" ca="1" si="1619"/>
        <v>1</v>
      </c>
      <c r="G833" s="27">
        <f t="shared" ca="1" si="1620"/>
        <v>1</v>
      </c>
      <c r="H833" s="28"/>
      <c r="I833" s="28"/>
      <c r="J833" s="28"/>
      <c r="K833" s="28"/>
      <c r="L833" s="5"/>
      <c r="M833" s="1"/>
      <c r="N833" s="5">
        <f t="shared" ca="1" si="1613"/>
        <v>0</v>
      </c>
      <c r="O833" s="5">
        <f t="shared" ca="1" si="1654"/>
        <v>1</v>
      </c>
      <c r="P833" s="30">
        <f t="shared" ca="1" si="1621"/>
        <v>1</v>
      </c>
      <c r="Q833" s="28"/>
      <c r="R833" s="28"/>
      <c r="S833" s="28"/>
      <c r="T833" s="28"/>
      <c r="U833" s="5"/>
    </row>
    <row r="834" spans="1:21" x14ac:dyDescent="0.25">
      <c r="A834" s="4">
        <v>826</v>
      </c>
      <c r="B834" s="37" t="str">
        <f>MID(VLOOKUP(A834/4,'Nyquist Rate - Tx'!$E$15:$J$270,6),(MOD(A834,4)+1),1)</f>
        <v>1</v>
      </c>
      <c r="C834" s="5">
        <f t="shared" ca="1" si="1618"/>
        <v>-7</v>
      </c>
      <c r="D834" s="35"/>
      <c r="E834" s="5">
        <f t="shared" ca="1" si="1608"/>
        <v>-1.4000000000000002E-2</v>
      </c>
      <c r="F834" s="5">
        <f t="shared" ca="1" si="1619"/>
        <v>0.98599999999999999</v>
      </c>
      <c r="G834" s="27">
        <f t="shared" ca="1" si="1620"/>
        <v>1</v>
      </c>
      <c r="H834" s="28"/>
      <c r="I834" s="28"/>
      <c r="J834" s="28"/>
      <c r="K834" s="28"/>
      <c r="L834" s="5"/>
      <c r="M834" s="1"/>
      <c r="N834" s="5">
        <f t="shared" ca="1" si="1613"/>
        <v>-4.9000000000000002E-2</v>
      </c>
      <c r="O834" s="5">
        <f t="shared" ca="1" si="1654"/>
        <v>0.95099999999999996</v>
      </c>
      <c r="P834" s="30">
        <f t="shared" ca="1" si="1621"/>
        <v>1</v>
      </c>
      <c r="Q834" s="28"/>
      <c r="R834" s="28"/>
      <c r="S834" s="28"/>
      <c r="T834" s="28"/>
      <c r="U834" s="5"/>
    </row>
    <row r="835" spans="1:21" x14ac:dyDescent="0.25">
      <c r="A835" s="4">
        <v>827</v>
      </c>
      <c r="B835" s="37" t="str">
        <f>MID(VLOOKUP(A835/4,'Nyquist Rate - Tx'!$E$15:$J$270,6),(MOD(A835,4)+1),1)</f>
        <v>0</v>
      </c>
      <c r="C835" s="5">
        <f t="shared" ca="1" si="1618"/>
        <v>-12</v>
      </c>
      <c r="D835" s="35"/>
      <c r="E835" s="5">
        <f t="shared" ca="1" si="1608"/>
        <v>-2.4E-2</v>
      </c>
      <c r="F835" s="5">
        <f t="shared" ca="1" si="1619"/>
        <v>-2.4E-2</v>
      </c>
      <c r="G835" s="27">
        <f t="shared" ca="1" si="1620"/>
        <v>0</v>
      </c>
      <c r="H835" s="28"/>
      <c r="I835" s="28"/>
      <c r="J835" s="28"/>
      <c r="K835" s="28"/>
      <c r="L835" s="5"/>
      <c r="M835" s="1"/>
      <c r="N835" s="5">
        <f t="shared" ca="1" si="1613"/>
        <v>-8.3999999999999991E-2</v>
      </c>
      <c r="O835" s="5">
        <f t="shared" ca="1" si="1654"/>
        <v>-8.3999999999999991E-2</v>
      </c>
      <c r="P835" s="30">
        <f t="shared" ca="1" si="1621"/>
        <v>0</v>
      </c>
      <c r="Q835" s="28"/>
      <c r="R835" s="28"/>
      <c r="S835" s="28"/>
      <c r="T835" s="28"/>
      <c r="U835" s="5"/>
    </row>
    <row r="836" spans="1:21" x14ac:dyDescent="0.25">
      <c r="A836" s="4">
        <v>828</v>
      </c>
      <c r="B836" s="37" t="str">
        <f>MID(VLOOKUP(A836/4,'Nyquist Rate - Tx'!$E$15:$J$270,6),(MOD(A836,4)+1),1)</f>
        <v>0</v>
      </c>
      <c r="C836" s="5">
        <f t="shared" ca="1" si="1618"/>
        <v>3</v>
      </c>
      <c r="D836" s="35"/>
      <c r="E836" s="5">
        <f t="shared" ca="1" si="1608"/>
        <v>6.0000000000000001E-3</v>
      </c>
      <c r="F836" s="5">
        <f t="shared" ca="1" si="1619"/>
        <v>6.0000000000000001E-3</v>
      </c>
      <c r="G836" s="27">
        <f t="shared" ca="1" si="1620"/>
        <v>0</v>
      </c>
      <c r="H836" s="27" t="str">
        <f t="shared" ref="H836" ca="1" si="1735">CONCATENATE(G836, G837, G838, G839)</f>
        <v>0000</v>
      </c>
      <c r="I836" s="27">
        <f t="shared" ref="I836" ca="1" si="1736">BIN2DEC(H836)</f>
        <v>0</v>
      </c>
      <c r="J836" s="28">
        <v>207</v>
      </c>
      <c r="K836" s="27">
        <f t="shared" ref="K836" ca="1" si="1737">ABS(BIN2DEC(CONCATENATE(B836,B837,B838,B839))-I836)</f>
        <v>0</v>
      </c>
      <c r="L836" s="23">
        <f t="shared" ref="L836" ca="1" si="1738">I836*$K$2+$K$2/2</f>
        <v>0.625</v>
      </c>
      <c r="M836" s="1"/>
      <c r="N836" s="5">
        <f t="shared" ca="1" si="1613"/>
        <v>2.0999999999999998E-2</v>
      </c>
      <c r="O836" s="5">
        <f t="shared" ca="1" si="1654"/>
        <v>2.0999999999999998E-2</v>
      </c>
      <c r="P836" s="30">
        <f t="shared" ca="1" si="1621"/>
        <v>0</v>
      </c>
      <c r="Q836" s="30" t="str">
        <f t="shared" ref="Q836" ca="1" si="1739">CONCATENATE(P836,P837,P838,P839)</f>
        <v>0000</v>
      </c>
      <c r="R836" s="30">
        <f t="shared" ref="R836" ca="1" si="1740">BIN2DEC(Q836)</f>
        <v>0</v>
      </c>
      <c r="S836" s="30">
        <v>207</v>
      </c>
      <c r="T836" s="30">
        <f t="shared" ref="T836" ca="1" si="1741">ABS(BIN2DEC(CONCATENATE(B836,B837,B838,B839))-R836)</f>
        <v>0</v>
      </c>
      <c r="U836" s="11">
        <f t="shared" ref="U836" ca="1" si="1742">R836*$K$2</f>
        <v>0</v>
      </c>
    </row>
    <row r="837" spans="1:21" x14ac:dyDescent="0.25">
      <c r="A837" s="4">
        <v>829</v>
      </c>
      <c r="B837" s="37" t="str">
        <f>MID(VLOOKUP(A837/4,'Nyquist Rate - Tx'!$E$15:$J$270,6),(MOD(A837,4)+1),1)</f>
        <v>0</v>
      </c>
      <c r="C837" s="5">
        <f t="shared" ca="1" si="1618"/>
        <v>-84</v>
      </c>
      <c r="D837" s="35"/>
      <c r="E837" s="5">
        <f t="shared" ca="1" si="1608"/>
        <v>-0.16800000000000001</v>
      </c>
      <c r="F837" s="5">
        <f t="shared" ca="1" si="1619"/>
        <v>-0.16800000000000001</v>
      </c>
      <c r="G837" s="27">
        <f t="shared" ca="1" si="1620"/>
        <v>0</v>
      </c>
      <c r="H837" s="28"/>
      <c r="I837" s="28"/>
      <c r="J837" s="28"/>
      <c r="K837" s="28"/>
      <c r="L837" s="5"/>
      <c r="M837" s="1"/>
      <c r="N837" s="5">
        <f t="shared" ca="1" si="1613"/>
        <v>-0.58799999999999997</v>
      </c>
      <c r="O837" s="5">
        <f t="shared" ca="1" si="1654"/>
        <v>-0.58799999999999997</v>
      </c>
      <c r="P837" s="30">
        <f t="shared" ca="1" si="1621"/>
        <v>0</v>
      </c>
      <c r="Q837" s="28"/>
      <c r="R837" s="28"/>
      <c r="S837" s="28"/>
      <c r="T837" s="28"/>
      <c r="U837" s="5"/>
    </row>
    <row r="838" spans="1:21" x14ac:dyDescent="0.25">
      <c r="A838" s="4">
        <v>830</v>
      </c>
      <c r="B838" s="37" t="str">
        <f>MID(VLOOKUP(A838/4,'Nyquist Rate - Tx'!$E$15:$J$270,6),(MOD(A838,4)+1),1)</f>
        <v>0</v>
      </c>
      <c r="C838" s="5">
        <f t="shared" ca="1" si="1618"/>
        <v>-53</v>
      </c>
      <c r="D838" s="35"/>
      <c r="E838" s="5">
        <f t="shared" ca="1" si="1608"/>
        <v>-0.10600000000000001</v>
      </c>
      <c r="F838" s="5">
        <f t="shared" ca="1" si="1619"/>
        <v>-0.10600000000000001</v>
      </c>
      <c r="G838" s="27">
        <f t="shared" ca="1" si="1620"/>
        <v>0</v>
      </c>
      <c r="H838" s="28"/>
      <c r="I838" s="28"/>
      <c r="J838" s="28"/>
      <c r="K838" s="28"/>
      <c r="L838" s="5"/>
      <c r="M838" s="1"/>
      <c r="N838" s="5">
        <f t="shared" ca="1" si="1613"/>
        <v>-0.371</v>
      </c>
      <c r="O838" s="5">
        <f t="shared" ca="1" si="1654"/>
        <v>-0.371</v>
      </c>
      <c r="P838" s="30">
        <f t="shared" ca="1" si="1621"/>
        <v>0</v>
      </c>
      <c r="Q838" s="28"/>
      <c r="R838" s="28"/>
      <c r="S838" s="28"/>
      <c r="T838" s="28"/>
      <c r="U838" s="5"/>
    </row>
    <row r="839" spans="1:21" x14ac:dyDescent="0.25">
      <c r="A839" s="4">
        <v>831</v>
      </c>
      <c r="B839" s="37" t="str">
        <f>MID(VLOOKUP(A839/4,'Nyquist Rate - Tx'!$E$15:$J$270,6),(MOD(A839,4)+1),1)</f>
        <v>0</v>
      </c>
      <c r="C839" s="5">
        <f t="shared" ca="1" si="1618"/>
        <v>-59</v>
      </c>
      <c r="D839" s="35"/>
      <c r="E839" s="5">
        <f t="shared" ca="1" si="1608"/>
        <v>-0.11799999999999999</v>
      </c>
      <c r="F839" s="5">
        <f t="shared" ca="1" si="1619"/>
        <v>-0.11799999999999999</v>
      </c>
      <c r="G839" s="27">
        <f t="shared" ca="1" si="1620"/>
        <v>0</v>
      </c>
      <c r="H839" s="28"/>
      <c r="I839" s="28"/>
      <c r="J839" s="28"/>
      <c r="K839" s="28"/>
      <c r="L839" s="5"/>
      <c r="M839" s="1"/>
      <c r="N839" s="5">
        <f t="shared" ca="1" si="1613"/>
        <v>-0.41299999999999998</v>
      </c>
      <c r="O839" s="5">
        <f t="shared" ca="1" si="1654"/>
        <v>-0.41299999999999998</v>
      </c>
      <c r="P839" s="30">
        <f t="shared" ca="1" si="1621"/>
        <v>0</v>
      </c>
      <c r="Q839" s="28"/>
      <c r="R839" s="28"/>
      <c r="S839" s="28"/>
      <c r="T839" s="28"/>
      <c r="U839" s="5"/>
    </row>
    <row r="840" spans="1:21" x14ac:dyDescent="0.25">
      <c r="A840" s="4">
        <v>832</v>
      </c>
      <c r="B840" s="37" t="str">
        <f>MID(VLOOKUP(A840/4,'Nyquist Rate - Tx'!$E$15:$J$270,6),(MOD(A840,4)+1),1)</f>
        <v>1</v>
      </c>
      <c r="C840" s="5">
        <f t="shared" ca="1" si="1618"/>
        <v>67</v>
      </c>
      <c r="D840" s="35"/>
      <c r="E840" s="5">
        <f t="shared" ref="E840:E903" ca="1" si="1743">(C840/100)*$F$2</f>
        <v>0.13400000000000001</v>
      </c>
      <c r="F840" s="5">
        <f t="shared" ca="1" si="1619"/>
        <v>1.1339999999999999</v>
      </c>
      <c r="G840" s="27">
        <f t="shared" ca="1" si="1620"/>
        <v>1</v>
      </c>
      <c r="H840" s="27" t="str">
        <f t="shared" ref="H840" ca="1" si="1744">CONCATENATE(G840, G841, G842, G843)</f>
        <v>1001</v>
      </c>
      <c r="I840" s="27">
        <f t="shared" ref="I840" ca="1" si="1745">BIN2DEC(H840)</f>
        <v>9</v>
      </c>
      <c r="J840" s="27">
        <v>208</v>
      </c>
      <c r="K840" s="27">
        <f t="shared" ref="K840" ca="1" si="1746">ABS(BIN2DEC(CONCATENATE(B840,B841,B842,B843))-I840)</f>
        <v>0</v>
      </c>
      <c r="L840" s="23">
        <f t="shared" ref="L840" ca="1" si="1747">I840*$K$2+$K$2/2</f>
        <v>11.875</v>
      </c>
      <c r="M840" s="1"/>
      <c r="N840" s="5">
        <f t="shared" ref="N840:N903" ca="1" si="1748">(C840/100)*$F$3</f>
        <v>0.46899999999999997</v>
      </c>
      <c r="O840" s="5">
        <f t="shared" ca="1" si="1654"/>
        <v>1.4689999999999999</v>
      </c>
      <c r="P840" s="30">
        <f t="shared" ca="1" si="1621"/>
        <v>1</v>
      </c>
      <c r="Q840" s="30" t="str">
        <f t="shared" ref="Q840" ca="1" si="1749">CONCATENATE(P840,P841,P842,P843)</f>
        <v>1001</v>
      </c>
      <c r="R840" s="30">
        <f t="shared" ref="R840" ca="1" si="1750">BIN2DEC(Q840)</f>
        <v>9</v>
      </c>
      <c r="S840" s="30">
        <v>208</v>
      </c>
      <c r="T840" s="30">
        <f t="shared" ref="T840" ca="1" si="1751">ABS(BIN2DEC(CONCATENATE(B840,B841,B842,B843))-R840)</f>
        <v>0</v>
      </c>
      <c r="U840" s="11">
        <f t="shared" ref="U840" ca="1" si="1752">R840*$K$2</f>
        <v>11.25</v>
      </c>
    </row>
    <row r="841" spans="1:21" x14ac:dyDescent="0.25">
      <c r="A841" s="4">
        <v>833</v>
      </c>
      <c r="B841" s="37" t="str">
        <f>MID(VLOOKUP(A841/4,'Nyquist Rate - Tx'!$E$15:$J$270,6),(MOD(A841,4)+1),1)</f>
        <v>0</v>
      </c>
      <c r="C841" s="5">
        <f t="shared" ref="C841:C904" ca="1" si="1753">RANDBETWEEN(-100,100)</f>
        <v>9</v>
      </c>
      <c r="D841" s="35"/>
      <c r="E841" s="5">
        <f t="shared" ca="1" si="1743"/>
        <v>1.7999999999999999E-2</v>
      </c>
      <c r="F841" s="5">
        <f t="shared" ref="F841:F904" ca="1" si="1754">B841+E841</f>
        <v>1.7999999999999999E-2</v>
      </c>
      <c r="G841" s="27">
        <f t="shared" ref="G841:G904" ca="1" si="1755">IF(F841&lt;0.5, 0, 1)</f>
        <v>0</v>
      </c>
      <c r="H841" s="28"/>
      <c r="I841" s="28"/>
      <c r="J841" s="28"/>
      <c r="K841" s="28"/>
      <c r="L841" s="5"/>
      <c r="M841" s="1"/>
      <c r="N841" s="5">
        <f t="shared" ca="1" si="1748"/>
        <v>6.3E-2</v>
      </c>
      <c r="O841" s="5">
        <f t="shared" ca="1" si="1654"/>
        <v>6.3E-2</v>
      </c>
      <c r="P841" s="30">
        <f t="shared" ref="P841:P904" ca="1" si="1756">IF(O841&lt;0.5, 0, 1)</f>
        <v>0</v>
      </c>
      <c r="Q841" s="28"/>
      <c r="R841" s="28"/>
      <c r="S841" s="28"/>
      <c r="T841" s="28"/>
      <c r="U841" s="5"/>
    </row>
    <row r="842" spans="1:21" x14ac:dyDescent="0.25">
      <c r="A842" s="4">
        <v>834</v>
      </c>
      <c r="B842" s="37" t="str">
        <f>MID(VLOOKUP(A842/4,'Nyquist Rate - Tx'!$E$15:$J$270,6),(MOD(A842,4)+1),1)</f>
        <v>0</v>
      </c>
      <c r="C842" s="5">
        <f t="shared" ca="1" si="1753"/>
        <v>-75</v>
      </c>
      <c r="D842" s="35"/>
      <c r="E842" s="5">
        <f t="shared" ca="1" si="1743"/>
        <v>-0.15000000000000002</v>
      </c>
      <c r="F842" s="5">
        <f t="shared" ca="1" si="1754"/>
        <v>-0.15000000000000002</v>
      </c>
      <c r="G842" s="27">
        <f t="shared" ca="1" si="1755"/>
        <v>0</v>
      </c>
      <c r="H842" s="28"/>
      <c r="I842" s="28"/>
      <c r="J842" s="28"/>
      <c r="K842" s="28"/>
      <c r="L842" s="5"/>
      <c r="M842" s="1"/>
      <c r="N842" s="5">
        <f t="shared" ca="1" si="1748"/>
        <v>-0.52499999999999991</v>
      </c>
      <c r="O842" s="5">
        <f t="shared" ca="1" si="1654"/>
        <v>-0.52499999999999991</v>
      </c>
      <c r="P842" s="30">
        <f t="shared" ca="1" si="1756"/>
        <v>0</v>
      </c>
      <c r="Q842" s="28"/>
      <c r="R842" s="28"/>
      <c r="S842" s="28"/>
      <c r="T842" s="28"/>
      <c r="U842" s="5"/>
    </row>
    <row r="843" spans="1:21" x14ac:dyDescent="0.25">
      <c r="A843" s="4">
        <v>835</v>
      </c>
      <c r="B843" s="37" t="str">
        <f>MID(VLOOKUP(A843/4,'Nyquist Rate - Tx'!$E$15:$J$270,6),(MOD(A843,4)+1),1)</f>
        <v>1</v>
      </c>
      <c r="C843" s="5">
        <f t="shared" ca="1" si="1753"/>
        <v>-33</v>
      </c>
      <c r="D843" s="35"/>
      <c r="E843" s="5">
        <f t="shared" ca="1" si="1743"/>
        <v>-6.6000000000000003E-2</v>
      </c>
      <c r="F843" s="5">
        <f t="shared" ca="1" si="1754"/>
        <v>0.93399999999999994</v>
      </c>
      <c r="G843" s="27">
        <f t="shared" ca="1" si="1755"/>
        <v>1</v>
      </c>
      <c r="H843" s="28"/>
      <c r="I843" s="28"/>
      <c r="J843" s="28"/>
      <c r="K843" s="28"/>
      <c r="L843" s="5"/>
      <c r="M843" s="1"/>
      <c r="N843" s="5">
        <f t="shared" ca="1" si="1748"/>
        <v>-0.23099999999999998</v>
      </c>
      <c r="O843" s="5">
        <f t="shared" ca="1" si="1654"/>
        <v>0.76900000000000002</v>
      </c>
      <c r="P843" s="30">
        <f t="shared" ca="1" si="1756"/>
        <v>1</v>
      </c>
      <c r="Q843" s="28"/>
      <c r="R843" s="28"/>
      <c r="S843" s="28"/>
      <c r="T843" s="28"/>
      <c r="U843" s="5"/>
    </row>
    <row r="844" spans="1:21" x14ac:dyDescent="0.25">
      <c r="A844" s="4">
        <v>836</v>
      </c>
      <c r="B844" s="37" t="str">
        <f>MID(VLOOKUP(A844/4,'Nyquist Rate - Tx'!$E$15:$J$270,6),(MOD(A844,4)+1),1)</f>
        <v>0</v>
      </c>
      <c r="C844" s="5">
        <f t="shared" ca="1" si="1753"/>
        <v>-94</v>
      </c>
      <c r="D844" s="35"/>
      <c r="E844" s="5">
        <f t="shared" ca="1" si="1743"/>
        <v>-0.188</v>
      </c>
      <c r="F844" s="5">
        <f t="shared" ca="1" si="1754"/>
        <v>-0.188</v>
      </c>
      <c r="G844" s="27">
        <f t="shared" ca="1" si="1755"/>
        <v>0</v>
      </c>
      <c r="H844" s="27" t="str">
        <f t="shared" ref="H844" ca="1" si="1757">CONCATENATE(G844, G845, G846, G847)</f>
        <v>0000</v>
      </c>
      <c r="I844" s="27">
        <f t="shared" ref="I844" ca="1" si="1758">BIN2DEC(H844)</f>
        <v>0</v>
      </c>
      <c r="J844" s="28">
        <v>209</v>
      </c>
      <c r="K844" s="27">
        <f t="shared" ref="K844" ca="1" si="1759">ABS(BIN2DEC(CONCATENATE(B844,B845,B846,B847))-I844)</f>
        <v>0</v>
      </c>
      <c r="L844" s="23">
        <f t="shared" ref="L844" ca="1" si="1760">I844*$K$2+$K$2/2</f>
        <v>0.625</v>
      </c>
      <c r="M844" s="1"/>
      <c r="N844" s="5">
        <f t="shared" ca="1" si="1748"/>
        <v>-0.65799999999999992</v>
      </c>
      <c r="O844" s="5">
        <f t="shared" ca="1" si="1654"/>
        <v>-0.65799999999999992</v>
      </c>
      <c r="P844" s="30">
        <f t="shared" ca="1" si="1756"/>
        <v>0</v>
      </c>
      <c r="Q844" s="30" t="str">
        <f t="shared" ref="Q844" ca="1" si="1761">CONCATENATE(P844,P845,P846,P847)</f>
        <v>0000</v>
      </c>
      <c r="R844" s="30">
        <f t="shared" ref="R844" ca="1" si="1762">BIN2DEC(Q844)</f>
        <v>0</v>
      </c>
      <c r="S844" s="30">
        <v>209</v>
      </c>
      <c r="T844" s="30">
        <f t="shared" ref="T844" ca="1" si="1763">ABS(BIN2DEC(CONCATENATE(B844,B845,B846,B847))-R844)</f>
        <v>0</v>
      </c>
      <c r="U844" s="11">
        <f t="shared" ref="U844" ca="1" si="1764">R844*$K$2</f>
        <v>0</v>
      </c>
    </row>
    <row r="845" spans="1:21" x14ac:dyDescent="0.25">
      <c r="A845" s="4">
        <v>837</v>
      </c>
      <c r="B845" s="37" t="str">
        <f>MID(VLOOKUP(A845/4,'Nyquist Rate - Tx'!$E$15:$J$270,6),(MOD(A845,4)+1),1)</f>
        <v>0</v>
      </c>
      <c r="C845" s="5">
        <f t="shared" ca="1" si="1753"/>
        <v>23</v>
      </c>
      <c r="D845" s="35"/>
      <c r="E845" s="5">
        <f t="shared" ca="1" si="1743"/>
        <v>4.6000000000000006E-2</v>
      </c>
      <c r="F845" s="5">
        <f t="shared" ca="1" si="1754"/>
        <v>4.6000000000000006E-2</v>
      </c>
      <c r="G845" s="27">
        <f t="shared" ca="1" si="1755"/>
        <v>0</v>
      </c>
      <c r="H845" s="28"/>
      <c r="I845" s="28"/>
      <c r="J845" s="28"/>
      <c r="K845" s="28"/>
      <c r="L845" s="5"/>
      <c r="M845" s="1"/>
      <c r="N845" s="5">
        <f t="shared" ca="1" si="1748"/>
        <v>0.161</v>
      </c>
      <c r="O845" s="5">
        <f t="shared" ca="1" si="1654"/>
        <v>0.161</v>
      </c>
      <c r="P845" s="30">
        <f t="shared" ca="1" si="1756"/>
        <v>0</v>
      </c>
      <c r="Q845" s="28"/>
      <c r="R845" s="28"/>
      <c r="S845" s="28"/>
      <c r="T845" s="28"/>
      <c r="U845" s="5"/>
    </row>
    <row r="846" spans="1:21" x14ac:dyDescent="0.25">
      <c r="A846" s="4">
        <v>838</v>
      </c>
      <c r="B846" s="37" t="str">
        <f>MID(VLOOKUP(A846/4,'Nyquist Rate - Tx'!$E$15:$J$270,6),(MOD(A846,4)+1),1)</f>
        <v>0</v>
      </c>
      <c r="C846" s="5">
        <f t="shared" ca="1" si="1753"/>
        <v>52</v>
      </c>
      <c r="D846" s="35"/>
      <c r="E846" s="5">
        <f t="shared" ca="1" si="1743"/>
        <v>0.10400000000000001</v>
      </c>
      <c r="F846" s="5">
        <f t="shared" ca="1" si="1754"/>
        <v>0.10400000000000001</v>
      </c>
      <c r="G846" s="27">
        <f t="shared" ca="1" si="1755"/>
        <v>0</v>
      </c>
      <c r="H846" s="28"/>
      <c r="I846" s="28"/>
      <c r="J846" s="28"/>
      <c r="K846" s="28"/>
      <c r="L846" s="5"/>
      <c r="M846" s="1"/>
      <c r="N846" s="5">
        <f t="shared" ca="1" si="1748"/>
        <v>0.36399999999999999</v>
      </c>
      <c r="O846" s="5">
        <f t="shared" ca="1" si="1654"/>
        <v>0.36399999999999999</v>
      </c>
      <c r="P846" s="30">
        <f t="shared" ca="1" si="1756"/>
        <v>0</v>
      </c>
      <c r="Q846" s="28"/>
      <c r="R846" s="28"/>
      <c r="S846" s="28"/>
      <c r="T846" s="28"/>
      <c r="U846" s="5"/>
    </row>
    <row r="847" spans="1:21" x14ac:dyDescent="0.25">
      <c r="A847" s="4">
        <v>839</v>
      </c>
      <c r="B847" s="37" t="str">
        <f>MID(VLOOKUP(A847/4,'Nyquist Rate - Tx'!$E$15:$J$270,6),(MOD(A847,4)+1),1)</f>
        <v>0</v>
      </c>
      <c r="C847" s="5">
        <f t="shared" ca="1" si="1753"/>
        <v>-21</v>
      </c>
      <c r="D847" s="35"/>
      <c r="E847" s="5">
        <f t="shared" ca="1" si="1743"/>
        <v>-4.2000000000000003E-2</v>
      </c>
      <c r="F847" s="5">
        <f t="shared" ca="1" si="1754"/>
        <v>-4.2000000000000003E-2</v>
      </c>
      <c r="G847" s="27">
        <f t="shared" ca="1" si="1755"/>
        <v>0</v>
      </c>
      <c r="H847" s="28"/>
      <c r="I847" s="28"/>
      <c r="J847" s="28"/>
      <c r="K847" s="28"/>
      <c r="L847" s="5"/>
      <c r="M847" s="1"/>
      <c r="N847" s="5">
        <f t="shared" ca="1" si="1748"/>
        <v>-0.14699999999999999</v>
      </c>
      <c r="O847" s="5">
        <f t="shared" ca="1" si="1654"/>
        <v>-0.14699999999999999</v>
      </c>
      <c r="P847" s="30">
        <f t="shared" ca="1" si="1756"/>
        <v>0</v>
      </c>
      <c r="Q847" s="28"/>
      <c r="R847" s="28"/>
      <c r="S847" s="28"/>
      <c r="T847" s="28"/>
      <c r="U847" s="5"/>
    </row>
    <row r="848" spans="1:21" x14ac:dyDescent="0.25">
      <c r="A848" s="4">
        <v>840</v>
      </c>
      <c r="B848" s="37" t="str">
        <f>MID(VLOOKUP(A848/4,'Nyquist Rate - Tx'!$E$15:$J$270,6),(MOD(A848,4)+1),1)</f>
        <v>0</v>
      </c>
      <c r="C848" s="5">
        <f t="shared" ca="1" si="1753"/>
        <v>-15</v>
      </c>
      <c r="D848" s="35"/>
      <c r="E848" s="5">
        <f t="shared" ca="1" si="1743"/>
        <v>-0.03</v>
      </c>
      <c r="F848" s="5">
        <f t="shared" ca="1" si="1754"/>
        <v>-0.03</v>
      </c>
      <c r="G848" s="27">
        <f t="shared" ca="1" si="1755"/>
        <v>0</v>
      </c>
      <c r="H848" s="27" t="str">
        <f t="shared" ref="H848" ca="1" si="1765">CONCATENATE(G848, G849, G850, G851)</f>
        <v>0110</v>
      </c>
      <c r="I848" s="27">
        <f t="shared" ref="I848" ca="1" si="1766">BIN2DEC(H848)</f>
        <v>6</v>
      </c>
      <c r="J848" s="27">
        <v>210</v>
      </c>
      <c r="K848" s="27">
        <f t="shared" ref="K848" ca="1" si="1767">ABS(BIN2DEC(CONCATENATE(B848,B849,B850,B851))-I848)</f>
        <v>0</v>
      </c>
      <c r="L848" s="23">
        <f t="shared" ref="L848" ca="1" si="1768">I848*$K$2+$K$2/2</f>
        <v>8.125</v>
      </c>
      <c r="M848" s="1"/>
      <c r="N848" s="5">
        <f t="shared" ca="1" si="1748"/>
        <v>-0.105</v>
      </c>
      <c r="O848" s="5">
        <f t="shared" ca="1" si="1654"/>
        <v>-0.105</v>
      </c>
      <c r="P848" s="30">
        <f t="shared" ca="1" si="1756"/>
        <v>0</v>
      </c>
      <c r="Q848" s="30" t="str">
        <f t="shared" ref="Q848" ca="1" si="1769">CONCATENATE(P848,P849,P850,P851)</f>
        <v>0110</v>
      </c>
      <c r="R848" s="30">
        <f t="shared" ref="R848" ca="1" si="1770">BIN2DEC(Q848)</f>
        <v>6</v>
      </c>
      <c r="S848" s="30">
        <v>210</v>
      </c>
      <c r="T848" s="30">
        <f t="shared" ref="T848" ca="1" si="1771">ABS(BIN2DEC(CONCATENATE(B848,B849,B850,B851))-R848)</f>
        <v>0</v>
      </c>
      <c r="U848" s="11">
        <f t="shared" ref="U848" ca="1" si="1772">R848*$K$2</f>
        <v>7.5</v>
      </c>
    </row>
    <row r="849" spans="1:21" x14ac:dyDescent="0.25">
      <c r="A849" s="4">
        <v>841</v>
      </c>
      <c r="B849" s="37" t="str">
        <f>MID(VLOOKUP(A849/4,'Nyquist Rate - Tx'!$E$15:$J$270,6),(MOD(A849,4)+1),1)</f>
        <v>1</v>
      </c>
      <c r="C849" s="5">
        <f t="shared" ca="1" si="1753"/>
        <v>7</v>
      </c>
      <c r="D849" s="35"/>
      <c r="E849" s="5">
        <f t="shared" ca="1" si="1743"/>
        <v>1.4000000000000002E-2</v>
      </c>
      <c r="F849" s="5">
        <f t="shared" ca="1" si="1754"/>
        <v>1.014</v>
      </c>
      <c r="G849" s="27">
        <f t="shared" ca="1" si="1755"/>
        <v>1</v>
      </c>
      <c r="H849" s="28"/>
      <c r="I849" s="28"/>
      <c r="J849" s="28"/>
      <c r="K849" s="28"/>
      <c r="L849" s="5"/>
      <c r="M849" s="1"/>
      <c r="N849" s="5">
        <f t="shared" ca="1" si="1748"/>
        <v>4.9000000000000002E-2</v>
      </c>
      <c r="O849" s="5">
        <f t="shared" ca="1" si="1654"/>
        <v>1.0489999999999999</v>
      </c>
      <c r="P849" s="30">
        <f t="shared" ca="1" si="1756"/>
        <v>1</v>
      </c>
      <c r="Q849" s="28"/>
      <c r="R849" s="28"/>
      <c r="S849" s="28"/>
      <c r="T849" s="28"/>
      <c r="U849" s="5"/>
    </row>
    <row r="850" spans="1:21" x14ac:dyDescent="0.25">
      <c r="A850" s="4">
        <v>842</v>
      </c>
      <c r="B850" s="37" t="str">
        <f>MID(VLOOKUP(A850/4,'Nyquist Rate - Tx'!$E$15:$J$270,6),(MOD(A850,4)+1),1)</f>
        <v>1</v>
      </c>
      <c r="C850" s="5">
        <f t="shared" ca="1" si="1753"/>
        <v>30</v>
      </c>
      <c r="D850" s="35"/>
      <c r="E850" s="5">
        <f t="shared" ca="1" si="1743"/>
        <v>0.06</v>
      </c>
      <c r="F850" s="5">
        <f t="shared" ca="1" si="1754"/>
        <v>1.06</v>
      </c>
      <c r="G850" s="27">
        <f t="shared" ca="1" si="1755"/>
        <v>1</v>
      </c>
      <c r="H850" s="28"/>
      <c r="I850" s="28"/>
      <c r="J850" s="28"/>
      <c r="K850" s="28"/>
      <c r="L850" s="5"/>
      <c r="M850" s="1"/>
      <c r="N850" s="5">
        <f t="shared" ca="1" si="1748"/>
        <v>0.21</v>
      </c>
      <c r="O850" s="5">
        <f t="shared" ca="1" si="1654"/>
        <v>1.21</v>
      </c>
      <c r="P850" s="30">
        <f t="shared" ca="1" si="1756"/>
        <v>1</v>
      </c>
      <c r="Q850" s="28"/>
      <c r="R850" s="28"/>
      <c r="S850" s="28"/>
      <c r="T850" s="28"/>
      <c r="U850" s="5"/>
    </row>
    <row r="851" spans="1:21" x14ac:dyDescent="0.25">
      <c r="A851" s="4">
        <v>843</v>
      </c>
      <c r="B851" s="37" t="str">
        <f>MID(VLOOKUP(A851/4,'Nyquist Rate - Tx'!$E$15:$J$270,6),(MOD(A851,4)+1),1)</f>
        <v>0</v>
      </c>
      <c r="C851" s="5">
        <f t="shared" ca="1" si="1753"/>
        <v>-43</v>
      </c>
      <c r="D851" s="35"/>
      <c r="E851" s="5">
        <f t="shared" ca="1" si="1743"/>
        <v>-8.6000000000000007E-2</v>
      </c>
      <c r="F851" s="5">
        <f t="shared" ca="1" si="1754"/>
        <v>-8.6000000000000007E-2</v>
      </c>
      <c r="G851" s="27">
        <f t="shared" ca="1" si="1755"/>
        <v>0</v>
      </c>
      <c r="H851" s="28"/>
      <c r="I851" s="28"/>
      <c r="J851" s="28"/>
      <c r="K851" s="28"/>
      <c r="L851" s="5"/>
      <c r="M851" s="1"/>
      <c r="N851" s="5">
        <f t="shared" ca="1" si="1748"/>
        <v>-0.30099999999999999</v>
      </c>
      <c r="O851" s="5">
        <f t="shared" ca="1" si="1654"/>
        <v>-0.30099999999999999</v>
      </c>
      <c r="P851" s="30">
        <f t="shared" ca="1" si="1756"/>
        <v>0</v>
      </c>
      <c r="Q851" s="28"/>
      <c r="R851" s="28"/>
      <c r="S851" s="28"/>
      <c r="T851" s="28"/>
      <c r="U851" s="5"/>
    </row>
    <row r="852" spans="1:21" x14ac:dyDescent="0.25">
      <c r="A852" s="4">
        <v>844</v>
      </c>
      <c r="B852" s="37" t="str">
        <f>MID(VLOOKUP(A852/4,'Nyquist Rate - Tx'!$E$15:$J$270,6),(MOD(A852,4)+1),1)</f>
        <v>0</v>
      </c>
      <c r="C852" s="5">
        <f t="shared" ca="1" si="1753"/>
        <v>-32</v>
      </c>
      <c r="D852" s="35"/>
      <c r="E852" s="5">
        <f t="shared" ca="1" si="1743"/>
        <v>-6.4000000000000001E-2</v>
      </c>
      <c r="F852" s="5">
        <f t="shared" ca="1" si="1754"/>
        <v>-6.4000000000000001E-2</v>
      </c>
      <c r="G852" s="27">
        <f t="shared" ca="1" si="1755"/>
        <v>0</v>
      </c>
      <c r="H852" s="27" t="str">
        <f t="shared" ref="H852" ca="1" si="1773">CONCATENATE(G852, G853, G854, G855)</f>
        <v>0000</v>
      </c>
      <c r="I852" s="27">
        <f t="shared" ref="I852" ca="1" si="1774">BIN2DEC(H852)</f>
        <v>0</v>
      </c>
      <c r="J852" s="28">
        <v>211</v>
      </c>
      <c r="K852" s="27">
        <f t="shared" ref="K852" ca="1" si="1775">ABS(BIN2DEC(CONCATENATE(B852,B853,B854,B855))-I852)</f>
        <v>0</v>
      </c>
      <c r="L852" s="23">
        <f t="shared" ref="L852" ca="1" si="1776">I852*$K$2+$K$2/2</f>
        <v>0.625</v>
      </c>
      <c r="M852" s="1"/>
      <c r="N852" s="5">
        <f t="shared" ca="1" si="1748"/>
        <v>-0.22399999999999998</v>
      </c>
      <c r="O852" s="5">
        <f t="shared" ca="1" si="1654"/>
        <v>-0.22399999999999998</v>
      </c>
      <c r="P852" s="30">
        <f t="shared" ca="1" si="1756"/>
        <v>0</v>
      </c>
      <c r="Q852" s="30" t="str">
        <f t="shared" ref="Q852" ca="1" si="1777">CONCATENATE(P852,P853,P854,P855)</f>
        <v>0000</v>
      </c>
      <c r="R852" s="30">
        <f t="shared" ref="R852" ca="1" si="1778">BIN2DEC(Q852)</f>
        <v>0</v>
      </c>
      <c r="S852" s="30">
        <v>211</v>
      </c>
      <c r="T852" s="30">
        <f t="shared" ref="T852" ca="1" si="1779">ABS(BIN2DEC(CONCATENATE(B852,B853,B854,B855))-R852)</f>
        <v>0</v>
      </c>
      <c r="U852" s="11">
        <f t="shared" ref="U852" ca="1" si="1780">R852*$K$2</f>
        <v>0</v>
      </c>
    </row>
    <row r="853" spans="1:21" x14ac:dyDescent="0.25">
      <c r="A853" s="4">
        <v>845</v>
      </c>
      <c r="B853" s="37" t="str">
        <f>MID(VLOOKUP(A853/4,'Nyquist Rate - Tx'!$E$15:$J$270,6),(MOD(A853,4)+1),1)</f>
        <v>0</v>
      </c>
      <c r="C853" s="5">
        <f t="shared" ca="1" si="1753"/>
        <v>33</v>
      </c>
      <c r="D853" s="35"/>
      <c r="E853" s="5">
        <f t="shared" ca="1" si="1743"/>
        <v>6.6000000000000003E-2</v>
      </c>
      <c r="F853" s="5">
        <f t="shared" ca="1" si="1754"/>
        <v>6.6000000000000003E-2</v>
      </c>
      <c r="G853" s="27">
        <f t="shared" ca="1" si="1755"/>
        <v>0</v>
      </c>
      <c r="H853" s="28"/>
      <c r="I853" s="28"/>
      <c r="J853" s="28"/>
      <c r="K853" s="28"/>
      <c r="L853" s="5"/>
      <c r="M853" s="1"/>
      <c r="N853" s="5">
        <f t="shared" ca="1" si="1748"/>
        <v>0.23099999999999998</v>
      </c>
      <c r="O853" s="5">
        <f t="shared" ca="1" si="1654"/>
        <v>0.23099999999999998</v>
      </c>
      <c r="P853" s="30">
        <f t="shared" ca="1" si="1756"/>
        <v>0</v>
      </c>
      <c r="Q853" s="28"/>
      <c r="R853" s="28"/>
      <c r="S853" s="28"/>
      <c r="T853" s="28"/>
      <c r="U853" s="5"/>
    </row>
    <row r="854" spans="1:21" x14ac:dyDescent="0.25">
      <c r="A854" s="4">
        <v>846</v>
      </c>
      <c r="B854" s="37" t="str">
        <f>MID(VLOOKUP(A854/4,'Nyquist Rate - Tx'!$E$15:$J$270,6),(MOD(A854,4)+1),1)</f>
        <v>0</v>
      </c>
      <c r="C854" s="5">
        <f t="shared" ca="1" si="1753"/>
        <v>-47</v>
      </c>
      <c r="D854" s="35"/>
      <c r="E854" s="5">
        <f t="shared" ca="1" si="1743"/>
        <v>-9.4E-2</v>
      </c>
      <c r="F854" s="5">
        <f t="shared" ca="1" si="1754"/>
        <v>-9.4E-2</v>
      </c>
      <c r="G854" s="27">
        <f t="shared" ca="1" si="1755"/>
        <v>0</v>
      </c>
      <c r="H854" s="28"/>
      <c r="I854" s="28"/>
      <c r="J854" s="28"/>
      <c r="K854" s="28"/>
      <c r="L854" s="5"/>
      <c r="M854" s="1"/>
      <c r="N854" s="5">
        <f t="shared" ca="1" si="1748"/>
        <v>-0.32899999999999996</v>
      </c>
      <c r="O854" s="5">
        <f t="shared" ca="1" si="1654"/>
        <v>-0.32899999999999996</v>
      </c>
      <c r="P854" s="30">
        <f t="shared" ca="1" si="1756"/>
        <v>0</v>
      </c>
      <c r="Q854" s="28"/>
      <c r="R854" s="28"/>
      <c r="S854" s="28"/>
      <c r="T854" s="28"/>
      <c r="U854" s="5"/>
    </row>
    <row r="855" spans="1:21" x14ac:dyDescent="0.25">
      <c r="A855" s="4">
        <v>847</v>
      </c>
      <c r="B855" s="37" t="str">
        <f>MID(VLOOKUP(A855/4,'Nyquist Rate - Tx'!$E$15:$J$270,6),(MOD(A855,4)+1),1)</f>
        <v>0</v>
      </c>
      <c r="C855" s="5">
        <f t="shared" ca="1" si="1753"/>
        <v>23</v>
      </c>
      <c r="D855" s="35"/>
      <c r="E855" s="5">
        <f t="shared" ca="1" si="1743"/>
        <v>4.6000000000000006E-2</v>
      </c>
      <c r="F855" s="5">
        <f t="shared" ca="1" si="1754"/>
        <v>4.6000000000000006E-2</v>
      </c>
      <c r="G855" s="27">
        <f t="shared" ca="1" si="1755"/>
        <v>0</v>
      </c>
      <c r="H855" s="28"/>
      <c r="I855" s="28"/>
      <c r="J855" s="28"/>
      <c r="K855" s="28"/>
      <c r="L855" s="5"/>
      <c r="M855" s="1"/>
      <c r="N855" s="5">
        <f t="shared" ca="1" si="1748"/>
        <v>0.161</v>
      </c>
      <c r="O855" s="5">
        <f t="shared" ca="1" si="1654"/>
        <v>0.161</v>
      </c>
      <c r="P855" s="30">
        <f t="shared" ca="1" si="1756"/>
        <v>0</v>
      </c>
      <c r="Q855" s="28"/>
      <c r="R855" s="28"/>
      <c r="S855" s="28"/>
      <c r="T855" s="28"/>
      <c r="U855" s="5"/>
    </row>
    <row r="856" spans="1:21" x14ac:dyDescent="0.25">
      <c r="A856" s="4">
        <v>848</v>
      </c>
      <c r="B856" s="37" t="str">
        <f>MID(VLOOKUP(A856/4,'Nyquist Rate - Tx'!$E$15:$J$270,6),(MOD(A856,4)+1),1)</f>
        <v>1</v>
      </c>
      <c r="C856" s="5">
        <f t="shared" ca="1" si="1753"/>
        <v>-19</v>
      </c>
      <c r="D856" s="35"/>
      <c r="E856" s="5">
        <f t="shared" ca="1" si="1743"/>
        <v>-3.8000000000000006E-2</v>
      </c>
      <c r="F856" s="5">
        <f t="shared" ca="1" si="1754"/>
        <v>0.96199999999999997</v>
      </c>
      <c r="G856" s="27">
        <f t="shared" ca="1" si="1755"/>
        <v>1</v>
      </c>
      <c r="H856" s="27" t="str">
        <f t="shared" ref="H856" ca="1" si="1781">CONCATENATE(G856, G857, G858, G859)</f>
        <v>1001</v>
      </c>
      <c r="I856" s="27">
        <f t="shared" ref="I856" ca="1" si="1782">BIN2DEC(H856)</f>
        <v>9</v>
      </c>
      <c r="J856" s="27">
        <v>212</v>
      </c>
      <c r="K856" s="27">
        <f t="shared" ref="K856" ca="1" si="1783">ABS(BIN2DEC(CONCATENATE(B856,B857,B858,B859))-I856)</f>
        <v>0</v>
      </c>
      <c r="L856" s="23">
        <f t="shared" ref="L856" ca="1" si="1784">I856*$K$2+$K$2/2</f>
        <v>11.875</v>
      </c>
      <c r="M856" s="1"/>
      <c r="N856" s="5">
        <f t="shared" ca="1" si="1748"/>
        <v>-0.13299999999999998</v>
      </c>
      <c r="O856" s="5">
        <f t="shared" ca="1" si="1654"/>
        <v>0.86699999999999999</v>
      </c>
      <c r="P856" s="30">
        <f t="shared" ca="1" si="1756"/>
        <v>1</v>
      </c>
      <c r="Q856" s="30" t="str">
        <f t="shared" ref="Q856" ca="1" si="1785">CONCATENATE(P856,P857,P858,P859)</f>
        <v>1001</v>
      </c>
      <c r="R856" s="30">
        <f t="shared" ref="R856" ca="1" si="1786">BIN2DEC(Q856)</f>
        <v>9</v>
      </c>
      <c r="S856" s="30">
        <v>212</v>
      </c>
      <c r="T856" s="30">
        <f t="shared" ref="T856" ca="1" si="1787">ABS(BIN2DEC(CONCATENATE(B856,B857,B858,B859))-R856)</f>
        <v>0</v>
      </c>
      <c r="U856" s="11">
        <f t="shared" ref="U856" ca="1" si="1788">R856*$K$2</f>
        <v>11.25</v>
      </c>
    </row>
    <row r="857" spans="1:21" x14ac:dyDescent="0.25">
      <c r="A857" s="4">
        <v>849</v>
      </c>
      <c r="B857" s="37" t="str">
        <f>MID(VLOOKUP(A857/4,'Nyquist Rate - Tx'!$E$15:$J$270,6),(MOD(A857,4)+1),1)</f>
        <v>0</v>
      </c>
      <c r="C857" s="5">
        <f t="shared" ca="1" si="1753"/>
        <v>29</v>
      </c>
      <c r="D857" s="35"/>
      <c r="E857" s="5">
        <f t="shared" ca="1" si="1743"/>
        <v>5.7999999999999996E-2</v>
      </c>
      <c r="F857" s="5">
        <f t="shared" ca="1" si="1754"/>
        <v>5.7999999999999996E-2</v>
      </c>
      <c r="G857" s="27">
        <f t="shared" ca="1" si="1755"/>
        <v>0</v>
      </c>
      <c r="H857" s="28"/>
      <c r="I857" s="28"/>
      <c r="J857" s="28"/>
      <c r="K857" s="28"/>
      <c r="L857" s="5"/>
      <c r="M857" s="1"/>
      <c r="N857" s="5">
        <f t="shared" ca="1" si="1748"/>
        <v>0.20299999999999999</v>
      </c>
      <c r="O857" s="5">
        <f t="shared" ca="1" si="1654"/>
        <v>0.20299999999999999</v>
      </c>
      <c r="P857" s="30">
        <f t="shared" ca="1" si="1756"/>
        <v>0</v>
      </c>
      <c r="Q857" s="28"/>
      <c r="R857" s="28"/>
      <c r="S857" s="28"/>
      <c r="T857" s="28"/>
      <c r="U857" s="5"/>
    </row>
    <row r="858" spans="1:21" x14ac:dyDescent="0.25">
      <c r="A858" s="4">
        <v>850</v>
      </c>
      <c r="B858" s="37" t="str">
        <f>MID(VLOOKUP(A858/4,'Nyquist Rate - Tx'!$E$15:$J$270,6),(MOD(A858,4)+1),1)</f>
        <v>0</v>
      </c>
      <c r="C858" s="5">
        <f t="shared" ca="1" si="1753"/>
        <v>-14</v>
      </c>
      <c r="D858" s="35"/>
      <c r="E858" s="5">
        <f t="shared" ca="1" si="1743"/>
        <v>-2.8000000000000004E-2</v>
      </c>
      <c r="F858" s="5">
        <f t="shared" ca="1" si="1754"/>
        <v>-2.8000000000000004E-2</v>
      </c>
      <c r="G858" s="27">
        <f t="shared" ca="1" si="1755"/>
        <v>0</v>
      </c>
      <c r="H858" s="28"/>
      <c r="I858" s="28"/>
      <c r="J858" s="28"/>
      <c r="K858" s="28"/>
      <c r="L858" s="5"/>
      <c r="M858" s="1"/>
      <c r="N858" s="5">
        <f t="shared" ca="1" si="1748"/>
        <v>-9.8000000000000004E-2</v>
      </c>
      <c r="O858" s="5">
        <f t="shared" ref="O858:O921" ca="1" si="1789">N858+B858</f>
        <v>-9.8000000000000004E-2</v>
      </c>
      <c r="P858" s="30">
        <f t="shared" ca="1" si="1756"/>
        <v>0</v>
      </c>
      <c r="Q858" s="28"/>
      <c r="R858" s="28"/>
      <c r="S858" s="28"/>
      <c r="T858" s="28"/>
      <c r="U858" s="5"/>
    </row>
    <row r="859" spans="1:21" x14ac:dyDescent="0.25">
      <c r="A859" s="4">
        <v>851</v>
      </c>
      <c r="B859" s="37" t="str">
        <f>MID(VLOOKUP(A859/4,'Nyquist Rate - Tx'!$E$15:$J$270,6),(MOD(A859,4)+1),1)</f>
        <v>1</v>
      </c>
      <c r="C859" s="5">
        <f t="shared" ca="1" si="1753"/>
        <v>-56</v>
      </c>
      <c r="D859" s="35"/>
      <c r="E859" s="5">
        <f t="shared" ca="1" si="1743"/>
        <v>-0.11200000000000002</v>
      </c>
      <c r="F859" s="5">
        <f t="shared" ca="1" si="1754"/>
        <v>0.88800000000000001</v>
      </c>
      <c r="G859" s="27">
        <f t="shared" ca="1" si="1755"/>
        <v>1</v>
      </c>
      <c r="H859" s="28"/>
      <c r="I859" s="28"/>
      <c r="J859" s="28"/>
      <c r="K859" s="28"/>
      <c r="L859" s="5"/>
      <c r="M859" s="1"/>
      <c r="N859" s="5">
        <f t="shared" ca="1" si="1748"/>
        <v>-0.39200000000000002</v>
      </c>
      <c r="O859" s="5">
        <f t="shared" ca="1" si="1789"/>
        <v>0.60799999999999998</v>
      </c>
      <c r="P859" s="30">
        <f t="shared" ca="1" si="1756"/>
        <v>1</v>
      </c>
      <c r="Q859" s="28"/>
      <c r="R859" s="28"/>
      <c r="S859" s="28"/>
      <c r="T859" s="28"/>
      <c r="U859" s="5"/>
    </row>
    <row r="860" spans="1:21" x14ac:dyDescent="0.25">
      <c r="A860" s="4">
        <v>852</v>
      </c>
      <c r="B860" s="37" t="str">
        <f>MID(VLOOKUP(A860/4,'Nyquist Rate - Tx'!$E$15:$J$270,6),(MOD(A860,4)+1),1)</f>
        <v>0</v>
      </c>
      <c r="C860" s="5">
        <f t="shared" ca="1" si="1753"/>
        <v>-8</v>
      </c>
      <c r="D860" s="35"/>
      <c r="E860" s="5">
        <f t="shared" ca="1" si="1743"/>
        <v>-1.6E-2</v>
      </c>
      <c r="F860" s="5">
        <f t="shared" ca="1" si="1754"/>
        <v>-1.6E-2</v>
      </c>
      <c r="G860" s="27">
        <f t="shared" ca="1" si="1755"/>
        <v>0</v>
      </c>
      <c r="H860" s="27" t="str">
        <f t="shared" ref="H860" ca="1" si="1790">CONCATENATE(G860, G861, G862, G863)</f>
        <v>0000</v>
      </c>
      <c r="I860" s="27">
        <f t="shared" ref="I860" ca="1" si="1791">BIN2DEC(H860)</f>
        <v>0</v>
      </c>
      <c r="J860" s="28">
        <v>213</v>
      </c>
      <c r="K860" s="27">
        <f t="shared" ref="K860" ca="1" si="1792">ABS(BIN2DEC(CONCATENATE(B860,B861,B862,B863))-I860)</f>
        <v>0</v>
      </c>
      <c r="L860" s="23">
        <f t="shared" ref="L860" ca="1" si="1793">I860*$K$2+$K$2/2</f>
        <v>0.625</v>
      </c>
      <c r="M860" s="1"/>
      <c r="N860" s="5">
        <f t="shared" ca="1" si="1748"/>
        <v>-5.5999999999999994E-2</v>
      </c>
      <c r="O860" s="5">
        <f t="shared" ca="1" si="1789"/>
        <v>-5.5999999999999994E-2</v>
      </c>
      <c r="P860" s="30">
        <f t="shared" ca="1" si="1756"/>
        <v>0</v>
      </c>
      <c r="Q860" s="30" t="str">
        <f t="shared" ref="Q860" ca="1" si="1794">CONCATENATE(P860,P861,P862,P863)</f>
        <v>0000</v>
      </c>
      <c r="R860" s="30">
        <f t="shared" ref="R860" ca="1" si="1795">BIN2DEC(Q860)</f>
        <v>0</v>
      </c>
      <c r="S860" s="30">
        <v>213</v>
      </c>
      <c r="T860" s="30">
        <f t="shared" ref="T860" ca="1" si="1796">ABS(BIN2DEC(CONCATENATE(B860,B861,B862,B863))-R860)</f>
        <v>0</v>
      </c>
      <c r="U860" s="11">
        <f t="shared" ref="U860" ca="1" si="1797">R860*$K$2</f>
        <v>0</v>
      </c>
    </row>
    <row r="861" spans="1:21" x14ac:dyDescent="0.25">
      <c r="A861" s="4">
        <v>853</v>
      </c>
      <c r="B861" s="37" t="str">
        <f>MID(VLOOKUP(A861/4,'Nyquist Rate - Tx'!$E$15:$J$270,6),(MOD(A861,4)+1),1)</f>
        <v>0</v>
      </c>
      <c r="C861" s="5">
        <f t="shared" ca="1" si="1753"/>
        <v>63</v>
      </c>
      <c r="D861" s="35"/>
      <c r="E861" s="5">
        <f t="shared" ca="1" si="1743"/>
        <v>0.126</v>
      </c>
      <c r="F861" s="5">
        <f t="shared" ca="1" si="1754"/>
        <v>0.126</v>
      </c>
      <c r="G861" s="27">
        <f t="shared" ca="1" si="1755"/>
        <v>0</v>
      </c>
      <c r="H861" s="28"/>
      <c r="I861" s="28"/>
      <c r="J861" s="28"/>
      <c r="K861" s="28"/>
      <c r="L861" s="5"/>
      <c r="M861" s="1"/>
      <c r="N861" s="5">
        <f t="shared" ca="1" si="1748"/>
        <v>0.44099999999999995</v>
      </c>
      <c r="O861" s="5">
        <f t="shared" ca="1" si="1789"/>
        <v>0.44099999999999995</v>
      </c>
      <c r="P861" s="30">
        <f t="shared" ca="1" si="1756"/>
        <v>0</v>
      </c>
      <c r="Q861" s="28"/>
      <c r="R861" s="28"/>
      <c r="S861" s="28"/>
      <c r="T861" s="28"/>
      <c r="U861" s="5"/>
    </row>
    <row r="862" spans="1:21" x14ac:dyDescent="0.25">
      <c r="A862" s="4">
        <v>854</v>
      </c>
      <c r="B862" s="37" t="str">
        <f>MID(VLOOKUP(A862/4,'Nyquist Rate - Tx'!$E$15:$J$270,6),(MOD(A862,4)+1),1)</f>
        <v>0</v>
      </c>
      <c r="C862" s="5">
        <f t="shared" ca="1" si="1753"/>
        <v>-70</v>
      </c>
      <c r="D862" s="35"/>
      <c r="E862" s="5">
        <f t="shared" ca="1" si="1743"/>
        <v>-0.13999999999999999</v>
      </c>
      <c r="F862" s="5">
        <f t="shared" ca="1" si="1754"/>
        <v>-0.13999999999999999</v>
      </c>
      <c r="G862" s="27">
        <f t="shared" ca="1" si="1755"/>
        <v>0</v>
      </c>
      <c r="H862" s="28"/>
      <c r="I862" s="28"/>
      <c r="J862" s="28"/>
      <c r="K862" s="28"/>
      <c r="L862" s="5"/>
      <c r="M862" s="1"/>
      <c r="N862" s="5">
        <f t="shared" ca="1" si="1748"/>
        <v>-0.48999999999999994</v>
      </c>
      <c r="O862" s="5">
        <f t="shared" ca="1" si="1789"/>
        <v>-0.48999999999999994</v>
      </c>
      <c r="P862" s="30">
        <f t="shared" ca="1" si="1756"/>
        <v>0</v>
      </c>
      <c r="Q862" s="28"/>
      <c r="R862" s="28"/>
      <c r="S862" s="28"/>
      <c r="T862" s="28"/>
      <c r="U862" s="5"/>
    </row>
    <row r="863" spans="1:21" x14ac:dyDescent="0.25">
      <c r="A863" s="4">
        <v>855</v>
      </c>
      <c r="B863" s="37" t="str">
        <f>MID(VLOOKUP(A863/4,'Nyquist Rate - Tx'!$E$15:$J$270,6),(MOD(A863,4)+1),1)</f>
        <v>0</v>
      </c>
      <c r="C863" s="5">
        <f t="shared" ca="1" si="1753"/>
        <v>-80</v>
      </c>
      <c r="D863" s="35"/>
      <c r="E863" s="5">
        <f t="shared" ca="1" si="1743"/>
        <v>-0.16000000000000003</v>
      </c>
      <c r="F863" s="5">
        <f t="shared" ca="1" si="1754"/>
        <v>-0.16000000000000003</v>
      </c>
      <c r="G863" s="27">
        <f t="shared" ca="1" si="1755"/>
        <v>0</v>
      </c>
      <c r="H863" s="28"/>
      <c r="I863" s="28"/>
      <c r="J863" s="28"/>
      <c r="K863" s="28"/>
      <c r="L863" s="5"/>
      <c r="M863" s="1"/>
      <c r="N863" s="5">
        <f t="shared" ca="1" si="1748"/>
        <v>-0.55999999999999994</v>
      </c>
      <c r="O863" s="5">
        <f t="shared" ca="1" si="1789"/>
        <v>-0.55999999999999994</v>
      </c>
      <c r="P863" s="30">
        <f t="shared" ca="1" si="1756"/>
        <v>0</v>
      </c>
      <c r="Q863" s="28"/>
      <c r="R863" s="28"/>
      <c r="S863" s="28"/>
      <c r="T863" s="28"/>
      <c r="U863" s="5"/>
    </row>
    <row r="864" spans="1:21" x14ac:dyDescent="0.25">
      <c r="A864" s="4">
        <v>856</v>
      </c>
      <c r="B864" s="37" t="str">
        <f>MID(VLOOKUP(A864/4,'Nyquist Rate - Tx'!$E$15:$J$270,6),(MOD(A864,4)+1),1)</f>
        <v>0</v>
      </c>
      <c r="C864" s="5">
        <f t="shared" ca="1" si="1753"/>
        <v>-47</v>
      </c>
      <c r="D864" s="35"/>
      <c r="E864" s="5">
        <f t="shared" ca="1" si="1743"/>
        <v>-9.4E-2</v>
      </c>
      <c r="F864" s="5">
        <f t="shared" ca="1" si="1754"/>
        <v>-9.4E-2</v>
      </c>
      <c r="G864" s="27">
        <f t="shared" ca="1" si="1755"/>
        <v>0</v>
      </c>
      <c r="H864" s="27" t="str">
        <f t="shared" ref="H864" ca="1" si="1798">CONCATENATE(G864, G865, G866, G867)</f>
        <v>0110</v>
      </c>
      <c r="I864" s="27">
        <f t="shared" ref="I864" ca="1" si="1799">BIN2DEC(H864)</f>
        <v>6</v>
      </c>
      <c r="J864" s="27">
        <v>214</v>
      </c>
      <c r="K864" s="27">
        <f t="shared" ref="K864" ca="1" si="1800">ABS(BIN2DEC(CONCATENATE(B864,B865,B866,B867))-I864)</f>
        <v>0</v>
      </c>
      <c r="L864" s="23">
        <f t="shared" ref="L864" ca="1" si="1801">I864*$K$2+$K$2/2</f>
        <v>8.125</v>
      </c>
      <c r="M864" s="1"/>
      <c r="N864" s="5">
        <f t="shared" ca="1" si="1748"/>
        <v>-0.32899999999999996</v>
      </c>
      <c r="O864" s="5">
        <f t="shared" ca="1" si="1789"/>
        <v>-0.32899999999999996</v>
      </c>
      <c r="P864" s="30">
        <f t="shared" ca="1" si="1756"/>
        <v>0</v>
      </c>
      <c r="Q864" s="30" t="str">
        <f t="shared" ref="Q864" ca="1" si="1802">CONCATENATE(P864,P865,P866,P867)</f>
        <v>0110</v>
      </c>
      <c r="R864" s="30">
        <f t="shared" ref="R864" ca="1" si="1803">BIN2DEC(Q864)</f>
        <v>6</v>
      </c>
      <c r="S864" s="30">
        <v>214</v>
      </c>
      <c r="T864" s="30">
        <f t="shared" ref="T864" ca="1" si="1804">ABS(BIN2DEC(CONCATENATE(B864,B865,B866,B867))-R864)</f>
        <v>0</v>
      </c>
      <c r="U864" s="11">
        <f t="shared" ref="U864" ca="1" si="1805">R864*$K$2</f>
        <v>7.5</v>
      </c>
    </row>
    <row r="865" spans="1:21" x14ac:dyDescent="0.25">
      <c r="A865" s="4">
        <v>857</v>
      </c>
      <c r="B865" s="37" t="str">
        <f>MID(VLOOKUP(A865/4,'Nyquist Rate - Tx'!$E$15:$J$270,6),(MOD(A865,4)+1),1)</f>
        <v>1</v>
      </c>
      <c r="C865" s="5">
        <f t="shared" ca="1" si="1753"/>
        <v>47</v>
      </c>
      <c r="D865" s="35"/>
      <c r="E865" s="5">
        <f t="shared" ca="1" si="1743"/>
        <v>9.4E-2</v>
      </c>
      <c r="F865" s="5">
        <f t="shared" ca="1" si="1754"/>
        <v>1.0940000000000001</v>
      </c>
      <c r="G865" s="27">
        <f t="shared" ca="1" si="1755"/>
        <v>1</v>
      </c>
      <c r="H865" s="28"/>
      <c r="I865" s="28"/>
      <c r="J865" s="28"/>
      <c r="K865" s="28"/>
      <c r="L865" s="5"/>
      <c r="M865" s="1"/>
      <c r="N865" s="5">
        <f t="shared" ca="1" si="1748"/>
        <v>0.32899999999999996</v>
      </c>
      <c r="O865" s="5">
        <f t="shared" ca="1" si="1789"/>
        <v>1.329</v>
      </c>
      <c r="P865" s="30">
        <f t="shared" ca="1" si="1756"/>
        <v>1</v>
      </c>
      <c r="Q865" s="28"/>
      <c r="R865" s="28"/>
      <c r="S865" s="28"/>
      <c r="T865" s="28"/>
      <c r="U865" s="5"/>
    </row>
    <row r="866" spans="1:21" x14ac:dyDescent="0.25">
      <c r="A866" s="4">
        <v>858</v>
      </c>
      <c r="B866" s="37" t="str">
        <f>MID(VLOOKUP(A866/4,'Nyquist Rate - Tx'!$E$15:$J$270,6),(MOD(A866,4)+1),1)</f>
        <v>1</v>
      </c>
      <c r="C866" s="5">
        <f t="shared" ca="1" si="1753"/>
        <v>33</v>
      </c>
      <c r="D866" s="35"/>
      <c r="E866" s="5">
        <f t="shared" ca="1" si="1743"/>
        <v>6.6000000000000003E-2</v>
      </c>
      <c r="F866" s="5">
        <f t="shared" ca="1" si="1754"/>
        <v>1.0660000000000001</v>
      </c>
      <c r="G866" s="27">
        <f t="shared" ca="1" si="1755"/>
        <v>1</v>
      </c>
      <c r="H866" s="28"/>
      <c r="I866" s="28"/>
      <c r="J866" s="28"/>
      <c r="K866" s="28"/>
      <c r="L866" s="5"/>
      <c r="M866" s="1"/>
      <c r="N866" s="5">
        <f t="shared" ca="1" si="1748"/>
        <v>0.23099999999999998</v>
      </c>
      <c r="O866" s="5">
        <f t="shared" ca="1" si="1789"/>
        <v>1.2309999999999999</v>
      </c>
      <c r="P866" s="30">
        <f t="shared" ca="1" si="1756"/>
        <v>1</v>
      </c>
      <c r="Q866" s="28"/>
      <c r="R866" s="28"/>
      <c r="S866" s="28"/>
      <c r="T866" s="28"/>
      <c r="U866" s="5"/>
    </row>
    <row r="867" spans="1:21" x14ac:dyDescent="0.25">
      <c r="A867" s="4">
        <v>859</v>
      </c>
      <c r="B867" s="37" t="str">
        <f>MID(VLOOKUP(A867/4,'Nyquist Rate - Tx'!$E$15:$J$270,6),(MOD(A867,4)+1),1)</f>
        <v>0</v>
      </c>
      <c r="C867" s="5">
        <f t="shared" ca="1" si="1753"/>
        <v>2</v>
      </c>
      <c r="D867" s="35"/>
      <c r="E867" s="5">
        <f t="shared" ca="1" si="1743"/>
        <v>4.0000000000000001E-3</v>
      </c>
      <c r="F867" s="5">
        <f t="shared" ca="1" si="1754"/>
        <v>4.0000000000000001E-3</v>
      </c>
      <c r="G867" s="27">
        <f t="shared" ca="1" si="1755"/>
        <v>0</v>
      </c>
      <c r="H867" s="28"/>
      <c r="I867" s="28"/>
      <c r="J867" s="28"/>
      <c r="K867" s="28"/>
      <c r="L867" s="5"/>
      <c r="M867" s="1"/>
      <c r="N867" s="5">
        <f t="shared" ca="1" si="1748"/>
        <v>1.3999999999999999E-2</v>
      </c>
      <c r="O867" s="5">
        <f t="shared" ca="1" si="1789"/>
        <v>1.3999999999999999E-2</v>
      </c>
      <c r="P867" s="30">
        <f t="shared" ca="1" si="1756"/>
        <v>0</v>
      </c>
      <c r="Q867" s="28"/>
      <c r="R867" s="28"/>
      <c r="S867" s="28"/>
      <c r="T867" s="28"/>
      <c r="U867" s="5"/>
    </row>
    <row r="868" spans="1:21" x14ac:dyDescent="0.25">
      <c r="A868" s="4">
        <v>860</v>
      </c>
      <c r="B868" s="37" t="str">
        <f>MID(VLOOKUP(A868/4,'Nyquist Rate - Tx'!$E$15:$J$270,6),(MOD(A868,4)+1),1)</f>
        <v>0</v>
      </c>
      <c r="C868" s="5">
        <f t="shared" ca="1" si="1753"/>
        <v>-94</v>
      </c>
      <c r="D868" s="35"/>
      <c r="E868" s="5">
        <f t="shared" ca="1" si="1743"/>
        <v>-0.188</v>
      </c>
      <c r="F868" s="5">
        <f t="shared" ca="1" si="1754"/>
        <v>-0.188</v>
      </c>
      <c r="G868" s="27">
        <f t="shared" ca="1" si="1755"/>
        <v>0</v>
      </c>
      <c r="H868" s="27" t="str">
        <f t="shared" ref="H868" ca="1" si="1806">CONCATENATE(G868, G869, G870, G871)</f>
        <v>0000</v>
      </c>
      <c r="I868" s="27">
        <f t="shared" ref="I868" ca="1" si="1807">BIN2DEC(H868)</f>
        <v>0</v>
      </c>
      <c r="J868" s="28">
        <v>215</v>
      </c>
      <c r="K868" s="27">
        <f t="shared" ref="K868" ca="1" si="1808">ABS(BIN2DEC(CONCATENATE(B868,B869,B870,B871))-I868)</f>
        <v>0</v>
      </c>
      <c r="L868" s="23">
        <f t="shared" ref="L868" ca="1" si="1809">I868*$K$2+$K$2/2</f>
        <v>0.625</v>
      </c>
      <c r="M868" s="1"/>
      <c r="N868" s="5">
        <f t="shared" ca="1" si="1748"/>
        <v>-0.65799999999999992</v>
      </c>
      <c r="O868" s="5">
        <f t="shared" ca="1" si="1789"/>
        <v>-0.65799999999999992</v>
      </c>
      <c r="P868" s="30">
        <f t="shared" ca="1" si="1756"/>
        <v>0</v>
      </c>
      <c r="Q868" s="30" t="str">
        <f t="shared" ref="Q868" ca="1" si="1810">CONCATENATE(P868,P869,P870,P871)</f>
        <v>0000</v>
      </c>
      <c r="R868" s="30">
        <f t="shared" ref="R868" ca="1" si="1811">BIN2DEC(Q868)</f>
        <v>0</v>
      </c>
      <c r="S868" s="30">
        <v>215</v>
      </c>
      <c r="T868" s="30">
        <f t="shared" ref="T868" ca="1" si="1812">ABS(BIN2DEC(CONCATENATE(B868,B869,B870,B871))-R868)</f>
        <v>0</v>
      </c>
      <c r="U868" s="11">
        <f t="shared" ref="U868" ca="1" si="1813">R868*$K$2</f>
        <v>0</v>
      </c>
    </row>
    <row r="869" spans="1:21" x14ac:dyDescent="0.25">
      <c r="A869" s="4">
        <v>861</v>
      </c>
      <c r="B869" s="37" t="str">
        <f>MID(VLOOKUP(A869/4,'Nyquist Rate - Tx'!$E$15:$J$270,6),(MOD(A869,4)+1),1)</f>
        <v>0</v>
      </c>
      <c r="C869" s="5">
        <f t="shared" ca="1" si="1753"/>
        <v>-57</v>
      </c>
      <c r="D869" s="35"/>
      <c r="E869" s="5">
        <f t="shared" ca="1" si="1743"/>
        <v>-0.11399999999999999</v>
      </c>
      <c r="F869" s="5">
        <f t="shared" ca="1" si="1754"/>
        <v>-0.11399999999999999</v>
      </c>
      <c r="G869" s="27">
        <f t="shared" ca="1" si="1755"/>
        <v>0</v>
      </c>
      <c r="H869" s="28"/>
      <c r="I869" s="28"/>
      <c r="J869" s="28"/>
      <c r="K869" s="28"/>
      <c r="L869" s="5"/>
      <c r="M869" s="1"/>
      <c r="N869" s="5">
        <f t="shared" ca="1" si="1748"/>
        <v>-0.39899999999999997</v>
      </c>
      <c r="O869" s="5">
        <f t="shared" ca="1" si="1789"/>
        <v>-0.39899999999999997</v>
      </c>
      <c r="P869" s="30">
        <f t="shared" ca="1" si="1756"/>
        <v>0</v>
      </c>
      <c r="Q869" s="28"/>
      <c r="R869" s="28"/>
      <c r="S869" s="28"/>
      <c r="T869" s="28"/>
      <c r="U869" s="5"/>
    </row>
    <row r="870" spans="1:21" x14ac:dyDescent="0.25">
      <c r="A870" s="4">
        <v>862</v>
      </c>
      <c r="B870" s="37" t="str">
        <f>MID(VLOOKUP(A870/4,'Nyquist Rate - Tx'!$E$15:$J$270,6),(MOD(A870,4)+1),1)</f>
        <v>0</v>
      </c>
      <c r="C870" s="5">
        <f t="shared" ca="1" si="1753"/>
        <v>-27</v>
      </c>
      <c r="D870" s="35"/>
      <c r="E870" s="5">
        <f t="shared" ca="1" si="1743"/>
        <v>-5.4000000000000006E-2</v>
      </c>
      <c r="F870" s="5">
        <f t="shared" ca="1" si="1754"/>
        <v>-5.4000000000000006E-2</v>
      </c>
      <c r="G870" s="27">
        <f t="shared" ca="1" si="1755"/>
        <v>0</v>
      </c>
      <c r="H870" s="28"/>
      <c r="I870" s="28"/>
      <c r="J870" s="28"/>
      <c r="K870" s="28"/>
      <c r="L870" s="5"/>
      <c r="M870" s="1"/>
      <c r="N870" s="5">
        <f t="shared" ca="1" si="1748"/>
        <v>-0.189</v>
      </c>
      <c r="O870" s="5">
        <f t="shared" ca="1" si="1789"/>
        <v>-0.189</v>
      </c>
      <c r="P870" s="30">
        <f t="shared" ca="1" si="1756"/>
        <v>0</v>
      </c>
      <c r="Q870" s="28"/>
      <c r="R870" s="28"/>
      <c r="S870" s="28"/>
      <c r="T870" s="28"/>
      <c r="U870" s="5"/>
    </row>
    <row r="871" spans="1:21" x14ac:dyDescent="0.25">
      <c r="A871" s="4">
        <v>863</v>
      </c>
      <c r="B871" s="37" t="str">
        <f>MID(VLOOKUP(A871/4,'Nyquist Rate - Tx'!$E$15:$J$270,6),(MOD(A871,4)+1),1)</f>
        <v>0</v>
      </c>
      <c r="C871" s="5">
        <f t="shared" ca="1" si="1753"/>
        <v>-83</v>
      </c>
      <c r="D871" s="35"/>
      <c r="E871" s="5">
        <f t="shared" ca="1" si="1743"/>
        <v>-0.16600000000000001</v>
      </c>
      <c r="F871" s="5">
        <f t="shared" ca="1" si="1754"/>
        <v>-0.16600000000000001</v>
      </c>
      <c r="G871" s="27">
        <f t="shared" ca="1" si="1755"/>
        <v>0</v>
      </c>
      <c r="H871" s="28"/>
      <c r="I871" s="28"/>
      <c r="J871" s="28"/>
      <c r="K871" s="28"/>
      <c r="L871" s="5"/>
      <c r="M871" s="1"/>
      <c r="N871" s="5">
        <f t="shared" ca="1" si="1748"/>
        <v>-0.58099999999999996</v>
      </c>
      <c r="O871" s="5">
        <f t="shared" ca="1" si="1789"/>
        <v>-0.58099999999999996</v>
      </c>
      <c r="P871" s="30">
        <f t="shared" ca="1" si="1756"/>
        <v>0</v>
      </c>
      <c r="Q871" s="28"/>
      <c r="R871" s="28"/>
      <c r="S871" s="28"/>
      <c r="T871" s="28"/>
      <c r="U871" s="5"/>
    </row>
    <row r="872" spans="1:21" x14ac:dyDescent="0.25">
      <c r="A872" s="4">
        <v>864</v>
      </c>
      <c r="B872" s="37" t="str">
        <f>MID(VLOOKUP(A872/4,'Nyquist Rate - Tx'!$E$15:$J$270,6),(MOD(A872,4)+1),1)</f>
        <v>1</v>
      </c>
      <c r="C872" s="5">
        <f t="shared" ca="1" si="1753"/>
        <v>-75</v>
      </c>
      <c r="D872" s="35"/>
      <c r="E872" s="5">
        <f t="shared" ca="1" si="1743"/>
        <v>-0.15000000000000002</v>
      </c>
      <c r="F872" s="5">
        <f t="shared" ca="1" si="1754"/>
        <v>0.85</v>
      </c>
      <c r="G872" s="27">
        <f t="shared" ca="1" si="1755"/>
        <v>1</v>
      </c>
      <c r="H872" s="27" t="str">
        <f t="shared" ref="H872" ca="1" si="1814">CONCATENATE(G872, G873, G874, G875)</f>
        <v>1001</v>
      </c>
      <c r="I872" s="27">
        <f t="shared" ref="I872" ca="1" si="1815">BIN2DEC(H872)</f>
        <v>9</v>
      </c>
      <c r="J872" s="27">
        <v>216</v>
      </c>
      <c r="K872" s="27">
        <f t="shared" ref="K872" ca="1" si="1816">ABS(BIN2DEC(CONCATENATE(B872,B873,B874,B875))-I872)</f>
        <v>0</v>
      </c>
      <c r="L872" s="23">
        <f t="shared" ref="L872" ca="1" si="1817">I872*$K$2+$K$2/2</f>
        <v>11.875</v>
      </c>
      <c r="M872" s="1"/>
      <c r="N872" s="5">
        <f t="shared" ca="1" si="1748"/>
        <v>-0.52499999999999991</v>
      </c>
      <c r="O872" s="5">
        <f t="shared" ca="1" si="1789"/>
        <v>0.47500000000000009</v>
      </c>
      <c r="P872" s="30">
        <f t="shared" ca="1" si="1756"/>
        <v>0</v>
      </c>
      <c r="Q872" s="30" t="str">
        <f t="shared" ref="Q872" ca="1" si="1818">CONCATENATE(P872,P873,P874,P875)</f>
        <v>0001</v>
      </c>
      <c r="R872" s="30">
        <f t="shared" ref="R872" ca="1" si="1819">BIN2DEC(Q872)</f>
        <v>1</v>
      </c>
      <c r="S872" s="30">
        <v>216</v>
      </c>
      <c r="T872" s="30">
        <f t="shared" ref="T872" ca="1" si="1820">ABS(BIN2DEC(CONCATENATE(B872,B873,B874,B875))-R872)</f>
        <v>8</v>
      </c>
      <c r="U872" s="11">
        <f t="shared" ref="U872" ca="1" si="1821">R872*$K$2</f>
        <v>1.25</v>
      </c>
    </row>
    <row r="873" spans="1:21" x14ac:dyDescent="0.25">
      <c r="A873" s="4">
        <v>865</v>
      </c>
      <c r="B873" s="37" t="str">
        <f>MID(VLOOKUP(A873/4,'Nyquist Rate - Tx'!$E$15:$J$270,6),(MOD(A873,4)+1),1)</f>
        <v>0</v>
      </c>
      <c r="C873" s="5">
        <f t="shared" ca="1" si="1753"/>
        <v>32</v>
      </c>
      <c r="D873" s="35"/>
      <c r="E873" s="5">
        <f t="shared" ca="1" si="1743"/>
        <v>6.4000000000000001E-2</v>
      </c>
      <c r="F873" s="5">
        <f t="shared" ca="1" si="1754"/>
        <v>6.4000000000000001E-2</v>
      </c>
      <c r="G873" s="27">
        <f t="shared" ca="1" si="1755"/>
        <v>0</v>
      </c>
      <c r="H873" s="28"/>
      <c r="I873" s="28"/>
      <c r="J873" s="28"/>
      <c r="K873" s="28"/>
      <c r="L873" s="5"/>
      <c r="M873" s="1"/>
      <c r="N873" s="5">
        <f t="shared" ca="1" si="1748"/>
        <v>0.22399999999999998</v>
      </c>
      <c r="O873" s="5">
        <f t="shared" ca="1" si="1789"/>
        <v>0.22399999999999998</v>
      </c>
      <c r="P873" s="30">
        <f t="shared" ca="1" si="1756"/>
        <v>0</v>
      </c>
      <c r="Q873" s="28"/>
      <c r="R873" s="28"/>
      <c r="S873" s="28"/>
      <c r="T873" s="28"/>
      <c r="U873" s="5"/>
    </row>
    <row r="874" spans="1:21" x14ac:dyDescent="0.25">
      <c r="A874" s="4">
        <v>866</v>
      </c>
      <c r="B874" s="37" t="str">
        <f>MID(VLOOKUP(A874/4,'Nyquist Rate - Tx'!$E$15:$J$270,6),(MOD(A874,4)+1),1)</f>
        <v>0</v>
      </c>
      <c r="C874" s="5">
        <f t="shared" ca="1" si="1753"/>
        <v>-26</v>
      </c>
      <c r="D874" s="35"/>
      <c r="E874" s="5">
        <f t="shared" ca="1" si="1743"/>
        <v>-5.2000000000000005E-2</v>
      </c>
      <c r="F874" s="5">
        <f t="shared" ca="1" si="1754"/>
        <v>-5.2000000000000005E-2</v>
      </c>
      <c r="G874" s="27">
        <f t="shared" ca="1" si="1755"/>
        <v>0</v>
      </c>
      <c r="H874" s="28"/>
      <c r="I874" s="28"/>
      <c r="J874" s="28"/>
      <c r="K874" s="28"/>
      <c r="L874" s="5"/>
      <c r="M874" s="1"/>
      <c r="N874" s="5">
        <f t="shared" ca="1" si="1748"/>
        <v>-0.182</v>
      </c>
      <c r="O874" s="5">
        <f t="shared" ca="1" si="1789"/>
        <v>-0.182</v>
      </c>
      <c r="P874" s="30">
        <f t="shared" ca="1" si="1756"/>
        <v>0</v>
      </c>
      <c r="Q874" s="28"/>
      <c r="R874" s="28"/>
      <c r="S874" s="28"/>
      <c r="T874" s="28"/>
      <c r="U874" s="5"/>
    </row>
    <row r="875" spans="1:21" x14ac:dyDescent="0.25">
      <c r="A875" s="4">
        <v>867</v>
      </c>
      <c r="B875" s="37" t="str">
        <f>MID(VLOOKUP(A875/4,'Nyquist Rate - Tx'!$E$15:$J$270,6),(MOD(A875,4)+1),1)</f>
        <v>1</v>
      </c>
      <c r="C875" s="5">
        <f t="shared" ca="1" si="1753"/>
        <v>43</v>
      </c>
      <c r="D875" s="35"/>
      <c r="E875" s="5">
        <f t="shared" ca="1" si="1743"/>
        <v>8.6000000000000007E-2</v>
      </c>
      <c r="F875" s="5">
        <f t="shared" ca="1" si="1754"/>
        <v>1.0860000000000001</v>
      </c>
      <c r="G875" s="27">
        <f t="shared" ca="1" si="1755"/>
        <v>1</v>
      </c>
      <c r="H875" s="28"/>
      <c r="I875" s="28"/>
      <c r="J875" s="28"/>
      <c r="K875" s="28"/>
      <c r="L875" s="5"/>
      <c r="M875" s="1"/>
      <c r="N875" s="5">
        <f t="shared" ca="1" si="1748"/>
        <v>0.30099999999999999</v>
      </c>
      <c r="O875" s="5">
        <f t="shared" ca="1" si="1789"/>
        <v>1.3009999999999999</v>
      </c>
      <c r="P875" s="30">
        <f t="shared" ca="1" si="1756"/>
        <v>1</v>
      </c>
      <c r="Q875" s="28"/>
      <c r="R875" s="28"/>
      <c r="S875" s="28"/>
      <c r="T875" s="28"/>
      <c r="U875" s="5"/>
    </row>
    <row r="876" spans="1:21" x14ac:dyDescent="0.25">
      <c r="A876" s="4">
        <v>868</v>
      </c>
      <c r="B876" s="37" t="str">
        <f>MID(VLOOKUP(A876/4,'Nyquist Rate - Tx'!$E$15:$J$270,6),(MOD(A876,4)+1),1)</f>
        <v>0</v>
      </c>
      <c r="C876" s="5">
        <f t="shared" ca="1" si="1753"/>
        <v>40</v>
      </c>
      <c r="D876" s="35"/>
      <c r="E876" s="5">
        <f t="shared" ca="1" si="1743"/>
        <v>8.0000000000000016E-2</v>
      </c>
      <c r="F876" s="5">
        <f t="shared" ca="1" si="1754"/>
        <v>8.0000000000000016E-2</v>
      </c>
      <c r="G876" s="27">
        <f t="shared" ca="1" si="1755"/>
        <v>0</v>
      </c>
      <c r="H876" s="27" t="str">
        <f t="shared" ref="H876" ca="1" si="1822">CONCATENATE(G876, G877, G878, G879)</f>
        <v>0000</v>
      </c>
      <c r="I876" s="27">
        <f t="shared" ref="I876" ca="1" si="1823">BIN2DEC(H876)</f>
        <v>0</v>
      </c>
      <c r="J876" s="28">
        <v>217</v>
      </c>
      <c r="K876" s="27">
        <f t="shared" ref="K876" ca="1" si="1824">ABS(BIN2DEC(CONCATENATE(B876,B877,B878,B879))-I876)</f>
        <v>0</v>
      </c>
      <c r="L876" s="23">
        <f t="shared" ref="L876" ca="1" si="1825">I876*$K$2+$K$2/2</f>
        <v>0.625</v>
      </c>
      <c r="M876" s="1"/>
      <c r="N876" s="5">
        <f t="shared" ca="1" si="1748"/>
        <v>0.27999999999999997</v>
      </c>
      <c r="O876" s="5">
        <f t="shared" ca="1" si="1789"/>
        <v>0.27999999999999997</v>
      </c>
      <c r="P876" s="30">
        <f t="shared" ca="1" si="1756"/>
        <v>0</v>
      </c>
      <c r="Q876" s="30" t="str">
        <f t="shared" ref="Q876" ca="1" si="1826">CONCATENATE(P876,P877,P878,P879)</f>
        <v>0000</v>
      </c>
      <c r="R876" s="30">
        <f t="shared" ref="R876" ca="1" si="1827">BIN2DEC(Q876)</f>
        <v>0</v>
      </c>
      <c r="S876" s="30">
        <v>217</v>
      </c>
      <c r="T876" s="30">
        <f t="shared" ref="T876" ca="1" si="1828">ABS(BIN2DEC(CONCATENATE(B876,B877,B878,B879))-R876)</f>
        <v>0</v>
      </c>
      <c r="U876" s="11">
        <f t="shared" ref="U876" ca="1" si="1829">R876*$K$2</f>
        <v>0</v>
      </c>
    </row>
    <row r="877" spans="1:21" x14ac:dyDescent="0.25">
      <c r="A877" s="4">
        <v>869</v>
      </c>
      <c r="B877" s="37" t="str">
        <f>MID(VLOOKUP(A877/4,'Nyquist Rate - Tx'!$E$15:$J$270,6),(MOD(A877,4)+1),1)</f>
        <v>0</v>
      </c>
      <c r="C877" s="5">
        <f t="shared" ca="1" si="1753"/>
        <v>-11</v>
      </c>
      <c r="D877" s="35"/>
      <c r="E877" s="5">
        <f t="shared" ca="1" si="1743"/>
        <v>-2.2000000000000002E-2</v>
      </c>
      <c r="F877" s="5">
        <f t="shared" ca="1" si="1754"/>
        <v>-2.2000000000000002E-2</v>
      </c>
      <c r="G877" s="27">
        <f t="shared" ca="1" si="1755"/>
        <v>0</v>
      </c>
      <c r="H877" s="28"/>
      <c r="I877" s="28"/>
      <c r="J877" s="28"/>
      <c r="K877" s="28"/>
      <c r="L877" s="5"/>
      <c r="M877" s="1"/>
      <c r="N877" s="5">
        <f t="shared" ca="1" si="1748"/>
        <v>-7.6999999999999999E-2</v>
      </c>
      <c r="O877" s="5">
        <f t="shared" ca="1" si="1789"/>
        <v>-7.6999999999999999E-2</v>
      </c>
      <c r="P877" s="30">
        <f t="shared" ca="1" si="1756"/>
        <v>0</v>
      </c>
      <c r="Q877" s="28"/>
      <c r="R877" s="28"/>
      <c r="S877" s="28"/>
      <c r="T877" s="28"/>
      <c r="U877" s="5"/>
    </row>
    <row r="878" spans="1:21" x14ac:dyDescent="0.25">
      <c r="A878" s="4">
        <v>870</v>
      </c>
      <c r="B878" s="37" t="str">
        <f>MID(VLOOKUP(A878/4,'Nyquist Rate - Tx'!$E$15:$J$270,6),(MOD(A878,4)+1),1)</f>
        <v>0</v>
      </c>
      <c r="C878" s="5">
        <f t="shared" ca="1" si="1753"/>
        <v>-97</v>
      </c>
      <c r="D878" s="35"/>
      <c r="E878" s="5">
        <f t="shared" ca="1" si="1743"/>
        <v>-0.19400000000000001</v>
      </c>
      <c r="F878" s="5">
        <f t="shared" ca="1" si="1754"/>
        <v>-0.19400000000000001</v>
      </c>
      <c r="G878" s="27">
        <f t="shared" ca="1" si="1755"/>
        <v>0</v>
      </c>
      <c r="H878" s="28"/>
      <c r="I878" s="28"/>
      <c r="J878" s="28"/>
      <c r="K878" s="28"/>
      <c r="L878" s="5"/>
      <c r="M878" s="1"/>
      <c r="N878" s="5">
        <f t="shared" ca="1" si="1748"/>
        <v>-0.67899999999999994</v>
      </c>
      <c r="O878" s="5">
        <f t="shared" ca="1" si="1789"/>
        <v>-0.67899999999999994</v>
      </c>
      <c r="P878" s="30">
        <f t="shared" ca="1" si="1756"/>
        <v>0</v>
      </c>
      <c r="Q878" s="28"/>
      <c r="R878" s="28"/>
      <c r="S878" s="28"/>
      <c r="T878" s="28"/>
      <c r="U878" s="5"/>
    </row>
    <row r="879" spans="1:21" x14ac:dyDescent="0.25">
      <c r="A879" s="4">
        <v>871</v>
      </c>
      <c r="B879" s="37" t="str">
        <f>MID(VLOOKUP(A879/4,'Nyquist Rate - Tx'!$E$15:$J$270,6),(MOD(A879,4)+1),1)</f>
        <v>0</v>
      </c>
      <c r="C879" s="5">
        <f t="shared" ca="1" si="1753"/>
        <v>-2</v>
      </c>
      <c r="D879" s="35"/>
      <c r="E879" s="5">
        <f t="shared" ca="1" si="1743"/>
        <v>-4.0000000000000001E-3</v>
      </c>
      <c r="F879" s="5">
        <f t="shared" ca="1" si="1754"/>
        <v>-4.0000000000000001E-3</v>
      </c>
      <c r="G879" s="27">
        <f t="shared" ca="1" si="1755"/>
        <v>0</v>
      </c>
      <c r="H879" s="28"/>
      <c r="I879" s="28"/>
      <c r="J879" s="28"/>
      <c r="K879" s="28"/>
      <c r="L879" s="5"/>
      <c r="M879" s="1"/>
      <c r="N879" s="5">
        <f t="shared" ca="1" si="1748"/>
        <v>-1.3999999999999999E-2</v>
      </c>
      <c r="O879" s="5">
        <f t="shared" ca="1" si="1789"/>
        <v>-1.3999999999999999E-2</v>
      </c>
      <c r="P879" s="30">
        <f t="shared" ca="1" si="1756"/>
        <v>0</v>
      </c>
      <c r="Q879" s="28"/>
      <c r="R879" s="28"/>
      <c r="S879" s="28"/>
      <c r="T879" s="28"/>
      <c r="U879" s="5"/>
    </row>
    <row r="880" spans="1:21" x14ac:dyDescent="0.25">
      <c r="A880" s="4">
        <v>872</v>
      </c>
      <c r="B880" s="37" t="str">
        <f>MID(VLOOKUP(A880/4,'Nyquist Rate - Tx'!$E$15:$J$270,6),(MOD(A880,4)+1),1)</f>
        <v>0</v>
      </c>
      <c r="C880" s="5">
        <f t="shared" ca="1" si="1753"/>
        <v>57</v>
      </c>
      <c r="D880" s="35"/>
      <c r="E880" s="5">
        <f t="shared" ca="1" si="1743"/>
        <v>0.11399999999999999</v>
      </c>
      <c r="F880" s="5">
        <f t="shared" ca="1" si="1754"/>
        <v>0.11399999999999999</v>
      </c>
      <c r="G880" s="27">
        <f t="shared" ca="1" si="1755"/>
        <v>0</v>
      </c>
      <c r="H880" s="27" t="str">
        <f t="shared" ref="H880" ca="1" si="1830">CONCATENATE(G880, G881, G882, G883)</f>
        <v>0110</v>
      </c>
      <c r="I880" s="27">
        <f t="shared" ref="I880" ca="1" si="1831">BIN2DEC(H880)</f>
        <v>6</v>
      </c>
      <c r="J880" s="27">
        <v>218</v>
      </c>
      <c r="K880" s="27">
        <f t="shared" ref="K880" ca="1" si="1832">ABS(BIN2DEC(CONCATENATE(B880,B881,B882,B883))-I880)</f>
        <v>0</v>
      </c>
      <c r="L880" s="23">
        <f t="shared" ref="L880" ca="1" si="1833">I880*$K$2+$K$2/2</f>
        <v>8.125</v>
      </c>
      <c r="M880" s="1"/>
      <c r="N880" s="5">
        <f t="shared" ca="1" si="1748"/>
        <v>0.39899999999999997</v>
      </c>
      <c r="O880" s="5">
        <f t="shared" ca="1" si="1789"/>
        <v>0.39899999999999997</v>
      </c>
      <c r="P880" s="30">
        <f t="shared" ca="1" si="1756"/>
        <v>0</v>
      </c>
      <c r="Q880" s="30" t="str">
        <f t="shared" ref="Q880" ca="1" si="1834">CONCATENATE(P880,P881,P882,P883)</f>
        <v>0110</v>
      </c>
      <c r="R880" s="30">
        <f t="shared" ref="R880" ca="1" si="1835">BIN2DEC(Q880)</f>
        <v>6</v>
      </c>
      <c r="S880" s="30">
        <v>218</v>
      </c>
      <c r="T880" s="30">
        <f t="shared" ref="T880" ca="1" si="1836">ABS(BIN2DEC(CONCATENATE(B880,B881,B882,B883))-R880)</f>
        <v>0</v>
      </c>
      <c r="U880" s="11">
        <f t="shared" ref="U880" ca="1" si="1837">R880*$K$2</f>
        <v>7.5</v>
      </c>
    </row>
    <row r="881" spans="1:21" x14ac:dyDescent="0.25">
      <c r="A881" s="4">
        <v>873</v>
      </c>
      <c r="B881" s="37" t="str">
        <f>MID(VLOOKUP(A881/4,'Nyquist Rate - Tx'!$E$15:$J$270,6),(MOD(A881,4)+1),1)</f>
        <v>1</v>
      </c>
      <c r="C881" s="5">
        <f t="shared" ca="1" si="1753"/>
        <v>23</v>
      </c>
      <c r="D881" s="35"/>
      <c r="E881" s="5">
        <f t="shared" ca="1" si="1743"/>
        <v>4.6000000000000006E-2</v>
      </c>
      <c r="F881" s="5">
        <f t="shared" ca="1" si="1754"/>
        <v>1.046</v>
      </c>
      <c r="G881" s="27">
        <f t="shared" ca="1" si="1755"/>
        <v>1</v>
      </c>
      <c r="H881" s="28"/>
      <c r="I881" s="28"/>
      <c r="J881" s="28"/>
      <c r="K881" s="28"/>
      <c r="L881" s="5"/>
      <c r="M881" s="1"/>
      <c r="N881" s="5">
        <f t="shared" ca="1" si="1748"/>
        <v>0.161</v>
      </c>
      <c r="O881" s="5">
        <f t="shared" ca="1" si="1789"/>
        <v>1.161</v>
      </c>
      <c r="P881" s="30">
        <f t="shared" ca="1" si="1756"/>
        <v>1</v>
      </c>
      <c r="Q881" s="28"/>
      <c r="R881" s="28"/>
      <c r="S881" s="28"/>
      <c r="T881" s="28"/>
      <c r="U881" s="5"/>
    </row>
    <row r="882" spans="1:21" x14ac:dyDescent="0.25">
      <c r="A882" s="4">
        <v>874</v>
      </c>
      <c r="B882" s="37" t="str">
        <f>MID(VLOOKUP(A882/4,'Nyquist Rate - Tx'!$E$15:$J$270,6),(MOD(A882,4)+1),1)</f>
        <v>1</v>
      </c>
      <c r="C882" s="5">
        <f t="shared" ca="1" si="1753"/>
        <v>8</v>
      </c>
      <c r="D882" s="35"/>
      <c r="E882" s="5">
        <f t="shared" ca="1" si="1743"/>
        <v>1.6E-2</v>
      </c>
      <c r="F882" s="5">
        <f t="shared" ca="1" si="1754"/>
        <v>1.016</v>
      </c>
      <c r="G882" s="27">
        <f t="shared" ca="1" si="1755"/>
        <v>1</v>
      </c>
      <c r="H882" s="28"/>
      <c r="I882" s="28"/>
      <c r="J882" s="28"/>
      <c r="K882" s="28"/>
      <c r="L882" s="5"/>
      <c r="M882" s="1"/>
      <c r="N882" s="5">
        <f t="shared" ca="1" si="1748"/>
        <v>5.5999999999999994E-2</v>
      </c>
      <c r="O882" s="5">
        <f t="shared" ca="1" si="1789"/>
        <v>1.056</v>
      </c>
      <c r="P882" s="30">
        <f t="shared" ca="1" si="1756"/>
        <v>1</v>
      </c>
      <c r="Q882" s="28"/>
      <c r="R882" s="28"/>
      <c r="S882" s="28"/>
      <c r="T882" s="28"/>
      <c r="U882" s="5"/>
    </row>
    <row r="883" spans="1:21" x14ac:dyDescent="0.25">
      <c r="A883" s="4">
        <v>875</v>
      </c>
      <c r="B883" s="37" t="str">
        <f>MID(VLOOKUP(A883/4,'Nyquist Rate - Tx'!$E$15:$J$270,6),(MOD(A883,4)+1),1)</f>
        <v>0</v>
      </c>
      <c r="C883" s="5">
        <f t="shared" ca="1" si="1753"/>
        <v>-94</v>
      </c>
      <c r="D883" s="35"/>
      <c r="E883" s="5">
        <f t="shared" ca="1" si="1743"/>
        <v>-0.188</v>
      </c>
      <c r="F883" s="5">
        <f t="shared" ca="1" si="1754"/>
        <v>-0.188</v>
      </c>
      <c r="G883" s="27">
        <f t="shared" ca="1" si="1755"/>
        <v>0</v>
      </c>
      <c r="H883" s="28"/>
      <c r="I883" s="28"/>
      <c r="J883" s="28"/>
      <c r="K883" s="28"/>
      <c r="L883" s="5"/>
      <c r="M883" s="1"/>
      <c r="N883" s="5">
        <f t="shared" ca="1" si="1748"/>
        <v>-0.65799999999999992</v>
      </c>
      <c r="O883" s="5">
        <f t="shared" ca="1" si="1789"/>
        <v>-0.65799999999999992</v>
      </c>
      <c r="P883" s="30">
        <f t="shared" ca="1" si="1756"/>
        <v>0</v>
      </c>
      <c r="Q883" s="28"/>
      <c r="R883" s="28"/>
      <c r="S883" s="28"/>
      <c r="T883" s="28"/>
      <c r="U883" s="5"/>
    </row>
    <row r="884" spans="1:21" x14ac:dyDescent="0.25">
      <c r="A884" s="4">
        <v>876</v>
      </c>
      <c r="B884" s="37" t="str">
        <f>MID(VLOOKUP(A884/4,'Nyquist Rate - Tx'!$E$15:$J$270,6),(MOD(A884,4)+1),1)</f>
        <v>0</v>
      </c>
      <c r="C884" s="5">
        <f t="shared" ca="1" si="1753"/>
        <v>-43</v>
      </c>
      <c r="D884" s="35"/>
      <c r="E884" s="5">
        <f t="shared" ca="1" si="1743"/>
        <v>-8.6000000000000007E-2</v>
      </c>
      <c r="F884" s="5">
        <f t="shared" ca="1" si="1754"/>
        <v>-8.6000000000000007E-2</v>
      </c>
      <c r="G884" s="27">
        <f t="shared" ca="1" si="1755"/>
        <v>0</v>
      </c>
      <c r="H884" s="27" t="str">
        <f t="shared" ref="H884" ca="1" si="1838">CONCATENATE(G884, G885, G886, G887)</f>
        <v>0000</v>
      </c>
      <c r="I884" s="27">
        <f t="shared" ref="I884" ca="1" si="1839">BIN2DEC(H884)</f>
        <v>0</v>
      </c>
      <c r="J884" s="28">
        <v>219</v>
      </c>
      <c r="K884" s="27">
        <f t="shared" ref="K884" ca="1" si="1840">ABS(BIN2DEC(CONCATENATE(B884,B885,B886,B887))-I884)</f>
        <v>0</v>
      </c>
      <c r="L884" s="23">
        <f t="shared" ref="L884" ca="1" si="1841">I884*$K$2+$K$2/2</f>
        <v>0.625</v>
      </c>
      <c r="M884" s="1"/>
      <c r="N884" s="5">
        <f t="shared" ca="1" si="1748"/>
        <v>-0.30099999999999999</v>
      </c>
      <c r="O884" s="5">
        <f t="shared" ca="1" si="1789"/>
        <v>-0.30099999999999999</v>
      </c>
      <c r="P884" s="30">
        <f t="shared" ca="1" si="1756"/>
        <v>0</v>
      </c>
      <c r="Q884" s="30" t="str">
        <f t="shared" ref="Q884" ca="1" si="1842">CONCATENATE(P884,P885,P886,P887)</f>
        <v>0111</v>
      </c>
      <c r="R884" s="30">
        <f t="shared" ref="R884" ca="1" si="1843">BIN2DEC(Q884)</f>
        <v>7</v>
      </c>
      <c r="S884" s="30">
        <v>219</v>
      </c>
      <c r="T884" s="30">
        <f t="shared" ref="T884" ca="1" si="1844">ABS(BIN2DEC(CONCATENATE(B884,B885,B886,B887))-R884)</f>
        <v>7</v>
      </c>
      <c r="U884" s="11">
        <f t="shared" ref="U884" ca="1" si="1845">R884*$K$2</f>
        <v>8.75</v>
      </c>
    </row>
    <row r="885" spans="1:21" x14ac:dyDescent="0.25">
      <c r="A885" s="4">
        <v>877</v>
      </c>
      <c r="B885" s="37" t="str">
        <f>MID(VLOOKUP(A885/4,'Nyquist Rate - Tx'!$E$15:$J$270,6),(MOD(A885,4)+1),1)</f>
        <v>0</v>
      </c>
      <c r="C885" s="5">
        <f t="shared" ca="1" si="1753"/>
        <v>72</v>
      </c>
      <c r="D885" s="35"/>
      <c r="E885" s="5">
        <f t="shared" ca="1" si="1743"/>
        <v>0.14399999999999999</v>
      </c>
      <c r="F885" s="5">
        <f t="shared" ca="1" si="1754"/>
        <v>0.14399999999999999</v>
      </c>
      <c r="G885" s="27">
        <f t="shared" ca="1" si="1755"/>
        <v>0</v>
      </c>
      <c r="H885" s="28"/>
      <c r="I885" s="28"/>
      <c r="J885" s="28"/>
      <c r="K885" s="28"/>
      <c r="L885" s="5"/>
      <c r="M885" s="1"/>
      <c r="N885" s="5">
        <f t="shared" ca="1" si="1748"/>
        <v>0.504</v>
      </c>
      <c r="O885" s="5">
        <f t="shared" ca="1" si="1789"/>
        <v>0.504</v>
      </c>
      <c r="P885" s="30">
        <f t="shared" ca="1" si="1756"/>
        <v>1</v>
      </c>
      <c r="Q885" s="28"/>
      <c r="R885" s="28"/>
      <c r="S885" s="28"/>
      <c r="T885" s="28"/>
      <c r="U885" s="5"/>
    </row>
    <row r="886" spans="1:21" x14ac:dyDescent="0.25">
      <c r="A886" s="4">
        <v>878</v>
      </c>
      <c r="B886" s="37" t="str">
        <f>MID(VLOOKUP(A886/4,'Nyquist Rate - Tx'!$E$15:$J$270,6),(MOD(A886,4)+1),1)</f>
        <v>0</v>
      </c>
      <c r="C886" s="5">
        <f t="shared" ca="1" si="1753"/>
        <v>72</v>
      </c>
      <c r="D886" s="35"/>
      <c r="E886" s="5">
        <f t="shared" ca="1" si="1743"/>
        <v>0.14399999999999999</v>
      </c>
      <c r="F886" s="5">
        <f t="shared" ca="1" si="1754"/>
        <v>0.14399999999999999</v>
      </c>
      <c r="G886" s="27">
        <f t="shared" ca="1" si="1755"/>
        <v>0</v>
      </c>
      <c r="H886" s="28"/>
      <c r="I886" s="28"/>
      <c r="J886" s="28"/>
      <c r="K886" s="28"/>
      <c r="L886" s="5"/>
      <c r="M886" s="1"/>
      <c r="N886" s="5">
        <f t="shared" ca="1" si="1748"/>
        <v>0.504</v>
      </c>
      <c r="O886" s="5">
        <f t="shared" ca="1" si="1789"/>
        <v>0.504</v>
      </c>
      <c r="P886" s="30">
        <f t="shared" ca="1" si="1756"/>
        <v>1</v>
      </c>
      <c r="Q886" s="28"/>
      <c r="R886" s="28"/>
      <c r="S886" s="28"/>
      <c r="T886" s="28"/>
      <c r="U886" s="5"/>
    </row>
    <row r="887" spans="1:21" x14ac:dyDescent="0.25">
      <c r="A887" s="4">
        <v>879</v>
      </c>
      <c r="B887" s="37" t="str">
        <f>MID(VLOOKUP(A887/4,'Nyquist Rate - Tx'!$E$15:$J$270,6),(MOD(A887,4)+1),1)</f>
        <v>0</v>
      </c>
      <c r="C887" s="5">
        <f t="shared" ca="1" si="1753"/>
        <v>98</v>
      </c>
      <c r="D887" s="35"/>
      <c r="E887" s="5">
        <f t="shared" ca="1" si="1743"/>
        <v>0.19600000000000001</v>
      </c>
      <c r="F887" s="5">
        <f t="shared" ca="1" si="1754"/>
        <v>0.19600000000000001</v>
      </c>
      <c r="G887" s="27">
        <f t="shared" ca="1" si="1755"/>
        <v>0</v>
      </c>
      <c r="H887" s="28"/>
      <c r="I887" s="28"/>
      <c r="J887" s="28"/>
      <c r="K887" s="28"/>
      <c r="L887" s="5"/>
      <c r="M887" s="1"/>
      <c r="N887" s="5">
        <f t="shared" ca="1" si="1748"/>
        <v>0.68599999999999994</v>
      </c>
      <c r="O887" s="5">
        <f t="shared" ca="1" si="1789"/>
        <v>0.68599999999999994</v>
      </c>
      <c r="P887" s="30">
        <f t="shared" ca="1" si="1756"/>
        <v>1</v>
      </c>
      <c r="Q887" s="28"/>
      <c r="R887" s="28"/>
      <c r="S887" s="28"/>
      <c r="T887" s="28"/>
      <c r="U887" s="5"/>
    </row>
    <row r="888" spans="1:21" x14ac:dyDescent="0.25">
      <c r="A888" s="4">
        <v>880</v>
      </c>
      <c r="B888" s="37" t="str">
        <f>MID(VLOOKUP(A888/4,'Nyquist Rate - Tx'!$E$15:$J$270,6),(MOD(A888,4)+1),1)</f>
        <v>1</v>
      </c>
      <c r="C888" s="5">
        <f t="shared" ca="1" si="1753"/>
        <v>33</v>
      </c>
      <c r="D888" s="35"/>
      <c r="E888" s="5">
        <f t="shared" ca="1" si="1743"/>
        <v>6.6000000000000003E-2</v>
      </c>
      <c r="F888" s="5">
        <f t="shared" ca="1" si="1754"/>
        <v>1.0660000000000001</v>
      </c>
      <c r="G888" s="27">
        <f t="shared" ca="1" si="1755"/>
        <v>1</v>
      </c>
      <c r="H888" s="27" t="str">
        <f t="shared" ref="H888" ca="1" si="1846">CONCATENATE(G888, G889, G890, G891)</f>
        <v>1001</v>
      </c>
      <c r="I888" s="27">
        <f t="shared" ref="I888" ca="1" si="1847">BIN2DEC(H888)</f>
        <v>9</v>
      </c>
      <c r="J888" s="27">
        <v>220</v>
      </c>
      <c r="K888" s="27">
        <f t="shared" ref="K888" ca="1" si="1848">ABS(BIN2DEC(CONCATENATE(B888,B889,B890,B891))-I888)</f>
        <v>0</v>
      </c>
      <c r="L888" s="23">
        <f t="shared" ref="L888" ca="1" si="1849">I888*$K$2+$K$2/2</f>
        <v>11.875</v>
      </c>
      <c r="M888" s="1"/>
      <c r="N888" s="5">
        <f t="shared" ca="1" si="1748"/>
        <v>0.23099999999999998</v>
      </c>
      <c r="O888" s="5">
        <f t="shared" ca="1" si="1789"/>
        <v>1.2309999999999999</v>
      </c>
      <c r="P888" s="30">
        <f t="shared" ca="1" si="1756"/>
        <v>1</v>
      </c>
      <c r="Q888" s="30" t="str">
        <f t="shared" ref="Q888" ca="1" si="1850">CONCATENATE(P888,P889,P890,P891)</f>
        <v>1000</v>
      </c>
      <c r="R888" s="30">
        <f t="shared" ref="R888" ca="1" si="1851">BIN2DEC(Q888)</f>
        <v>8</v>
      </c>
      <c r="S888" s="30">
        <v>220</v>
      </c>
      <c r="T888" s="30">
        <f t="shared" ref="T888" ca="1" si="1852">ABS(BIN2DEC(CONCATENATE(B888,B889,B890,B891))-R888)</f>
        <v>1</v>
      </c>
      <c r="U888" s="11">
        <f t="shared" ref="U888" ca="1" si="1853">R888*$K$2</f>
        <v>10</v>
      </c>
    </row>
    <row r="889" spans="1:21" x14ac:dyDescent="0.25">
      <c r="A889" s="4">
        <v>881</v>
      </c>
      <c r="B889" s="37" t="str">
        <f>MID(VLOOKUP(A889/4,'Nyquist Rate - Tx'!$E$15:$J$270,6),(MOD(A889,4)+1),1)</f>
        <v>0</v>
      </c>
      <c r="C889" s="5">
        <f t="shared" ca="1" si="1753"/>
        <v>-80</v>
      </c>
      <c r="D889" s="35"/>
      <c r="E889" s="5">
        <f t="shared" ca="1" si="1743"/>
        <v>-0.16000000000000003</v>
      </c>
      <c r="F889" s="5">
        <f t="shared" ca="1" si="1754"/>
        <v>-0.16000000000000003</v>
      </c>
      <c r="G889" s="27">
        <f t="shared" ca="1" si="1755"/>
        <v>0</v>
      </c>
      <c r="H889" s="28"/>
      <c r="I889" s="28"/>
      <c r="J889" s="28"/>
      <c r="K889" s="28"/>
      <c r="L889" s="5"/>
      <c r="M889" s="1"/>
      <c r="N889" s="5">
        <f t="shared" ca="1" si="1748"/>
        <v>-0.55999999999999994</v>
      </c>
      <c r="O889" s="5">
        <f t="shared" ca="1" si="1789"/>
        <v>-0.55999999999999994</v>
      </c>
      <c r="P889" s="30">
        <f t="shared" ca="1" si="1756"/>
        <v>0</v>
      </c>
      <c r="Q889" s="28"/>
      <c r="R889" s="28"/>
      <c r="S889" s="28"/>
      <c r="T889" s="28"/>
      <c r="U889" s="5"/>
    </row>
    <row r="890" spans="1:21" x14ac:dyDescent="0.25">
      <c r="A890" s="4">
        <v>882</v>
      </c>
      <c r="B890" s="37" t="str">
        <f>MID(VLOOKUP(A890/4,'Nyquist Rate - Tx'!$E$15:$J$270,6),(MOD(A890,4)+1),1)</f>
        <v>0</v>
      </c>
      <c r="C890" s="5">
        <f t="shared" ca="1" si="1753"/>
        <v>66</v>
      </c>
      <c r="D890" s="35"/>
      <c r="E890" s="5">
        <f t="shared" ca="1" si="1743"/>
        <v>0.13200000000000001</v>
      </c>
      <c r="F890" s="5">
        <f t="shared" ca="1" si="1754"/>
        <v>0.13200000000000001</v>
      </c>
      <c r="G890" s="27">
        <f t="shared" ca="1" si="1755"/>
        <v>0</v>
      </c>
      <c r="H890" s="28"/>
      <c r="I890" s="28"/>
      <c r="J890" s="28"/>
      <c r="K890" s="28"/>
      <c r="L890" s="5"/>
      <c r="M890" s="1"/>
      <c r="N890" s="5">
        <f t="shared" ca="1" si="1748"/>
        <v>0.46199999999999997</v>
      </c>
      <c r="O890" s="5">
        <f t="shared" ca="1" si="1789"/>
        <v>0.46199999999999997</v>
      </c>
      <c r="P890" s="30">
        <f t="shared" ca="1" si="1756"/>
        <v>0</v>
      </c>
      <c r="Q890" s="28"/>
      <c r="R890" s="28"/>
      <c r="S890" s="28"/>
      <c r="T890" s="28"/>
      <c r="U890" s="5"/>
    </row>
    <row r="891" spans="1:21" x14ac:dyDescent="0.25">
      <c r="A891" s="4">
        <v>883</v>
      </c>
      <c r="B891" s="37" t="str">
        <f>MID(VLOOKUP(A891/4,'Nyquist Rate - Tx'!$E$15:$J$270,6),(MOD(A891,4)+1),1)</f>
        <v>1</v>
      </c>
      <c r="C891" s="5">
        <f t="shared" ca="1" si="1753"/>
        <v>-90</v>
      </c>
      <c r="D891" s="35"/>
      <c r="E891" s="5">
        <f t="shared" ca="1" si="1743"/>
        <v>-0.18000000000000002</v>
      </c>
      <c r="F891" s="5">
        <f t="shared" ca="1" si="1754"/>
        <v>0.82</v>
      </c>
      <c r="G891" s="27">
        <f t="shared" ca="1" si="1755"/>
        <v>1</v>
      </c>
      <c r="H891" s="28"/>
      <c r="I891" s="28"/>
      <c r="J891" s="28"/>
      <c r="K891" s="28"/>
      <c r="L891" s="5"/>
      <c r="M891" s="1"/>
      <c r="N891" s="5">
        <f t="shared" ca="1" si="1748"/>
        <v>-0.63</v>
      </c>
      <c r="O891" s="5">
        <f t="shared" ca="1" si="1789"/>
        <v>0.37</v>
      </c>
      <c r="P891" s="30">
        <f t="shared" ca="1" si="1756"/>
        <v>0</v>
      </c>
      <c r="Q891" s="28"/>
      <c r="R891" s="28"/>
      <c r="S891" s="28"/>
      <c r="T891" s="28"/>
      <c r="U891" s="5"/>
    </row>
    <row r="892" spans="1:21" x14ac:dyDescent="0.25">
      <c r="A892" s="4">
        <v>884</v>
      </c>
      <c r="B892" s="37" t="str">
        <f>MID(VLOOKUP(A892/4,'Nyquist Rate - Tx'!$E$15:$J$270,6),(MOD(A892,4)+1),1)</f>
        <v>0</v>
      </c>
      <c r="C892" s="5">
        <f t="shared" ca="1" si="1753"/>
        <v>70</v>
      </c>
      <c r="D892" s="35"/>
      <c r="E892" s="5">
        <f t="shared" ca="1" si="1743"/>
        <v>0.13999999999999999</v>
      </c>
      <c r="F892" s="5">
        <f t="shared" ca="1" si="1754"/>
        <v>0.13999999999999999</v>
      </c>
      <c r="G892" s="27">
        <f t="shared" ca="1" si="1755"/>
        <v>0</v>
      </c>
      <c r="H892" s="27" t="str">
        <f t="shared" ref="H892" ca="1" si="1854">CONCATENATE(G892, G893, G894, G895)</f>
        <v>0000</v>
      </c>
      <c r="I892" s="27">
        <f t="shared" ref="I892" ca="1" si="1855">BIN2DEC(H892)</f>
        <v>0</v>
      </c>
      <c r="J892" s="28">
        <v>221</v>
      </c>
      <c r="K892" s="27">
        <f t="shared" ref="K892" ca="1" si="1856">ABS(BIN2DEC(CONCATENATE(B892,B893,B894,B895))-I892)</f>
        <v>0</v>
      </c>
      <c r="L892" s="23">
        <f t="shared" ref="L892" ca="1" si="1857">I892*$K$2+$K$2/2</f>
        <v>0.625</v>
      </c>
      <c r="M892" s="1"/>
      <c r="N892" s="5">
        <f t="shared" ca="1" si="1748"/>
        <v>0.48999999999999994</v>
      </c>
      <c r="O892" s="5">
        <f t="shared" ca="1" si="1789"/>
        <v>0.48999999999999994</v>
      </c>
      <c r="P892" s="30">
        <f t="shared" ca="1" si="1756"/>
        <v>0</v>
      </c>
      <c r="Q892" s="30" t="str">
        <f t="shared" ref="Q892" ca="1" si="1858">CONCATENATE(P892,P893,P894,P895)</f>
        <v>0000</v>
      </c>
      <c r="R892" s="30">
        <f t="shared" ref="R892" ca="1" si="1859">BIN2DEC(Q892)</f>
        <v>0</v>
      </c>
      <c r="S892" s="30">
        <v>221</v>
      </c>
      <c r="T892" s="30">
        <f t="shared" ref="T892" ca="1" si="1860">ABS(BIN2DEC(CONCATENATE(B892,B893,B894,B895))-R892)</f>
        <v>0</v>
      </c>
      <c r="U892" s="11">
        <f t="shared" ref="U892" ca="1" si="1861">R892*$K$2</f>
        <v>0</v>
      </c>
    </row>
    <row r="893" spans="1:21" x14ac:dyDescent="0.25">
      <c r="A893" s="4">
        <v>885</v>
      </c>
      <c r="B893" s="37" t="str">
        <f>MID(VLOOKUP(A893/4,'Nyquist Rate - Tx'!$E$15:$J$270,6),(MOD(A893,4)+1),1)</f>
        <v>0</v>
      </c>
      <c r="C893" s="5">
        <f t="shared" ca="1" si="1753"/>
        <v>-16</v>
      </c>
      <c r="D893" s="35"/>
      <c r="E893" s="5">
        <f t="shared" ca="1" si="1743"/>
        <v>-3.2000000000000001E-2</v>
      </c>
      <c r="F893" s="5">
        <f t="shared" ca="1" si="1754"/>
        <v>-3.2000000000000001E-2</v>
      </c>
      <c r="G893" s="27">
        <f t="shared" ca="1" si="1755"/>
        <v>0</v>
      </c>
      <c r="H893" s="28"/>
      <c r="I893" s="28"/>
      <c r="J893" s="28"/>
      <c r="K893" s="28"/>
      <c r="L893" s="5"/>
      <c r="M893" s="1"/>
      <c r="N893" s="5">
        <f t="shared" ca="1" si="1748"/>
        <v>-0.11199999999999999</v>
      </c>
      <c r="O893" s="5">
        <f t="shared" ca="1" si="1789"/>
        <v>-0.11199999999999999</v>
      </c>
      <c r="P893" s="30">
        <f t="shared" ca="1" si="1756"/>
        <v>0</v>
      </c>
      <c r="Q893" s="28"/>
      <c r="R893" s="28"/>
      <c r="S893" s="28"/>
      <c r="T893" s="28"/>
      <c r="U893" s="5"/>
    </row>
    <row r="894" spans="1:21" x14ac:dyDescent="0.25">
      <c r="A894" s="4">
        <v>886</v>
      </c>
      <c r="B894" s="37" t="str">
        <f>MID(VLOOKUP(A894/4,'Nyquist Rate - Tx'!$E$15:$J$270,6),(MOD(A894,4)+1),1)</f>
        <v>0</v>
      </c>
      <c r="C894" s="5">
        <f t="shared" ca="1" si="1753"/>
        <v>36</v>
      </c>
      <c r="D894" s="35"/>
      <c r="E894" s="5">
        <f t="shared" ca="1" si="1743"/>
        <v>7.1999999999999995E-2</v>
      </c>
      <c r="F894" s="5">
        <f t="shared" ca="1" si="1754"/>
        <v>7.1999999999999995E-2</v>
      </c>
      <c r="G894" s="27">
        <f t="shared" ca="1" si="1755"/>
        <v>0</v>
      </c>
      <c r="H894" s="28"/>
      <c r="I894" s="28"/>
      <c r="J894" s="28"/>
      <c r="K894" s="28"/>
      <c r="L894" s="5"/>
      <c r="M894" s="1"/>
      <c r="N894" s="5">
        <f t="shared" ca="1" si="1748"/>
        <v>0.252</v>
      </c>
      <c r="O894" s="5">
        <f t="shared" ca="1" si="1789"/>
        <v>0.252</v>
      </c>
      <c r="P894" s="30">
        <f t="shared" ca="1" si="1756"/>
        <v>0</v>
      </c>
      <c r="Q894" s="28"/>
      <c r="R894" s="28"/>
      <c r="S894" s="28"/>
      <c r="T894" s="28"/>
      <c r="U894" s="5"/>
    </row>
    <row r="895" spans="1:21" x14ac:dyDescent="0.25">
      <c r="A895" s="4">
        <v>887</v>
      </c>
      <c r="B895" s="37" t="str">
        <f>MID(VLOOKUP(A895/4,'Nyquist Rate - Tx'!$E$15:$J$270,6),(MOD(A895,4)+1),1)</f>
        <v>0</v>
      </c>
      <c r="C895" s="5">
        <f t="shared" ca="1" si="1753"/>
        <v>-48</v>
      </c>
      <c r="D895" s="35"/>
      <c r="E895" s="5">
        <f t="shared" ca="1" si="1743"/>
        <v>-9.6000000000000002E-2</v>
      </c>
      <c r="F895" s="5">
        <f t="shared" ca="1" si="1754"/>
        <v>-9.6000000000000002E-2</v>
      </c>
      <c r="G895" s="27">
        <f t="shared" ca="1" si="1755"/>
        <v>0</v>
      </c>
      <c r="H895" s="28"/>
      <c r="I895" s="28"/>
      <c r="J895" s="28"/>
      <c r="K895" s="28"/>
      <c r="L895" s="5"/>
      <c r="M895" s="1"/>
      <c r="N895" s="5">
        <f t="shared" ca="1" si="1748"/>
        <v>-0.33599999999999997</v>
      </c>
      <c r="O895" s="5">
        <f t="shared" ca="1" si="1789"/>
        <v>-0.33599999999999997</v>
      </c>
      <c r="P895" s="30">
        <f t="shared" ca="1" si="1756"/>
        <v>0</v>
      </c>
      <c r="Q895" s="28"/>
      <c r="R895" s="28"/>
      <c r="S895" s="28"/>
      <c r="T895" s="28"/>
      <c r="U895" s="5"/>
    </row>
    <row r="896" spans="1:21" x14ac:dyDescent="0.25">
      <c r="A896" s="4">
        <v>888</v>
      </c>
      <c r="B896" s="37" t="str">
        <f>MID(VLOOKUP(A896/4,'Nyquist Rate - Tx'!$E$15:$J$270,6),(MOD(A896,4)+1),1)</f>
        <v>0</v>
      </c>
      <c r="C896" s="5">
        <f t="shared" ca="1" si="1753"/>
        <v>-18</v>
      </c>
      <c r="D896" s="35"/>
      <c r="E896" s="5">
        <f t="shared" ca="1" si="1743"/>
        <v>-3.5999999999999997E-2</v>
      </c>
      <c r="F896" s="5">
        <f t="shared" ca="1" si="1754"/>
        <v>-3.5999999999999997E-2</v>
      </c>
      <c r="G896" s="27">
        <f t="shared" ca="1" si="1755"/>
        <v>0</v>
      </c>
      <c r="H896" s="27" t="str">
        <f t="shared" ref="H896" ca="1" si="1862">CONCATENATE(G896, G897, G898, G899)</f>
        <v>0110</v>
      </c>
      <c r="I896" s="27">
        <f t="shared" ref="I896" ca="1" si="1863">BIN2DEC(H896)</f>
        <v>6</v>
      </c>
      <c r="J896" s="27">
        <v>222</v>
      </c>
      <c r="K896" s="27">
        <f t="shared" ref="K896" ca="1" si="1864">ABS(BIN2DEC(CONCATENATE(B896,B897,B898,B899))-I896)</f>
        <v>0</v>
      </c>
      <c r="L896" s="23">
        <f t="shared" ref="L896" ca="1" si="1865">I896*$K$2+$K$2/2</f>
        <v>8.125</v>
      </c>
      <c r="M896" s="1"/>
      <c r="N896" s="5">
        <f t="shared" ca="1" si="1748"/>
        <v>-0.126</v>
      </c>
      <c r="O896" s="5">
        <f t="shared" ca="1" si="1789"/>
        <v>-0.126</v>
      </c>
      <c r="P896" s="30">
        <f t="shared" ca="1" si="1756"/>
        <v>0</v>
      </c>
      <c r="Q896" s="30" t="str">
        <f t="shared" ref="Q896" ca="1" si="1866">CONCATENATE(P896,P897,P898,P899)</f>
        <v>0110</v>
      </c>
      <c r="R896" s="30">
        <f t="shared" ref="R896" ca="1" si="1867">BIN2DEC(Q896)</f>
        <v>6</v>
      </c>
      <c r="S896" s="30">
        <v>222</v>
      </c>
      <c r="T896" s="30">
        <f t="shared" ref="T896" ca="1" si="1868">ABS(BIN2DEC(CONCATENATE(B896,B897,B898,B899))-R896)</f>
        <v>0</v>
      </c>
      <c r="U896" s="11">
        <f t="shared" ref="U896" ca="1" si="1869">R896*$K$2</f>
        <v>7.5</v>
      </c>
    </row>
    <row r="897" spans="1:21" x14ac:dyDescent="0.25">
      <c r="A897" s="4">
        <v>889</v>
      </c>
      <c r="B897" s="37" t="str">
        <f>MID(VLOOKUP(A897/4,'Nyquist Rate - Tx'!$E$15:$J$270,6),(MOD(A897,4)+1),1)</f>
        <v>1</v>
      </c>
      <c r="C897" s="5">
        <f t="shared" ca="1" si="1753"/>
        <v>-61</v>
      </c>
      <c r="D897" s="35"/>
      <c r="E897" s="5">
        <f t="shared" ca="1" si="1743"/>
        <v>-0.122</v>
      </c>
      <c r="F897" s="5">
        <f t="shared" ca="1" si="1754"/>
        <v>0.878</v>
      </c>
      <c r="G897" s="27">
        <f t="shared" ca="1" si="1755"/>
        <v>1</v>
      </c>
      <c r="H897" s="28"/>
      <c r="I897" s="28"/>
      <c r="J897" s="28"/>
      <c r="K897" s="28"/>
      <c r="L897" s="5"/>
      <c r="M897" s="1"/>
      <c r="N897" s="5">
        <f t="shared" ca="1" si="1748"/>
        <v>-0.42699999999999999</v>
      </c>
      <c r="O897" s="5">
        <f t="shared" ca="1" si="1789"/>
        <v>0.57299999999999995</v>
      </c>
      <c r="P897" s="30">
        <f t="shared" ca="1" si="1756"/>
        <v>1</v>
      </c>
      <c r="Q897" s="28"/>
      <c r="R897" s="28"/>
      <c r="S897" s="28"/>
      <c r="T897" s="28"/>
      <c r="U897" s="5"/>
    </row>
    <row r="898" spans="1:21" x14ac:dyDescent="0.25">
      <c r="A898" s="4">
        <v>890</v>
      </c>
      <c r="B898" s="37" t="str">
        <f>MID(VLOOKUP(A898/4,'Nyquist Rate - Tx'!$E$15:$J$270,6),(MOD(A898,4)+1),1)</f>
        <v>1</v>
      </c>
      <c r="C898" s="5">
        <f t="shared" ca="1" si="1753"/>
        <v>-67</v>
      </c>
      <c r="D898" s="35"/>
      <c r="E898" s="5">
        <f t="shared" ca="1" si="1743"/>
        <v>-0.13400000000000001</v>
      </c>
      <c r="F898" s="5">
        <f t="shared" ca="1" si="1754"/>
        <v>0.86599999999999999</v>
      </c>
      <c r="G898" s="27">
        <f t="shared" ca="1" si="1755"/>
        <v>1</v>
      </c>
      <c r="H898" s="28"/>
      <c r="I898" s="28"/>
      <c r="J898" s="28"/>
      <c r="K898" s="28"/>
      <c r="L898" s="5"/>
      <c r="M898" s="1"/>
      <c r="N898" s="5">
        <f t="shared" ca="1" si="1748"/>
        <v>-0.46899999999999997</v>
      </c>
      <c r="O898" s="5">
        <f t="shared" ca="1" si="1789"/>
        <v>0.53100000000000003</v>
      </c>
      <c r="P898" s="30">
        <f t="shared" ca="1" si="1756"/>
        <v>1</v>
      </c>
      <c r="Q898" s="28"/>
      <c r="R898" s="28"/>
      <c r="S898" s="28"/>
      <c r="T898" s="28"/>
      <c r="U898" s="5"/>
    </row>
    <row r="899" spans="1:21" x14ac:dyDescent="0.25">
      <c r="A899" s="4">
        <v>891</v>
      </c>
      <c r="B899" s="37" t="str">
        <f>MID(VLOOKUP(A899/4,'Nyquist Rate - Tx'!$E$15:$J$270,6),(MOD(A899,4)+1),1)</f>
        <v>0</v>
      </c>
      <c r="C899" s="5">
        <f t="shared" ca="1" si="1753"/>
        <v>-64</v>
      </c>
      <c r="D899" s="35"/>
      <c r="E899" s="5">
        <f t="shared" ca="1" si="1743"/>
        <v>-0.128</v>
      </c>
      <c r="F899" s="5">
        <f t="shared" ca="1" si="1754"/>
        <v>-0.128</v>
      </c>
      <c r="G899" s="27">
        <f t="shared" ca="1" si="1755"/>
        <v>0</v>
      </c>
      <c r="H899" s="28"/>
      <c r="I899" s="28"/>
      <c r="J899" s="28"/>
      <c r="K899" s="28"/>
      <c r="L899" s="5"/>
      <c r="M899" s="1"/>
      <c r="N899" s="5">
        <f t="shared" ca="1" si="1748"/>
        <v>-0.44799999999999995</v>
      </c>
      <c r="O899" s="5">
        <f t="shared" ca="1" si="1789"/>
        <v>-0.44799999999999995</v>
      </c>
      <c r="P899" s="30">
        <f t="shared" ca="1" si="1756"/>
        <v>0</v>
      </c>
      <c r="Q899" s="28"/>
      <c r="R899" s="28"/>
      <c r="S899" s="28"/>
      <c r="T899" s="28"/>
      <c r="U899" s="5"/>
    </row>
    <row r="900" spans="1:21" x14ac:dyDescent="0.25">
      <c r="A900" s="4">
        <v>892</v>
      </c>
      <c r="B900" s="37" t="str">
        <f>MID(VLOOKUP(A900/4,'Nyquist Rate - Tx'!$E$15:$J$270,6),(MOD(A900,4)+1),1)</f>
        <v>0</v>
      </c>
      <c r="C900" s="5">
        <f t="shared" ca="1" si="1753"/>
        <v>77</v>
      </c>
      <c r="D900" s="35"/>
      <c r="E900" s="5">
        <f t="shared" ca="1" si="1743"/>
        <v>0.15400000000000003</v>
      </c>
      <c r="F900" s="5">
        <f t="shared" ca="1" si="1754"/>
        <v>0.15400000000000003</v>
      </c>
      <c r="G900" s="27">
        <f t="shared" ca="1" si="1755"/>
        <v>0</v>
      </c>
      <c r="H900" s="27" t="str">
        <f t="shared" ref="H900" ca="1" si="1870">CONCATENATE(G900, G901, G902, G903)</f>
        <v>0000</v>
      </c>
      <c r="I900" s="27">
        <f t="shared" ref="I900" ca="1" si="1871">BIN2DEC(H900)</f>
        <v>0</v>
      </c>
      <c r="J900" s="28">
        <v>223</v>
      </c>
      <c r="K900" s="27">
        <f t="shared" ref="K900" ca="1" si="1872">ABS(BIN2DEC(CONCATENATE(B900,B901,B902,B903))-I900)</f>
        <v>0</v>
      </c>
      <c r="L900" s="23">
        <f t="shared" ref="L900" ca="1" si="1873">I900*$K$2+$K$2/2</f>
        <v>0.625</v>
      </c>
      <c r="M900" s="1"/>
      <c r="N900" s="5">
        <f t="shared" ca="1" si="1748"/>
        <v>0.53899999999999992</v>
      </c>
      <c r="O900" s="5">
        <f t="shared" ca="1" si="1789"/>
        <v>0.53899999999999992</v>
      </c>
      <c r="P900" s="30">
        <f t="shared" ca="1" si="1756"/>
        <v>1</v>
      </c>
      <c r="Q900" s="30" t="str">
        <f t="shared" ref="Q900" ca="1" si="1874">CONCATENATE(P900,P901,P902,P903)</f>
        <v>1000</v>
      </c>
      <c r="R900" s="30">
        <f t="shared" ref="R900" ca="1" si="1875">BIN2DEC(Q900)</f>
        <v>8</v>
      </c>
      <c r="S900" s="30">
        <v>223</v>
      </c>
      <c r="T900" s="30">
        <f t="shared" ref="T900" ca="1" si="1876">ABS(BIN2DEC(CONCATENATE(B900,B901,B902,B903))-R900)</f>
        <v>8</v>
      </c>
      <c r="U900" s="11">
        <f t="shared" ref="U900" ca="1" si="1877">R900*$K$2</f>
        <v>10</v>
      </c>
    </row>
    <row r="901" spans="1:21" x14ac:dyDescent="0.25">
      <c r="A901" s="4">
        <v>893</v>
      </c>
      <c r="B901" s="37" t="str">
        <f>MID(VLOOKUP(A901/4,'Nyquist Rate - Tx'!$E$15:$J$270,6),(MOD(A901,4)+1),1)</f>
        <v>0</v>
      </c>
      <c r="C901" s="5">
        <f t="shared" ca="1" si="1753"/>
        <v>-60</v>
      </c>
      <c r="D901" s="35"/>
      <c r="E901" s="5">
        <f t="shared" ca="1" si="1743"/>
        <v>-0.12</v>
      </c>
      <c r="F901" s="5">
        <f t="shared" ca="1" si="1754"/>
        <v>-0.12</v>
      </c>
      <c r="G901" s="27">
        <f t="shared" ca="1" si="1755"/>
        <v>0</v>
      </c>
      <c r="H901" s="28"/>
      <c r="I901" s="28"/>
      <c r="J901" s="28"/>
      <c r="K901" s="28"/>
      <c r="L901" s="5"/>
      <c r="M901" s="1"/>
      <c r="N901" s="5">
        <f t="shared" ca="1" si="1748"/>
        <v>-0.42</v>
      </c>
      <c r="O901" s="5">
        <f t="shared" ca="1" si="1789"/>
        <v>-0.42</v>
      </c>
      <c r="P901" s="30">
        <f t="shared" ca="1" si="1756"/>
        <v>0</v>
      </c>
      <c r="Q901" s="28"/>
      <c r="R901" s="28"/>
      <c r="S901" s="28"/>
      <c r="T901" s="28"/>
      <c r="U901" s="5"/>
    </row>
    <row r="902" spans="1:21" x14ac:dyDescent="0.25">
      <c r="A902" s="4">
        <v>894</v>
      </c>
      <c r="B902" s="37" t="str">
        <f>MID(VLOOKUP(A902/4,'Nyquist Rate - Tx'!$E$15:$J$270,6),(MOD(A902,4)+1),1)</f>
        <v>0</v>
      </c>
      <c r="C902" s="5">
        <f t="shared" ca="1" si="1753"/>
        <v>35</v>
      </c>
      <c r="D902" s="35"/>
      <c r="E902" s="5">
        <f t="shared" ca="1" si="1743"/>
        <v>6.9999999999999993E-2</v>
      </c>
      <c r="F902" s="5">
        <f t="shared" ca="1" si="1754"/>
        <v>6.9999999999999993E-2</v>
      </c>
      <c r="G902" s="27">
        <f t="shared" ca="1" si="1755"/>
        <v>0</v>
      </c>
      <c r="H902" s="28"/>
      <c r="I902" s="28"/>
      <c r="J902" s="28"/>
      <c r="K902" s="28"/>
      <c r="L902" s="5"/>
      <c r="M902" s="1"/>
      <c r="N902" s="5">
        <f t="shared" ca="1" si="1748"/>
        <v>0.24499999999999997</v>
      </c>
      <c r="O902" s="5">
        <f t="shared" ca="1" si="1789"/>
        <v>0.24499999999999997</v>
      </c>
      <c r="P902" s="30">
        <f t="shared" ca="1" si="1756"/>
        <v>0</v>
      </c>
      <c r="Q902" s="28"/>
      <c r="R902" s="28"/>
      <c r="S902" s="28"/>
      <c r="T902" s="28"/>
      <c r="U902" s="5"/>
    </row>
    <row r="903" spans="1:21" x14ac:dyDescent="0.25">
      <c r="A903" s="4">
        <v>895</v>
      </c>
      <c r="B903" s="37" t="str">
        <f>MID(VLOOKUP(A903/4,'Nyquist Rate - Tx'!$E$15:$J$270,6),(MOD(A903,4)+1),1)</f>
        <v>0</v>
      </c>
      <c r="C903" s="5">
        <f t="shared" ca="1" si="1753"/>
        <v>65</v>
      </c>
      <c r="D903" s="35"/>
      <c r="E903" s="5">
        <f t="shared" ca="1" si="1743"/>
        <v>0.13</v>
      </c>
      <c r="F903" s="5">
        <f t="shared" ca="1" si="1754"/>
        <v>0.13</v>
      </c>
      <c r="G903" s="27">
        <f t="shared" ca="1" si="1755"/>
        <v>0</v>
      </c>
      <c r="H903" s="28"/>
      <c r="I903" s="28"/>
      <c r="J903" s="28"/>
      <c r="K903" s="28"/>
      <c r="L903" s="5"/>
      <c r="M903" s="1"/>
      <c r="N903" s="5">
        <f t="shared" ca="1" si="1748"/>
        <v>0.45499999999999996</v>
      </c>
      <c r="O903" s="5">
        <f t="shared" ca="1" si="1789"/>
        <v>0.45499999999999996</v>
      </c>
      <c r="P903" s="30">
        <f t="shared" ca="1" si="1756"/>
        <v>0</v>
      </c>
      <c r="Q903" s="28"/>
      <c r="R903" s="28"/>
      <c r="S903" s="28"/>
      <c r="T903" s="28"/>
      <c r="U903" s="5"/>
    </row>
    <row r="904" spans="1:21" x14ac:dyDescent="0.25">
      <c r="A904" s="4">
        <v>896</v>
      </c>
      <c r="B904" s="37" t="str">
        <f>MID(VLOOKUP(A904/4,'Nyquist Rate - Tx'!$E$15:$J$270,6),(MOD(A904,4)+1),1)</f>
        <v>1</v>
      </c>
      <c r="C904" s="5">
        <f t="shared" ca="1" si="1753"/>
        <v>73</v>
      </c>
      <c r="D904" s="35"/>
      <c r="E904" s="5">
        <f t="shared" ref="E904:E967" ca="1" si="1878">(C904/100)*$F$2</f>
        <v>0.14599999999999999</v>
      </c>
      <c r="F904" s="5">
        <f t="shared" ca="1" si="1754"/>
        <v>1.1459999999999999</v>
      </c>
      <c r="G904" s="27">
        <f t="shared" ca="1" si="1755"/>
        <v>1</v>
      </c>
      <c r="H904" s="27" t="str">
        <f t="shared" ref="H904" ca="1" si="1879">CONCATENATE(G904, G905, G906, G907)</f>
        <v>1001</v>
      </c>
      <c r="I904" s="27">
        <f t="shared" ref="I904" ca="1" si="1880">BIN2DEC(H904)</f>
        <v>9</v>
      </c>
      <c r="J904" s="27">
        <v>224</v>
      </c>
      <c r="K904" s="27">
        <f t="shared" ref="K904" ca="1" si="1881">ABS(BIN2DEC(CONCATENATE(B904,B905,B906,B907))-I904)</f>
        <v>0</v>
      </c>
      <c r="L904" s="23">
        <f t="shared" ref="L904" ca="1" si="1882">I904*$K$2+$K$2/2</f>
        <v>11.875</v>
      </c>
      <c r="M904" s="1"/>
      <c r="N904" s="5">
        <f t="shared" ref="N904:N967" ca="1" si="1883">(C904/100)*$F$3</f>
        <v>0.51100000000000001</v>
      </c>
      <c r="O904" s="5">
        <f t="shared" ca="1" si="1789"/>
        <v>1.5110000000000001</v>
      </c>
      <c r="P904" s="30">
        <f t="shared" ca="1" si="1756"/>
        <v>1</v>
      </c>
      <c r="Q904" s="30" t="str">
        <f t="shared" ref="Q904" ca="1" si="1884">CONCATENATE(P904,P905,P906,P907)</f>
        <v>1001</v>
      </c>
      <c r="R904" s="30">
        <f t="shared" ref="R904" ca="1" si="1885">BIN2DEC(Q904)</f>
        <v>9</v>
      </c>
      <c r="S904" s="30">
        <v>224</v>
      </c>
      <c r="T904" s="30">
        <f t="shared" ref="T904" ca="1" si="1886">ABS(BIN2DEC(CONCATENATE(B904,B905,B906,B907))-R904)</f>
        <v>0</v>
      </c>
      <c r="U904" s="11">
        <f t="shared" ref="U904" ca="1" si="1887">R904*$K$2</f>
        <v>11.25</v>
      </c>
    </row>
    <row r="905" spans="1:21" x14ac:dyDescent="0.25">
      <c r="A905" s="4">
        <v>897</v>
      </c>
      <c r="B905" s="37" t="str">
        <f>MID(VLOOKUP(A905/4,'Nyquist Rate - Tx'!$E$15:$J$270,6),(MOD(A905,4)+1),1)</f>
        <v>0</v>
      </c>
      <c r="C905" s="5">
        <f t="shared" ref="C905:C968" ca="1" si="1888">RANDBETWEEN(-100,100)</f>
        <v>-93</v>
      </c>
      <c r="D905" s="35"/>
      <c r="E905" s="5">
        <f t="shared" ca="1" si="1878"/>
        <v>-0.18600000000000003</v>
      </c>
      <c r="F905" s="5">
        <f t="shared" ref="F905:F968" ca="1" si="1889">B905+E905</f>
        <v>-0.18600000000000003</v>
      </c>
      <c r="G905" s="27">
        <f t="shared" ref="G905:G968" ca="1" si="1890">IF(F905&lt;0.5, 0, 1)</f>
        <v>0</v>
      </c>
      <c r="H905" s="28"/>
      <c r="I905" s="28"/>
      <c r="J905" s="28"/>
      <c r="K905" s="28"/>
      <c r="L905" s="5"/>
      <c r="M905" s="1"/>
      <c r="N905" s="5">
        <f t="shared" ca="1" si="1883"/>
        <v>-0.65100000000000002</v>
      </c>
      <c r="O905" s="5">
        <f t="shared" ca="1" si="1789"/>
        <v>-0.65100000000000002</v>
      </c>
      <c r="P905" s="30">
        <f t="shared" ref="P905:P968" ca="1" si="1891">IF(O905&lt;0.5, 0, 1)</f>
        <v>0</v>
      </c>
      <c r="Q905" s="28"/>
      <c r="R905" s="28"/>
      <c r="S905" s="28"/>
      <c r="T905" s="28"/>
      <c r="U905" s="5"/>
    </row>
    <row r="906" spans="1:21" x14ac:dyDescent="0.25">
      <c r="A906" s="4">
        <v>898</v>
      </c>
      <c r="B906" s="37" t="str">
        <f>MID(VLOOKUP(A906/4,'Nyquist Rate - Tx'!$E$15:$J$270,6),(MOD(A906,4)+1),1)</f>
        <v>0</v>
      </c>
      <c r="C906" s="5">
        <f t="shared" ca="1" si="1888"/>
        <v>16</v>
      </c>
      <c r="D906" s="35"/>
      <c r="E906" s="5">
        <f t="shared" ca="1" si="1878"/>
        <v>3.2000000000000001E-2</v>
      </c>
      <c r="F906" s="5">
        <f t="shared" ca="1" si="1889"/>
        <v>3.2000000000000001E-2</v>
      </c>
      <c r="G906" s="27">
        <f t="shared" ca="1" si="1890"/>
        <v>0</v>
      </c>
      <c r="H906" s="28"/>
      <c r="I906" s="28"/>
      <c r="J906" s="28"/>
      <c r="K906" s="28"/>
      <c r="L906" s="5"/>
      <c r="M906" s="1"/>
      <c r="N906" s="5">
        <f t="shared" ca="1" si="1883"/>
        <v>0.11199999999999999</v>
      </c>
      <c r="O906" s="5">
        <f t="shared" ca="1" si="1789"/>
        <v>0.11199999999999999</v>
      </c>
      <c r="P906" s="30">
        <f t="shared" ca="1" si="1891"/>
        <v>0</v>
      </c>
      <c r="Q906" s="28"/>
      <c r="R906" s="28"/>
      <c r="S906" s="28"/>
      <c r="T906" s="28"/>
      <c r="U906" s="5"/>
    </row>
    <row r="907" spans="1:21" x14ac:dyDescent="0.25">
      <c r="A907" s="4">
        <v>899</v>
      </c>
      <c r="B907" s="37" t="str">
        <f>MID(VLOOKUP(A907/4,'Nyquist Rate - Tx'!$E$15:$J$270,6),(MOD(A907,4)+1),1)</f>
        <v>1</v>
      </c>
      <c r="C907" s="5">
        <f t="shared" ca="1" si="1888"/>
        <v>-17</v>
      </c>
      <c r="D907" s="35"/>
      <c r="E907" s="5">
        <f t="shared" ca="1" si="1878"/>
        <v>-3.4000000000000002E-2</v>
      </c>
      <c r="F907" s="5">
        <f t="shared" ca="1" si="1889"/>
        <v>0.96599999999999997</v>
      </c>
      <c r="G907" s="27">
        <f t="shared" ca="1" si="1890"/>
        <v>1</v>
      </c>
      <c r="H907" s="28"/>
      <c r="I907" s="28"/>
      <c r="J907" s="28"/>
      <c r="K907" s="28"/>
      <c r="L907" s="5"/>
      <c r="M907" s="1"/>
      <c r="N907" s="5">
        <f t="shared" ca="1" si="1883"/>
        <v>-0.11899999999999999</v>
      </c>
      <c r="O907" s="5">
        <f t="shared" ca="1" si="1789"/>
        <v>0.88100000000000001</v>
      </c>
      <c r="P907" s="30">
        <f t="shared" ca="1" si="1891"/>
        <v>1</v>
      </c>
      <c r="Q907" s="28"/>
      <c r="R907" s="28"/>
      <c r="S907" s="28"/>
      <c r="T907" s="28"/>
      <c r="U907" s="5"/>
    </row>
    <row r="908" spans="1:21" x14ac:dyDescent="0.25">
      <c r="A908" s="4">
        <v>900</v>
      </c>
      <c r="B908" s="37" t="str">
        <f>MID(VLOOKUP(A908/4,'Nyquist Rate - Tx'!$E$15:$J$270,6),(MOD(A908,4)+1),1)</f>
        <v>0</v>
      </c>
      <c r="C908" s="5">
        <f t="shared" ca="1" si="1888"/>
        <v>28</v>
      </c>
      <c r="D908" s="35"/>
      <c r="E908" s="5">
        <f t="shared" ca="1" si="1878"/>
        <v>5.6000000000000008E-2</v>
      </c>
      <c r="F908" s="5">
        <f t="shared" ca="1" si="1889"/>
        <v>5.6000000000000008E-2</v>
      </c>
      <c r="G908" s="27">
        <f t="shared" ca="1" si="1890"/>
        <v>0</v>
      </c>
      <c r="H908" s="27" t="str">
        <f t="shared" ref="H908" ca="1" si="1892">CONCATENATE(G908, G909, G910, G911)</f>
        <v>0000</v>
      </c>
      <c r="I908" s="27">
        <f t="shared" ref="I908" ca="1" si="1893">BIN2DEC(H908)</f>
        <v>0</v>
      </c>
      <c r="J908" s="28">
        <v>225</v>
      </c>
      <c r="K908" s="27">
        <f t="shared" ref="K908" ca="1" si="1894">ABS(BIN2DEC(CONCATENATE(B908,B909,B910,B911))-I908)</f>
        <v>0</v>
      </c>
      <c r="L908" s="23">
        <f t="shared" ref="L908" ca="1" si="1895">I908*$K$2+$K$2/2</f>
        <v>0.625</v>
      </c>
      <c r="M908" s="1"/>
      <c r="N908" s="5">
        <f t="shared" ca="1" si="1883"/>
        <v>0.19600000000000001</v>
      </c>
      <c r="O908" s="5">
        <f t="shared" ca="1" si="1789"/>
        <v>0.19600000000000001</v>
      </c>
      <c r="P908" s="30">
        <f t="shared" ca="1" si="1891"/>
        <v>0</v>
      </c>
      <c r="Q908" s="30" t="str">
        <f t="shared" ref="Q908" ca="1" si="1896">CONCATENATE(P908,P909,P910,P911)</f>
        <v>0000</v>
      </c>
      <c r="R908" s="30">
        <f t="shared" ref="R908" ca="1" si="1897">BIN2DEC(Q908)</f>
        <v>0</v>
      </c>
      <c r="S908" s="30">
        <v>225</v>
      </c>
      <c r="T908" s="30">
        <f t="shared" ref="T908" ca="1" si="1898">ABS(BIN2DEC(CONCATENATE(B908,B909,B910,B911))-R908)</f>
        <v>0</v>
      </c>
      <c r="U908" s="11">
        <f t="shared" ref="U908" ca="1" si="1899">R908*$K$2</f>
        <v>0</v>
      </c>
    </row>
    <row r="909" spans="1:21" x14ac:dyDescent="0.25">
      <c r="A909" s="4">
        <v>901</v>
      </c>
      <c r="B909" s="37" t="str">
        <f>MID(VLOOKUP(A909/4,'Nyquist Rate - Tx'!$E$15:$J$270,6),(MOD(A909,4)+1),1)</f>
        <v>0</v>
      </c>
      <c r="C909" s="5">
        <f t="shared" ca="1" si="1888"/>
        <v>14</v>
      </c>
      <c r="D909" s="35"/>
      <c r="E909" s="5">
        <f t="shared" ca="1" si="1878"/>
        <v>2.8000000000000004E-2</v>
      </c>
      <c r="F909" s="5">
        <f t="shared" ca="1" si="1889"/>
        <v>2.8000000000000004E-2</v>
      </c>
      <c r="G909" s="27">
        <f t="shared" ca="1" si="1890"/>
        <v>0</v>
      </c>
      <c r="H909" s="28"/>
      <c r="I909" s="28"/>
      <c r="J909" s="28"/>
      <c r="K909" s="28"/>
      <c r="L909" s="5"/>
      <c r="M909" s="1"/>
      <c r="N909" s="5">
        <f t="shared" ca="1" si="1883"/>
        <v>9.8000000000000004E-2</v>
      </c>
      <c r="O909" s="5">
        <f t="shared" ca="1" si="1789"/>
        <v>9.8000000000000004E-2</v>
      </c>
      <c r="P909" s="30">
        <f t="shared" ca="1" si="1891"/>
        <v>0</v>
      </c>
      <c r="Q909" s="28"/>
      <c r="R909" s="28"/>
      <c r="S909" s="28"/>
      <c r="T909" s="28"/>
      <c r="U909" s="5"/>
    </row>
    <row r="910" spans="1:21" x14ac:dyDescent="0.25">
      <c r="A910" s="4">
        <v>902</v>
      </c>
      <c r="B910" s="37" t="str">
        <f>MID(VLOOKUP(A910/4,'Nyquist Rate - Tx'!$E$15:$J$270,6),(MOD(A910,4)+1),1)</f>
        <v>0</v>
      </c>
      <c r="C910" s="5">
        <f t="shared" ca="1" si="1888"/>
        <v>-18</v>
      </c>
      <c r="D910" s="35"/>
      <c r="E910" s="5">
        <f t="shared" ca="1" si="1878"/>
        <v>-3.5999999999999997E-2</v>
      </c>
      <c r="F910" s="5">
        <f t="shared" ca="1" si="1889"/>
        <v>-3.5999999999999997E-2</v>
      </c>
      <c r="G910" s="27">
        <f t="shared" ca="1" si="1890"/>
        <v>0</v>
      </c>
      <c r="H910" s="28"/>
      <c r="I910" s="28"/>
      <c r="J910" s="28"/>
      <c r="K910" s="28"/>
      <c r="L910" s="5"/>
      <c r="M910" s="1"/>
      <c r="N910" s="5">
        <f t="shared" ca="1" si="1883"/>
        <v>-0.126</v>
      </c>
      <c r="O910" s="5">
        <f t="shared" ca="1" si="1789"/>
        <v>-0.126</v>
      </c>
      <c r="P910" s="30">
        <f t="shared" ca="1" si="1891"/>
        <v>0</v>
      </c>
      <c r="Q910" s="28"/>
      <c r="R910" s="28"/>
      <c r="S910" s="28"/>
      <c r="T910" s="28"/>
      <c r="U910" s="5"/>
    </row>
    <row r="911" spans="1:21" x14ac:dyDescent="0.25">
      <c r="A911" s="4">
        <v>903</v>
      </c>
      <c r="B911" s="37" t="str">
        <f>MID(VLOOKUP(A911/4,'Nyquist Rate - Tx'!$E$15:$J$270,6),(MOD(A911,4)+1),1)</f>
        <v>0</v>
      </c>
      <c r="C911" s="5">
        <f t="shared" ca="1" si="1888"/>
        <v>47</v>
      </c>
      <c r="D911" s="35"/>
      <c r="E911" s="5">
        <f t="shared" ca="1" si="1878"/>
        <v>9.4E-2</v>
      </c>
      <c r="F911" s="5">
        <f t="shared" ca="1" si="1889"/>
        <v>9.4E-2</v>
      </c>
      <c r="G911" s="27">
        <f t="shared" ca="1" si="1890"/>
        <v>0</v>
      </c>
      <c r="H911" s="28"/>
      <c r="I911" s="28"/>
      <c r="J911" s="28"/>
      <c r="K911" s="28"/>
      <c r="L911" s="5"/>
      <c r="M911" s="1"/>
      <c r="N911" s="5">
        <f t="shared" ca="1" si="1883"/>
        <v>0.32899999999999996</v>
      </c>
      <c r="O911" s="5">
        <f t="shared" ca="1" si="1789"/>
        <v>0.32899999999999996</v>
      </c>
      <c r="P911" s="30">
        <f t="shared" ca="1" si="1891"/>
        <v>0</v>
      </c>
      <c r="Q911" s="28"/>
      <c r="R911" s="28"/>
      <c r="S911" s="28"/>
      <c r="T911" s="28"/>
      <c r="U911" s="5"/>
    </row>
    <row r="912" spans="1:21" x14ac:dyDescent="0.25">
      <c r="A912" s="4">
        <v>904</v>
      </c>
      <c r="B912" s="37" t="str">
        <f>MID(VLOOKUP(A912/4,'Nyquist Rate - Tx'!$E$15:$J$270,6),(MOD(A912,4)+1),1)</f>
        <v>0</v>
      </c>
      <c r="C912" s="5">
        <f t="shared" ca="1" si="1888"/>
        <v>69</v>
      </c>
      <c r="D912" s="35"/>
      <c r="E912" s="5">
        <f t="shared" ca="1" si="1878"/>
        <v>0.13799999999999998</v>
      </c>
      <c r="F912" s="5">
        <f t="shared" ca="1" si="1889"/>
        <v>0.13799999999999998</v>
      </c>
      <c r="G912" s="27">
        <f t="shared" ca="1" si="1890"/>
        <v>0</v>
      </c>
      <c r="H912" s="27" t="str">
        <f t="shared" ref="H912" ca="1" si="1900">CONCATENATE(G912, G913, G914, G915)</f>
        <v>0110</v>
      </c>
      <c r="I912" s="27">
        <f t="shared" ref="I912" ca="1" si="1901">BIN2DEC(H912)</f>
        <v>6</v>
      </c>
      <c r="J912" s="27">
        <v>226</v>
      </c>
      <c r="K912" s="27">
        <f t="shared" ref="K912" ca="1" si="1902">ABS(BIN2DEC(CONCATENATE(B912,B913,B914,B915))-I912)</f>
        <v>0</v>
      </c>
      <c r="L912" s="23">
        <f t="shared" ref="L912" ca="1" si="1903">I912*$K$2+$K$2/2</f>
        <v>8.125</v>
      </c>
      <c r="M912" s="1"/>
      <c r="N912" s="5">
        <f t="shared" ca="1" si="1883"/>
        <v>0.48299999999999993</v>
      </c>
      <c r="O912" s="5">
        <f t="shared" ca="1" si="1789"/>
        <v>0.48299999999999993</v>
      </c>
      <c r="P912" s="30">
        <f t="shared" ca="1" si="1891"/>
        <v>0</v>
      </c>
      <c r="Q912" s="30" t="str">
        <f t="shared" ref="Q912" ca="1" si="1904">CONCATENATE(P912,P913,P914,P915)</f>
        <v>0000</v>
      </c>
      <c r="R912" s="30">
        <f t="shared" ref="R912" ca="1" si="1905">BIN2DEC(Q912)</f>
        <v>0</v>
      </c>
      <c r="S912" s="30">
        <v>226</v>
      </c>
      <c r="T912" s="30">
        <f t="shared" ref="T912" ca="1" si="1906">ABS(BIN2DEC(CONCATENATE(B912,B913,B914,B915))-R912)</f>
        <v>6</v>
      </c>
      <c r="U912" s="11">
        <f t="shared" ref="U912" ca="1" si="1907">R912*$K$2</f>
        <v>0</v>
      </c>
    </row>
    <row r="913" spans="1:21" x14ac:dyDescent="0.25">
      <c r="A913" s="4">
        <v>905</v>
      </c>
      <c r="B913" s="37" t="str">
        <f>MID(VLOOKUP(A913/4,'Nyquist Rate - Tx'!$E$15:$J$270,6),(MOD(A913,4)+1),1)</f>
        <v>1</v>
      </c>
      <c r="C913" s="5">
        <f t="shared" ca="1" si="1888"/>
        <v>-83</v>
      </c>
      <c r="D913" s="35"/>
      <c r="E913" s="5">
        <f t="shared" ca="1" si="1878"/>
        <v>-0.16600000000000001</v>
      </c>
      <c r="F913" s="5">
        <f t="shared" ca="1" si="1889"/>
        <v>0.83399999999999996</v>
      </c>
      <c r="G913" s="27">
        <f t="shared" ca="1" si="1890"/>
        <v>1</v>
      </c>
      <c r="H913" s="28"/>
      <c r="I913" s="28"/>
      <c r="J913" s="28"/>
      <c r="K913" s="28"/>
      <c r="L913" s="5"/>
      <c r="M913" s="1"/>
      <c r="N913" s="5">
        <f t="shared" ca="1" si="1883"/>
        <v>-0.58099999999999996</v>
      </c>
      <c r="O913" s="5">
        <f t="shared" ca="1" si="1789"/>
        <v>0.41900000000000004</v>
      </c>
      <c r="P913" s="30">
        <f t="shared" ca="1" si="1891"/>
        <v>0</v>
      </c>
      <c r="Q913" s="28"/>
      <c r="R913" s="28"/>
      <c r="S913" s="28"/>
      <c r="T913" s="28"/>
      <c r="U913" s="5"/>
    </row>
    <row r="914" spans="1:21" x14ac:dyDescent="0.25">
      <c r="A914" s="4">
        <v>906</v>
      </c>
      <c r="B914" s="37" t="str">
        <f>MID(VLOOKUP(A914/4,'Nyquist Rate - Tx'!$E$15:$J$270,6),(MOD(A914,4)+1),1)</f>
        <v>1</v>
      </c>
      <c r="C914" s="5">
        <f t="shared" ca="1" si="1888"/>
        <v>-95</v>
      </c>
      <c r="D914" s="35"/>
      <c r="E914" s="5">
        <f t="shared" ca="1" si="1878"/>
        <v>-0.19</v>
      </c>
      <c r="F914" s="5">
        <f t="shared" ca="1" si="1889"/>
        <v>0.81</v>
      </c>
      <c r="G914" s="27">
        <f t="shared" ca="1" si="1890"/>
        <v>1</v>
      </c>
      <c r="H914" s="28"/>
      <c r="I914" s="28"/>
      <c r="J914" s="28"/>
      <c r="K914" s="28"/>
      <c r="L914" s="5"/>
      <c r="M914" s="1"/>
      <c r="N914" s="5">
        <f t="shared" ca="1" si="1883"/>
        <v>-0.66499999999999992</v>
      </c>
      <c r="O914" s="5">
        <f t="shared" ca="1" si="1789"/>
        <v>0.33500000000000008</v>
      </c>
      <c r="P914" s="30">
        <f t="shared" ca="1" si="1891"/>
        <v>0</v>
      </c>
      <c r="Q914" s="28"/>
      <c r="R914" s="28"/>
      <c r="S914" s="28"/>
      <c r="T914" s="28"/>
      <c r="U914" s="5"/>
    </row>
    <row r="915" spans="1:21" x14ac:dyDescent="0.25">
      <c r="A915" s="4">
        <v>907</v>
      </c>
      <c r="B915" s="37" t="str">
        <f>MID(VLOOKUP(A915/4,'Nyquist Rate - Tx'!$E$15:$J$270,6),(MOD(A915,4)+1),1)</f>
        <v>0</v>
      </c>
      <c r="C915" s="5">
        <f t="shared" ca="1" si="1888"/>
        <v>32</v>
      </c>
      <c r="D915" s="35"/>
      <c r="E915" s="5">
        <f t="shared" ca="1" si="1878"/>
        <v>6.4000000000000001E-2</v>
      </c>
      <c r="F915" s="5">
        <f t="shared" ca="1" si="1889"/>
        <v>6.4000000000000001E-2</v>
      </c>
      <c r="G915" s="27">
        <f t="shared" ca="1" si="1890"/>
        <v>0</v>
      </c>
      <c r="H915" s="28"/>
      <c r="I915" s="28"/>
      <c r="J915" s="28"/>
      <c r="K915" s="28"/>
      <c r="L915" s="5"/>
      <c r="M915" s="1"/>
      <c r="N915" s="5">
        <f t="shared" ca="1" si="1883"/>
        <v>0.22399999999999998</v>
      </c>
      <c r="O915" s="5">
        <f t="shared" ca="1" si="1789"/>
        <v>0.22399999999999998</v>
      </c>
      <c r="P915" s="30">
        <f t="shared" ca="1" si="1891"/>
        <v>0</v>
      </c>
      <c r="Q915" s="28"/>
      <c r="R915" s="28"/>
      <c r="S915" s="28"/>
      <c r="T915" s="28"/>
      <c r="U915" s="5"/>
    </row>
    <row r="916" spans="1:21" x14ac:dyDescent="0.25">
      <c r="A916" s="4">
        <v>908</v>
      </c>
      <c r="B916" s="37" t="str">
        <f>MID(VLOOKUP(A916/4,'Nyquist Rate - Tx'!$E$15:$J$270,6),(MOD(A916,4)+1),1)</f>
        <v>0</v>
      </c>
      <c r="C916" s="5">
        <f t="shared" ca="1" si="1888"/>
        <v>51</v>
      </c>
      <c r="D916" s="35"/>
      <c r="E916" s="5">
        <f t="shared" ca="1" si="1878"/>
        <v>0.10200000000000001</v>
      </c>
      <c r="F916" s="5">
        <f t="shared" ca="1" si="1889"/>
        <v>0.10200000000000001</v>
      </c>
      <c r="G916" s="27">
        <f t="shared" ca="1" si="1890"/>
        <v>0</v>
      </c>
      <c r="H916" s="27" t="str">
        <f t="shared" ref="H916" ca="1" si="1908">CONCATENATE(G916, G917, G918, G919)</f>
        <v>0000</v>
      </c>
      <c r="I916" s="27">
        <f t="shared" ref="I916" ca="1" si="1909">BIN2DEC(H916)</f>
        <v>0</v>
      </c>
      <c r="J916" s="28">
        <v>227</v>
      </c>
      <c r="K916" s="27">
        <f t="shared" ref="K916" ca="1" si="1910">ABS(BIN2DEC(CONCATENATE(B916,B917,B918,B919))-I916)</f>
        <v>0</v>
      </c>
      <c r="L916" s="23">
        <f t="shared" ref="L916" ca="1" si="1911">I916*$K$2+$K$2/2</f>
        <v>0.625</v>
      </c>
      <c r="M916" s="1"/>
      <c r="N916" s="5">
        <f t="shared" ca="1" si="1883"/>
        <v>0.35699999999999998</v>
      </c>
      <c r="O916" s="5">
        <f t="shared" ca="1" si="1789"/>
        <v>0.35699999999999998</v>
      </c>
      <c r="P916" s="30">
        <f t="shared" ca="1" si="1891"/>
        <v>0</v>
      </c>
      <c r="Q916" s="30" t="str">
        <f t="shared" ref="Q916" ca="1" si="1912">CONCATENATE(P916,P917,P918,P919)</f>
        <v>0000</v>
      </c>
      <c r="R916" s="30">
        <f t="shared" ref="R916" ca="1" si="1913">BIN2DEC(Q916)</f>
        <v>0</v>
      </c>
      <c r="S916" s="30">
        <v>227</v>
      </c>
      <c r="T916" s="30">
        <f t="shared" ref="T916" ca="1" si="1914">ABS(BIN2DEC(CONCATENATE(B916,B917,B918,B919))-R916)</f>
        <v>0</v>
      </c>
      <c r="U916" s="11">
        <f t="shared" ref="U916" ca="1" si="1915">R916*$K$2</f>
        <v>0</v>
      </c>
    </row>
    <row r="917" spans="1:21" x14ac:dyDescent="0.25">
      <c r="A917" s="4">
        <v>909</v>
      </c>
      <c r="B917" s="37" t="str">
        <f>MID(VLOOKUP(A917/4,'Nyquist Rate - Tx'!$E$15:$J$270,6),(MOD(A917,4)+1),1)</f>
        <v>0</v>
      </c>
      <c r="C917" s="5">
        <f t="shared" ca="1" si="1888"/>
        <v>29</v>
      </c>
      <c r="D917" s="35"/>
      <c r="E917" s="5">
        <f t="shared" ca="1" si="1878"/>
        <v>5.7999999999999996E-2</v>
      </c>
      <c r="F917" s="5">
        <f t="shared" ca="1" si="1889"/>
        <v>5.7999999999999996E-2</v>
      </c>
      <c r="G917" s="27">
        <f t="shared" ca="1" si="1890"/>
        <v>0</v>
      </c>
      <c r="H917" s="28"/>
      <c r="I917" s="28"/>
      <c r="J917" s="28"/>
      <c r="K917" s="28"/>
      <c r="L917" s="5"/>
      <c r="M917" s="1"/>
      <c r="N917" s="5">
        <f t="shared" ca="1" si="1883"/>
        <v>0.20299999999999999</v>
      </c>
      <c r="O917" s="5">
        <f t="shared" ca="1" si="1789"/>
        <v>0.20299999999999999</v>
      </c>
      <c r="P917" s="30">
        <f t="shared" ca="1" si="1891"/>
        <v>0</v>
      </c>
      <c r="Q917" s="28"/>
      <c r="R917" s="28"/>
      <c r="S917" s="28"/>
      <c r="T917" s="28"/>
      <c r="U917" s="5"/>
    </row>
    <row r="918" spans="1:21" x14ac:dyDescent="0.25">
      <c r="A918" s="4">
        <v>910</v>
      </c>
      <c r="B918" s="37" t="str">
        <f>MID(VLOOKUP(A918/4,'Nyquist Rate - Tx'!$E$15:$J$270,6),(MOD(A918,4)+1),1)</f>
        <v>0</v>
      </c>
      <c r="C918" s="5">
        <f t="shared" ca="1" si="1888"/>
        <v>-12</v>
      </c>
      <c r="D918" s="35"/>
      <c r="E918" s="5">
        <f t="shared" ca="1" si="1878"/>
        <v>-2.4E-2</v>
      </c>
      <c r="F918" s="5">
        <f t="shared" ca="1" si="1889"/>
        <v>-2.4E-2</v>
      </c>
      <c r="G918" s="27">
        <f t="shared" ca="1" si="1890"/>
        <v>0</v>
      </c>
      <c r="H918" s="28"/>
      <c r="I918" s="28"/>
      <c r="J918" s="28"/>
      <c r="K918" s="28"/>
      <c r="L918" s="5"/>
      <c r="M918" s="1"/>
      <c r="N918" s="5">
        <f t="shared" ca="1" si="1883"/>
        <v>-8.3999999999999991E-2</v>
      </c>
      <c r="O918" s="5">
        <f t="shared" ca="1" si="1789"/>
        <v>-8.3999999999999991E-2</v>
      </c>
      <c r="P918" s="30">
        <f t="shared" ca="1" si="1891"/>
        <v>0</v>
      </c>
      <c r="Q918" s="28"/>
      <c r="R918" s="28"/>
      <c r="S918" s="28"/>
      <c r="T918" s="28"/>
      <c r="U918" s="5"/>
    </row>
    <row r="919" spans="1:21" x14ac:dyDescent="0.25">
      <c r="A919" s="4">
        <v>911</v>
      </c>
      <c r="B919" s="37" t="str">
        <f>MID(VLOOKUP(A919/4,'Nyquist Rate - Tx'!$E$15:$J$270,6),(MOD(A919,4)+1),1)</f>
        <v>0</v>
      </c>
      <c r="C919" s="5">
        <f t="shared" ca="1" si="1888"/>
        <v>54</v>
      </c>
      <c r="D919" s="35"/>
      <c r="E919" s="5">
        <f t="shared" ca="1" si="1878"/>
        <v>0.10800000000000001</v>
      </c>
      <c r="F919" s="5">
        <f t="shared" ca="1" si="1889"/>
        <v>0.10800000000000001</v>
      </c>
      <c r="G919" s="27">
        <f t="shared" ca="1" si="1890"/>
        <v>0</v>
      </c>
      <c r="H919" s="28"/>
      <c r="I919" s="28"/>
      <c r="J919" s="28"/>
      <c r="K919" s="28"/>
      <c r="L919" s="5"/>
      <c r="M919" s="1"/>
      <c r="N919" s="5">
        <f t="shared" ca="1" si="1883"/>
        <v>0.378</v>
      </c>
      <c r="O919" s="5">
        <f t="shared" ca="1" si="1789"/>
        <v>0.378</v>
      </c>
      <c r="P919" s="30">
        <f t="shared" ca="1" si="1891"/>
        <v>0</v>
      </c>
      <c r="Q919" s="28"/>
      <c r="R919" s="28"/>
      <c r="S919" s="28"/>
      <c r="T919" s="28"/>
      <c r="U919" s="5"/>
    </row>
    <row r="920" spans="1:21" x14ac:dyDescent="0.25">
      <c r="A920" s="4">
        <v>912</v>
      </c>
      <c r="B920" s="37" t="str">
        <f>MID(VLOOKUP(A920/4,'Nyquist Rate - Tx'!$E$15:$J$270,6),(MOD(A920,4)+1),1)</f>
        <v>1</v>
      </c>
      <c r="C920" s="5">
        <f t="shared" ca="1" si="1888"/>
        <v>-88</v>
      </c>
      <c r="D920" s="35"/>
      <c r="E920" s="5">
        <f t="shared" ca="1" si="1878"/>
        <v>-0.17600000000000002</v>
      </c>
      <c r="F920" s="5">
        <f t="shared" ca="1" si="1889"/>
        <v>0.82399999999999995</v>
      </c>
      <c r="G920" s="27">
        <f t="shared" ca="1" si="1890"/>
        <v>1</v>
      </c>
      <c r="H920" s="27" t="str">
        <f t="shared" ref="H920" ca="1" si="1916">CONCATENATE(G920, G921, G922, G923)</f>
        <v>1001</v>
      </c>
      <c r="I920" s="27">
        <f t="shared" ref="I920" ca="1" si="1917">BIN2DEC(H920)</f>
        <v>9</v>
      </c>
      <c r="J920" s="27">
        <v>228</v>
      </c>
      <c r="K920" s="27">
        <f t="shared" ref="K920" ca="1" si="1918">ABS(BIN2DEC(CONCATENATE(B920,B921,B922,B923))-I920)</f>
        <v>0</v>
      </c>
      <c r="L920" s="23">
        <f t="shared" ref="L920" ca="1" si="1919">I920*$K$2+$K$2/2</f>
        <v>11.875</v>
      </c>
      <c r="M920" s="1"/>
      <c r="N920" s="5">
        <f t="shared" ca="1" si="1883"/>
        <v>-0.61599999999999999</v>
      </c>
      <c r="O920" s="5">
        <f t="shared" ca="1" si="1789"/>
        <v>0.38400000000000001</v>
      </c>
      <c r="P920" s="30">
        <f t="shared" ca="1" si="1891"/>
        <v>0</v>
      </c>
      <c r="Q920" s="30" t="str">
        <f t="shared" ref="Q920" ca="1" si="1920">CONCATENATE(P920,P921,P922,P923)</f>
        <v>0001</v>
      </c>
      <c r="R920" s="30">
        <f t="shared" ref="R920" ca="1" si="1921">BIN2DEC(Q920)</f>
        <v>1</v>
      </c>
      <c r="S920" s="30">
        <v>228</v>
      </c>
      <c r="T920" s="30">
        <f t="shared" ref="T920" ca="1" si="1922">ABS(BIN2DEC(CONCATENATE(B920,B921,B922,B923))-R920)</f>
        <v>8</v>
      </c>
      <c r="U920" s="11">
        <f t="shared" ref="U920" ca="1" si="1923">R920*$K$2</f>
        <v>1.25</v>
      </c>
    </row>
    <row r="921" spans="1:21" x14ac:dyDescent="0.25">
      <c r="A921" s="4">
        <v>913</v>
      </c>
      <c r="B921" s="37" t="str">
        <f>MID(VLOOKUP(A921/4,'Nyquist Rate - Tx'!$E$15:$J$270,6),(MOD(A921,4)+1),1)</f>
        <v>0</v>
      </c>
      <c r="C921" s="5">
        <f t="shared" ca="1" si="1888"/>
        <v>-80</v>
      </c>
      <c r="D921" s="35"/>
      <c r="E921" s="5">
        <f t="shared" ca="1" si="1878"/>
        <v>-0.16000000000000003</v>
      </c>
      <c r="F921" s="5">
        <f t="shared" ca="1" si="1889"/>
        <v>-0.16000000000000003</v>
      </c>
      <c r="G921" s="27">
        <f t="shared" ca="1" si="1890"/>
        <v>0</v>
      </c>
      <c r="H921" s="28"/>
      <c r="I921" s="28"/>
      <c r="J921" s="28"/>
      <c r="K921" s="28"/>
      <c r="L921" s="5"/>
      <c r="M921" s="1"/>
      <c r="N921" s="5">
        <f t="shared" ca="1" si="1883"/>
        <v>-0.55999999999999994</v>
      </c>
      <c r="O921" s="5">
        <f t="shared" ca="1" si="1789"/>
        <v>-0.55999999999999994</v>
      </c>
      <c r="P921" s="30">
        <f t="shared" ca="1" si="1891"/>
        <v>0</v>
      </c>
      <c r="Q921" s="28"/>
      <c r="R921" s="28"/>
      <c r="S921" s="28"/>
      <c r="T921" s="28"/>
      <c r="U921" s="5"/>
    </row>
    <row r="922" spans="1:21" x14ac:dyDescent="0.25">
      <c r="A922" s="4">
        <v>914</v>
      </c>
      <c r="B922" s="37" t="str">
        <f>MID(VLOOKUP(A922/4,'Nyquist Rate - Tx'!$E$15:$J$270,6),(MOD(A922,4)+1),1)</f>
        <v>0</v>
      </c>
      <c r="C922" s="5">
        <f t="shared" ca="1" si="1888"/>
        <v>41</v>
      </c>
      <c r="D922" s="35"/>
      <c r="E922" s="5">
        <f t="shared" ca="1" si="1878"/>
        <v>8.2000000000000003E-2</v>
      </c>
      <c r="F922" s="5">
        <f t="shared" ca="1" si="1889"/>
        <v>8.2000000000000003E-2</v>
      </c>
      <c r="G922" s="27">
        <f t="shared" ca="1" si="1890"/>
        <v>0</v>
      </c>
      <c r="H922" s="28"/>
      <c r="I922" s="28"/>
      <c r="J922" s="28"/>
      <c r="K922" s="28"/>
      <c r="L922" s="5"/>
      <c r="M922" s="1"/>
      <c r="N922" s="5">
        <f t="shared" ca="1" si="1883"/>
        <v>0.28699999999999998</v>
      </c>
      <c r="O922" s="5">
        <f t="shared" ref="O922:O985" ca="1" si="1924">N922+B922</f>
        <v>0.28699999999999998</v>
      </c>
      <c r="P922" s="30">
        <f t="shared" ca="1" si="1891"/>
        <v>0</v>
      </c>
      <c r="Q922" s="28"/>
      <c r="R922" s="28"/>
      <c r="S922" s="28"/>
      <c r="T922" s="28"/>
      <c r="U922" s="5"/>
    </row>
    <row r="923" spans="1:21" x14ac:dyDescent="0.25">
      <c r="A923" s="4">
        <v>915</v>
      </c>
      <c r="B923" s="37" t="str">
        <f>MID(VLOOKUP(A923/4,'Nyquist Rate - Tx'!$E$15:$J$270,6),(MOD(A923,4)+1),1)</f>
        <v>1</v>
      </c>
      <c r="C923" s="5">
        <f t="shared" ca="1" si="1888"/>
        <v>66</v>
      </c>
      <c r="D923" s="35"/>
      <c r="E923" s="5">
        <f t="shared" ca="1" si="1878"/>
        <v>0.13200000000000001</v>
      </c>
      <c r="F923" s="5">
        <f t="shared" ca="1" si="1889"/>
        <v>1.1320000000000001</v>
      </c>
      <c r="G923" s="27">
        <f t="shared" ca="1" si="1890"/>
        <v>1</v>
      </c>
      <c r="H923" s="28"/>
      <c r="I923" s="28"/>
      <c r="J923" s="28"/>
      <c r="K923" s="28"/>
      <c r="L923" s="5"/>
      <c r="M923" s="1"/>
      <c r="N923" s="5">
        <f t="shared" ca="1" si="1883"/>
        <v>0.46199999999999997</v>
      </c>
      <c r="O923" s="5">
        <f t="shared" ca="1" si="1924"/>
        <v>1.462</v>
      </c>
      <c r="P923" s="30">
        <f t="shared" ca="1" si="1891"/>
        <v>1</v>
      </c>
      <c r="Q923" s="28"/>
      <c r="R923" s="28"/>
      <c r="S923" s="28"/>
      <c r="T923" s="28"/>
      <c r="U923" s="5"/>
    </row>
    <row r="924" spans="1:21" x14ac:dyDescent="0.25">
      <c r="A924" s="4">
        <v>916</v>
      </c>
      <c r="B924" s="37" t="str">
        <f>MID(VLOOKUP(A924/4,'Nyquist Rate - Tx'!$E$15:$J$270,6),(MOD(A924,4)+1),1)</f>
        <v>0</v>
      </c>
      <c r="C924" s="5">
        <f t="shared" ca="1" si="1888"/>
        <v>13</v>
      </c>
      <c r="D924" s="35"/>
      <c r="E924" s="5">
        <f t="shared" ca="1" si="1878"/>
        <v>2.6000000000000002E-2</v>
      </c>
      <c r="F924" s="5">
        <f t="shared" ca="1" si="1889"/>
        <v>2.6000000000000002E-2</v>
      </c>
      <c r="G924" s="27">
        <f t="shared" ca="1" si="1890"/>
        <v>0</v>
      </c>
      <c r="H924" s="27" t="str">
        <f t="shared" ref="H924" ca="1" si="1925">CONCATENATE(G924, G925, G926, G927)</f>
        <v>0000</v>
      </c>
      <c r="I924" s="27">
        <f t="shared" ref="I924" ca="1" si="1926">BIN2DEC(H924)</f>
        <v>0</v>
      </c>
      <c r="J924" s="28">
        <v>229</v>
      </c>
      <c r="K924" s="27">
        <f t="shared" ref="K924" ca="1" si="1927">ABS(BIN2DEC(CONCATENATE(B924,B925,B926,B927))-I924)</f>
        <v>0</v>
      </c>
      <c r="L924" s="23">
        <f t="shared" ref="L924" ca="1" si="1928">I924*$K$2+$K$2/2</f>
        <v>0.625</v>
      </c>
      <c r="M924" s="1"/>
      <c r="N924" s="5">
        <f t="shared" ca="1" si="1883"/>
        <v>9.0999999999999998E-2</v>
      </c>
      <c r="O924" s="5">
        <f t="shared" ca="1" si="1924"/>
        <v>9.0999999999999998E-2</v>
      </c>
      <c r="P924" s="30">
        <f t="shared" ca="1" si="1891"/>
        <v>0</v>
      </c>
      <c r="Q924" s="30" t="str">
        <f t="shared" ref="Q924" ca="1" si="1929">CONCATENATE(P924,P925,P926,P927)</f>
        <v>0100</v>
      </c>
      <c r="R924" s="30">
        <f t="shared" ref="R924" ca="1" si="1930">BIN2DEC(Q924)</f>
        <v>4</v>
      </c>
      <c r="S924" s="30">
        <v>229</v>
      </c>
      <c r="T924" s="30">
        <f t="shared" ref="T924" ca="1" si="1931">ABS(BIN2DEC(CONCATENATE(B924,B925,B926,B927))-R924)</f>
        <v>4</v>
      </c>
      <c r="U924" s="11">
        <f t="shared" ref="U924" ca="1" si="1932">R924*$K$2</f>
        <v>5</v>
      </c>
    </row>
    <row r="925" spans="1:21" x14ac:dyDescent="0.25">
      <c r="A925" s="4">
        <v>917</v>
      </c>
      <c r="B925" s="37" t="str">
        <f>MID(VLOOKUP(A925/4,'Nyquist Rate - Tx'!$E$15:$J$270,6),(MOD(A925,4)+1),1)</f>
        <v>0</v>
      </c>
      <c r="C925" s="5">
        <f t="shared" ca="1" si="1888"/>
        <v>97</v>
      </c>
      <c r="D925" s="35"/>
      <c r="E925" s="5">
        <f t="shared" ca="1" si="1878"/>
        <v>0.19400000000000001</v>
      </c>
      <c r="F925" s="5">
        <f t="shared" ca="1" si="1889"/>
        <v>0.19400000000000001</v>
      </c>
      <c r="G925" s="27">
        <f t="shared" ca="1" si="1890"/>
        <v>0</v>
      </c>
      <c r="H925" s="28"/>
      <c r="I925" s="28"/>
      <c r="J925" s="28"/>
      <c r="K925" s="28"/>
      <c r="L925" s="5"/>
      <c r="M925" s="1"/>
      <c r="N925" s="5">
        <f t="shared" ca="1" si="1883"/>
        <v>0.67899999999999994</v>
      </c>
      <c r="O925" s="5">
        <f t="shared" ca="1" si="1924"/>
        <v>0.67899999999999994</v>
      </c>
      <c r="P925" s="30">
        <f t="shared" ca="1" si="1891"/>
        <v>1</v>
      </c>
      <c r="Q925" s="28"/>
      <c r="R925" s="28"/>
      <c r="S925" s="28"/>
      <c r="T925" s="28"/>
      <c r="U925" s="5"/>
    </row>
    <row r="926" spans="1:21" x14ac:dyDescent="0.25">
      <c r="A926" s="4">
        <v>918</v>
      </c>
      <c r="B926" s="37" t="str">
        <f>MID(VLOOKUP(A926/4,'Nyquist Rate - Tx'!$E$15:$J$270,6),(MOD(A926,4)+1),1)</f>
        <v>0</v>
      </c>
      <c r="C926" s="5">
        <f t="shared" ca="1" si="1888"/>
        <v>-84</v>
      </c>
      <c r="D926" s="35"/>
      <c r="E926" s="5">
        <f t="shared" ca="1" si="1878"/>
        <v>-0.16800000000000001</v>
      </c>
      <c r="F926" s="5">
        <f t="shared" ca="1" si="1889"/>
        <v>-0.16800000000000001</v>
      </c>
      <c r="G926" s="27">
        <f t="shared" ca="1" si="1890"/>
        <v>0</v>
      </c>
      <c r="H926" s="28"/>
      <c r="I926" s="28"/>
      <c r="J926" s="28"/>
      <c r="K926" s="28"/>
      <c r="L926" s="5"/>
      <c r="M926" s="1"/>
      <c r="N926" s="5">
        <f t="shared" ca="1" si="1883"/>
        <v>-0.58799999999999997</v>
      </c>
      <c r="O926" s="5">
        <f t="shared" ca="1" si="1924"/>
        <v>-0.58799999999999997</v>
      </c>
      <c r="P926" s="30">
        <f t="shared" ca="1" si="1891"/>
        <v>0</v>
      </c>
      <c r="Q926" s="28"/>
      <c r="R926" s="28"/>
      <c r="S926" s="28"/>
      <c r="T926" s="28"/>
      <c r="U926" s="5"/>
    </row>
    <row r="927" spans="1:21" x14ac:dyDescent="0.25">
      <c r="A927" s="4">
        <v>919</v>
      </c>
      <c r="B927" s="37" t="str">
        <f>MID(VLOOKUP(A927/4,'Nyquist Rate - Tx'!$E$15:$J$270,6),(MOD(A927,4)+1),1)</f>
        <v>0</v>
      </c>
      <c r="C927" s="5">
        <f t="shared" ca="1" si="1888"/>
        <v>-24</v>
      </c>
      <c r="D927" s="35"/>
      <c r="E927" s="5">
        <f t="shared" ca="1" si="1878"/>
        <v>-4.8000000000000001E-2</v>
      </c>
      <c r="F927" s="5">
        <f t="shared" ca="1" si="1889"/>
        <v>-4.8000000000000001E-2</v>
      </c>
      <c r="G927" s="27">
        <f t="shared" ca="1" si="1890"/>
        <v>0</v>
      </c>
      <c r="H927" s="28"/>
      <c r="I927" s="28"/>
      <c r="J927" s="28"/>
      <c r="K927" s="28"/>
      <c r="L927" s="5"/>
      <c r="M927" s="1"/>
      <c r="N927" s="5">
        <f t="shared" ca="1" si="1883"/>
        <v>-0.16799999999999998</v>
      </c>
      <c r="O927" s="5">
        <f t="shared" ca="1" si="1924"/>
        <v>-0.16799999999999998</v>
      </c>
      <c r="P927" s="30">
        <f t="shared" ca="1" si="1891"/>
        <v>0</v>
      </c>
      <c r="Q927" s="28"/>
      <c r="R927" s="28"/>
      <c r="S927" s="28"/>
      <c r="T927" s="28"/>
      <c r="U927" s="5"/>
    </row>
    <row r="928" spans="1:21" x14ac:dyDescent="0.25">
      <c r="A928" s="4">
        <v>920</v>
      </c>
      <c r="B928" s="37" t="str">
        <f>MID(VLOOKUP(A928/4,'Nyquist Rate - Tx'!$E$15:$J$270,6),(MOD(A928,4)+1),1)</f>
        <v>0</v>
      </c>
      <c r="C928" s="5">
        <f t="shared" ca="1" si="1888"/>
        <v>-67</v>
      </c>
      <c r="D928" s="35"/>
      <c r="E928" s="5">
        <f t="shared" ca="1" si="1878"/>
        <v>-0.13400000000000001</v>
      </c>
      <c r="F928" s="5">
        <f t="shared" ca="1" si="1889"/>
        <v>-0.13400000000000001</v>
      </c>
      <c r="G928" s="27">
        <f t="shared" ca="1" si="1890"/>
        <v>0</v>
      </c>
      <c r="H928" s="27" t="str">
        <f t="shared" ref="H928" ca="1" si="1933">CONCATENATE(G928, G929, G930, G931)</f>
        <v>0110</v>
      </c>
      <c r="I928" s="27">
        <f t="shared" ref="I928" ca="1" si="1934">BIN2DEC(H928)</f>
        <v>6</v>
      </c>
      <c r="J928" s="27">
        <v>230</v>
      </c>
      <c r="K928" s="27">
        <f t="shared" ref="K928" ca="1" si="1935">ABS(BIN2DEC(CONCATENATE(B928,B929,B930,B931))-I928)</f>
        <v>0</v>
      </c>
      <c r="L928" s="23">
        <f t="shared" ref="L928" ca="1" si="1936">I928*$K$2+$K$2/2</f>
        <v>8.125</v>
      </c>
      <c r="M928" s="1"/>
      <c r="N928" s="5">
        <f t="shared" ca="1" si="1883"/>
        <v>-0.46899999999999997</v>
      </c>
      <c r="O928" s="5">
        <f t="shared" ca="1" si="1924"/>
        <v>-0.46899999999999997</v>
      </c>
      <c r="P928" s="30">
        <f t="shared" ca="1" si="1891"/>
        <v>0</v>
      </c>
      <c r="Q928" s="30" t="str">
        <f t="shared" ref="Q928" ca="1" si="1937">CONCATENATE(P928,P929,P930,P931)</f>
        <v>0100</v>
      </c>
      <c r="R928" s="30">
        <f t="shared" ref="R928" ca="1" si="1938">BIN2DEC(Q928)</f>
        <v>4</v>
      </c>
      <c r="S928" s="30">
        <v>230</v>
      </c>
      <c r="T928" s="30">
        <f t="shared" ref="T928" ca="1" si="1939">ABS(BIN2DEC(CONCATENATE(B928,B929,B930,B931))-R928)</f>
        <v>2</v>
      </c>
      <c r="U928" s="11">
        <f t="shared" ref="U928" ca="1" si="1940">R928*$K$2</f>
        <v>5</v>
      </c>
    </row>
    <row r="929" spans="1:21" x14ac:dyDescent="0.25">
      <c r="A929" s="4">
        <v>921</v>
      </c>
      <c r="B929" s="37" t="str">
        <f>MID(VLOOKUP(A929/4,'Nyquist Rate - Tx'!$E$15:$J$270,6),(MOD(A929,4)+1),1)</f>
        <v>1</v>
      </c>
      <c r="C929" s="5">
        <f t="shared" ca="1" si="1888"/>
        <v>24</v>
      </c>
      <c r="D929" s="35"/>
      <c r="E929" s="5">
        <f t="shared" ca="1" si="1878"/>
        <v>4.8000000000000001E-2</v>
      </c>
      <c r="F929" s="5">
        <f t="shared" ca="1" si="1889"/>
        <v>1.048</v>
      </c>
      <c r="G929" s="27">
        <f t="shared" ca="1" si="1890"/>
        <v>1</v>
      </c>
      <c r="H929" s="28"/>
      <c r="I929" s="28"/>
      <c r="J929" s="28"/>
      <c r="K929" s="28"/>
      <c r="L929" s="5"/>
      <c r="M929" s="1"/>
      <c r="N929" s="5">
        <f t="shared" ca="1" si="1883"/>
        <v>0.16799999999999998</v>
      </c>
      <c r="O929" s="5">
        <f t="shared" ca="1" si="1924"/>
        <v>1.1679999999999999</v>
      </c>
      <c r="P929" s="30">
        <f t="shared" ca="1" si="1891"/>
        <v>1</v>
      </c>
      <c r="Q929" s="28"/>
      <c r="R929" s="28"/>
      <c r="S929" s="28"/>
      <c r="T929" s="28"/>
      <c r="U929" s="5"/>
    </row>
    <row r="930" spans="1:21" x14ac:dyDescent="0.25">
      <c r="A930" s="4">
        <v>922</v>
      </c>
      <c r="B930" s="37" t="str">
        <f>MID(VLOOKUP(A930/4,'Nyquist Rate - Tx'!$E$15:$J$270,6),(MOD(A930,4)+1),1)</f>
        <v>1</v>
      </c>
      <c r="C930" s="5">
        <f t="shared" ca="1" si="1888"/>
        <v>-88</v>
      </c>
      <c r="D930" s="35"/>
      <c r="E930" s="5">
        <f t="shared" ca="1" si="1878"/>
        <v>-0.17600000000000002</v>
      </c>
      <c r="F930" s="5">
        <f t="shared" ca="1" si="1889"/>
        <v>0.82399999999999995</v>
      </c>
      <c r="G930" s="27">
        <f t="shared" ca="1" si="1890"/>
        <v>1</v>
      </c>
      <c r="H930" s="28"/>
      <c r="I930" s="28"/>
      <c r="J930" s="28"/>
      <c r="K930" s="28"/>
      <c r="L930" s="5"/>
      <c r="M930" s="1"/>
      <c r="N930" s="5">
        <f t="shared" ca="1" si="1883"/>
        <v>-0.61599999999999999</v>
      </c>
      <c r="O930" s="5">
        <f t="shared" ca="1" si="1924"/>
        <v>0.38400000000000001</v>
      </c>
      <c r="P930" s="30">
        <f t="shared" ca="1" si="1891"/>
        <v>0</v>
      </c>
      <c r="Q930" s="28"/>
      <c r="R930" s="28"/>
      <c r="S930" s="28"/>
      <c r="T930" s="28"/>
      <c r="U930" s="5"/>
    </row>
    <row r="931" spans="1:21" x14ac:dyDescent="0.25">
      <c r="A931" s="4">
        <v>923</v>
      </c>
      <c r="B931" s="37" t="str">
        <f>MID(VLOOKUP(A931/4,'Nyquist Rate - Tx'!$E$15:$J$270,6),(MOD(A931,4)+1),1)</f>
        <v>0</v>
      </c>
      <c r="C931" s="5">
        <f t="shared" ca="1" si="1888"/>
        <v>35</v>
      </c>
      <c r="D931" s="35"/>
      <c r="E931" s="5">
        <f t="shared" ca="1" si="1878"/>
        <v>6.9999999999999993E-2</v>
      </c>
      <c r="F931" s="5">
        <f t="shared" ca="1" si="1889"/>
        <v>6.9999999999999993E-2</v>
      </c>
      <c r="G931" s="27">
        <f t="shared" ca="1" si="1890"/>
        <v>0</v>
      </c>
      <c r="H931" s="28"/>
      <c r="I931" s="28"/>
      <c r="J931" s="28"/>
      <c r="K931" s="28"/>
      <c r="L931" s="5"/>
      <c r="M931" s="1"/>
      <c r="N931" s="5">
        <f t="shared" ca="1" si="1883"/>
        <v>0.24499999999999997</v>
      </c>
      <c r="O931" s="5">
        <f t="shared" ca="1" si="1924"/>
        <v>0.24499999999999997</v>
      </c>
      <c r="P931" s="30">
        <f t="shared" ca="1" si="1891"/>
        <v>0</v>
      </c>
      <c r="Q931" s="28"/>
      <c r="R931" s="28"/>
      <c r="S931" s="28"/>
      <c r="T931" s="28"/>
      <c r="U931" s="5"/>
    </row>
    <row r="932" spans="1:21" x14ac:dyDescent="0.25">
      <c r="A932" s="4">
        <v>924</v>
      </c>
      <c r="B932" s="37" t="str">
        <f>MID(VLOOKUP(A932/4,'Nyquist Rate - Tx'!$E$15:$J$270,6),(MOD(A932,4)+1),1)</f>
        <v>0</v>
      </c>
      <c r="C932" s="5">
        <f t="shared" ca="1" si="1888"/>
        <v>-55</v>
      </c>
      <c r="D932" s="35"/>
      <c r="E932" s="5">
        <f t="shared" ca="1" si="1878"/>
        <v>-0.11000000000000001</v>
      </c>
      <c r="F932" s="5">
        <f t="shared" ca="1" si="1889"/>
        <v>-0.11000000000000001</v>
      </c>
      <c r="G932" s="27">
        <f t="shared" ca="1" si="1890"/>
        <v>0</v>
      </c>
      <c r="H932" s="27" t="str">
        <f t="shared" ref="H932" ca="1" si="1941">CONCATENATE(G932, G933, G934, G935)</f>
        <v>0000</v>
      </c>
      <c r="I932" s="27">
        <f t="shared" ref="I932" ca="1" si="1942">BIN2DEC(H932)</f>
        <v>0</v>
      </c>
      <c r="J932" s="28">
        <v>231</v>
      </c>
      <c r="K932" s="27">
        <f t="shared" ref="K932" ca="1" si="1943">ABS(BIN2DEC(CONCATENATE(B932,B933,B934,B935))-I932)</f>
        <v>0</v>
      </c>
      <c r="L932" s="23">
        <f t="shared" ref="L932" ca="1" si="1944">I932*$K$2+$K$2/2</f>
        <v>0.625</v>
      </c>
      <c r="M932" s="1"/>
      <c r="N932" s="5">
        <f t="shared" ca="1" si="1883"/>
        <v>-0.38500000000000001</v>
      </c>
      <c r="O932" s="5">
        <f t="shared" ca="1" si="1924"/>
        <v>-0.38500000000000001</v>
      </c>
      <c r="P932" s="30">
        <f t="shared" ca="1" si="1891"/>
        <v>0</v>
      </c>
      <c r="Q932" s="30" t="str">
        <f t="shared" ref="Q932" ca="1" si="1945">CONCATENATE(P932,P933,P934,P935)</f>
        <v>0101</v>
      </c>
      <c r="R932" s="30">
        <f t="shared" ref="R932" ca="1" si="1946">BIN2DEC(Q932)</f>
        <v>5</v>
      </c>
      <c r="S932" s="30">
        <v>231</v>
      </c>
      <c r="T932" s="30">
        <f t="shared" ref="T932" ca="1" si="1947">ABS(BIN2DEC(CONCATENATE(B932,B933,B934,B935))-R932)</f>
        <v>5</v>
      </c>
      <c r="U932" s="11">
        <f t="shared" ref="U932" ca="1" si="1948">R932*$K$2</f>
        <v>6.25</v>
      </c>
    </row>
    <row r="933" spans="1:21" x14ac:dyDescent="0.25">
      <c r="A933" s="4">
        <v>925</v>
      </c>
      <c r="B933" s="37" t="str">
        <f>MID(VLOOKUP(A933/4,'Nyquist Rate - Tx'!$E$15:$J$270,6),(MOD(A933,4)+1),1)</f>
        <v>0</v>
      </c>
      <c r="C933" s="5">
        <f t="shared" ca="1" si="1888"/>
        <v>77</v>
      </c>
      <c r="D933" s="35"/>
      <c r="E933" s="5">
        <f t="shared" ca="1" si="1878"/>
        <v>0.15400000000000003</v>
      </c>
      <c r="F933" s="5">
        <f t="shared" ca="1" si="1889"/>
        <v>0.15400000000000003</v>
      </c>
      <c r="G933" s="27">
        <f t="shared" ca="1" si="1890"/>
        <v>0</v>
      </c>
      <c r="H933" s="28"/>
      <c r="I933" s="28"/>
      <c r="J933" s="28"/>
      <c r="K933" s="28"/>
      <c r="L933" s="5"/>
      <c r="M933" s="1"/>
      <c r="N933" s="5">
        <f t="shared" ca="1" si="1883"/>
        <v>0.53899999999999992</v>
      </c>
      <c r="O933" s="5">
        <f t="shared" ca="1" si="1924"/>
        <v>0.53899999999999992</v>
      </c>
      <c r="P933" s="30">
        <f t="shared" ca="1" si="1891"/>
        <v>1</v>
      </c>
      <c r="Q933" s="28"/>
      <c r="R933" s="28"/>
      <c r="S933" s="28"/>
      <c r="T933" s="28"/>
      <c r="U933" s="5"/>
    </row>
    <row r="934" spans="1:21" x14ac:dyDescent="0.25">
      <c r="A934" s="4">
        <v>926</v>
      </c>
      <c r="B934" s="37" t="str">
        <f>MID(VLOOKUP(A934/4,'Nyquist Rate - Tx'!$E$15:$J$270,6),(MOD(A934,4)+1),1)</f>
        <v>0</v>
      </c>
      <c r="C934" s="5">
        <f t="shared" ca="1" si="1888"/>
        <v>-22</v>
      </c>
      <c r="D934" s="35"/>
      <c r="E934" s="5">
        <f t="shared" ca="1" si="1878"/>
        <v>-4.4000000000000004E-2</v>
      </c>
      <c r="F934" s="5">
        <f t="shared" ca="1" si="1889"/>
        <v>-4.4000000000000004E-2</v>
      </c>
      <c r="G934" s="27">
        <f t="shared" ca="1" si="1890"/>
        <v>0</v>
      </c>
      <c r="H934" s="28"/>
      <c r="I934" s="28"/>
      <c r="J934" s="28"/>
      <c r="K934" s="28"/>
      <c r="L934" s="5"/>
      <c r="M934" s="1"/>
      <c r="N934" s="5">
        <f t="shared" ca="1" si="1883"/>
        <v>-0.154</v>
      </c>
      <c r="O934" s="5">
        <f t="shared" ca="1" si="1924"/>
        <v>-0.154</v>
      </c>
      <c r="P934" s="30">
        <f t="shared" ca="1" si="1891"/>
        <v>0</v>
      </c>
      <c r="Q934" s="28"/>
      <c r="R934" s="28"/>
      <c r="S934" s="28"/>
      <c r="T934" s="28"/>
      <c r="U934" s="5"/>
    </row>
    <row r="935" spans="1:21" x14ac:dyDescent="0.25">
      <c r="A935" s="4">
        <v>927</v>
      </c>
      <c r="B935" s="37" t="str">
        <f>MID(VLOOKUP(A935/4,'Nyquist Rate - Tx'!$E$15:$J$270,6),(MOD(A935,4)+1),1)</f>
        <v>0</v>
      </c>
      <c r="C935" s="5">
        <f t="shared" ca="1" si="1888"/>
        <v>89</v>
      </c>
      <c r="D935" s="35"/>
      <c r="E935" s="5">
        <f t="shared" ca="1" si="1878"/>
        <v>0.17800000000000002</v>
      </c>
      <c r="F935" s="5">
        <f t="shared" ca="1" si="1889"/>
        <v>0.17800000000000002</v>
      </c>
      <c r="G935" s="27">
        <f t="shared" ca="1" si="1890"/>
        <v>0</v>
      </c>
      <c r="H935" s="28"/>
      <c r="I935" s="28"/>
      <c r="J935" s="28"/>
      <c r="K935" s="28"/>
      <c r="L935" s="5"/>
      <c r="M935" s="1"/>
      <c r="N935" s="5">
        <f t="shared" ca="1" si="1883"/>
        <v>0.623</v>
      </c>
      <c r="O935" s="5">
        <f t="shared" ca="1" si="1924"/>
        <v>0.623</v>
      </c>
      <c r="P935" s="30">
        <f t="shared" ca="1" si="1891"/>
        <v>1</v>
      </c>
      <c r="Q935" s="28"/>
      <c r="R935" s="28"/>
      <c r="S935" s="28"/>
      <c r="T935" s="28"/>
      <c r="U935" s="5"/>
    </row>
    <row r="936" spans="1:21" x14ac:dyDescent="0.25">
      <c r="A936" s="4">
        <v>928</v>
      </c>
      <c r="B936" s="37" t="str">
        <f>MID(VLOOKUP(A936/4,'Nyquist Rate - Tx'!$E$15:$J$270,6),(MOD(A936,4)+1),1)</f>
        <v>1</v>
      </c>
      <c r="C936" s="5">
        <f t="shared" ca="1" si="1888"/>
        <v>47</v>
      </c>
      <c r="D936" s="35"/>
      <c r="E936" s="5">
        <f t="shared" ca="1" si="1878"/>
        <v>9.4E-2</v>
      </c>
      <c r="F936" s="5">
        <f t="shared" ca="1" si="1889"/>
        <v>1.0940000000000001</v>
      </c>
      <c r="G936" s="27">
        <f t="shared" ca="1" si="1890"/>
        <v>1</v>
      </c>
      <c r="H936" s="27" t="str">
        <f t="shared" ref="H936" ca="1" si="1949">CONCATENATE(G936, G937, G938, G939)</f>
        <v>1001</v>
      </c>
      <c r="I936" s="27">
        <f t="shared" ref="I936" ca="1" si="1950">BIN2DEC(H936)</f>
        <v>9</v>
      </c>
      <c r="J936" s="27">
        <v>232</v>
      </c>
      <c r="K936" s="27">
        <f t="shared" ref="K936" ca="1" si="1951">ABS(BIN2DEC(CONCATENATE(B936,B937,B938,B939))-I936)</f>
        <v>0</v>
      </c>
      <c r="L936" s="23">
        <f t="shared" ref="L936" ca="1" si="1952">I936*$K$2+$K$2/2</f>
        <v>11.875</v>
      </c>
      <c r="M936" s="1"/>
      <c r="N936" s="5">
        <f t="shared" ca="1" si="1883"/>
        <v>0.32899999999999996</v>
      </c>
      <c r="O936" s="5">
        <f t="shared" ca="1" si="1924"/>
        <v>1.329</v>
      </c>
      <c r="P936" s="30">
        <f t="shared" ca="1" si="1891"/>
        <v>1</v>
      </c>
      <c r="Q936" s="30" t="str">
        <f t="shared" ref="Q936" ca="1" si="1953">CONCATENATE(P936,P937,P938,P939)</f>
        <v>1001</v>
      </c>
      <c r="R936" s="30">
        <f t="shared" ref="R936" ca="1" si="1954">BIN2DEC(Q936)</f>
        <v>9</v>
      </c>
      <c r="S936" s="30">
        <v>232</v>
      </c>
      <c r="T936" s="30">
        <f t="shared" ref="T936" ca="1" si="1955">ABS(BIN2DEC(CONCATENATE(B936,B937,B938,B939))-R936)</f>
        <v>0</v>
      </c>
      <c r="U936" s="11">
        <f t="shared" ref="U936" ca="1" si="1956">R936*$K$2</f>
        <v>11.25</v>
      </c>
    </row>
    <row r="937" spans="1:21" x14ac:dyDescent="0.25">
      <c r="A937" s="4">
        <v>929</v>
      </c>
      <c r="B937" s="37" t="str">
        <f>MID(VLOOKUP(A937/4,'Nyquist Rate - Tx'!$E$15:$J$270,6),(MOD(A937,4)+1),1)</f>
        <v>0</v>
      </c>
      <c r="C937" s="5">
        <f t="shared" ca="1" si="1888"/>
        <v>-88</v>
      </c>
      <c r="D937" s="35"/>
      <c r="E937" s="5">
        <f t="shared" ca="1" si="1878"/>
        <v>-0.17600000000000002</v>
      </c>
      <c r="F937" s="5">
        <f t="shared" ca="1" si="1889"/>
        <v>-0.17600000000000002</v>
      </c>
      <c r="G937" s="27">
        <f t="shared" ca="1" si="1890"/>
        <v>0</v>
      </c>
      <c r="H937" s="28"/>
      <c r="I937" s="28"/>
      <c r="J937" s="28"/>
      <c r="K937" s="28"/>
      <c r="L937" s="5"/>
      <c r="M937" s="1"/>
      <c r="N937" s="5">
        <f t="shared" ca="1" si="1883"/>
        <v>-0.61599999999999999</v>
      </c>
      <c r="O937" s="5">
        <f t="shared" ca="1" si="1924"/>
        <v>-0.61599999999999999</v>
      </c>
      <c r="P937" s="30">
        <f t="shared" ca="1" si="1891"/>
        <v>0</v>
      </c>
      <c r="Q937" s="28"/>
      <c r="R937" s="28"/>
      <c r="S937" s="28"/>
      <c r="T937" s="28"/>
      <c r="U937" s="5"/>
    </row>
    <row r="938" spans="1:21" x14ac:dyDescent="0.25">
      <c r="A938" s="4">
        <v>930</v>
      </c>
      <c r="B938" s="37" t="str">
        <f>MID(VLOOKUP(A938/4,'Nyquist Rate - Tx'!$E$15:$J$270,6),(MOD(A938,4)+1),1)</f>
        <v>0</v>
      </c>
      <c r="C938" s="5">
        <f t="shared" ca="1" si="1888"/>
        <v>53</v>
      </c>
      <c r="D938" s="35"/>
      <c r="E938" s="5">
        <f t="shared" ca="1" si="1878"/>
        <v>0.10600000000000001</v>
      </c>
      <c r="F938" s="5">
        <f t="shared" ca="1" si="1889"/>
        <v>0.10600000000000001</v>
      </c>
      <c r="G938" s="27">
        <f t="shared" ca="1" si="1890"/>
        <v>0</v>
      </c>
      <c r="H938" s="28"/>
      <c r="I938" s="28"/>
      <c r="J938" s="28"/>
      <c r="K938" s="28"/>
      <c r="L938" s="5"/>
      <c r="M938" s="1"/>
      <c r="N938" s="5">
        <f t="shared" ca="1" si="1883"/>
        <v>0.371</v>
      </c>
      <c r="O938" s="5">
        <f t="shared" ca="1" si="1924"/>
        <v>0.371</v>
      </c>
      <c r="P938" s="30">
        <f t="shared" ca="1" si="1891"/>
        <v>0</v>
      </c>
      <c r="Q938" s="28"/>
      <c r="R938" s="28"/>
      <c r="S938" s="28"/>
      <c r="T938" s="28"/>
      <c r="U938" s="5"/>
    </row>
    <row r="939" spans="1:21" x14ac:dyDescent="0.25">
      <c r="A939" s="4">
        <v>931</v>
      </c>
      <c r="B939" s="37" t="str">
        <f>MID(VLOOKUP(A939/4,'Nyquist Rate - Tx'!$E$15:$J$270,6),(MOD(A939,4)+1),1)</f>
        <v>1</v>
      </c>
      <c r="C939" s="5">
        <f t="shared" ca="1" si="1888"/>
        <v>25</v>
      </c>
      <c r="D939" s="35"/>
      <c r="E939" s="5">
        <f t="shared" ca="1" si="1878"/>
        <v>0.05</v>
      </c>
      <c r="F939" s="5">
        <f t="shared" ca="1" si="1889"/>
        <v>1.05</v>
      </c>
      <c r="G939" s="27">
        <f t="shared" ca="1" si="1890"/>
        <v>1</v>
      </c>
      <c r="H939" s="28"/>
      <c r="I939" s="28"/>
      <c r="J939" s="28"/>
      <c r="K939" s="28"/>
      <c r="L939" s="5"/>
      <c r="M939" s="1"/>
      <c r="N939" s="5">
        <f t="shared" ca="1" si="1883"/>
        <v>0.17499999999999999</v>
      </c>
      <c r="O939" s="5">
        <f t="shared" ca="1" si="1924"/>
        <v>1.175</v>
      </c>
      <c r="P939" s="30">
        <f t="shared" ca="1" si="1891"/>
        <v>1</v>
      </c>
      <c r="Q939" s="28"/>
      <c r="R939" s="28"/>
      <c r="S939" s="28"/>
      <c r="T939" s="28"/>
      <c r="U939" s="5"/>
    </row>
    <row r="940" spans="1:21" x14ac:dyDescent="0.25">
      <c r="A940" s="4">
        <v>932</v>
      </c>
      <c r="B940" s="37" t="str">
        <f>MID(VLOOKUP(A940/4,'Nyquist Rate - Tx'!$E$15:$J$270,6),(MOD(A940,4)+1),1)</f>
        <v>0</v>
      </c>
      <c r="C940" s="5">
        <f t="shared" ca="1" si="1888"/>
        <v>32</v>
      </c>
      <c r="D940" s="35"/>
      <c r="E940" s="5">
        <f t="shared" ca="1" si="1878"/>
        <v>6.4000000000000001E-2</v>
      </c>
      <c r="F940" s="5">
        <f t="shared" ca="1" si="1889"/>
        <v>6.4000000000000001E-2</v>
      </c>
      <c r="G940" s="27">
        <f t="shared" ca="1" si="1890"/>
        <v>0</v>
      </c>
      <c r="H940" s="27" t="str">
        <f t="shared" ref="H940" ca="1" si="1957">CONCATENATE(G940, G941, G942, G943)</f>
        <v>0000</v>
      </c>
      <c r="I940" s="27">
        <f t="shared" ref="I940" ca="1" si="1958">BIN2DEC(H940)</f>
        <v>0</v>
      </c>
      <c r="J940" s="28">
        <v>233</v>
      </c>
      <c r="K940" s="27">
        <f t="shared" ref="K940" ca="1" si="1959">ABS(BIN2DEC(CONCATENATE(B940,B941,B942,B943))-I940)</f>
        <v>0</v>
      </c>
      <c r="L940" s="23">
        <f t="shared" ref="L940" ca="1" si="1960">I940*$K$2+$K$2/2</f>
        <v>0.625</v>
      </c>
      <c r="M940" s="1"/>
      <c r="N940" s="5">
        <f t="shared" ca="1" si="1883"/>
        <v>0.22399999999999998</v>
      </c>
      <c r="O940" s="5">
        <f t="shared" ca="1" si="1924"/>
        <v>0.22399999999999998</v>
      </c>
      <c r="P940" s="30">
        <f t="shared" ca="1" si="1891"/>
        <v>0</v>
      </c>
      <c r="Q940" s="30" t="str">
        <f t="shared" ref="Q940" ca="1" si="1961">CONCATENATE(P940,P941,P942,P943)</f>
        <v>0001</v>
      </c>
      <c r="R940" s="30">
        <f t="shared" ref="R940" ca="1" si="1962">BIN2DEC(Q940)</f>
        <v>1</v>
      </c>
      <c r="S940" s="30">
        <v>233</v>
      </c>
      <c r="T940" s="30">
        <f t="shared" ref="T940" ca="1" si="1963">ABS(BIN2DEC(CONCATENATE(B940,B941,B942,B943))-R940)</f>
        <v>1</v>
      </c>
      <c r="U940" s="11">
        <f t="shared" ref="U940" ca="1" si="1964">R940*$K$2</f>
        <v>1.25</v>
      </c>
    </row>
    <row r="941" spans="1:21" x14ac:dyDescent="0.25">
      <c r="A941" s="4">
        <v>933</v>
      </c>
      <c r="B941" s="37" t="str">
        <f>MID(VLOOKUP(A941/4,'Nyquist Rate - Tx'!$E$15:$J$270,6),(MOD(A941,4)+1),1)</f>
        <v>0</v>
      </c>
      <c r="C941" s="5">
        <f t="shared" ca="1" si="1888"/>
        <v>-76</v>
      </c>
      <c r="D941" s="35"/>
      <c r="E941" s="5">
        <f t="shared" ca="1" si="1878"/>
        <v>-0.15200000000000002</v>
      </c>
      <c r="F941" s="5">
        <f t="shared" ca="1" si="1889"/>
        <v>-0.15200000000000002</v>
      </c>
      <c r="G941" s="27">
        <f t="shared" ca="1" si="1890"/>
        <v>0</v>
      </c>
      <c r="H941" s="28"/>
      <c r="I941" s="28"/>
      <c r="J941" s="28"/>
      <c r="K941" s="28"/>
      <c r="L941" s="5"/>
      <c r="M941" s="1"/>
      <c r="N941" s="5">
        <f t="shared" ca="1" si="1883"/>
        <v>-0.53199999999999992</v>
      </c>
      <c r="O941" s="5">
        <f t="shared" ca="1" si="1924"/>
        <v>-0.53199999999999992</v>
      </c>
      <c r="P941" s="30">
        <f t="shared" ca="1" si="1891"/>
        <v>0</v>
      </c>
      <c r="Q941" s="28"/>
      <c r="R941" s="28"/>
      <c r="S941" s="28"/>
      <c r="T941" s="28"/>
      <c r="U941" s="5"/>
    </row>
    <row r="942" spans="1:21" x14ac:dyDescent="0.25">
      <c r="A942" s="4">
        <v>934</v>
      </c>
      <c r="B942" s="37" t="str">
        <f>MID(VLOOKUP(A942/4,'Nyquist Rate - Tx'!$E$15:$J$270,6),(MOD(A942,4)+1),1)</f>
        <v>0</v>
      </c>
      <c r="C942" s="5">
        <f t="shared" ca="1" si="1888"/>
        <v>2</v>
      </c>
      <c r="D942" s="35"/>
      <c r="E942" s="5">
        <f t="shared" ca="1" si="1878"/>
        <v>4.0000000000000001E-3</v>
      </c>
      <c r="F942" s="5">
        <f t="shared" ca="1" si="1889"/>
        <v>4.0000000000000001E-3</v>
      </c>
      <c r="G942" s="27">
        <f t="shared" ca="1" si="1890"/>
        <v>0</v>
      </c>
      <c r="H942" s="28"/>
      <c r="I942" s="28"/>
      <c r="J942" s="28"/>
      <c r="K942" s="28"/>
      <c r="L942" s="5"/>
      <c r="M942" s="1"/>
      <c r="N942" s="5">
        <f t="shared" ca="1" si="1883"/>
        <v>1.3999999999999999E-2</v>
      </c>
      <c r="O942" s="5">
        <f t="shared" ca="1" si="1924"/>
        <v>1.3999999999999999E-2</v>
      </c>
      <c r="P942" s="30">
        <f t="shared" ca="1" si="1891"/>
        <v>0</v>
      </c>
      <c r="Q942" s="28"/>
      <c r="R942" s="28"/>
      <c r="S942" s="28"/>
      <c r="T942" s="28"/>
      <c r="U942" s="5"/>
    </row>
    <row r="943" spans="1:21" x14ac:dyDescent="0.25">
      <c r="A943" s="4">
        <v>935</v>
      </c>
      <c r="B943" s="37" t="str">
        <f>MID(VLOOKUP(A943/4,'Nyquist Rate - Tx'!$E$15:$J$270,6),(MOD(A943,4)+1),1)</f>
        <v>0</v>
      </c>
      <c r="C943" s="5">
        <f t="shared" ca="1" si="1888"/>
        <v>88</v>
      </c>
      <c r="D943" s="35"/>
      <c r="E943" s="5">
        <f t="shared" ca="1" si="1878"/>
        <v>0.17600000000000002</v>
      </c>
      <c r="F943" s="5">
        <f t="shared" ca="1" si="1889"/>
        <v>0.17600000000000002</v>
      </c>
      <c r="G943" s="27">
        <f t="shared" ca="1" si="1890"/>
        <v>0</v>
      </c>
      <c r="H943" s="28"/>
      <c r="I943" s="28"/>
      <c r="J943" s="28"/>
      <c r="K943" s="28"/>
      <c r="L943" s="5"/>
      <c r="M943" s="1"/>
      <c r="N943" s="5">
        <f t="shared" ca="1" si="1883"/>
        <v>0.61599999999999999</v>
      </c>
      <c r="O943" s="5">
        <f t="shared" ca="1" si="1924"/>
        <v>0.61599999999999999</v>
      </c>
      <c r="P943" s="30">
        <f t="shared" ca="1" si="1891"/>
        <v>1</v>
      </c>
      <c r="Q943" s="28"/>
      <c r="R943" s="28"/>
      <c r="S943" s="28"/>
      <c r="T943" s="28"/>
      <c r="U943" s="5"/>
    </row>
    <row r="944" spans="1:21" x14ac:dyDescent="0.25">
      <c r="A944" s="4">
        <v>936</v>
      </c>
      <c r="B944" s="37" t="str">
        <f>MID(VLOOKUP(A944/4,'Nyquist Rate - Tx'!$E$15:$J$270,6),(MOD(A944,4)+1),1)</f>
        <v>0</v>
      </c>
      <c r="C944" s="5">
        <f t="shared" ca="1" si="1888"/>
        <v>-23</v>
      </c>
      <c r="D944" s="35"/>
      <c r="E944" s="5">
        <f t="shared" ca="1" si="1878"/>
        <v>-4.6000000000000006E-2</v>
      </c>
      <c r="F944" s="5">
        <f t="shared" ca="1" si="1889"/>
        <v>-4.6000000000000006E-2</v>
      </c>
      <c r="G944" s="27">
        <f t="shared" ca="1" si="1890"/>
        <v>0</v>
      </c>
      <c r="H944" s="27" t="str">
        <f t="shared" ref="H944" ca="1" si="1965">CONCATENATE(G944, G945, G946, G947)</f>
        <v>0110</v>
      </c>
      <c r="I944" s="27">
        <f t="shared" ref="I944" ca="1" si="1966">BIN2DEC(H944)</f>
        <v>6</v>
      </c>
      <c r="J944" s="27">
        <v>234</v>
      </c>
      <c r="K944" s="27">
        <f t="shared" ref="K944" ca="1" si="1967">ABS(BIN2DEC(CONCATENATE(B944,B945,B946,B947))-I944)</f>
        <v>0</v>
      </c>
      <c r="L944" s="23">
        <f t="shared" ref="L944" ca="1" si="1968">I944*$K$2+$K$2/2</f>
        <v>8.125</v>
      </c>
      <c r="M944" s="1"/>
      <c r="N944" s="5">
        <f t="shared" ca="1" si="1883"/>
        <v>-0.161</v>
      </c>
      <c r="O944" s="5">
        <f t="shared" ca="1" si="1924"/>
        <v>-0.161</v>
      </c>
      <c r="P944" s="30">
        <f t="shared" ca="1" si="1891"/>
        <v>0</v>
      </c>
      <c r="Q944" s="30" t="str">
        <f t="shared" ref="Q944" ca="1" si="1969">CONCATENATE(P944,P945,P946,P947)</f>
        <v>0110</v>
      </c>
      <c r="R944" s="30">
        <f t="shared" ref="R944" ca="1" si="1970">BIN2DEC(Q944)</f>
        <v>6</v>
      </c>
      <c r="S944" s="30">
        <v>234</v>
      </c>
      <c r="T944" s="30">
        <f t="shared" ref="T944" ca="1" si="1971">ABS(BIN2DEC(CONCATENATE(B944,B945,B946,B947))-R944)</f>
        <v>0</v>
      </c>
      <c r="U944" s="11">
        <f t="shared" ref="U944" ca="1" si="1972">R944*$K$2</f>
        <v>7.5</v>
      </c>
    </row>
    <row r="945" spans="1:21" x14ac:dyDescent="0.25">
      <c r="A945" s="4">
        <v>937</v>
      </c>
      <c r="B945" s="37" t="str">
        <f>MID(VLOOKUP(A945/4,'Nyquist Rate - Tx'!$E$15:$J$270,6),(MOD(A945,4)+1),1)</f>
        <v>1</v>
      </c>
      <c r="C945" s="5">
        <f t="shared" ca="1" si="1888"/>
        <v>9</v>
      </c>
      <c r="D945" s="35"/>
      <c r="E945" s="5">
        <f t="shared" ca="1" si="1878"/>
        <v>1.7999999999999999E-2</v>
      </c>
      <c r="F945" s="5">
        <f t="shared" ca="1" si="1889"/>
        <v>1.018</v>
      </c>
      <c r="G945" s="27">
        <f t="shared" ca="1" si="1890"/>
        <v>1</v>
      </c>
      <c r="H945" s="28"/>
      <c r="I945" s="28"/>
      <c r="J945" s="28"/>
      <c r="K945" s="28"/>
      <c r="L945" s="5"/>
      <c r="M945" s="1"/>
      <c r="N945" s="5">
        <f t="shared" ca="1" si="1883"/>
        <v>6.3E-2</v>
      </c>
      <c r="O945" s="5">
        <f t="shared" ca="1" si="1924"/>
        <v>1.0629999999999999</v>
      </c>
      <c r="P945" s="30">
        <f t="shared" ca="1" si="1891"/>
        <v>1</v>
      </c>
      <c r="Q945" s="28"/>
      <c r="R945" s="28"/>
      <c r="S945" s="28"/>
      <c r="T945" s="28"/>
      <c r="U945" s="5"/>
    </row>
    <row r="946" spans="1:21" x14ac:dyDescent="0.25">
      <c r="A946" s="4">
        <v>938</v>
      </c>
      <c r="B946" s="37" t="str">
        <f>MID(VLOOKUP(A946/4,'Nyquist Rate - Tx'!$E$15:$J$270,6),(MOD(A946,4)+1),1)</f>
        <v>1</v>
      </c>
      <c r="C946" s="5">
        <f t="shared" ca="1" si="1888"/>
        <v>38</v>
      </c>
      <c r="D946" s="35"/>
      <c r="E946" s="5">
        <f t="shared" ca="1" si="1878"/>
        <v>7.6000000000000012E-2</v>
      </c>
      <c r="F946" s="5">
        <f t="shared" ca="1" si="1889"/>
        <v>1.0760000000000001</v>
      </c>
      <c r="G946" s="27">
        <f t="shared" ca="1" si="1890"/>
        <v>1</v>
      </c>
      <c r="H946" s="28"/>
      <c r="I946" s="28"/>
      <c r="J946" s="28"/>
      <c r="K946" s="28"/>
      <c r="L946" s="5"/>
      <c r="M946" s="1"/>
      <c r="N946" s="5">
        <f t="shared" ca="1" si="1883"/>
        <v>0.26599999999999996</v>
      </c>
      <c r="O946" s="5">
        <f t="shared" ca="1" si="1924"/>
        <v>1.266</v>
      </c>
      <c r="P946" s="30">
        <f t="shared" ca="1" si="1891"/>
        <v>1</v>
      </c>
      <c r="Q946" s="28"/>
      <c r="R946" s="28"/>
      <c r="S946" s="28"/>
      <c r="T946" s="28"/>
      <c r="U946" s="5"/>
    </row>
    <row r="947" spans="1:21" x14ac:dyDescent="0.25">
      <c r="A947" s="4">
        <v>939</v>
      </c>
      <c r="B947" s="37" t="str">
        <f>MID(VLOOKUP(A947/4,'Nyquist Rate - Tx'!$E$15:$J$270,6),(MOD(A947,4)+1),1)</f>
        <v>0</v>
      </c>
      <c r="C947" s="5">
        <f t="shared" ca="1" si="1888"/>
        <v>-1</v>
      </c>
      <c r="D947" s="35"/>
      <c r="E947" s="5">
        <f t="shared" ca="1" si="1878"/>
        <v>-2E-3</v>
      </c>
      <c r="F947" s="5">
        <f t="shared" ca="1" si="1889"/>
        <v>-2E-3</v>
      </c>
      <c r="G947" s="27">
        <f t="shared" ca="1" si="1890"/>
        <v>0</v>
      </c>
      <c r="H947" s="28"/>
      <c r="I947" s="28"/>
      <c r="J947" s="28"/>
      <c r="K947" s="28"/>
      <c r="L947" s="5"/>
      <c r="M947" s="1"/>
      <c r="N947" s="5">
        <f t="shared" ca="1" si="1883"/>
        <v>-6.9999999999999993E-3</v>
      </c>
      <c r="O947" s="5">
        <f t="shared" ca="1" si="1924"/>
        <v>-6.9999999999999993E-3</v>
      </c>
      <c r="P947" s="30">
        <f t="shared" ca="1" si="1891"/>
        <v>0</v>
      </c>
      <c r="Q947" s="28"/>
      <c r="R947" s="28"/>
      <c r="S947" s="28"/>
      <c r="T947" s="28"/>
      <c r="U947" s="5"/>
    </row>
    <row r="948" spans="1:21" x14ac:dyDescent="0.25">
      <c r="A948" s="4">
        <v>940</v>
      </c>
      <c r="B948" s="37" t="str">
        <f>MID(VLOOKUP(A948/4,'Nyquist Rate - Tx'!$E$15:$J$270,6),(MOD(A948,4)+1),1)</f>
        <v>0</v>
      </c>
      <c r="C948" s="5">
        <f t="shared" ca="1" si="1888"/>
        <v>-38</v>
      </c>
      <c r="D948" s="35"/>
      <c r="E948" s="5">
        <f t="shared" ca="1" si="1878"/>
        <v>-7.6000000000000012E-2</v>
      </c>
      <c r="F948" s="5">
        <f t="shared" ca="1" si="1889"/>
        <v>-7.6000000000000012E-2</v>
      </c>
      <c r="G948" s="27">
        <f t="shared" ca="1" si="1890"/>
        <v>0</v>
      </c>
      <c r="H948" s="27" t="str">
        <f t="shared" ref="H948" ca="1" si="1973">CONCATENATE(G948, G949, G950, G951)</f>
        <v>0000</v>
      </c>
      <c r="I948" s="27">
        <f t="shared" ref="I948" ca="1" si="1974">BIN2DEC(H948)</f>
        <v>0</v>
      </c>
      <c r="J948" s="28">
        <v>235</v>
      </c>
      <c r="K948" s="27">
        <f t="shared" ref="K948" ca="1" si="1975">ABS(BIN2DEC(CONCATENATE(B948,B949,B950,B951))-I948)</f>
        <v>0</v>
      </c>
      <c r="L948" s="23">
        <f t="shared" ref="L948" ca="1" si="1976">I948*$K$2+$K$2/2</f>
        <v>0.625</v>
      </c>
      <c r="M948" s="1"/>
      <c r="N948" s="5">
        <f t="shared" ca="1" si="1883"/>
        <v>-0.26599999999999996</v>
      </c>
      <c r="O948" s="5">
        <f t="shared" ca="1" si="1924"/>
        <v>-0.26599999999999996</v>
      </c>
      <c r="P948" s="30">
        <f t="shared" ca="1" si="1891"/>
        <v>0</v>
      </c>
      <c r="Q948" s="30" t="str">
        <f t="shared" ref="Q948" ca="1" si="1977">CONCATENATE(P948,P949,P950,P951)</f>
        <v>0000</v>
      </c>
      <c r="R948" s="30">
        <f t="shared" ref="R948" ca="1" si="1978">BIN2DEC(Q948)</f>
        <v>0</v>
      </c>
      <c r="S948" s="30">
        <v>235</v>
      </c>
      <c r="T948" s="30">
        <f t="shared" ref="T948" ca="1" si="1979">ABS(BIN2DEC(CONCATENATE(B948,B949,B950,B951))-R948)</f>
        <v>0</v>
      </c>
      <c r="U948" s="11">
        <f t="shared" ref="U948" ca="1" si="1980">R948*$K$2</f>
        <v>0</v>
      </c>
    </row>
    <row r="949" spans="1:21" x14ac:dyDescent="0.25">
      <c r="A949" s="4">
        <v>941</v>
      </c>
      <c r="B949" s="37" t="str">
        <f>MID(VLOOKUP(A949/4,'Nyquist Rate - Tx'!$E$15:$J$270,6),(MOD(A949,4)+1),1)</f>
        <v>0</v>
      </c>
      <c r="C949" s="5">
        <f t="shared" ca="1" si="1888"/>
        <v>-88</v>
      </c>
      <c r="D949" s="35"/>
      <c r="E949" s="5">
        <f t="shared" ca="1" si="1878"/>
        <v>-0.17600000000000002</v>
      </c>
      <c r="F949" s="5">
        <f t="shared" ca="1" si="1889"/>
        <v>-0.17600000000000002</v>
      </c>
      <c r="G949" s="27">
        <f t="shared" ca="1" si="1890"/>
        <v>0</v>
      </c>
      <c r="H949" s="28"/>
      <c r="I949" s="28"/>
      <c r="J949" s="28"/>
      <c r="K949" s="28"/>
      <c r="L949" s="5"/>
      <c r="M949" s="1"/>
      <c r="N949" s="5">
        <f t="shared" ca="1" si="1883"/>
        <v>-0.61599999999999999</v>
      </c>
      <c r="O949" s="5">
        <f t="shared" ca="1" si="1924"/>
        <v>-0.61599999999999999</v>
      </c>
      <c r="P949" s="30">
        <f t="shared" ca="1" si="1891"/>
        <v>0</v>
      </c>
      <c r="Q949" s="28"/>
      <c r="R949" s="28"/>
      <c r="S949" s="28"/>
      <c r="T949" s="28"/>
      <c r="U949" s="5"/>
    </row>
    <row r="950" spans="1:21" x14ac:dyDescent="0.25">
      <c r="A950" s="4">
        <v>942</v>
      </c>
      <c r="B950" s="37" t="str">
        <f>MID(VLOOKUP(A950/4,'Nyquist Rate - Tx'!$E$15:$J$270,6),(MOD(A950,4)+1),1)</f>
        <v>0</v>
      </c>
      <c r="C950" s="5">
        <f t="shared" ca="1" si="1888"/>
        <v>-54</v>
      </c>
      <c r="D950" s="35"/>
      <c r="E950" s="5">
        <f t="shared" ca="1" si="1878"/>
        <v>-0.10800000000000001</v>
      </c>
      <c r="F950" s="5">
        <f t="shared" ca="1" si="1889"/>
        <v>-0.10800000000000001</v>
      </c>
      <c r="G950" s="27">
        <f t="shared" ca="1" si="1890"/>
        <v>0</v>
      </c>
      <c r="H950" s="28"/>
      <c r="I950" s="28"/>
      <c r="J950" s="28"/>
      <c r="K950" s="28"/>
      <c r="L950" s="5"/>
      <c r="M950" s="1"/>
      <c r="N950" s="5">
        <f t="shared" ca="1" si="1883"/>
        <v>-0.378</v>
      </c>
      <c r="O950" s="5">
        <f t="shared" ca="1" si="1924"/>
        <v>-0.378</v>
      </c>
      <c r="P950" s="30">
        <f t="shared" ca="1" si="1891"/>
        <v>0</v>
      </c>
      <c r="Q950" s="28"/>
      <c r="R950" s="28"/>
      <c r="S950" s="28"/>
      <c r="T950" s="28"/>
      <c r="U950" s="5"/>
    </row>
    <row r="951" spans="1:21" x14ac:dyDescent="0.25">
      <c r="A951" s="4">
        <v>943</v>
      </c>
      <c r="B951" s="37" t="str">
        <f>MID(VLOOKUP(A951/4,'Nyquist Rate - Tx'!$E$15:$J$270,6),(MOD(A951,4)+1),1)</f>
        <v>0</v>
      </c>
      <c r="C951" s="5">
        <f t="shared" ca="1" si="1888"/>
        <v>-90</v>
      </c>
      <c r="D951" s="35"/>
      <c r="E951" s="5">
        <f t="shared" ca="1" si="1878"/>
        <v>-0.18000000000000002</v>
      </c>
      <c r="F951" s="5">
        <f t="shared" ca="1" si="1889"/>
        <v>-0.18000000000000002</v>
      </c>
      <c r="G951" s="27">
        <f t="shared" ca="1" si="1890"/>
        <v>0</v>
      </c>
      <c r="H951" s="28"/>
      <c r="I951" s="28"/>
      <c r="J951" s="28"/>
      <c r="K951" s="28"/>
      <c r="L951" s="5"/>
      <c r="M951" s="1"/>
      <c r="N951" s="5">
        <f t="shared" ca="1" si="1883"/>
        <v>-0.63</v>
      </c>
      <c r="O951" s="5">
        <f t="shared" ca="1" si="1924"/>
        <v>-0.63</v>
      </c>
      <c r="P951" s="30">
        <f t="shared" ca="1" si="1891"/>
        <v>0</v>
      </c>
      <c r="Q951" s="28"/>
      <c r="R951" s="28"/>
      <c r="S951" s="28"/>
      <c r="T951" s="28"/>
      <c r="U951" s="5"/>
    </row>
    <row r="952" spans="1:21" x14ac:dyDescent="0.25">
      <c r="A952" s="4">
        <v>944</v>
      </c>
      <c r="B952" s="37" t="str">
        <f>MID(VLOOKUP(A952/4,'Nyquist Rate - Tx'!$E$15:$J$270,6),(MOD(A952,4)+1),1)</f>
        <v>1</v>
      </c>
      <c r="C952" s="5">
        <f t="shared" ca="1" si="1888"/>
        <v>80</v>
      </c>
      <c r="D952" s="35"/>
      <c r="E952" s="5">
        <f t="shared" ca="1" si="1878"/>
        <v>0.16000000000000003</v>
      </c>
      <c r="F952" s="5">
        <f t="shared" ca="1" si="1889"/>
        <v>1.1600000000000001</v>
      </c>
      <c r="G952" s="27">
        <f t="shared" ca="1" si="1890"/>
        <v>1</v>
      </c>
      <c r="H952" s="27" t="str">
        <f t="shared" ref="H952" ca="1" si="1981">CONCATENATE(G952, G953, G954, G955)</f>
        <v>1001</v>
      </c>
      <c r="I952" s="27">
        <f t="shared" ref="I952" ca="1" si="1982">BIN2DEC(H952)</f>
        <v>9</v>
      </c>
      <c r="J952" s="27">
        <v>236</v>
      </c>
      <c r="K952" s="27">
        <f t="shared" ref="K952" ca="1" si="1983">ABS(BIN2DEC(CONCATENATE(B952,B953,B954,B955))-I952)</f>
        <v>0</v>
      </c>
      <c r="L952" s="23">
        <f t="shared" ref="L952" ca="1" si="1984">I952*$K$2+$K$2/2</f>
        <v>11.875</v>
      </c>
      <c r="M952" s="1"/>
      <c r="N952" s="5">
        <f t="shared" ca="1" si="1883"/>
        <v>0.55999999999999994</v>
      </c>
      <c r="O952" s="5">
        <f t="shared" ca="1" si="1924"/>
        <v>1.56</v>
      </c>
      <c r="P952" s="30">
        <f t="shared" ca="1" si="1891"/>
        <v>1</v>
      </c>
      <c r="Q952" s="30" t="str">
        <f t="shared" ref="Q952" ca="1" si="1985">CONCATENATE(P952,P953,P954,P955)</f>
        <v>1001</v>
      </c>
      <c r="R952" s="30">
        <f t="shared" ref="R952" ca="1" si="1986">BIN2DEC(Q952)</f>
        <v>9</v>
      </c>
      <c r="S952" s="30">
        <v>236</v>
      </c>
      <c r="T952" s="30">
        <f t="shared" ref="T952" ca="1" si="1987">ABS(BIN2DEC(CONCATENATE(B952,B953,B954,B955))-R952)</f>
        <v>0</v>
      </c>
      <c r="U952" s="11">
        <f t="shared" ref="U952" ca="1" si="1988">R952*$K$2</f>
        <v>11.25</v>
      </c>
    </row>
    <row r="953" spans="1:21" x14ac:dyDescent="0.25">
      <c r="A953" s="4">
        <v>945</v>
      </c>
      <c r="B953" s="37" t="str">
        <f>MID(VLOOKUP(A953/4,'Nyquist Rate - Tx'!$E$15:$J$270,6),(MOD(A953,4)+1),1)</f>
        <v>0</v>
      </c>
      <c r="C953" s="5">
        <f t="shared" ca="1" si="1888"/>
        <v>-83</v>
      </c>
      <c r="D953" s="35"/>
      <c r="E953" s="5">
        <f t="shared" ca="1" si="1878"/>
        <v>-0.16600000000000001</v>
      </c>
      <c r="F953" s="5">
        <f t="shared" ca="1" si="1889"/>
        <v>-0.16600000000000001</v>
      </c>
      <c r="G953" s="27">
        <f t="shared" ca="1" si="1890"/>
        <v>0</v>
      </c>
      <c r="H953" s="28"/>
      <c r="I953" s="28"/>
      <c r="J953" s="28"/>
      <c r="K953" s="28"/>
      <c r="L953" s="5"/>
      <c r="M953" s="1"/>
      <c r="N953" s="5">
        <f t="shared" ca="1" si="1883"/>
        <v>-0.58099999999999996</v>
      </c>
      <c r="O953" s="5">
        <f t="shared" ca="1" si="1924"/>
        <v>-0.58099999999999996</v>
      </c>
      <c r="P953" s="30">
        <f t="shared" ca="1" si="1891"/>
        <v>0</v>
      </c>
      <c r="Q953" s="28"/>
      <c r="R953" s="28"/>
      <c r="S953" s="28"/>
      <c r="T953" s="28"/>
      <c r="U953" s="5"/>
    </row>
    <row r="954" spans="1:21" x14ac:dyDescent="0.25">
      <c r="A954" s="4">
        <v>946</v>
      </c>
      <c r="B954" s="37" t="str">
        <f>MID(VLOOKUP(A954/4,'Nyquist Rate - Tx'!$E$15:$J$270,6),(MOD(A954,4)+1),1)</f>
        <v>0</v>
      </c>
      <c r="C954" s="5">
        <f t="shared" ca="1" si="1888"/>
        <v>29</v>
      </c>
      <c r="D954" s="35"/>
      <c r="E954" s="5">
        <f t="shared" ca="1" si="1878"/>
        <v>5.7999999999999996E-2</v>
      </c>
      <c r="F954" s="5">
        <f t="shared" ca="1" si="1889"/>
        <v>5.7999999999999996E-2</v>
      </c>
      <c r="G954" s="27">
        <f t="shared" ca="1" si="1890"/>
        <v>0</v>
      </c>
      <c r="H954" s="28"/>
      <c r="I954" s="28"/>
      <c r="J954" s="28"/>
      <c r="K954" s="28"/>
      <c r="L954" s="5"/>
      <c r="M954" s="1"/>
      <c r="N954" s="5">
        <f t="shared" ca="1" si="1883"/>
        <v>0.20299999999999999</v>
      </c>
      <c r="O954" s="5">
        <f t="shared" ca="1" si="1924"/>
        <v>0.20299999999999999</v>
      </c>
      <c r="P954" s="30">
        <f t="shared" ca="1" si="1891"/>
        <v>0</v>
      </c>
      <c r="Q954" s="28"/>
      <c r="R954" s="28"/>
      <c r="S954" s="28"/>
      <c r="T954" s="28"/>
      <c r="U954" s="5"/>
    </row>
    <row r="955" spans="1:21" x14ac:dyDescent="0.25">
      <c r="A955" s="4">
        <v>947</v>
      </c>
      <c r="B955" s="37" t="str">
        <f>MID(VLOOKUP(A955/4,'Nyquist Rate - Tx'!$E$15:$J$270,6),(MOD(A955,4)+1),1)</f>
        <v>1</v>
      </c>
      <c r="C955" s="5">
        <f t="shared" ca="1" si="1888"/>
        <v>23</v>
      </c>
      <c r="D955" s="35"/>
      <c r="E955" s="5">
        <f t="shared" ca="1" si="1878"/>
        <v>4.6000000000000006E-2</v>
      </c>
      <c r="F955" s="5">
        <f t="shared" ca="1" si="1889"/>
        <v>1.046</v>
      </c>
      <c r="G955" s="27">
        <f t="shared" ca="1" si="1890"/>
        <v>1</v>
      </c>
      <c r="H955" s="28"/>
      <c r="I955" s="28"/>
      <c r="J955" s="28"/>
      <c r="K955" s="28"/>
      <c r="L955" s="5"/>
      <c r="M955" s="1"/>
      <c r="N955" s="5">
        <f t="shared" ca="1" si="1883"/>
        <v>0.161</v>
      </c>
      <c r="O955" s="5">
        <f t="shared" ca="1" si="1924"/>
        <v>1.161</v>
      </c>
      <c r="P955" s="30">
        <f t="shared" ca="1" si="1891"/>
        <v>1</v>
      </c>
      <c r="Q955" s="28"/>
      <c r="R955" s="28"/>
      <c r="S955" s="28"/>
      <c r="T955" s="28"/>
      <c r="U955" s="5"/>
    </row>
    <row r="956" spans="1:21" x14ac:dyDescent="0.25">
      <c r="A956" s="4">
        <v>948</v>
      </c>
      <c r="B956" s="37" t="str">
        <f>MID(VLOOKUP(A956/4,'Nyquist Rate - Tx'!$E$15:$J$270,6),(MOD(A956,4)+1),1)</f>
        <v>0</v>
      </c>
      <c r="C956" s="5">
        <f t="shared" ca="1" si="1888"/>
        <v>-19</v>
      </c>
      <c r="D956" s="35"/>
      <c r="E956" s="5">
        <f t="shared" ca="1" si="1878"/>
        <v>-3.8000000000000006E-2</v>
      </c>
      <c r="F956" s="5">
        <f t="shared" ca="1" si="1889"/>
        <v>-3.8000000000000006E-2</v>
      </c>
      <c r="G956" s="27">
        <f t="shared" ca="1" si="1890"/>
        <v>0</v>
      </c>
      <c r="H956" s="27" t="str">
        <f t="shared" ref="H956" ca="1" si="1989">CONCATENATE(G956, G957, G958, G959)</f>
        <v>0000</v>
      </c>
      <c r="I956" s="27">
        <f t="shared" ref="I956" ca="1" si="1990">BIN2DEC(H956)</f>
        <v>0</v>
      </c>
      <c r="J956" s="28">
        <v>237</v>
      </c>
      <c r="K956" s="27">
        <f t="shared" ref="K956" ca="1" si="1991">ABS(BIN2DEC(CONCATENATE(B956,B957,B958,B959))-I956)</f>
        <v>0</v>
      </c>
      <c r="L956" s="23">
        <f t="shared" ref="L956" ca="1" si="1992">I956*$K$2+$K$2/2</f>
        <v>0.625</v>
      </c>
      <c r="M956" s="1"/>
      <c r="N956" s="5">
        <f t="shared" ca="1" si="1883"/>
        <v>-0.13299999999999998</v>
      </c>
      <c r="O956" s="5">
        <f t="shared" ca="1" si="1924"/>
        <v>-0.13299999999999998</v>
      </c>
      <c r="P956" s="30">
        <f t="shared" ca="1" si="1891"/>
        <v>0</v>
      </c>
      <c r="Q956" s="30" t="str">
        <f t="shared" ref="Q956" ca="1" si="1993">CONCATENATE(P956,P957,P958,P959)</f>
        <v>0000</v>
      </c>
      <c r="R956" s="30">
        <f t="shared" ref="R956" ca="1" si="1994">BIN2DEC(Q956)</f>
        <v>0</v>
      </c>
      <c r="S956" s="30">
        <v>237</v>
      </c>
      <c r="T956" s="30">
        <f t="shared" ref="T956" ca="1" si="1995">ABS(BIN2DEC(CONCATENATE(B956,B957,B958,B959))-R956)</f>
        <v>0</v>
      </c>
      <c r="U956" s="11">
        <f t="shared" ref="U956" ca="1" si="1996">R956*$K$2</f>
        <v>0</v>
      </c>
    </row>
    <row r="957" spans="1:21" x14ac:dyDescent="0.25">
      <c r="A957" s="4">
        <v>949</v>
      </c>
      <c r="B957" s="37" t="str">
        <f>MID(VLOOKUP(A957/4,'Nyquist Rate - Tx'!$E$15:$J$270,6),(MOD(A957,4)+1),1)</f>
        <v>0</v>
      </c>
      <c r="C957" s="5">
        <f t="shared" ca="1" si="1888"/>
        <v>-83</v>
      </c>
      <c r="D957" s="35"/>
      <c r="E957" s="5">
        <f t="shared" ca="1" si="1878"/>
        <v>-0.16600000000000001</v>
      </c>
      <c r="F957" s="5">
        <f t="shared" ca="1" si="1889"/>
        <v>-0.16600000000000001</v>
      </c>
      <c r="G957" s="27">
        <f t="shared" ca="1" si="1890"/>
        <v>0</v>
      </c>
      <c r="H957" s="28"/>
      <c r="I957" s="28"/>
      <c r="J957" s="28"/>
      <c r="K957" s="28"/>
      <c r="L957" s="5"/>
      <c r="M957" s="1"/>
      <c r="N957" s="5">
        <f t="shared" ca="1" si="1883"/>
        <v>-0.58099999999999996</v>
      </c>
      <c r="O957" s="5">
        <f t="shared" ca="1" si="1924"/>
        <v>-0.58099999999999996</v>
      </c>
      <c r="P957" s="30">
        <f t="shared" ca="1" si="1891"/>
        <v>0</v>
      </c>
      <c r="Q957" s="28"/>
      <c r="R957" s="28"/>
      <c r="S957" s="28"/>
      <c r="T957" s="28"/>
      <c r="U957" s="5"/>
    </row>
    <row r="958" spans="1:21" x14ac:dyDescent="0.25">
      <c r="A958" s="4">
        <v>950</v>
      </c>
      <c r="B958" s="37" t="str">
        <f>MID(VLOOKUP(A958/4,'Nyquist Rate - Tx'!$E$15:$J$270,6),(MOD(A958,4)+1),1)</f>
        <v>0</v>
      </c>
      <c r="C958" s="5">
        <f t="shared" ca="1" si="1888"/>
        <v>3</v>
      </c>
      <c r="D958" s="35"/>
      <c r="E958" s="5">
        <f t="shared" ca="1" si="1878"/>
        <v>6.0000000000000001E-3</v>
      </c>
      <c r="F958" s="5">
        <f t="shared" ca="1" si="1889"/>
        <v>6.0000000000000001E-3</v>
      </c>
      <c r="G958" s="27">
        <f t="shared" ca="1" si="1890"/>
        <v>0</v>
      </c>
      <c r="H958" s="28"/>
      <c r="I958" s="28"/>
      <c r="J958" s="28"/>
      <c r="K958" s="28"/>
      <c r="L958" s="5"/>
      <c r="M958" s="1"/>
      <c r="N958" s="5">
        <f t="shared" ca="1" si="1883"/>
        <v>2.0999999999999998E-2</v>
      </c>
      <c r="O958" s="5">
        <f t="shared" ca="1" si="1924"/>
        <v>2.0999999999999998E-2</v>
      </c>
      <c r="P958" s="30">
        <f t="shared" ca="1" si="1891"/>
        <v>0</v>
      </c>
      <c r="Q958" s="28"/>
      <c r="R958" s="28"/>
      <c r="S958" s="28"/>
      <c r="T958" s="28"/>
      <c r="U958" s="5"/>
    </row>
    <row r="959" spans="1:21" x14ac:dyDescent="0.25">
      <c r="A959" s="4">
        <v>951</v>
      </c>
      <c r="B959" s="37" t="str">
        <f>MID(VLOOKUP(A959/4,'Nyquist Rate - Tx'!$E$15:$J$270,6),(MOD(A959,4)+1),1)</f>
        <v>0</v>
      </c>
      <c r="C959" s="5">
        <f t="shared" ca="1" si="1888"/>
        <v>-29</v>
      </c>
      <c r="D959" s="35"/>
      <c r="E959" s="5">
        <f t="shared" ca="1" si="1878"/>
        <v>-5.7999999999999996E-2</v>
      </c>
      <c r="F959" s="5">
        <f t="shared" ca="1" si="1889"/>
        <v>-5.7999999999999996E-2</v>
      </c>
      <c r="G959" s="27">
        <f t="shared" ca="1" si="1890"/>
        <v>0</v>
      </c>
      <c r="H959" s="28"/>
      <c r="I959" s="28"/>
      <c r="J959" s="28"/>
      <c r="K959" s="28"/>
      <c r="L959" s="5"/>
      <c r="M959" s="1"/>
      <c r="N959" s="5">
        <f t="shared" ca="1" si="1883"/>
        <v>-0.20299999999999999</v>
      </c>
      <c r="O959" s="5">
        <f t="shared" ca="1" si="1924"/>
        <v>-0.20299999999999999</v>
      </c>
      <c r="P959" s="30">
        <f t="shared" ca="1" si="1891"/>
        <v>0</v>
      </c>
      <c r="Q959" s="28"/>
      <c r="R959" s="28"/>
      <c r="S959" s="28"/>
      <c r="T959" s="28"/>
      <c r="U959" s="5"/>
    </row>
    <row r="960" spans="1:21" x14ac:dyDescent="0.25">
      <c r="A960" s="4">
        <v>952</v>
      </c>
      <c r="B960" s="37" t="str">
        <f>MID(VLOOKUP(A960/4,'Nyquist Rate - Tx'!$E$15:$J$270,6),(MOD(A960,4)+1),1)</f>
        <v>0</v>
      </c>
      <c r="C960" s="5">
        <f t="shared" ca="1" si="1888"/>
        <v>-32</v>
      </c>
      <c r="D960" s="35"/>
      <c r="E960" s="5">
        <f t="shared" ca="1" si="1878"/>
        <v>-6.4000000000000001E-2</v>
      </c>
      <c r="F960" s="5">
        <f t="shared" ca="1" si="1889"/>
        <v>-6.4000000000000001E-2</v>
      </c>
      <c r="G960" s="27">
        <f t="shared" ca="1" si="1890"/>
        <v>0</v>
      </c>
      <c r="H960" s="27" t="str">
        <f t="shared" ref="H960" ca="1" si="1997">CONCATENATE(G960, G961, G962, G963)</f>
        <v>0110</v>
      </c>
      <c r="I960" s="27">
        <f t="shared" ref="I960" ca="1" si="1998">BIN2DEC(H960)</f>
        <v>6</v>
      </c>
      <c r="J960" s="27">
        <v>238</v>
      </c>
      <c r="K960" s="27">
        <f t="shared" ref="K960" ca="1" si="1999">ABS(BIN2DEC(CONCATENATE(B960,B961,B962,B963))-I960)</f>
        <v>0</v>
      </c>
      <c r="L960" s="23">
        <f t="shared" ref="L960" ca="1" si="2000">I960*$K$2+$K$2/2</f>
        <v>8.125</v>
      </c>
      <c r="M960" s="1"/>
      <c r="N960" s="5">
        <f t="shared" ca="1" si="1883"/>
        <v>-0.22399999999999998</v>
      </c>
      <c r="O960" s="5">
        <f t="shared" ca="1" si="1924"/>
        <v>-0.22399999999999998</v>
      </c>
      <c r="P960" s="30">
        <f t="shared" ca="1" si="1891"/>
        <v>0</v>
      </c>
      <c r="Q960" s="30" t="str">
        <f t="shared" ref="Q960" ca="1" si="2001">CONCATENATE(P960,P961,P962,P963)</f>
        <v>0110</v>
      </c>
      <c r="R960" s="30">
        <f t="shared" ref="R960" ca="1" si="2002">BIN2DEC(Q960)</f>
        <v>6</v>
      </c>
      <c r="S960" s="30">
        <v>238</v>
      </c>
      <c r="T960" s="30">
        <f t="shared" ref="T960" ca="1" si="2003">ABS(BIN2DEC(CONCATENATE(B960,B961,B962,B963))-R960)</f>
        <v>0</v>
      </c>
      <c r="U960" s="11">
        <f t="shared" ref="U960" ca="1" si="2004">R960*$K$2</f>
        <v>7.5</v>
      </c>
    </row>
    <row r="961" spans="1:21" x14ac:dyDescent="0.25">
      <c r="A961" s="4">
        <v>953</v>
      </c>
      <c r="B961" s="37" t="str">
        <f>MID(VLOOKUP(A961/4,'Nyquist Rate - Tx'!$E$15:$J$270,6),(MOD(A961,4)+1),1)</f>
        <v>1</v>
      </c>
      <c r="C961" s="5">
        <f t="shared" ca="1" si="1888"/>
        <v>-17</v>
      </c>
      <c r="D961" s="35"/>
      <c r="E961" s="5">
        <f t="shared" ca="1" si="1878"/>
        <v>-3.4000000000000002E-2</v>
      </c>
      <c r="F961" s="5">
        <f t="shared" ca="1" si="1889"/>
        <v>0.96599999999999997</v>
      </c>
      <c r="G961" s="27">
        <f t="shared" ca="1" si="1890"/>
        <v>1</v>
      </c>
      <c r="H961" s="28"/>
      <c r="I961" s="28"/>
      <c r="J961" s="28"/>
      <c r="K961" s="28"/>
      <c r="L961" s="5"/>
      <c r="M961" s="1"/>
      <c r="N961" s="5">
        <f t="shared" ca="1" si="1883"/>
        <v>-0.11899999999999999</v>
      </c>
      <c r="O961" s="5">
        <f t="shared" ca="1" si="1924"/>
        <v>0.88100000000000001</v>
      </c>
      <c r="P961" s="30">
        <f t="shared" ca="1" si="1891"/>
        <v>1</v>
      </c>
      <c r="Q961" s="28"/>
      <c r="R961" s="28"/>
      <c r="S961" s="28"/>
      <c r="T961" s="28"/>
      <c r="U961" s="5"/>
    </row>
    <row r="962" spans="1:21" x14ac:dyDescent="0.25">
      <c r="A962" s="4">
        <v>954</v>
      </c>
      <c r="B962" s="37" t="str">
        <f>MID(VLOOKUP(A962/4,'Nyquist Rate - Tx'!$E$15:$J$270,6),(MOD(A962,4)+1),1)</f>
        <v>1</v>
      </c>
      <c r="C962" s="5">
        <f t="shared" ca="1" si="1888"/>
        <v>98</v>
      </c>
      <c r="D962" s="35"/>
      <c r="E962" s="5">
        <f t="shared" ca="1" si="1878"/>
        <v>0.19600000000000001</v>
      </c>
      <c r="F962" s="5">
        <f t="shared" ca="1" si="1889"/>
        <v>1.196</v>
      </c>
      <c r="G962" s="27">
        <f t="shared" ca="1" si="1890"/>
        <v>1</v>
      </c>
      <c r="H962" s="28"/>
      <c r="I962" s="28"/>
      <c r="J962" s="28"/>
      <c r="K962" s="28"/>
      <c r="L962" s="5"/>
      <c r="M962" s="1"/>
      <c r="N962" s="5">
        <f t="shared" ca="1" si="1883"/>
        <v>0.68599999999999994</v>
      </c>
      <c r="O962" s="5">
        <f t="shared" ca="1" si="1924"/>
        <v>1.6859999999999999</v>
      </c>
      <c r="P962" s="30">
        <f t="shared" ca="1" si="1891"/>
        <v>1</v>
      </c>
      <c r="Q962" s="28"/>
      <c r="R962" s="28"/>
      <c r="S962" s="28"/>
      <c r="T962" s="28"/>
      <c r="U962" s="5"/>
    </row>
    <row r="963" spans="1:21" x14ac:dyDescent="0.25">
      <c r="A963" s="4">
        <v>955</v>
      </c>
      <c r="B963" s="37" t="str">
        <f>MID(VLOOKUP(A963/4,'Nyquist Rate - Tx'!$E$15:$J$270,6),(MOD(A963,4)+1),1)</f>
        <v>0</v>
      </c>
      <c r="C963" s="5">
        <f t="shared" ca="1" si="1888"/>
        <v>69</v>
      </c>
      <c r="D963" s="35"/>
      <c r="E963" s="5">
        <f t="shared" ca="1" si="1878"/>
        <v>0.13799999999999998</v>
      </c>
      <c r="F963" s="5">
        <f t="shared" ca="1" si="1889"/>
        <v>0.13799999999999998</v>
      </c>
      <c r="G963" s="27">
        <f t="shared" ca="1" si="1890"/>
        <v>0</v>
      </c>
      <c r="H963" s="28"/>
      <c r="I963" s="28"/>
      <c r="J963" s="28"/>
      <c r="K963" s="28"/>
      <c r="L963" s="5"/>
      <c r="M963" s="1"/>
      <c r="N963" s="5">
        <f t="shared" ca="1" si="1883"/>
        <v>0.48299999999999993</v>
      </c>
      <c r="O963" s="5">
        <f t="shared" ca="1" si="1924"/>
        <v>0.48299999999999993</v>
      </c>
      <c r="P963" s="30">
        <f t="shared" ca="1" si="1891"/>
        <v>0</v>
      </c>
      <c r="Q963" s="28"/>
      <c r="R963" s="28"/>
      <c r="S963" s="28"/>
      <c r="T963" s="28"/>
      <c r="U963" s="5"/>
    </row>
    <row r="964" spans="1:21" x14ac:dyDescent="0.25">
      <c r="A964" s="4">
        <v>956</v>
      </c>
      <c r="B964" s="37" t="str">
        <f>MID(VLOOKUP(A964/4,'Nyquist Rate - Tx'!$E$15:$J$270,6),(MOD(A964,4)+1),1)</f>
        <v>0</v>
      </c>
      <c r="C964" s="5">
        <f t="shared" ca="1" si="1888"/>
        <v>71</v>
      </c>
      <c r="D964" s="35"/>
      <c r="E964" s="5">
        <f t="shared" ca="1" si="1878"/>
        <v>0.14199999999999999</v>
      </c>
      <c r="F964" s="5">
        <f t="shared" ca="1" si="1889"/>
        <v>0.14199999999999999</v>
      </c>
      <c r="G964" s="27">
        <f t="shared" ca="1" si="1890"/>
        <v>0</v>
      </c>
      <c r="H964" s="27" t="str">
        <f t="shared" ref="H964" ca="1" si="2005">CONCATENATE(G964, G965, G966, G967)</f>
        <v>0000</v>
      </c>
      <c r="I964" s="27">
        <f t="shared" ref="I964" ca="1" si="2006">BIN2DEC(H964)</f>
        <v>0</v>
      </c>
      <c r="J964" s="28">
        <v>239</v>
      </c>
      <c r="K964" s="27">
        <f t="shared" ref="K964" ca="1" si="2007">ABS(BIN2DEC(CONCATENATE(B964,B965,B966,B967))-I964)</f>
        <v>0</v>
      </c>
      <c r="L964" s="23">
        <f t="shared" ref="L964" ca="1" si="2008">I964*$K$2+$K$2/2</f>
        <v>0.625</v>
      </c>
      <c r="M964" s="1"/>
      <c r="N964" s="5">
        <f t="shared" ca="1" si="1883"/>
        <v>0.49699999999999994</v>
      </c>
      <c r="O964" s="5">
        <f t="shared" ca="1" si="1924"/>
        <v>0.49699999999999994</v>
      </c>
      <c r="P964" s="30">
        <f t="shared" ca="1" si="1891"/>
        <v>0</v>
      </c>
      <c r="Q964" s="30" t="str">
        <f t="shared" ref="Q964" ca="1" si="2009">CONCATENATE(P964,P965,P966,P967)</f>
        <v>0100</v>
      </c>
      <c r="R964" s="30">
        <f t="shared" ref="R964" ca="1" si="2010">BIN2DEC(Q964)</f>
        <v>4</v>
      </c>
      <c r="S964" s="30">
        <v>239</v>
      </c>
      <c r="T964" s="30">
        <f t="shared" ref="T964" ca="1" si="2011">ABS(BIN2DEC(CONCATENATE(B964,B965,B966,B967))-R964)</f>
        <v>4</v>
      </c>
      <c r="U964" s="11">
        <f t="shared" ref="U964" ca="1" si="2012">R964*$K$2</f>
        <v>5</v>
      </c>
    </row>
    <row r="965" spans="1:21" x14ac:dyDescent="0.25">
      <c r="A965" s="4">
        <v>957</v>
      </c>
      <c r="B965" s="37" t="str">
        <f>MID(VLOOKUP(A965/4,'Nyquist Rate - Tx'!$E$15:$J$270,6),(MOD(A965,4)+1),1)</f>
        <v>0</v>
      </c>
      <c r="C965" s="5">
        <f t="shared" ca="1" si="1888"/>
        <v>76</v>
      </c>
      <c r="D965" s="35"/>
      <c r="E965" s="5">
        <f t="shared" ca="1" si="1878"/>
        <v>0.15200000000000002</v>
      </c>
      <c r="F965" s="5">
        <f t="shared" ca="1" si="1889"/>
        <v>0.15200000000000002</v>
      </c>
      <c r="G965" s="27">
        <f t="shared" ca="1" si="1890"/>
        <v>0</v>
      </c>
      <c r="H965" s="28"/>
      <c r="I965" s="28"/>
      <c r="J965" s="28"/>
      <c r="K965" s="28"/>
      <c r="L965" s="5"/>
      <c r="M965" s="1"/>
      <c r="N965" s="5">
        <f t="shared" ca="1" si="1883"/>
        <v>0.53199999999999992</v>
      </c>
      <c r="O965" s="5">
        <f t="shared" ca="1" si="1924"/>
        <v>0.53199999999999992</v>
      </c>
      <c r="P965" s="30">
        <f t="shared" ca="1" si="1891"/>
        <v>1</v>
      </c>
      <c r="Q965" s="28"/>
      <c r="R965" s="28"/>
      <c r="S965" s="28"/>
      <c r="T965" s="28"/>
      <c r="U965" s="5"/>
    </row>
    <row r="966" spans="1:21" x14ac:dyDescent="0.25">
      <c r="A966" s="4">
        <v>958</v>
      </c>
      <c r="B966" s="37" t="str">
        <f>MID(VLOOKUP(A966/4,'Nyquist Rate - Tx'!$E$15:$J$270,6),(MOD(A966,4)+1),1)</f>
        <v>0</v>
      </c>
      <c r="C966" s="5">
        <f t="shared" ca="1" si="1888"/>
        <v>-43</v>
      </c>
      <c r="D966" s="35"/>
      <c r="E966" s="5">
        <f t="shared" ca="1" si="1878"/>
        <v>-8.6000000000000007E-2</v>
      </c>
      <c r="F966" s="5">
        <f t="shared" ca="1" si="1889"/>
        <v>-8.6000000000000007E-2</v>
      </c>
      <c r="G966" s="27">
        <f t="shared" ca="1" si="1890"/>
        <v>0</v>
      </c>
      <c r="H966" s="28"/>
      <c r="I966" s="28"/>
      <c r="J966" s="28"/>
      <c r="K966" s="28"/>
      <c r="L966" s="5"/>
      <c r="M966" s="1"/>
      <c r="N966" s="5">
        <f t="shared" ca="1" si="1883"/>
        <v>-0.30099999999999999</v>
      </c>
      <c r="O966" s="5">
        <f t="shared" ca="1" si="1924"/>
        <v>-0.30099999999999999</v>
      </c>
      <c r="P966" s="30">
        <f t="shared" ca="1" si="1891"/>
        <v>0</v>
      </c>
      <c r="Q966" s="28"/>
      <c r="R966" s="28"/>
      <c r="S966" s="28"/>
      <c r="T966" s="28"/>
      <c r="U966" s="5"/>
    </row>
    <row r="967" spans="1:21" x14ac:dyDescent="0.25">
      <c r="A967" s="4">
        <v>959</v>
      </c>
      <c r="B967" s="37" t="str">
        <f>MID(VLOOKUP(A967/4,'Nyquist Rate - Tx'!$E$15:$J$270,6),(MOD(A967,4)+1),1)</f>
        <v>0</v>
      </c>
      <c r="C967" s="5">
        <f t="shared" ca="1" si="1888"/>
        <v>20</v>
      </c>
      <c r="D967" s="35"/>
      <c r="E967" s="5">
        <f t="shared" ca="1" si="1878"/>
        <v>4.0000000000000008E-2</v>
      </c>
      <c r="F967" s="5">
        <f t="shared" ca="1" si="1889"/>
        <v>4.0000000000000008E-2</v>
      </c>
      <c r="G967" s="27">
        <f t="shared" ca="1" si="1890"/>
        <v>0</v>
      </c>
      <c r="H967" s="28"/>
      <c r="I967" s="28"/>
      <c r="J967" s="28"/>
      <c r="K967" s="28"/>
      <c r="L967" s="5"/>
      <c r="M967" s="1"/>
      <c r="N967" s="5">
        <f t="shared" ca="1" si="1883"/>
        <v>0.13999999999999999</v>
      </c>
      <c r="O967" s="5">
        <f t="shared" ca="1" si="1924"/>
        <v>0.13999999999999999</v>
      </c>
      <c r="P967" s="30">
        <f t="shared" ca="1" si="1891"/>
        <v>0</v>
      </c>
      <c r="Q967" s="28"/>
      <c r="R967" s="28"/>
      <c r="S967" s="28"/>
      <c r="T967" s="28"/>
      <c r="U967" s="5"/>
    </row>
    <row r="968" spans="1:21" x14ac:dyDescent="0.25">
      <c r="A968" s="4">
        <v>960</v>
      </c>
      <c r="B968" s="37" t="str">
        <f>MID(VLOOKUP(A968/4,'Nyquist Rate - Tx'!$E$15:$J$270,6),(MOD(A968,4)+1),1)</f>
        <v>1</v>
      </c>
      <c r="C968" s="5">
        <f t="shared" ca="1" si="1888"/>
        <v>-48</v>
      </c>
      <c r="D968" s="35"/>
      <c r="E968" s="5">
        <f t="shared" ref="E968:E1031" ca="1" si="2013">(C968/100)*$F$2</f>
        <v>-9.6000000000000002E-2</v>
      </c>
      <c r="F968" s="5">
        <f t="shared" ca="1" si="1889"/>
        <v>0.90400000000000003</v>
      </c>
      <c r="G968" s="27">
        <f t="shared" ca="1" si="1890"/>
        <v>1</v>
      </c>
      <c r="H968" s="27" t="str">
        <f t="shared" ref="H968" ca="1" si="2014">CONCATENATE(G968, G969, G970, G971)</f>
        <v>1001</v>
      </c>
      <c r="I968" s="27">
        <f t="shared" ref="I968" ca="1" si="2015">BIN2DEC(H968)</f>
        <v>9</v>
      </c>
      <c r="J968" s="27">
        <v>240</v>
      </c>
      <c r="K968" s="27">
        <f t="shared" ref="K968" ca="1" si="2016">ABS(BIN2DEC(CONCATENATE(B968,B969,B970,B971))-I968)</f>
        <v>0</v>
      </c>
      <c r="L968" s="23">
        <f t="shared" ref="L968" ca="1" si="2017">I968*$K$2+$K$2/2</f>
        <v>11.875</v>
      </c>
      <c r="M968" s="1"/>
      <c r="N968" s="5">
        <f t="shared" ref="N968:N1031" ca="1" si="2018">(C968/100)*$F$3</f>
        <v>-0.33599999999999997</v>
      </c>
      <c r="O968" s="5">
        <f t="shared" ca="1" si="1924"/>
        <v>0.66400000000000003</v>
      </c>
      <c r="P968" s="30">
        <f t="shared" ca="1" si="1891"/>
        <v>1</v>
      </c>
      <c r="Q968" s="30" t="str">
        <f t="shared" ref="Q968" ca="1" si="2019">CONCATENATE(P968,P969,P970,P971)</f>
        <v>1010</v>
      </c>
      <c r="R968" s="30">
        <f t="shared" ref="R968" ca="1" si="2020">BIN2DEC(Q968)</f>
        <v>10</v>
      </c>
      <c r="S968" s="30">
        <v>240</v>
      </c>
      <c r="T968" s="30">
        <f t="shared" ref="T968" ca="1" si="2021">ABS(BIN2DEC(CONCATENATE(B968,B969,B970,B971))-R968)</f>
        <v>1</v>
      </c>
      <c r="U968" s="11">
        <f t="shared" ref="U968" ca="1" si="2022">R968*$K$2</f>
        <v>12.5</v>
      </c>
    </row>
    <row r="969" spans="1:21" x14ac:dyDescent="0.25">
      <c r="A969" s="4">
        <v>961</v>
      </c>
      <c r="B969" s="37" t="str">
        <f>MID(VLOOKUP(A969/4,'Nyquist Rate - Tx'!$E$15:$J$270,6),(MOD(A969,4)+1),1)</f>
        <v>0</v>
      </c>
      <c r="C969" s="5">
        <f t="shared" ref="C969:C1031" ca="1" si="2023">RANDBETWEEN(-100,100)</f>
        <v>-34</v>
      </c>
      <c r="D969" s="35"/>
      <c r="E969" s="5">
        <f t="shared" ca="1" si="2013"/>
        <v>-6.8000000000000005E-2</v>
      </c>
      <c r="F969" s="5">
        <f t="shared" ref="F969:F1031" ca="1" si="2024">B969+E969</f>
        <v>-6.8000000000000005E-2</v>
      </c>
      <c r="G969" s="27">
        <f t="shared" ref="G969:G1031" ca="1" si="2025">IF(F969&lt;0.5, 0, 1)</f>
        <v>0</v>
      </c>
      <c r="H969" s="28"/>
      <c r="I969" s="28"/>
      <c r="J969" s="28"/>
      <c r="K969" s="28"/>
      <c r="L969" s="5"/>
      <c r="M969" s="1"/>
      <c r="N969" s="5">
        <f t="shared" ca="1" si="2018"/>
        <v>-0.23799999999999999</v>
      </c>
      <c r="O969" s="5">
        <f t="shared" ca="1" si="1924"/>
        <v>-0.23799999999999999</v>
      </c>
      <c r="P969" s="30">
        <f t="shared" ref="P969:P1031" ca="1" si="2026">IF(O969&lt;0.5, 0, 1)</f>
        <v>0</v>
      </c>
      <c r="Q969" s="28"/>
      <c r="R969" s="28"/>
      <c r="S969" s="28"/>
      <c r="T969" s="28"/>
      <c r="U969" s="5"/>
    </row>
    <row r="970" spans="1:21" x14ac:dyDescent="0.25">
      <c r="A970" s="4">
        <v>962</v>
      </c>
      <c r="B970" s="37" t="str">
        <f>MID(VLOOKUP(A970/4,'Nyquist Rate - Tx'!$E$15:$J$270,6),(MOD(A970,4)+1),1)</f>
        <v>0</v>
      </c>
      <c r="C970" s="5">
        <f t="shared" ca="1" si="2023"/>
        <v>98</v>
      </c>
      <c r="D970" s="35"/>
      <c r="E970" s="5">
        <f t="shared" ca="1" si="2013"/>
        <v>0.19600000000000001</v>
      </c>
      <c r="F970" s="5">
        <f t="shared" ca="1" si="2024"/>
        <v>0.19600000000000001</v>
      </c>
      <c r="G970" s="27">
        <f t="shared" ca="1" si="2025"/>
        <v>0</v>
      </c>
      <c r="H970" s="28"/>
      <c r="I970" s="28"/>
      <c r="J970" s="28"/>
      <c r="K970" s="28"/>
      <c r="L970" s="5"/>
      <c r="M970" s="1"/>
      <c r="N970" s="5">
        <f t="shared" ca="1" si="2018"/>
        <v>0.68599999999999994</v>
      </c>
      <c r="O970" s="5">
        <f t="shared" ca="1" si="1924"/>
        <v>0.68599999999999994</v>
      </c>
      <c r="P970" s="30">
        <f t="shared" ca="1" si="2026"/>
        <v>1</v>
      </c>
      <c r="Q970" s="28"/>
      <c r="R970" s="28"/>
      <c r="S970" s="28"/>
      <c r="T970" s="28"/>
      <c r="U970" s="5"/>
    </row>
    <row r="971" spans="1:21" x14ac:dyDescent="0.25">
      <c r="A971" s="4">
        <v>963</v>
      </c>
      <c r="B971" s="37" t="str">
        <f>MID(VLOOKUP(A971/4,'Nyquist Rate - Tx'!$E$15:$J$270,6),(MOD(A971,4)+1),1)</f>
        <v>1</v>
      </c>
      <c r="C971" s="5">
        <f t="shared" ca="1" si="2023"/>
        <v>-87</v>
      </c>
      <c r="D971" s="35"/>
      <c r="E971" s="5">
        <f t="shared" ca="1" si="2013"/>
        <v>-0.17400000000000002</v>
      </c>
      <c r="F971" s="5">
        <f t="shared" ca="1" si="2024"/>
        <v>0.82599999999999996</v>
      </c>
      <c r="G971" s="27">
        <f t="shared" ca="1" si="2025"/>
        <v>1</v>
      </c>
      <c r="H971" s="28"/>
      <c r="I971" s="28"/>
      <c r="J971" s="28"/>
      <c r="K971" s="28"/>
      <c r="L971" s="5"/>
      <c r="M971" s="1"/>
      <c r="N971" s="5">
        <f t="shared" ca="1" si="2018"/>
        <v>-0.60899999999999999</v>
      </c>
      <c r="O971" s="5">
        <f t="shared" ca="1" si="1924"/>
        <v>0.39100000000000001</v>
      </c>
      <c r="P971" s="30">
        <f t="shared" ca="1" si="2026"/>
        <v>0</v>
      </c>
      <c r="Q971" s="28"/>
      <c r="R971" s="28"/>
      <c r="S971" s="28"/>
      <c r="T971" s="28"/>
      <c r="U971" s="5"/>
    </row>
    <row r="972" spans="1:21" x14ac:dyDescent="0.25">
      <c r="A972" s="4">
        <v>964</v>
      </c>
      <c r="B972" s="37" t="str">
        <f>MID(VLOOKUP(A972/4,'Nyquist Rate - Tx'!$E$15:$J$270,6),(MOD(A972,4)+1),1)</f>
        <v>0</v>
      </c>
      <c r="C972" s="5">
        <f t="shared" ca="1" si="2023"/>
        <v>-53</v>
      </c>
      <c r="D972" s="35"/>
      <c r="E972" s="5">
        <f t="shared" ca="1" si="2013"/>
        <v>-0.10600000000000001</v>
      </c>
      <c r="F972" s="5">
        <f t="shared" ca="1" si="2024"/>
        <v>-0.10600000000000001</v>
      </c>
      <c r="G972" s="27">
        <f t="shared" ca="1" si="2025"/>
        <v>0</v>
      </c>
      <c r="H972" s="27" t="str">
        <f t="shared" ref="H972" ca="1" si="2027">CONCATENATE(G972, G973, G974, G975)</f>
        <v>0000</v>
      </c>
      <c r="I972" s="27">
        <f t="shared" ref="I972" ca="1" si="2028">BIN2DEC(H972)</f>
        <v>0</v>
      </c>
      <c r="J972" s="28">
        <v>241</v>
      </c>
      <c r="K972" s="27">
        <f t="shared" ref="K972" ca="1" si="2029">ABS(BIN2DEC(CONCATENATE(B972,B973,B974,B975))-I972)</f>
        <v>0</v>
      </c>
      <c r="L972" s="23">
        <f t="shared" ref="L972" ca="1" si="2030">I972*$K$2+$K$2/2</f>
        <v>0.625</v>
      </c>
      <c r="M972" s="1"/>
      <c r="N972" s="5">
        <f t="shared" ca="1" si="2018"/>
        <v>-0.371</v>
      </c>
      <c r="O972" s="5">
        <f t="shared" ca="1" si="1924"/>
        <v>-0.371</v>
      </c>
      <c r="P972" s="30">
        <f t="shared" ca="1" si="2026"/>
        <v>0</v>
      </c>
      <c r="Q972" s="30" t="str">
        <f t="shared" ref="Q972" ca="1" si="2031">CONCATENATE(P972,P973,P974,P975)</f>
        <v>0000</v>
      </c>
      <c r="R972" s="30">
        <f t="shared" ref="R972" ca="1" si="2032">BIN2DEC(Q972)</f>
        <v>0</v>
      </c>
      <c r="S972" s="30">
        <v>241</v>
      </c>
      <c r="T972" s="30">
        <f t="shared" ref="T972" ca="1" si="2033">ABS(BIN2DEC(CONCATENATE(B972,B973,B974,B975))-R972)</f>
        <v>0</v>
      </c>
      <c r="U972" s="11">
        <f t="shared" ref="U972" ca="1" si="2034">R972*$K$2</f>
        <v>0</v>
      </c>
    </row>
    <row r="973" spans="1:21" x14ac:dyDescent="0.25">
      <c r="A973" s="4">
        <v>965</v>
      </c>
      <c r="B973" s="37" t="str">
        <f>MID(VLOOKUP(A973/4,'Nyquist Rate - Tx'!$E$15:$J$270,6),(MOD(A973,4)+1),1)</f>
        <v>0</v>
      </c>
      <c r="C973" s="5">
        <f t="shared" ca="1" si="2023"/>
        <v>-38</v>
      </c>
      <c r="D973" s="35"/>
      <c r="E973" s="5">
        <f t="shared" ca="1" si="2013"/>
        <v>-7.6000000000000012E-2</v>
      </c>
      <c r="F973" s="5">
        <f t="shared" ca="1" si="2024"/>
        <v>-7.6000000000000012E-2</v>
      </c>
      <c r="G973" s="27">
        <f t="shared" ca="1" si="2025"/>
        <v>0</v>
      </c>
      <c r="H973" s="28"/>
      <c r="I973" s="28"/>
      <c r="J973" s="28"/>
      <c r="K973" s="28"/>
      <c r="L973" s="5"/>
      <c r="M973" s="1"/>
      <c r="N973" s="5">
        <f t="shared" ca="1" si="2018"/>
        <v>-0.26599999999999996</v>
      </c>
      <c r="O973" s="5">
        <f t="shared" ca="1" si="1924"/>
        <v>-0.26599999999999996</v>
      </c>
      <c r="P973" s="30">
        <f t="shared" ca="1" si="2026"/>
        <v>0</v>
      </c>
      <c r="Q973" s="28"/>
      <c r="R973" s="28"/>
      <c r="S973" s="28"/>
      <c r="T973" s="28"/>
      <c r="U973" s="5"/>
    </row>
    <row r="974" spans="1:21" x14ac:dyDescent="0.25">
      <c r="A974" s="4">
        <v>966</v>
      </c>
      <c r="B974" s="37" t="str">
        <f>MID(VLOOKUP(A974/4,'Nyquist Rate - Tx'!$E$15:$J$270,6),(MOD(A974,4)+1),1)</f>
        <v>0</v>
      </c>
      <c r="C974" s="5">
        <f t="shared" ca="1" si="2023"/>
        <v>31</v>
      </c>
      <c r="D974" s="35"/>
      <c r="E974" s="5">
        <f t="shared" ca="1" si="2013"/>
        <v>6.2E-2</v>
      </c>
      <c r="F974" s="5">
        <f t="shared" ca="1" si="2024"/>
        <v>6.2E-2</v>
      </c>
      <c r="G974" s="27">
        <f t="shared" ca="1" si="2025"/>
        <v>0</v>
      </c>
      <c r="H974" s="28"/>
      <c r="I974" s="28"/>
      <c r="J974" s="28"/>
      <c r="K974" s="28"/>
      <c r="L974" s="5"/>
      <c r="M974" s="1"/>
      <c r="N974" s="5">
        <f t="shared" ca="1" si="2018"/>
        <v>0.217</v>
      </c>
      <c r="O974" s="5">
        <f t="shared" ca="1" si="1924"/>
        <v>0.217</v>
      </c>
      <c r="P974" s="30">
        <f t="shared" ca="1" si="2026"/>
        <v>0</v>
      </c>
      <c r="Q974" s="28"/>
      <c r="R974" s="28"/>
      <c r="S974" s="28"/>
      <c r="T974" s="28"/>
      <c r="U974" s="5"/>
    </row>
    <row r="975" spans="1:21" x14ac:dyDescent="0.25">
      <c r="A975" s="4">
        <v>967</v>
      </c>
      <c r="B975" s="37" t="str">
        <f>MID(VLOOKUP(A975/4,'Nyquist Rate - Tx'!$E$15:$J$270,6),(MOD(A975,4)+1),1)</f>
        <v>0</v>
      </c>
      <c r="C975" s="5">
        <f t="shared" ca="1" si="2023"/>
        <v>-21</v>
      </c>
      <c r="D975" s="35"/>
      <c r="E975" s="5">
        <f t="shared" ca="1" si="2013"/>
        <v>-4.2000000000000003E-2</v>
      </c>
      <c r="F975" s="5">
        <f t="shared" ca="1" si="2024"/>
        <v>-4.2000000000000003E-2</v>
      </c>
      <c r="G975" s="27">
        <f t="shared" ca="1" si="2025"/>
        <v>0</v>
      </c>
      <c r="H975" s="28"/>
      <c r="I975" s="28"/>
      <c r="J975" s="28"/>
      <c r="K975" s="28"/>
      <c r="L975" s="5"/>
      <c r="M975" s="1"/>
      <c r="N975" s="5">
        <f t="shared" ca="1" si="2018"/>
        <v>-0.14699999999999999</v>
      </c>
      <c r="O975" s="5">
        <f t="shared" ca="1" si="1924"/>
        <v>-0.14699999999999999</v>
      </c>
      <c r="P975" s="30">
        <f t="shared" ca="1" si="2026"/>
        <v>0</v>
      </c>
      <c r="Q975" s="28"/>
      <c r="R975" s="28"/>
      <c r="S975" s="28"/>
      <c r="T975" s="28"/>
      <c r="U975" s="5"/>
    </row>
    <row r="976" spans="1:21" x14ac:dyDescent="0.25">
      <c r="A976" s="4">
        <v>968</v>
      </c>
      <c r="B976" s="37" t="str">
        <f>MID(VLOOKUP(A976/4,'Nyquist Rate - Tx'!$E$15:$J$270,6),(MOD(A976,4)+1),1)</f>
        <v>0</v>
      </c>
      <c r="C976" s="5">
        <f t="shared" ca="1" si="2023"/>
        <v>-89</v>
      </c>
      <c r="D976" s="35"/>
      <c r="E976" s="5">
        <f t="shared" ca="1" si="2013"/>
        <v>-0.17800000000000002</v>
      </c>
      <c r="F976" s="5">
        <f t="shared" ca="1" si="2024"/>
        <v>-0.17800000000000002</v>
      </c>
      <c r="G976" s="27">
        <f t="shared" ca="1" si="2025"/>
        <v>0</v>
      </c>
      <c r="H976" s="27" t="str">
        <f t="shared" ref="H976" ca="1" si="2035">CONCATENATE(G976, G977, G978, G979)</f>
        <v>0110</v>
      </c>
      <c r="I976" s="27">
        <f t="shared" ref="I976" ca="1" si="2036">BIN2DEC(H976)</f>
        <v>6</v>
      </c>
      <c r="J976" s="27">
        <v>242</v>
      </c>
      <c r="K976" s="27">
        <f t="shared" ref="K976" ca="1" si="2037">ABS(BIN2DEC(CONCATENATE(B976,B977,B978,B979))-I976)</f>
        <v>0</v>
      </c>
      <c r="L976" s="23">
        <f t="shared" ref="L976" ca="1" si="2038">I976*$K$2+$K$2/2</f>
        <v>8.125</v>
      </c>
      <c r="M976" s="1"/>
      <c r="N976" s="5">
        <f t="shared" ca="1" si="2018"/>
        <v>-0.623</v>
      </c>
      <c r="O976" s="5">
        <f t="shared" ca="1" si="1924"/>
        <v>-0.623</v>
      </c>
      <c r="P976" s="30">
        <f t="shared" ca="1" si="2026"/>
        <v>0</v>
      </c>
      <c r="Q976" s="30" t="str">
        <f t="shared" ref="Q976" ca="1" si="2039">CONCATENATE(P976,P977,P978,P979)</f>
        <v>0010</v>
      </c>
      <c r="R976" s="30">
        <f t="shared" ref="R976" ca="1" si="2040">BIN2DEC(Q976)</f>
        <v>2</v>
      </c>
      <c r="S976" s="30">
        <v>242</v>
      </c>
      <c r="T976" s="30">
        <f t="shared" ref="T976" ca="1" si="2041">ABS(BIN2DEC(CONCATENATE(B976,B977,B978,B979))-R976)</f>
        <v>4</v>
      </c>
      <c r="U976" s="11">
        <f t="shared" ref="U976" ca="1" si="2042">R976*$K$2</f>
        <v>2.5</v>
      </c>
    </row>
    <row r="977" spans="1:21" x14ac:dyDescent="0.25">
      <c r="A977" s="4">
        <v>969</v>
      </c>
      <c r="B977" s="37" t="str">
        <f>MID(VLOOKUP(A977/4,'Nyquist Rate - Tx'!$E$15:$J$270,6),(MOD(A977,4)+1),1)</f>
        <v>1</v>
      </c>
      <c r="C977" s="5">
        <f t="shared" ca="1" si="2023"/>
        <v>-85</v>
      </c>
      <c r="D977" s="35"/>
      <c r="E977" s="5">
        <f t="shared" ca="1" si="2013"/>
        <v>-0.17</v>
      </c>
      <c r="F977" s="5">
        <f t="shared" ca="1" si="2024"/>
        <v>0.83</v>
      </c>
      <c r="G977" s="27">
        <f t="shared" ca="1" si="2025"/>
        <v>1</v>
      </c>
      <c r="H977" s="28"/>
      <c r="I977" s="28"/>
      <c r="J977" s="28"/>
      <c r="K977" s="28"/>
      <c r="L977" s="5"/>
      <c r="M977" s="1"/>
      <c r="N977" s="5">
        <f t="shared" ca="1" si="2018"/>
        <v>-0.59499999999999997</v>
      </c>
      <c r="O977" s="5">
        <f t="shared" ca="1" si="1924"/>
        <v>0.40500000000000003</v>
      </c>
      <c r="P977" s="30">
        <f t="shared" ca="1" si="2026"/>
        <v>0</v>
      </c>
      <c r="Q977" s="28"/>
      <c r="R977" s="28"/>
      <c r="S977" s="28"/>
      <c r="T977" s="28"/>
      <c r="U977" s="5"/>
    </row>
    <row r="978" spans="1:21" x14ac:dyDescent="0.25">
      <c r="A978" s="4">
        <v>970</v>
      </c>
      <c r="B978" s="37" t="str">
        <f>MID(VLOOKUP(A978/4,'Nyquist Rate - Tx'!$E$15:$J$270,6),(MOD(A978,4)+1),1)</f>
        <v>1</v>
      </c>
      <c r="C978" s="5">
        <f t="shared" ca="1" si="2023"/>
        <v>-64</v>
      </c>
      <c r="D978" s="35"/>
      <c r="E978" s="5">
        <f t="shared" ca="1" si="2013"/>
        <v>-0.128</v>
      </c>
      <c r="F978" s="5">
        <f t="shared" ca="1" si="2024"/>
        <v>0.872</v>
      </c>
      <c r="G978" s="27">
        <f t="shared" ca="1" si="2025"/>
        <v>1</v>
      </c>
      <c r="H978" s="28"/>
      <c r="I978" s="28"/>
      <c r="J978" s="28"/>
      <c r="K978" s="28"/>
      <c r="L978" s="5"/>
      <c r="M978" s="1"/>
      <c r="N978" s="5">
        <f t="shared" ca="1" si="2018"/>
        <v>-0.44799999999999995</v>
      </c>
      <c r="O978" s="5">
        <f t="shared" ca="1" si="1924"/>
        <v>0.55200000000000005</v>
      </c>
      <c r="P978" s="30">
        <f t="shared" ca="1" si="2026"/>
        <v>1</v>
      </c>
      <c r="Q978" s="28"/>
      <c r="R978" s="28"/>
      <c r="S978" s="28"/>
      <c r="T978" s="28"/>
      <c r="U978" s="5"/>
    </row>
    <row r="979" spans="1:21" x14ac:dyDescent="0.25">
      <c r="A979" s="4">
        <v>971</v>
      </c>
      <c r="B979" s="37" t="str">
        <f>MID(VLOOKUP(A979/4,'Nyquist Rate - Tx'!$E$15:$J$270,6),(MOD(A979,4)+1),1)</f>
        <v>0</v>
      </c>
      <c r="C979" s="5">
        <f t="shared" ca="1" si="2023"/>
        <v>64</v>
      </c>
      <c r="D979" s="35"/>
      <c r="E979" s="5">
        <f t="shared" ca="1" si="2013"/>
        <v>0.128</v>
      </c>
      <c r="F979" s="5">
        <f t="shared" ca="1" si="2024"/>
        <v>0.128</v>
      </c>
      <c r="G979" s="27">
        <f t="shared" ca="1" si="2025"/>
        <v>0</v>
      </c>
      <c r="H979" s="28"/>
      <c r="I979" s="28"/>
      <c r="J979" s="28"/>
      <c r="K979" s="28"/>
      <c r="L979" s="5"/>
      <c r="M979" s="1"/>
      <c r="N979" s="5">
        <f t="shared" ca="1" si="2018"/>
        <v>0.44799999999999995</v>
      </c>
      <c r="O979" s="5">
        <f t="shared" ca="1" si="1924"/>
        <v>0.44799999999999995</v>
      </c>
      <c r="P979" s="30">
        <f t="shared" ca="1" si="2026"/>
        <v>0</v>
      </c>
      <c r="Q979" s="28"/>
      <c r="R979" s="28"/>
      <c r="S979" s="28"/>
      <c r="T979" s="28"/>
      <c r="U979" s="5"/>
    </row>
    <row r="980" spans="1:21" x14ac:dyDescent="0.25">
      <c r="A980" s="4">
        <v>972</v>
      </c>
      <c r="B980" s="37" t="str">
        <f>MID(VLOOKUP(A980/4,'Nyquist Rate - Tx'!$E$15:$J$270,6),(MOD(A980,4)+1),1)</f>
        <v>0</v>
      </c>
      <c r="C980" s="5">
        <f t="shared" ca="1" si="2023"/>
        <v>3</v>
      </c>
      <c r="D980" s="35"/>
      <c r="E980" s="5">
        <f t="shared" ca="1" si="2013"/>
        <v>6.0000000000000001E-3</v>
      </c>
      <c r="F980" s="5">
        <f t="shared" ca="1" si="2024"/>
        <v>6.0000000000000001E-3</v>
      </c>
      <c r="G980" s="27">
        <f t="shared" ca="1" si="2025"/>
        <v>0</v>
      </c>
      <c r="H980" s="27" t="str">
        <f t="shared" ref="H980" ca="1" si="2043">CONCATENATE(G980, G981, G982, G983)</f>
        <v>0000</v>
      </c>
      <c r="I980" s="27">
        <f t="shared" ref="I980" ca="1" si="2044">BIN2DEC(H980)</f>
        <v>0</v>
      </c>
      <c r="J980" s="28">
        <v>243</v>
      </c>
      <c r="K980" s="27">
        <f t="shared" ref="K980" ca="1" si="2045">ABS(BIN2DEC(CONCATENATE(B980,B981,B982,B983))-I980)</f>
        <v>0</v>
      </c>
      <c r="L980" s="23">
        <f t="shared" ref="L980" ca="1" si="2046">I980*$K$2+$K$2/2</f>
        <v>0.625</v>
      </c>
      <c r="M980" s="1"/>
      <c r="N980" s="5">
        <f t="shared" ca="1" si="2018"/>
        <v>2.0999999999999998E-2</v>
      </c>
      <c r="O980" s="5">
        <f t="shared" ca="1" si="1924"/>
        <v>2.0999999999999998E-2</v>
      </c>
      <c r="P980" s="30">
        <f t="shared" ca="1" si="2026"/>
        <v>0</v>
      </c>
      <c r="Q980" s="30" t="str">
        <f t="shared" ref="Q980" ca="1" si="2047">CONCATENATE(P980,P981,P982,P983)</f>
        <v>0000</v>
      </c>
      <c r="R980" s="30">
        <f t="shared" ref="R980" ca="1" si="2048">BIN2DEC(Q980)</f>
        <v>0</v>
      </c>
      <c r="S980" s="30">
        <v>243</v>
      </c>
      <c r="T980" s="30">
        <f t="shared" ref="T980" ca="1" si="2049">ABS(BIN2DEC(CONCATENATE(B980,B981,B982,B983))-R980)</f>
        <v>0</v>
      </c>
      <c r="U980" s="11">
        <f t="shared" ref="U980" ca="1" si="2050">R980*$K$2</f>
        <v>0</v>
      </c>
    </row>
    <row r="981" spans="1:21" x14ac:dyDescent="0.25">
      <c r="A981" s="4">
        <v>973</v>
      </c>
      <c r="B981" s="37" t="str">
        <f>MID(VLOOKUP(A981/4,'Nyquist Rate - Tx'!$E$15:$J$270,6),(MOD(A981,4)+1),1)</f>
        <v>0</v>
      </c>
      <c r="C981" s="5">
        <f t="shared" ca="1" si="2023"/>
        <v>13</v>
      </c>
      <c r="D981" s="35"/>
      <c r="E981" s="5">
        <f t="shared" ca="1" si="2013"/>
        <v>2.6000000000000002E-2</v>
      </c>
      <c r="F981" s="5">
        <f t="shared" ca="1" si="2024"/>
        <v>2.6000000000000002E-2</v>
      </c>
      <c r="G981" s="27">
        <f t="shared" ca="1" si="2025"/>
        <v>0</v>
      </c>
      <c r="H981" s="28"/>
      <c r="I981" s="28"/>
      <c r="J981" s="28"/>
      <c r="K981" s="28"/>
      <c r="L981" s="5"/>
      <c r="M981" s="1"/>
      <c r="N981" s="5">
        <f t="shared" ca="1" si="2018"/>
        <v>9.0999999999999998E-2</v>
      </c>
      <c r="O981" s="5">
        <f t="shared" ca="1" si="1924"/>
        <v>9.0999999999999998E-2</v>
      </c>
      <c r="P981" s="30">
        <f t="shared" ca="1" si="2026"/>
        <v>0</v>
      </c>
      <c r="Q981" s="28"/>
      <c r="R981" s="28"/>
      <c r="S981" s="28"/>
      <c r="T981" s="28"/>
      <c r="U981" s="5"/>
    </row>
    <row r="982" spans="1:21" x14ac:dyDescent="0.25">
      <c r="A982" s="4">
        <v>974</v>
      </c>
      <c r="B982" s="37" t="str">
        <f>MID(VLOOKUP(A982/4,'Nyquist Rate - Tx'!$E$15:$J$270,6),(MOD(A982,4)+1),1)</f>
        <v>0</v>
      </c>
      <c r="C982" s="5">
        <f t="shared" ca="1" si="2023"/>
        <v>-92</v>
      </c>
      <c r="D982" s="35"/>
      <c r="E982" s="5">
        <f t="shared" ca="1" si="2013"/>
        <v>-0.18400000000000002</v>
      </c>
      <c r="F982" s="5">
        <f t="shared" ca="1" si="2024"/>
        <v>-0.18400000000000002</v>
      </c>
      <c r="G982" s="27">
        <f t="shared" ca="1" si="2025"/>
        <v>0</v>
      </c>
      <c r="H982" s="28"/>
      <c r="I982" s="28"/>
      <c r="J982" s="28"/>
      <c r="K982" s="28"/>
      <c r="L982" s="5"/>
      <c r="M982" s="1"/>
      <c r="N982" s="5">
        <f t="shared" ca="1" si="2018"/>
        <v>-0.64400000000000002</v>
      </c>
      <c r="O982" s="5">
        <f t="shared" ca="1" si="1924"/>
        <v>-0.64400000000000002</v>
      </c>
      <c r="P982" s="30">
        <f t="shared" ca="1" si="2026"/>
        <v>0</v>
      </c>
      <c r="Q982" s="28"/>
      <c r="R982" s="28"/>
      <c r="S982" s="28"/>
      <c r="T982" s="28"/>
      <c r="U982" s="5"/>
    </row>
    <row r="983" spans="1:21" x14ac:dyDescent="0.25">
      <c r="A983" s="4">
        <v>975</v>
      </c>
      <c r="B983" s="37" t="str">
        <f>MID(VLOOKUP(A983/4,'Nyquist Rate - Tx'!$E$15:$J$270,6),(MOD(A983,4)+1),1)</f>
        <v>0</v>
      </c>
      <c r="C983" s="5">
        <f t="shared" ca="1" si="2023"/>
        <v>-81</v>
      </c>
      <c r="D983" s="35"/>
      <c r="E983" s="5">
        <f t="shared" ca="1" si="2013"/>
        <v>-0.16200000000000003</v>
      </c>
      <c r="F983" s="5">
        <f t="shared" ca="1" si="2024"/>
        <v>-0.16200000000000003</v>
      </c>
      <c r="G983" s="27">
        <f t="shared" ca="1" si="2025"/>
        <v>0</v>
      </c>
      <c r="H983" s="28"/>
      <c r="I983" s="28"/>
      <c r="J983" s="28"/>
      <c r="K983" s="28"/>
      <c r="L983" s="5"/>
      <c r="M983" s="1"/>
      <c r="N983" s="5">
        <f t="shared" ca="1" si="2018"/>
        <v>-0.56699999999999995</v>
      </c>
      <c r="O983" s="5">
        <f t="shared" ca="1" si="1924"/>
        <v>-0.56699999999999995</v>
      </c>
      <c r="P983" s="30">
        <f t="shared" ca="1" si="2026"/>
        <v>0</v>
      </c>
      <c r="Q983" s="28"/>
      <c r="R983" s="28"/>
      <c r="S983" s="28"/>
      <c r="T983" s="28"/>
      <c r="U983" s="5"/>
    </row>
    <row r="984" spans="1:21" x14ac:dyDescent="0.25">
      <c r="A984" s="4">
        <v>976</v>
      </c>
      <c r="B984" s="37" t="str">
        <f>MID(VLOOKUP(A984/4,'Nyquist Rate - Tx'!$E$15:$J$270,6),(MOD(A984,4)+1),1)</f>
        <v>1</v>
      </c>
      <c r="C984" s="5">
        <f t="shared" ca="1" si="2023"/>
        <v>83</v>
      </c>
      <c r="D984" s="35"/>
      <c r="E984" s="5">
        <f t="shared" ca="1" si="2013"/>
        <v>0.16600000000000001</v>
      </c>
      <c r="F984" s="5">
        <f t="shared" ca="1" si="2024"/>
        <v>1.1659999999999999</v>
      </c>
      <c r="G984" s="27">
        <f t="shared" ca="1" si="2025"/>
        <v>1</v>
      </c>
      <c r="H984" s="27" t="str">
        <f t="shared" ref="H984" ca="1" si="2051">CONCATENATE(G984, G985, G986, G987)</f>
        <v>1001</v>
      </c>
      <c r="I984" s="27">
        <f t="shared" ref="I984" ca="1" si="2052">BIN2DEC(H984)</f>
        <v>9</v>
      </c>
      <c r="J984" s="27">
        <v>244</v>
      </c>
      <c r="K984" s="27">
        <f t="shared" ref="K984" ca="1" si="2053">ABS(BIN2DEC(CONCATENATE(B984,B985,B986,B987))-I984)</f>
        <v>0</v>
      </c>
      <c r="L984" s="23">
        <f t="shared" ref="L984" ca="1" si="2054">I984*$K$2+$K$2/2</f>
        <v>11.875</v>
      </c>
      <c r="M984" s="1"/>
      <c r="N984" s="5">
        <f t="shared" ca="1" si="2018"/>
        <v>0.58099999999999996</v>
      </c>
      <c r="O984" s="5">
        <f t="shared" ca="1" si="1924"/>
        <v>1.581</v>
      </c>
      <c r="P984" s="30">
        <f t="shared" ca="1" si="2026"/>
        <v>1</v>
      </c>
      <c r="Q984" s="30" t="str">
        <f t="shared" ref="Q984" ca="1" si="2055">CONCATENATE(P984,P985,P986,P987)</f>
        <v>1001</v>
      </c>
      <c r="R984" s="30">
        <f t="shared" ref="R984" ca="1" si="2056">BIN2DEC(Q984)</f>
        <v>9</v>
      </c>
      <c r="S984" s="30">
        <v>244</v>
      </c>
      <c r="T984" s="30">
        <f t="shared" ref="T984" ca="1" si="2057">ABS(BIN2DEC(CONCATENATE(B984,B985,B986,B987))-R984)</f>
        <v>0</v>
      </c>
      <c r="U984" s="11">
        <f t="shared" ref="U984" ca="1" si="2058">R984*$K$2</f>
        <v>11.25</v>
      </c>
    </row>
    <row r="985" spans="1:21" x14ac:dyDescent="0.25">
      <c r="A985" s="4">
        <v>977</v>
      </c>
      <c r="B985" s="37" t="str">
        <f>MID(VLOOKUP(A985/4,'Nyquist Rate - Tx'!$E$15:$J$270,6),(MOD(A985,4)+1),1)</f>
        <v>0</v>
      </c>
      <c r="C985" s="5">
        <f t="shared" ca="1" si="2023"/>
        <v>-22</v>
      </c>
      <c r="D985" s="35"/>
      <c r="E985" s="5">
        <f t="shared" ca="1" si="2013"/>
        <v>-4.4000000000000004E-2</v>
      </c>
      <c r="F985" s="5">
        <f t="shared" ca="1" si="2024"/>
        <v>-4.4000000000000004E-2</v>
      </c>
      <c r="G985" s="27">
        <f t="shared" ca="1" si="2025"/>
        <v>0</v>
      </c>
      <c r="H985" s="28"/>
      <c r="I985" s="28"/>
      <c r="J985" s="28"/>
      <c r="K985" s="28"/>
      <c r="L985" s="5"/>
      <c r="M985" s="1"/>
      <c r="N985" s="5">
        <f t="shared" ca="1" si="2018"/>
        <v>-0.154</v>
      </c>
      <c r="O985" s="5">
        <f t="shared" ca="1" si="1924"/>
        <v>-0.154</v>
      </c>
      <c r="P985" s="30">
        <f t="shared" ca="1" si="2026"/>
        <v>0</v>
      </c>
      <c r="Q985" s="28"/>
      <c r="R985" s="28"/>
      <c r="S985" s="28"/>
      <c r="T985" s="28"/>
      <c r="U985" s="5"/>
    </row>
    <row r="986" spans="1:21" x14ac:dyDescent="0.25">
      <c r="A986" s="4">
        <v>978</v>
      </c>
      <c r="B986" s="37" t="str">
        <f>MID(VLOOKUP(A986/4,'Nyquist Rate - Tx'!$E$15:$J$270,6),(MOD(A986,4)+1),1)</f>
        <v>0</v>
      </c>
      <c r="C986" s="5">
        <f t="shared" ca="1" si="2023"/>
        <v>1</v>
      </c>
      <c r="D986" s="35"/>
      <c r="E986" s="5">
        <f t="shared" ca="1" si="2013"/>
        <v>2E-3</v>
      </c>
      <c r="F986" s="5">
        <f t="shared" ca="1" si="2024"/>
        <v>2E-3</v>
      </c>
      <c r="G986" s="27">
        <f t="shared" ca="1" si="2025"/>
        <v>0</v>
      </c>
      <c r="H986" s="28"/>
      <c r="I986" s="28"/>
      <c r="J986" s="28"/>
      <c r="K986" s="28"/>
      <c r="L986" s="5"/>
      <c r="M986" s="1"/>
      <c r="N986" s="5">
        <f t="shared" ca="1" si="2018"/>
        <v>6.9999999999999993E-3</v>
      </c>
      <c r="O986" s="5">
        <f t="shared" ref="O986:O1031" ca="1" si="2059">N986+B986</f>
        <v>6.9999999999999993E-3</v>
      </c>
      <c r="P986" s="30">
        <f t="shared" ca="1" si="2026"/>
        <v>0</v>
      </c>
      <c r="Q986" s="28"/>
      <c r="R986" s="28"/>
      <c r="S986" s="28"/>
      <c r="T986" s="28"/>
      <c r="U986" s="5"/>
    </row>
    <row r="987" spans="1:21" x14ac:dyDescent="0.25">
      <c r="A987" s="4">
        <v>979</v>
      </c>
      <c r="B987" s="37" t="str">
        <f>MID(VLOOKUP(A987/4,'Nyquist Rate - Tx'!$E$15:$J$270,6),(MOD(A987,4)+1),1)</f>
        <v>1</v>
      </c>
      <c r="C987" s="5">
        <f t="shared" ca="1" si="2023"/>
        <v>78</v>
      </c>
      <c r="D987" s="35"/>
      <c r="E987" s="5">
        <f t="shared" ca="1" si="2013"/>
        <v>0.15600000000000003</v>
      </c>
      <c r="F987" s="5">
        <f t="shared" ca="1" si="2024"/>
        <v>1.1560000000000001</v>
      </c>
      <c r="G987" s="27">
        <f t="shared" ca="1" si="2025"/>
        <v>1</v>
      </c>
      <c r="H987" s="28"/>
      <c r="I987" s="28"/>
      <c r="J987" s="28"/>
      <c r="K987" s="28"/>
      <c r="L987" s="5"/>
      <c r="M987" s="1"/>
      <c r="N987" s="5">
        <f t="shared" ca="1" si="2018"/>
        <v>0.54599999999999993</v>
      </c>
      <c r="O987" s="5">
        <f t="shared" ca="1" si="2059"/>
        <v>1.5459999999999998</v>
      </c>
      <c r="P987" s="30">
        <f t="shared" ca="1" si="2026"/>
        <v>1</v>
      </c>
      <c r="Q987" s="28"/>
      <c r="R987" s="28"/>
      <c r="S987" s="28"/>
      <c r="T987" s="28"/>
      <c r="U987" s="5"/>
    </row>
    <row r="988" spans="1:21" x14ac:dyDescent="0.25">
      <c r="A988" s="4">
        <v>980</v>
      </c>
      <c r="B988" s="37" t="str">
        <f>MID(VLOOKUP(A988/4,'Nyquist Rate - Tx'!$E$15:$J$270,6),(MOD(A988,4)+1),1)</f>
        <v>0</v>
      </c>
      <c r="C988" s="5">
        <f t="shared" ca="1" si="2023"/>
        <v>-39</v>
      </c>
      <c r="D988" s="35"/>
      <c r="E988" s="5">
        <f t="shared" ca="1" si="2013"/>
        <v>-7.8000000000000014E-2</v>
      </c>
      <c r="F988" s="5">
        <f t="shared" ca="1" si="2024"/>
        <v>-7.8000000000000014E-2</v>
      </c>
      <c r="G988" s="27">
        <f t="shared" ca="1" si="2025"/>
        <v>0</v>
      </c>
      <c r="H988" s="27" t="str">
        <f t="shared" ref="H988" ca="1" si="2060">CONCATENATE(G988, G989, G990, G991)</f>
        <v>0000</v>
      </c>
      <c r="I988" s="27">
        <f t="shared" ref="I988" ca="1" si="2061">BIN2DEC(H988)</f>
        <v>0</v>
      </c>
      <c r="J988" s="28">
        <v>245</v>
      </c>
      <c r="K988" s="27">
        <f t="shared" ref="K988" ca="1" si="2062">ABS(BIN2DEC(CONCATENATE(B988,B989,B990,B991))-I988)</f>
        <v>0</v>
      </c>
      <c r="L988" s="23">
        <f t="shared" ref="L988" ca="1" si="2063">I988*$K$2+$K$2/2</f>
        <v>0.625</v>
      </c>
      <c r="M988" s="1"/>
      <c r="N988" s="5">
        <f t="shared" ca="1" si="2018"/>
        <v>-0.27299999999999996</v>
      </c>
      <c r="O988" s="5">
        <f t="shared" ca="1" si="2059"/>
        <v>-0.27299999999999996</v>
      </c>
      <c r="P988" s="30">
        <f t="shared" ca="1" si="2026"/>
        <v>0</v>
      </c>
      <c r="Q988" s="30" t="str">
        <f t="shared" ref="Q988" ca="1" si="2064">CONCATENATE(P988,P989,P990,P991)</f>
        <v>0000</v>
      </c>
      <c r="R988" s="30">
        <f t="shared" ref="R988" ca="1" si="2065">BIN2DEC(Q988)</f>
        <v>0</v>
      </c>
      <c r="S988" s="30">
        <v>245</v>
      </c>
      <c r="T988" s="30">
        <f t="shared" ref="T988" ca="1" si="2066">ABS(BIN2DEC(CONCATENATE(B988,B989,B990,B991))-R988)</f>
        <v>0</v>
      </c>
      <c r="U988" s="11">
        <f t="shared" ref="U988" ca="1" si="2067">R988*$K$2</f>
        <v>0</v>
      </c>
    </row>
    <row r="989" spans="1:21" x14ac:dyDescent="0.25">
      <c r="A989" s="4">
        <v>981</v>
      </c>
      <c r="B989" s="37" t="str">
        <f>MID(VLOOKUP(A989/4,'Nyquist Rate - Tx'!$E$15:$J$270,6),(MOD(A989,4)+1),1)</f>
        <v>0</v>
      </c>
      <c r="C989" s="5">
        <f t="shared" ca="1" si="2023"/>
        <v>41</v>
      </c>
      <c r="D989" s="35"/>
      <c r="E989" s="5">
        <f t="shared" ca="1" si="2013"/>
        <v>8.2000000000000003E-2</v>
      </c>
      <c r="F989" s="5">
        <f t="shared" ca="1" si="2024"/>
        <v>8.2000000000000003E-2</v>
      </c>
      <c r="G989" s="27">
        <f t="shared" ca="1" si="2025"/>
        <v>0</v>
      </c>
      <c r="H989" s="28"/>
      <c r="I989" s="28"/>
      <c r="J989" s="28"/>
      <c r="K989" s="28"/>
      <c r="L989" s="5"/>
      <c r="M989" s="1"/>
      <c r="N989" s="5">
        <f t="shared" ca="1" si="2018"/>
        <v>0.28699999999999998</v>
      </c>
      <c r="O989" s="5">
        <f t="shared" ca="1" si="2059"/>
        <v>0.28699999999999998</v>
      </c>
      <c r="P989" s="30">
        <f t="shared" ca="1" si="2026"/>
        <v>0</v>
      </c>
      <c r="Q989" s="28"/>
      <c r="R989" s="28"/>
      <c r="S989" s="28"/>
      <c r="T989" s="28"/>
      <c r="U989" s="5"/>
    </row>
    <row r="990" spans="1:21" x14ac:dyDescent="0.25">
      <c r="A990" s="4">
        <v>982</v>
      </c>
      <c r="B990" s="37" t="str">
        <f>MID(VLOOKUP(A990/4,'Nyquist Rate - Tx'!$E$15:$J$270,6),(MOD(A990,4)+1),1)</f>
        <v>0</v>
      </c>
      <c r="C990" s="5">
        <f t="shared" ca="1" si="2023"/>
        <v>21</v>
      </c>
      <c r="D990" s="35"/>
      <c r="E990" s="5">
        <f t="shared" ca="1" si="2013"/>
        <v>4.2000000000000003E-2</v>
      </c>
      <c r="F990" s="5">
        <f t="shared" ca="1" si="2024"/>
        <v>4.2000000000000003E-2</v>
      </c>
      <c r="G990" s="27">
        <f t="shared" ca="1" si="2025"/>
        <v>0</v>
      </c>
      <c r="H990" s="28"/>
      <c r="I990" s="28"/>
      <c r="J990" s="28"/>
      <c r="K990" s="28"/>
      <c r="L990" s="5"/>
      <c r="M990" s="1"/>
      <c r="N990" s="5">
        <f t="shared" ca="1" si="2018"/>
        <v>0.14699999999999999</v>
      </c>
      <c r="O990" s="5">
        <f t="shared" ca="1" si="2059"/>
        <v>0.14699999999999999</v>
      </c>
      <c r="P990" s="30">
        <f t="shared" ca="1" si="2026"/>
        <v>0</v>
      </c>
      <c r="Q990" s="28"/>
      <c r="R990" s="28"/>
      <c r="S990" s="28"/>
      <c r="T990" s="28"/>
      <c r="U990" s="5"/>
    </row>
    <row r="991" spans="1:21" x14ac:dyDescent="0.25">
      <c r="A991" s="4">
        <v>983</v>
      </c>
      <c r="B991" s="37" t="str">
        <f>MID(VLOOKUP(A991/4,'Nyquist Rate - Tx'!$E$15:$J$270,6),(MOD(A991,4)+1),1)</f>
        <v>0</v>
      </c>
      <c r="C991" s="5">
        <f t="shared" ca="1" si="2023"/>
        <v>58</v>
      </c>
      <c r="D991" s="35"/>
      <c r="E991" s="5">
        <f t="shared" ca="1" si="2013"/>
        <v>0.11599999999999999</v>
      </c>
      <c r="F991" s="5">
        <f t="shared" ca="1" si="2024"/>
        <v>0.11599999999999999</v>
      </c>
      <c r="G991" s="27">
        <f t="shared" ca="1" si="2025"/>
        <v>0</v>
      </c>
      <c r="H991" s="28"/>
      <c r="I991" s="28"/>
      <c r="J991" s="28"/>
      <c r="K991" s="28"/>
      <c r="L991" s="5"/>
      <c r="M991" s="1"/>
      <c r="N991" s="5">
        <f t="shared" ca="1" si="2018"/>
        <v>0.40599999999999997</v>
      </c>
      <c r="O991" s="5">
        <f t="shared" ca="1" si="2059"/>
        <v>0.40599999999999997</v>
      </c>
      <c r="P991" s="30">
        <f t="shared" ca="1" si="2026"/>
        <v>0</v>
      </c>
      <c r="Q991" s="28"/>
      <c r="R991" s="28"/>
      <c r="S991" s="28"/>
      <c r="T991" s="28"/>
      <c r="U991" s="5"/>
    </row>
    <row r="992" spans="1:21" x14ac:dyDescent="0.25">
      <c r="A992" s="4">
        <v>984</v>
      </c>
      <c r="B992" s="37" t="str">
        <f>MID(VLOOKUP(A992/4,'Nyquist Rate - Tx'!$E$15:$J$270,6),(MOD(A992,4)+1),1)</f>
        <v>0</v>
      </c>
      <c r="C992" s="5">
        <f t="shared" ca="1" si="2023"/>
        <v>-5</v>
      </c>
      <c r="D992" s="35"/>
      <c r="E992" s="5">
        <f t="shared" ca="1" si="2013"/>
        <v>-1.0000000000000002E-2</v>
      </c>
      <c r="F992" s="5">
        <f t="shared" ca="1" si="2024"/>
        <v>-1.0000000000000002E-2</v>
      </c>
      <c r="G992" s="27">
        <f t="shared" ca="1" si="2025"/>
        <v>0</v>
      </c>
      <c r="H992" s="27" t="str">
        <f t="shared" ref="H992" ca="1" si="2068">CONCATENATE(G992, G993, G994, G995)</f>
        <v>0110</v>
      </c>
      <c r="I992" s="27">
        <f t="shared" ref="I992" ca="1" si="2069">BIN2DEC(H992)</f>
        <v>6</v>
      </c>
      <c r="J992" s="27">
        <v>246</v>
      </c>
      <c r="K992" s="27">
        <f t="shared" ref="K992" ca="1" si="2070">ABS(BIN2DEC(CONCATENATE(B992,B993,B994,B995))-I992)</f>
        <v>0</v>
      </c>
      <c r="L992" s="23">
        <f t="shared" ref="L992" ca="1" si="2071">I992*$K$2+$K$2/2</f>
        <v>8.125</v>
      </c>
      <c r="M992" s="1"/>
      <c r="N992" s="5">
        <f t="shared" ca="1" si="2018"/>
        <v>-3.4999999999999996E-2</v>
      </c>
      <c r="O992" s="5">
        <f t="shared" ca="1" si="2059"/>
        <v>-3.4999999999999996E-2</v>
      </c>
      <c r="P992" s="30">
        <f t="shared" ca="1" si="2026"/>
        <v>0</v>
      </c>
      <c r="Q992" s="30" t="str">
        <f t="shared" ref="Q992" ca="1" si="2072">CONCATENATE(P992,P993,P994,P995)</f>
        <v>0110</v>
      </c>
      <c r="R992" s="30">
        <f t="shared" ref="R992" ca="1" si="2073">BIN2DEC(Q992)</f>
        <v>6</v>
      </c>
      <c r="S992" s="30">
        <v>246</v>
      </c>
      <c r="T992" s="30">
        <f t="shared" ref="T992" ca="1" si="2074">ABS(BIN2DEC(CONCATENATE(B992,B993,B994,B995))-R992)</f>
        <v>0</v>
      </c>
      <c r="U992" s="11">
        <f t="shared" ref="U992" ca="1" si="2075">R992*$K$2</f>
        <v>7.5</v>
      </c>
    </row>
    <row r="993" spans="1:21" x14ac:dyDescent="0.25">
      <c r="A993" s="4">
        <v>985</v>
      </c>
      <c r="B993" s="37" t="str">
        <f>MID(VLOOKUP(A993/4,'Nyquist Rate - Tx'!$E$15:$J$270,6),(MOD(A993,4)+1),1)</f>
        <v>1</v>
      </c>
      <c r="C993" s="5">
        <f t="shared" ca="1" si="2023"/>
        <v>65</v>
      </c>
      <c r="D993" s="35"/>
      <c r="E993" s="5">
        <f t="shared" ca="1" si="2013"/>
        <v>0.13</v>
      </c>
      <c r="F993" s="5">
        <f t="shared" ca="1" si="2024"/>
        <v>1.1299999999999999</v>
      </c>
      <c r="G993" s="27">
        <f t="shared" ca="1" si="2025"/>
        <v>1</v>
      </c>
      <c r="H993" s="28"/>
      <c r="I993" s="28"/>
      <c r="J993" s="28"/>
      <c r="K993" s="28"/>
      <c r="L993" s="5"/>
      <c r="M993" s="1"/>
      <c r="N993" s="5">
        <f t="shared" ca="1" si="2018"/>
        <v>0.45499999999999996</v>
      </c>
      <c r="O993" s="5">
        <f t="shared" ca="1" si="2059"/>
        <v>1.4550000000000001</v>
      </c>
      <c r="P993" s="30">
        <f t="shared" ca="1" si="2026"/>
        <v>1</v>
      </c>
      <c r="Q993" s="28"/>
      <c r="R993" s="28"/>
      <c r="S993" s="28"/>
      <c r="T993" s="28"/>
      <c r="U993" s="5"/>
    </row>
    <row r="994" spans="1:21" x14ac:dyDescent="0.25">
      <c r="A994" s="4">
        <v>986</v>
      </c>
      <c r="B994" s="37" t="str">
        <f>MID(VLOOKUP(A994/4,'Nyquist Rate - Tx'!$E$15:$J$270,6),(MOD(A994,4)+1),1)</f>
        <v>1</v>
      </c>
      <c r="C994" s="5">
        <f t="shared" ca="1" si="2023"/>
        <v>46</v>
      </c>
      <c r="D994" s="35"/>
      <c r="E994" s="5">
        <f t="shared" ca="1" si="2013"/>
        <v>9.2000000000000012E-2</v>
      </c>
      <c r="F994" s="5">
        <f t="shared" ca="1" si="2024"/>
        <v>1.0920000000000001</v>
      </c>
      <c r="G994" s="27">
        <f t="shared" ca="1" si="2025"/>
        <v>1</v>
      </c>
      <c r="H994" s="28"/>
      <c r="I994" s="28"/>
      <c r="J994" s="28"/>
      <c r="K994" s="28"/>
      <c r="L994" s="5"/>
      <c r="M994" s="1"/>
      <c r="N994" s="5">
        <f t="shared" ca="1" si="2018"/>
        <v>0.32200000000000001</v>
      </c>
      <c r="O994" s="5">
        <f t="shared" ca="1" si="2059"/>
        <v>1.3220000000000001</v>
      </c>
      <c r="P994" s="30">
        <f t="shared" ca="1" si="2026"/>
        <v>1</v>
      </c>
      <c r="Q994" s="28"/>
      <c r="R994" s="28"/>
      <c r="S994" s="28"/>
      <c r="T994" s="28"/>
      <c r="U994" s="5"/>
    </row>
    <row r="995" spans="1:21" x14ac:dyDescent="0.25">
      <c r="A995" s="4">
        <v>987</v>
      </c>
      <c r="B995" s="37" t="str">
        <f>MID(VLOOKUP(A995/4,'Nyquist Rate - Tx'!$E$15:$J$270,6),(MOD(A995,4)+1),1)</f>
        <v>0</v>
      </c>
      <c r="C995" s="5">
        <f t="shared" ca="1" si="2023"/>
        <v>-59</v>
      </c>
      <c r="D995" s="35"/>
      <c r="E995" s="5">
        <f t="shared" ca="1" si="2013"/>
        <v>-0.11799999999999999</v>
      </c>
      <c r="F995" s="5">
        <f t="shared" ca="1" si="2024"/>
        <v>-0.11799999999999999</v>
      </c>
      <c r="G995" s="27">
        <f t="shared" ca="1" si="2025"/>
        <v>0</v>
      </c>
      <c r="H995" s="28"/>
      <c r="I995" s="28"/>
      <c r="J995" s="28"/>
      <c r="K995" s="28"/>
      <c r="L995" s="5"/>
      <c r="M995" s="1"/>
      <c r="N995" s="5">
        <f t="shared" ca="1" si="2018"/>
        <v>-0.41299999999999998</v>
      </c>
      <c r="O995" s="5">
        <f t="shared" ca="1" si="2059"/>
        <v>-0.41299999999999998</v>
      </c>
      <c r="P995" s="30">
        <f t="shared" ca="1" si="2026"/>
        <v>0</v>
      </c>
      <c r="Q995" s="28"/>
      <c r="R995" s="28"/>
      <c r="S995" s="28"/>
      <c r="T995" s="28"/>
      <c r="U995" s="5"/>
    </row>
    <row r="996" spans="1:21" x14ac:dyDescent="0.25">
      <c r="A996" s="4">
        <v>988</v>
      </c>
      <c r="B996" s="37" t="str">
        <f>MID(VLOOKUP(A996/4,'Nyquist Rate - Tx'!$E$15:$J$270,6),(MOD(A996,4)+1),1)</f>
        <v>0</v>
      </c>
      <c r="C996" s="5">
        <f t="shared" ca="1" si="2023"/>
        <v>75</v>
      </c>
      <c r="D996" s="35"/>
      <c r="E996" s="5">
        <f t="shared" ca="1" si="2013"/>
        <v>0.15000000000000002</v>
      </c>
      <c r="F996" s="5">
        <f t="shared" ca="1" si="2024"/>
        <v>0.15000000000000002</v>
      </c>
      <c r="G996" s="27">
        <f t="shared" ca="1" si="2025"/>
        <v>0</v>
      </c>
      <c r="H996" s="27" t="str">
        <f t="shared" ref="H996" ca="1" si="2076">CONCATENATE(G996, G997, G998, G999)</f>
        <v>0000</v>
      </c>
      <c r="I996" s="27">
        <f t="shared" ref="I996" ca="1" si="2077">BIN2DEC(H996)</f>
        <v>0</v>
      </c>
      <c r="J996" s="28">
        <v>247</v>
      </c>
      <c r="K996" s="27">
        <f t="shared" ref="K996" ca="1" si="2078">ABS(BIN2DEC(CONCATENATE(B996,B997,B998,B999))-I996)</f>
        <v>0</v>
      </c>
      <c r="L996" s="23">
        <f t="shared" ref="L996" ca="1" si="2079">I996*$K$2+$K$2/2</f>
        <v>0.625</v>
      </c>
      <c r="M996" s="1"/>
      <c r="N996" s="5">
        <f t="shared" ca="1" si="2018"/>
        <v>0.52499999999999991</v>
      </c>
      <c r="O996" s="5">
        <f t="shared" ca="1" si="2059"/>
        <v>0.52499999999999991</v>
      </c>
      <c r="P996" s="30">
        <f t="shared" ca="1" si="2026"/>
        <v>1</v>
      </c>
      <c r="Q996" s="30" t="str">
        <f t="shared" ref="Q996" ca="1" si="2080">CONCATENATE(P996,P997,P998,P999)</f>
        <v>1110</v>
      </c>
      <c r="R996" s="30">
        <f t="shared" ref="R996" ca="1" si="2081">BIN2DEC(Q996)</f>
        <v>14</v>
      </c>
      <c r="S996" s="30">
        <v>247</v>
      </c>
      <c r="T996" s="30">
        <f t="shared" ref="T996" ca="1" si="2082">ABS(BIN2DEC(CONCATENATE(B996,B997,B998,B999))-R996)</f>
        <v>14</v>
      </c>
      <c r="U996" s="11">
        <f t="shared" ref="U996" ca="1" si="2083">R996*$K$2</f>
        <v>17.5</v>
      </c>
    </row>
    <row r="997" spans="1:21" x14ac:dyDescent="0.25">
      <c r="A997" s="4">
        <v>989</v>
      </c>
      <c r="B997" s="37" t="str">
        <f>MID(VLOOKUP(A997/4,'Nyquist Rate - Tx'!$E$15:$J$270,6),(MOD(A997,4)+1),1)</f>
        <v>0</v>
      </c>
      <c r="C997" s="5">
        <f t="shared" ca="1" si="2023"/>
        <v>83</v>
      </c>
      <c r="D997" s="35"/>
      <c r="E997" s="5">
        <f t="shared" ca="1" si="2013"/>
        <v>0.16600000000000001</v>
      </c>
      <c r="F997" s="5">
        <f t="shared" ca="1" si="2024"/>
        <v>0.16600000000000001</v>
      </c>
      <c r="G997" s="27">
        <f t="shared" ca="1" si="2025"/>
        <v>0</v>
      </c>
      <c r="H997" s="28"/>
      <c r="I997" s="28"/>
      <c r="J997" s="28"/>
      <c r="K997" s="28"/>
      <c r="L997" s="5"/>
      <c r="M997" s="1"/>
      <c r="N997" s="5">
        <f t="shared" ca="1" si="2018"/>
        <v>0.58099999999999996</v>
      </c>
      <c r="O997" s="5">
        <f t="shared" ca="1" si="2059"/>
        <v>0.58099999999999996</v>
      </c>
      <c r="P997" s="30">
        <f t="shared" ca="1" si="2026"/>
        <v>1</v>
      </c>
      <c r="Q997" s="28"/>
      <c r="R997" s="28"/>
      <c r="S997" s="28"/>
      <c r="T997" s="28"/>
      <c r="U997" s="5"/>
    </row>
    <row r="998" spans="1:21" x14ac:dyDescent="0.25">
      <c r="A998" s="4">
        <v>990</v>
      </c>
      <c r="B998" s="37" t="str">
        <f>MID(VLOOKUP(A998/4,'Nyquist Rate - Tx'!$E$15:$J$270,6),(MOD(A998,4)+1),1)</f>
        <v>0</v>
      </c>
      <c r="C998" s="5">
        <f t="shared" ca="1" si="2023"/>
        <v>95</v>
      </c>
      <c r="D998" s="35"/>
      <c r="E998" s="5">
        <f t="shared" ca="1" si="2013"/>
        <v>0.19</v>
      </c>
      <c r="F998" s="5">
        <f t="shared" ca="1" si="2024"/>
        <v>0.19</v>
      </c>
      <c r="G998" s="27">
        <f t="shared" ca="1" si="2025"/>
        <v>0</v>
      </c>
      <c r="H998" s="28"/>
      <c r="I998" s="28"/>
      <c r="J998" s="28"/>
      <c r="K998" s="28"/>
      <c r="L998" s="5"/>
      <c r="M998" s="1"/>
      <c r="N998" s="5">
        <f t="shared" ca="1" si="2018"/>
        <v>0.66499999999999992</v>
      </c>
      <c r="O998" s="5">
        <f t="shared" ca="1" si="2059"/>
        <v>0.66499999999999992</v>
      </c>
      <c r="P998" s="30">
        <f t="shared" ca="1" si="2026"/>
        <v>1</v>
      </c>
      <c r="Q998" s="28"/>
      <c r="R998" s="28"/>
      <c r="S998" s="28"/>
      <c r="T998" s="28"/>
      <c r="U998" s="5"/>
    </row>
    <row r="999" spans="1:21" x14ac:dyDescent="0.25">
      <c r="A999" s="4">
        <v>991</v>
      </c>
      <c r="B999" s="37" t="str">
        <f>MID(VLOOKUP(A999/4,'Nyquist Rate - Tx'!$E$15:$J$270,6),(MOD(A999,4)+1),1)</f>
        <v>0</v>
      </c>
      <c r="C999" s="5">
        <f t="shared" ca="1" si="2023"/>
        <v>52</v>
      </c>
      <c r="D999" s="35"/>
      <c r="E999" s="5">
        <f t="shared" ca="1" si="2013"/>
        <v>0.10400000000000001</v>
      </c>
      <c r="F999" s="5">
        <f t="shared" ca="1" si="2024"/>
        <v>0.10400000000000001</v>
      </c>
      <c r="G999" s="27">
        <f t="shared" ca="1" si="2025"/>
        <v>0</v>
      </c>
      <c r="H999" s="28"/>
      <c r="I999" s="28"/>
      <c r="J999" s="28"/>
      <c r="K999" s="28"/>
      <c r="L999" s="5"/>
      <c r="M999" s="1"/>
      <c r="N999" s="5">
        <f t="shared" ca="1" si="2018"/>
        <v>0.36399999999999999</v>
      </c>
      <c r="O999" s="5">
        <f t="shared" ca="1" si="2059"/>
        <v>0.36399999999999999</v>
      </c>
      <c r="P999" s="30">
        <f t="shared" ca="1" si="2026"/>
        <v>0</v>
      </c>
      <c r="Q999" s="28"/>
      <c r="R999" s="28"/>
      <c r="S999" s="28"/>
      <c r="T999" s="28"/>
      <c r="U999" s="5"/>
    </row>
    <row r="1000" spans="1:21" x14ac:dyDescent="0.25">
      <c r="A1000" s="4">
        <v>992</v>
      </c>
      <c r="B1000" s="37" t="str">
        <f>MID(VLOOKUP(A1000/4,'Nyquist Rate - Tx'!$E$15:$J$270,6),(MOD(A1000,4)+1),1)</f>
        <v>1</v>
      </c>
      <c r="C1000" s="5">
        <f t="shared" ca="1" si="2023"/>
        <v>59</v>
      </c>
      <c r="D1000" s="35"/>
      <c r="E1000" s="5">
        <f t="shared" ca="1" si="2013"/>
        <v>0.11799999999999999</v>
      </c>
      <c r="F1000" s="5">
        <f t="shared" ca="1" si="2024"/>
        <v>1.1179999999999999</v>
      </c>
      <c r="G1000" s="27">
        <f t="shared" ca="1" si="2025"/>
        <v>1</v>
      </c>
      <c r="H1000" s="27" t="str">
        <f t="shared" ref="H1000" ca="1" si="2084">CONCATENATE(G1000, G1001, G1002, G1003)</f>
        <v>1001</v>
      </c>
      <c r="I1000" s="27">
        <f t="shared" ref="I1000" ca="1" si="2085">BIN2DEC(H1000)</f>
        <v>9</v>
      </c>
      <c r="J1000" s="27">
        <v>248</v>
      </c>
      <c r="K1000" s="27">
        <f t="shared" ref="K1000" ca="1" si="2086">ABS(BIN2DEC(CONCATENATE(B1000,B1001,B1002,B1003))-I1000)</f>
        <v>0</v>
      </c>
      <c r="L1000" s="23">
        <f t="shared" ref="L1000" ca="1" si="2087">I1000*$K$2+$K$2/2</f>
        <v>11.875</v>
      </c>
      <c r="M1000" s="1"/>
      <c r="N1000" s="5">
        <f t="shared" ca="1" si="2018"/>
        <v>0.41299999999999998</v>
      </c>
      <c r="O1000" s="5">
        <f t="shared" ca="1" si="2059"/>
        <v>1.413</v>
      </c>
      <c r="P1000" s="30">
        <f t="shared" ca="1" si="2026"/>
        <v>1</v>
      </c>
      <c r="Q1000" s="30" t="str">
        <f t="shared" ref="Q1000" ca="1" si="2088">CONCATENATE(P1000,P1001,P1002,P1003)</f>
        <v>1001</v>
      </c>
      <c r="R1000" s="30">
        <f t="shared" ref="R1000" ca="1" si="2089">BIN2DEC(Q1000)</f>
        <v>9</v>
      </c>
      <c r="S1000" s="30">
        <v>248</v>
      </c>
      <c r="T1000" s="30">
        <f t="shared" ref="T1000" ca="1" si="2090">ABS(BIN2DEC(CONCATENATE(B1000,B1001,B1002,B1003))-R1000)</f>
        <v>0</v>
      </c>
      <c r="U1000" s="11">
        <f t="shared" ref="U1000" ca="1" si="2091">R1000*$K$2</f>
        <v>11.25</v>
      </c>
    </row>
    <row r="1001" spans="1:21" x14ac:dyDescent="0.25">
      <c r="A1001" s="4">
        <v>993</v>
      </c>
      <c r="B1001" s="37" t="str">
        <f>MID(VLOOKUP(A1001/4,'Nyquist Rate - Tx'!$E$15:$J$270,6),(MOD(A1001,4)+1),1)</f>
        <v>0</v>
      </c>
      <c r="C1001" s="5">
        <f t="shared" ca="1" si="2023"/>
        <v>-29</v>
      </c>
      <c r="D1001" s="35"/>
      <c r="E1001" s="5">
        <f t="shared" ca="1" si="2013"/>
        <v>-5.7999999999999996E-2</v>
      </c>
      <c r="F1001" s="5">
        <f t="shared" ca="1" si="2024"/>
        <v>-5.7999999999999996E-2</v>
      </c>
      <c r="G1001" s="27">
        <f t="shared" ca="1" si="2025"/>
        <v>0</v>
      </c>
      <c r="H1001" s="28"/>
      <c r="I1001" s="28"/>
      <c r="J1001" s="28"/>
      <c r="K1001" s="28"/>
      <c r="L1001" s="5"/>
      <c r="M1001" s="1"/>
      <c r="N1001" s="5">
        <f t="shared" ca="1" si="2018"/>
        <v>-0.20299999999999999</v>
      </c>
      <c r="O1001" s="5">
        <f t="shared" ca="1" si="2059"/>
        <v>-0.20299999999999999</v>
      </c>
      <c r="P1001" s="30">
        <f t="shared" ca="1" si="2026"/>
        <v>0</v>
      </c>
      <c r="Q1001" s="28"/>
      <c r="R1001" s="28"/>
      <c r="S1001" s="28"/>
      <c r="T1001" s="28"/>
      <c r="U1001" s="5"/>
    </row>
    <row r="1002" spans="1:21" x14ac:dyDescent="0.25">
      <c r="A1002" s="4">
        <v>994</v>
      </c>
      <c r="B1002" s="37" t="str">
        <f>MID(VLOOKUP(A1002/4,'Nyquist Rate - Tx'!$E$15:$J$270,6),(MOD(A1002,4)+1),1)</f>
        <v>0</v>
      </c>
      <c r="C1002" s="5">
        <f t="shared" ca="1" si="2023"/>
        <v>30</v>
      </c>
      <c r="D1002" s="35"/>
      <c r="E1002" s="5">
        <f t="shared" ca="1" si="2013"/>
        <v>0.06</v>
      </c>
      <c r="F1002" s="5">
        <f t="shared" ca="1" si="2024"/>
        <v>0.06</v>
      </c>
      <c r="G1002" s="27">
        <f t="shared" ca="1" si="2025"/>
        <v>0</v>
      </c>
      <c r="H1002" s="28"/>
      <c r="I1002" s="28"/>
      <c r="J1002" s="28"/>
      <c r="K1002" s="28"/>
      <c r="L1002" s="5"/>
      <c r="M1002" s="1"/>
      <c r="N1002" s="5">
        <f t="shared" ca="1" si="2018"/>
        <v>0.21</v>
      </c>
      <c r="O1002" s="5">
        <f t="shared" ca="1" si="2059"/>
        <v>0.21</v>
      </c>
      <c r="P1002" s="30">
        <f t="shared" ca="1" si="2026"/>
        <v>0</v>
      </c>
      <c r="Q1002" s="28"/>
      <c r="R1002" s="28"/>
      <c r="S1002" s="28"/>
      <c r="T1002" s="28"/>
      <c r="U1002" s="5"/>
    </row>
    <row r="1003" spans="1:21" x14ac:dyDescent="0.25">
      <c r="A1003" s="4">
        <v>995</v>
      </c>
      <c r="B1003" s="37" t="str">
        <f>MID(VLOOKUP(A1003/4,'Nyquist Rate - Tx'!$E$15:$J$270,6),(MOD(A1003,4)+1),1)</f>
        <v>1</v>
      </c>
      <c r="C1003" s="5">
        <f t="shared" ca="1" si="2023"/>
        <v>91</v>
      </c>
      <c r="D1003" s="35"/>
      <c r="E1003" s="5">
        <f t="shared" ca="1" si="2013"/>
        <v>0.18200000000000002</v>
      </c>
      <c r="F1003" s="5">
        <f t="shared" ca="1" si="2024"/>
        <v>1.1819999999999999</v>
      </c>
      <c r="G1003" s="27">
        <f t="shared" ca="1" si="2025"/>
        <v>1</v>
      </c>
      <c r="H1003" s="28"/>
      <c r="I1003" s="28"/>
      <c r="J1003" s="28"/>
      <c r="K1003" s="28"/>
      <c r="L1003" s="5"/>
      <c r="M1003" s="1"/>
      <c r="N1003" s="5">
        <f t="shared" ca="1" si="2018"/>
        <v>0.63700000000000001</v>
      </c>
      <c r="O1003" s="5">
        <f t="shared" ca="1" si="2059"/>
        <v>1.637</v>
      </c>
      <c r="P1003" s="30">
        <f t="shared" ca="1" si="2026"/>
        <v>1</v>
      </c>
      <c r="Q1003" s="28"/>
      <c r="R1003" s="28"/>
      <c r="S1003" s="28"/>
      <c r="T1003" s="28"/>
      <c r="U1003" s="5"/>
    </row>
    <row r="1004" spans="1:21" x14ac:dyDescent="0.25">
      <c r="A1004" s="4">
        <v>996</v>
      </c>
      <c r="B1004" s="37" t="str">
        <f>MID(VLOOKUP(A1004/4,'Nyquist Rate - Tx'!$E$15:$J$270,6),(MOD(A1004,4)+1),1)</f>
        <v>0</v>
      </c>
      <c r="C1004" s="5">
        <f t="shared" ca="1" si="2023"/>
        <v>21</v>
      </c>
      <c r="D1004" s="35"/>
      <c r="E1004" s="5">
        <f t="shared" ca="1" si="2013"/>
        <v>4.2000000000000003E-2</v>
      </c>
      <c r="F1004" s="5">
        <f t="shared" ca="1" si="2024"/>
        <v>4.2000000000000003E-2</v>
      </c>
      <c r="G1004" s="27">
        <f t="shared" ca="1" si="2025"/>
        <v>0</v>
      </c>
      <c r="H1004" s="27" t="str">
        <f t="shared" ref="H1004" ca="1" si="2092">CONCATENATE(G1004, G1005, G1006, G1007)</f>
        <v>0000</v>
      </c>
      <c r="I1004" s="27">
        <f t="shared" ref="I1004" ca="1" si="2093">BIN2DEC(H1004)</f>
        <v>0</v>
      </c>
      <c r="J1004" s="28">
        <v>249</v>
      </c>
      <c r="K1004" s="27">
        <f t="shared" ref="K1004" ca="1" si="2094">ABS(BIN2DEC(CONCATENATE(B1004,B1005,B1006,B1007))-I1004)</f>
        <v>0</v>
      </c>
      <c r="L1004" s="23">
        <f t="shared" ref="L1004" ca="1" si="2095">I1004*$K$2+$K$2/2</f>
        <v>0.625</v>
      </c>
      <c r="M1004" s="1"/>
      <c r="N1004" s="5">
        <f t="shared" ca="1" si="2018"/>
        <v>0.14699999999999999</v>
      </c>
      <c r="O1004" s="5">
        <f t="shared" ca="1" si="2059"/>
        <v>0.14699999999999999</v>
      </c>
      <c r="P1004" s="30">
        <f t="shared" ca="1" si="2026"/>
        <v>0</v>
      </c>
      <c r="Q1004" s="30" t="str">
        <f t="shared" ref="Q1004" ca="1" si="2096">CONCATENATE(P1004,P1005,P1006,P1007)</f>
        <v>0000</v>
      </c>
      <c r="R1004" s="30">
        <f t="shared" ref="R1004" ca="1" si="2097">BIN2DEC(Q1004)</f>
        <v>0</v>
      </c>
      <c r="S1004" s="30">
        <v>249</v>
      </c>
      <c r="T1004" s="30">
        <f t="shared" ref="T1004" ca="1" si="2098">ABS(BIN2DEC(CONCATENATE(B1004,B1005,B1006,B1007))-R1004)</f>
        <v>0</v>
      </c>
      <c r="U1004" s="11">
        <f t="shared" ref="U1004" ca="1" si="2099">R1004*$K$2</f>
        <v>0</v>
      </c>
    </row>
    <row r="1005" spans="1:21" x14ac:dyDescent="0.25">
      <c r="A1005" s="4">
        <v>997</v>
      </c>
      <c r="B1005" s="37" t="str">
        <f>MID(VLOOKUP(A1005/4,'Nyquist Rate - Tx'!$E$15:$J$270,6),(MOD(A1005,4)+1),1)</f>
        <v>0</v>
      </c>
      <c r="C1005" s="5">
        <f t="shared" ca="1" si="2023"/>
        <v>-85</v>
      </c>
      <c r="D1005" s="35"/>
      <c r="E1005" s="5">
        <f t="shared" ca="1" si="2013"/>
        <v>-0.17</v>
      </c>
      <c r="F1005" s="5">
        <f t="shared" ca="1" si="2024"/>
        <v>-0.17</v>
      </c>
      <c r="G1005" s="27">
        <f t="shared" ca="1" si="2025"/>
        <v>0</v>
      </c>
      <c r="H1005" s="28"/>
      <c r="I1005" s="28"/>
      <c r="J1005" s="28"/>
      <c r="K1005" s="28"/>
      <c r="L1005" s="5"/>
      <c r="M1005" s="1"/>
      <c r="N1005" s="5">
        <f t="shared" ca="1" si="2018"/>
        <v>-0.59499999999999997</v>
      </c>
      <c r="O1005" s="5">
        <f t="shared" ca="1" si="2059"/>
        <v>-0.59499999999999997</v>
      </c>
      <c r="P1005" s="30">
        <f t="shared" ca="1" si="2026"/>
        <v>0</v>
      </c>
      <c r="Q1005" s="28"/>
      <c r="R1005" s="28"/>
      <c r="S1005" s="28"/>
      <c r="T1005" s="28"/>
      <c r="U1005" s="5"/>
    </row>
    <row r="1006" spans="1:21" x14ac:dyDescent="0.25">
      <c r="A1006" s="4">
        <v>998</v>
      </c>
      <c r="B1006" s="37" t="str">
        <f>MID(VLOOKUP(A1006/4,'Nyquist Rate - Tx'!$E$15:$J$270,6),(MOD(A1006,4)+1),1)</f>
        <v>0</v>
      </c>
      <c r="C1006" s="5">
        <f t="shared" ca="1" si="2023"/>
        <v>37</v>
      </c>
      <c r="D1006" s="35"/>
      <c r="E1006" s="5">
        <f t="shared" ca="1" si="2013"/>
        <v>7.3999999999999996E-2</v>
      </c>
      <c r="F1006" s="5">
        <f t="shared" ca="1" si="2024"/>
        <v>7.3999999999999996E-2</v>
      </c>
      <c r="G1006" s="27">
        <f t="shared" ca="1" si="2025"/>
        <v>0</v>
      </c>
      <c r="H1006" s="28"/>
      <c r="I1006" s="28"/>
      <c r="J1006" s="28"/>
      <c r="K1006" s="28"/>
      <c r="L1006" s="5"/>
      <c r="M1006" s="1"/>
      <c r="N1006" s="5">
        <f t="shared" ca="1" si="2018"/>
        <v>0.25900000000000001</v>
      </c>
      <c r="O1006" s="5">
        <f t="shared" ca="1" si="2059"/>
        <v>0.25900000000000001</v>
      </c>
      <c r="P1006" s="30">
        <f t="shared" ca="1" si="2026"/>
        <v>0</v>
      </c>
      <c r="Q1006" s="28"/>
      <c r="R1006" s="28"/>
      <c r="S1006" s="28"/>
      <c r="T1006" s="28"/>
      <c r="U1006" s="5"/>
    </row>
    <row r="1007" spans="1:21" x14ac:dyDescent="0.25">
      <c r="A1007" s="4">
        <v>999</v>
      </c>
      <c r="B1007" s="37" t="str">
        <f>MID(VLOOKUP(A1007/4,'Nyquist Rate - Tx'!$E$15:$J$270,6),(MOD(A1007,4)+1),1)</f>
        <v>0</v>
      </c>
      <c r="C1007" s="5">
        <f t="shared" ca="1" si="2023"/>
        <v>-61</v>
      </c>
      <c r="D1007" s="35"/>
      <c r="E1007" s="5">
        <f t="shared" ca="1" si="2013"/>
        <v>-0.122</v>
      </c>
      <c r="F1007" s="5">
        <f t="shared" ca="1" si="2024"/>
        <v>-0.122</v>
      </c>
      <c r="G1007" s="27">
        <f t="shared" ca="1" si="2025"/>
        <v>0</v>
      </c>
      <c r="H1007" s="28"/>
      <c r="I1007" s="28"/>
      <c r="J1007" s="28"/>
      <c r="K1007" s="28"/>
      <c r="L1007" s="5"/>
      <c r="M1007" s="1"/>
      <c r="N1007" s="5">
        <f t="shared" ca="1" si="2018"/>
        <v>-0.42699999999999999</v>
      </c>
      <c r="O1007" s="5">
        <f t="shared" ca="1" si="2059"/>
        <v>-0.42699999999999999</v>
      </c>
      <c r="P1007" s="30">
        <f t="shared" ca="1" si="2026"/>
        <v>0</v>
      </c>
      <c r="Q1007" s="28"/>
      <c r="R1007" s="28"/>
      <c r="S1007" s="28"/>
      <c r="T1007" s="28"/>
      <c r="U1007" s="5"/>
    </row>
    <row r="1008" spans="1:21" x14ac:dyDescent="0.25">
      <c r="A1008" s="4">
        <v>1000</v>
      </c>
      <c r="B1008" s="37" t="str">
        <f>MID(VLOOKUP(A1008/4,'Nyquist Rate - Tx'!$E$15:$J$270,6),(MOD(A1008,4)+1),1)</f>
        <v>0</v>
      </c>
      <c r="C1008" s="5">
        <f t="shared" ca="1" si="2023"/>
        <v>51</v>
      </c>
      <c r="D1008" s="35"/>
      <c r="E1008" s="5">
        <f t="shared" ca="1" si="2013"/>
        <v>0.10200000000000001</v>
      </c>
      <c r="F1008" s="5">
        <f t="shared" ca="1" si="2024"/>
        <v>0.10200000000000001</v>
      </c>
      <c r="G1008" s="27">
        <f t="shared" ca="1" si="2025"/>
        <v>0</v>
      </c>
      <c r="H1008" s="27" t="str">
        <f t="shared" ref="H1008" ca="1" si="2100">CONCATENATE(G1008, G1009, G1010, G1011)</f>
        <v>0110</v>
      </c>
      <c r="I1008" s="27">
        <f t="shared" ref="I1008" ca="1" si="2101">BIN2DEC(H1008)</f>
        <v>6</v>
      </c>
      <c r="J1008" s="27">
        <v>250</v>
      </c>
      <c r="K1008" s="27">
        <f t="shared" ref="K1008" ca="1" si="2102">ABS(BIN2DEC(CONCATENATE(B1008,B1009,B1010,B1011))-I1008)</f>
        <v>0</v>
      </c>
      <c r="L1008" s="23">
        <f t="shared" ref="L1008" ca="1" si="2103">I1008*$K$2+$K$2/2</f>
        <v>8.125</v>
      </c>
      <c r="M1008" s="1"/>
      <c r="N1008" s="5">
        <f t="shared" ca="1" si="2018"/>
        <v>0.35699999999999998</v>
      </c>
      <c r="O1008" s="5">
        <f t="shared" ca="1" si="2059"/>
        <v>0.35699999999999998</v>
      </c>
      <c r="P1008" s="30">
        <f t="shared" ca="1" si="2026"/>
        <v>0</v>
      </c>
      <c r="Q1008" s="30" t="str">
        <f t="shared" ref="Q1008" ca="1" si="2104">CONCATENATE(P1008,P1009,P1010,P1011)</f>
        <v>0100</v>
      </c>
      <c r="R1008" s="30">
        <f t="shared" ref="R1008" ca="1" si="2105">BIN2DEC(Q1008)</f>
        <v>4</v>
      </c>
      <c r="S1008" s="30">
        <v>250</v>
      </c>
      <c r="T1008" s="30">
        <f t="shared" ref="T1008" ca="1" si="2106">ABS(BIN2DEC(CONCATENATE(B1008,B1009,B1010,B1011))-R1008)</f>
        <v>2</v>
      </c>
      <c r="U1008" s="11">
        <f t="shared" ref="U1008" ca="1" si="2107">R1008*$K$2</f>
        <v>5</v>
      </c>
    </row>
    <row r="1009" spans="1:21" x14ac:dyDescent="0.25">
      <c r="A1009" s="4">
        <v>1001</v>
      </c>
      <c r="B1009" s="37" t="str">
        <f>MID(VLOOKUP(A1009/4,'Nyquist Rate - Tx'!$E$15:$J$270,6),(MOD(A1009,4)+1),1)</f>
        <v>1</v>
      </c>
      <c r="C1009" s="5">
        <f t="shared" ca="1" si="2023"/>
        <v>-43</v>
      </c>
      <c r="D1009" s="35"/>
      <c r="E1009" s="5">
        <f t="shared" ca="1" si="2013"/>
        <v>-8.6000000000000007E-2</v>
      </c>
      <c r="F1009" s="5">
        <f t="shared" ca="1" si="2024"/>
        <v>0.91400000000000003</v>
      </c>
      <c r="G1009" s="27">
        <f t="shared" ca="1" si="2025"/>
        <v>1</v>
      </c>
      <c r="H1009" s="28"/>
      <c r="I1009" s="28"/>
      <c r="J1009" s="28"/>
      <c r="K1009" s="28"/>
      <c r="L1009" s="5"/>
      <c r="M1009" s="1"/>
      <c r="N1009" s="5">
        <f t="shared" ca="1" si="2018"/>
        <v>-0.30099999999999999</v>
      </c>
      <c r="O1009" s="5">
        <f t="shared" ca="1" si="2059"/>
        <v>0.69900000000000007</v>
      </c>
      <c r="P1009" s="30">
        <f t="shared" ca="1" si="2026"/>
        <v>1</v>
      </c>
      <c r="Q1009" s="28"/>
      <c r="R1009" s="28"/>
      <c r="S1009" s="28"/>
      <c r="T1009" s="28"/>
      <c r="U1009" s="5"/>
    </row>
    <row r="1010" spans="1:21" x14ac:dyDescent="0.25">
      <c r="A1010" s="4">
        <v>1002</v>
      </c>
      <c r="B1010" s="37" t="str">
        <f>MID(VLOOKUP(A1010/4,'Nyquist Rate - Tx'!$E$15:$J$270,6),(MOD(A1010,4)+1),1)</f>
        <v>1</v>
      </c>
      <c r="C1010" s="5">
        <f t="shared" ca="1" si="2023"/>
        <v>-88</v>
      </c>
      <c r="D1010" s="35"/>
      <c r="E1010" s="5">
        <f t="shared" ca="1" si="2013"/>
        <v>-0.17600000000000002</v>
      </c>
      <c r="F1010" s="5">
        <f t="shared" ca="1" si="2024"/>
        <v>0.82399999999999995</v>
      </c>
      <c r="G1010" s="27">
        <f t="shared" ca="1" si="2025"/>
        <v>1</v>
      </c>
      <c r="H1010" s="28"/>
      <c r="I1010" s="28"/>
      <c r="J1010" s="28"/>
      <c r="K1010" s="28"/>
      <c r="L1010" s="5"/>
      <c r="M1010" s="1"/>
      <c r="N1010" s="5">
        <f t="shared" ca="1" si="2018"/>
        <v>-0.61599999999999999</v>
      </c>
      <c r="O1010" s="5">
        <f t="shared" ca="1" si="2059"/>
        <v>0.38400000000000001</v>
      </c>
      <c r="P1010" s="30">
        <f t="shared" ca="1" si="2026"/>
        <v>0</v>
      </c>
      <c r="Q1010" s="28"/>
      <c r="R1010" s="28"/>
      <c r="S1010" s="28"/>
      <c r="T1010" s="28"/>
      <c r="U1010" s="5"/>
    </row>
    <row r="1011" spans="1:21" x14ac:dyDescent="0.25">
      <c r="A1011" s="4">
        <v>1003</v>
      </c>
      <c r="B1011" s="37" t="str">
        <f>MID(VLOOKUP(A1011/4,'Nyquist Rate - Tx'!$E$15:$J$270,6),(MOD(A1011,4)+1),1)</f>
        <v>0</v>
      </c>
      <c r="C1011" s="5">
        <f t="shared" ca="1" si="2023"/>
        <v>-52</v>
      </c>
      <c r="D1011" s="35"/>
      <c r="E1011" s="5">
        <f t="shared" ca="1" si="2013"/>
        <v>-0.10400000000000001</v>
      </c>
      <c r="F1011" s="5">
        <f t="shared" ca="1" si="2024"/>
        <v>-0.10400000000000001</v>
      </c>
      <c r="G1011" s="27">
        <f t="shared" ca="1" si="2025"/>
        <v>0</v>
      </c>
      <c r="H1011" s="28"/>
      <c r="I1011" s="28"/>
      <c r="J1011" s="28"/>
      <c r="K1011" s="28"/>
      <c r="L1011" s="5"/>
      <c r="M1011" s="1"/>
      <c r="N1011" s="5">
        <f t="shared" ca="1" si="2018"/>
        <v>-0.36399999999999999</v>
      </c>
      <c r="O1011" s="5">
        <f t="shared" ca="1" si="2059"/>
        <v>-0.36399999999999999</v>
      </c>
      <c r="P1011" s="30">
        <f t="shared" ca="1" si="2026"/>
        <v>0</v>
      </c>
      <c r="Q1011" s="28"/>
      <c r="R1011" s="28"/>
      <c r="S1011" s="28"/>
      <c r="T1011" s="28"/>
      <c r="U1011" s="5"/>
    </row>
    <row r="1012" spans="1:21" x14ac:dyDescent="0.25">
      <c r="A1012" s="4">
        <v>1004</v>
      </c>
      <c r="B1012" s="37" t="str">
        <f>MID(VLOOKUP(A1012/4,'Nyquist Rate - Tx'!$E$15:$J$270,6),(MOD(A1012,4)+1),1)</f>
        <v>0</v>
      </c>
      <c r="C1012" s="5">
        <f t="shared" ca="1" si="2023"/>
        <v>-49</v>
      </c>
      <c r="D1012" s="35"/>
      <c r="E1012" s="5">
        <f t="shared" ca="1" si="2013"/>
        <v>-9.8000000000000004E-2</v>
      </c>
      <c r="F1012" s="5">
        <f t="shared" ca="1" si="2024"/>
        <v>-9.8000000000000004E-2</v>
      </c>
      <c r="G1012" s="27">
        <f t="shared" ca="1" si="2025"/>
        <v>0</v>
      </c>
      <c r="H1012" s="27" t="str">
        <f t="shared" ref="H1012" ca="1" si="2108">CONCATENATE(G1012, G1013, G1014, G1015)</f>
        <v>0000</v>
      </c>
      <c r="I1012" s="27">
        <f t="shared" ref="I1012" ca="1" si="2109">BIN2DEC(H1012)</f>
        <v>0</v>
      </c>
      <c r="J1012" s="28">
        <v>251</v>
      </c>
      <c r="K1012" s="27">
        <f t="shared" ref="K1012" ca="1" si="2110">ABS(BIN2DEC(CONCATENATE(B1012,B1013,B1014,B1015))-I1012)</f>
        <v>0</v>
      </c>
      <c r="L1012" s="23">
        <f t="shared" ref="L1012" ca="1" si="2111">I1012*$K$2+$K$2/2</f>
        <v>0.625</v>
      </c>
      <c r="M1012" s="1"/>
      <c r="N1012" s="5">
        <f t="shared" ca="1" si="2018"/>
        <v>-0.34299999999999997</v>
      </c>
      <c r="O1012" s="5">
        <f t="shared" ca="1" si="2059"/>
        <v>-0.34299999999999997</v>
      </c>
      <c r="P1012" s="30">
        <f t="shared" ca="1" si="2026"/>
        <v>0</v>
      </c>
      <c r="Q1012" s="30" t="str">
        <f t="shared" ref="Q1012" ca="1" si="2112">CONCATENATE(P1012,P1013,P1014,P1015)</f>
        <v>0000</v>
      </c>
      <c r="R1012" s="30">
        <f t="shared" ref="R1012" ca="1" si="2113">BIN2DEC(Q1012)</f>
        <v>0</v>
      </c>
      <c r="S1012" s="30">
        <v>251</v>
      </c>
      <c r="T1012" s="30">
        <f t="shared" ref="T1012" ca="1" si="2114">ABS(BIN2DEC(CONCATENATE(B1012,B1013,B1014,B1015))-R1012)</f>
        <v>0</v>
      </c>
      <c r="U1012" s="11">
        <f t="shared" ref="U1012" ca="1" si="2115">R1012*$K$2</f>
        <v>0</v>
      </c>
    </row>
    <row r="1013" spans="1:21" x14ac:dyDescent="0.25">
      <c r="A1013" s="4">
        <v>1005</v>
      </c>
      <c r="B1013" s="37" t="str">
        <f>MID(VLOOKUP(A1013/4,'Nyquist Rate - Tx'!$E$15:$J$270,6),(MOD(A1013,4)+1),1)</f>
        <v>0</v>
      </c>
      <c r="C1013" s="5">
        <f t="shared" ca="1" si="2023"/>
        <v>49</v>
      </c>
      <c r="D1013" s="35"/>
      <c r="E1013" s="5">
        <f t="shared" ca="1" si="2013"/>
        <v>9.8000000000000004E-2</v>
      </c>
      <c r="F1013" s="5">
        <f t="shared" ca="1" si="2024"/>
        <v>9.8000000000000004E-2</v>
      </c>
      <c r="G1013" s="27">
        <f t="shared" ca="1" si="2025"/>
        <v>0</v>
      </c>
      <c r="H1013" s="28"/>
      <c r="I1013" s="28"/>
      <c r="J1013" s="28"/>
      <c r="K1013" s="28"/>
      <c r="L1013" s="5"/>
      <c r="M1013" s="1"/>
      <c r="N1013" s="5">
        <f t="shared" ca="1" si="2018"/>
        <v>0.34299999999999997</v>
      </c>
      <c r="O1013" s="5">
        <f t="shared" ca="1" si="2059"/>
        <v>0.34299999999999997</v>
      </c>
      <c r="P1013" s="30">
        <f t="shared" ca="1" si="2026"/>
        <v>0</v>
      </c>
      <c r="Q1013" s="28"/>
      <c r="R1013" s="28"/>
      <c r="S1013" s="28"/>
      <c r="T1013" s="28"/>
      <c r="U1013" s="5"/>
    </row>
    <row r="1014" spans="1:21" x14ac:dyDescent="0.25">
      <c r="A1014" s="4">
        <v>1006</v>
      </c>
      <c r="B1014" s="37" t="str">
        <f>MID(VLOOKUP(A1014/4,'Nyquist Rate - Tx'!$E$15:$J$270,6),(MOD(A1014,4)+1),1)</f>
        <v>0</v>
      </c>
      <c r="C1014" s="5">
        <f t="shared" ca="1" si="2023"/>
        <v>69</v>
      </c>
      <c r="D1014" s="35"/>
      <c r="E1014" s="5">
        <f t="shared" ca="1" si="2013"/>
        <v>0.13799999999999998</v>
      </c>
      <c r="F1014" s="5">
        <f t="shared" ca="1" si="2024"/>
        <v>0.13799999999999998</v>
      </c>
      <c r="G1014" s="27">
        <f t="shared" ca="1" si="2025"/>
        <v>0</v>
      </c>
      <c r="H1014" s="28"/>
      <c r="I1014" s="28"/>
      <c r="J1014" s="28"/>
      <c r="K1014" s="28"/>
      <c r="L1014" s="5"/>
      <c r="M1014" s="1"/>
      <c r="N1014" s="5">
        <f t="shared" ca="1" si="2018"/>
        <v>0.48299999999999993</v>
      </c>
      <c r="O1014" s="5">
        <f t="shared" ca="1" si="2059"/>
        <v>0.48299999999999993</v>
      </c>
      <c r="P1014" s="30">
        <f t="shared" ca="1" si="2026"/>
        <v>0</v>
      </c>
      <c r="Q1014" s="28"/>
      <c r="R1014" s="28"/>
      <c r="S1014" s="28"/>
      <c r="T1014" s="28"/>
      <c r="U1014" s="5"/>
    </row>
    <row r="1015" spans="1:21" x14ac:dyDescent="0.25">
      <c r="A1015" s="4">
        <v>1007</v>
      </c>
      <c r="B1015" s="37" t="str">
        <f>MID(VLOOKUP(A1015/4,'Nyquist Rate - Tx'!$E$15:$J$270,6),(MOD(A1015,4)+1),1)</f>
        <v>0</v>
      </c>
      <c r="C1015" s="5">
        <f t="shared" ca="1" si="2023"/>
        <v>19</v>
      </c>
      <c r="D1015" s="35"/>
      <c r="E1015" s="5">
        <f t="shared" ca="1" si="2013"/>
        <v>3.8000000000000006E-2</v>
      </c>
      <c r="F1015" s="5">
        <f t="shared" ca="1" si="2024"/>
        <v>3.8000000000000006E-2</v>
      </c>
      <c r="G1015" s="27">
        <f t="shared" ca="1" si="2025"/>
        <v>0</v>
      </c>
      <c r="H1015" s="28"/>
      <c r="I1015" s="28"/>
      <c r="J1015" s="28"/>
      <c r="K1015" s="28"/>
      <c r="L1015" s="5"/>
      <c r="M1015" s="1"/>
      <c r="N1015" s="5">
        <f t="shared" ca="1" si="2018"/>
        <v>0.13299999999999998</v>
      </c>
      <c r="O1015" s="5">
        <f t="shared" ca="1" si="2059"/>
        <v>0.13299999999999998</v>
      </c>
      <c r="P1015" s="30">
        <f t="shared" ca="1" si="2026"/>
        <v>0</v>
      </c>
      <c r="Q1015" s="28"/>
      <c r="R1015" s="28"/>
      <c r="S1015" s="28"/>
      <c r="T1015" s="28"/>
      <c r="U1015" s="5"/>
    </row>
    <row r="1016" spans="1:21" x14ac:dyDescent="0.25">
      <c r="A1016" s="4">
        <v>1008</v>
      </c>
      <c r="B1016" s="37" t="str">
        <f>MID(VLOOKUP(A1016/4,'Nyquist Rate - Tx'!$E$15:$J$270,6),(MOD(A1016,4)+1),1)</f>
        <v>1</v>
      </c>
      <c r="C1016" s="5">
        <f t="shared" ca="1" si="2023"/>
        <v>93</v>
      </c>
      <c r="D1016" s="35"/>
      <c r="E1016" s="5">
        <f t="shared" ca="1" si="2013"/>
        <v>0.18600000000000003</v>
      </c>
      <c r="F1016" s="5">
        <f t="shared" ca="1" si="2024"/>
        <v>1.1859999999999999</v>
      </c>
      <c r="G1016" s="27">
        <f t="shared" ca="1" si="2025"/>
        <v>1</v>
      </c>
      <c r="H1016" s="27" t="str">
        <f t="shared" ref="H1016" ca="1" si="2116">CONCATENATE(G1016, G1017, G1018, G1019)</f>
        <v>1001</v>
      </c>
      <c r="I1016" s="27">
        <f t="shared" ref="I1016" ca="1" si="2117">BIN2DEC(H1016)</f>
        <v>9</v>
      </c>
      <c r="J1016" s="27">
        <v>252</v>
      </c>
      <c r="K1016" s="27">
        <f t="shared" ref="K1016" ca="1" si="2118">ABS(BIN2DEC(CONCATENATE(B1016,B1017,B1018,B1019))-I1016)</f>
        <v>0</v>
      </c>
      <c r="L1016" s="23">
        <f t="shared" ref="L1016" ca="1" si="2119">I1016*$K$2+$K$2/2</f>
        <v>11.875</v>
      </c>
      <c r="M1016" s="1"/>
      <c r="N1016" s="5">
        <f t="shared" ca="1" si="2018"/>
        <v>0.65100000000000002</v>
      </c>
      <c r="O1016" s="5">
        <f t="shared" ca="1" si="2059"/>
        <v>1.651</v>
      </c>
      <c r="P1016" s="30">
        <f t="shared" ca="1" si="2026"/>
        <v>1</v>
      </c>
      <c r="Q1016" s="30" t="str">
        <f t="shared" ref="Q1016" ca="1" si="2120">CONCATENATE(P1016,P1017,P1018,P1019)</f>
        <v>1001</v>
      </c>
      <c r="R1016" s="30">
        <f t="shared" ref="R1016" ca="1" si="2121">BIN2DEC(Q1016)</f>
        <v>9</v>
      </c>
      <c r="S1016" s="30">
        <v>252</v>
      </c>
      <c r="T1016" s="30">
        <f t="shared" ref="T1016" ca="1" si="2122">ABS(BIN2DEC(CONCATENATE(B1016,B1017,B1018,B1019))-R1016)</f>
        <v>0</v>
      </c>
      <c r="U1016" s="11">
        <f t="shared" ref="U1016" ca="1" si="2123">R1016*$K$2</f>
        <v>11.25</v>
      </c>
    </row>
    <row r="1017" spans="1:21" x14ac:dyDescent="0.25">
      <c r="A1017" s="4">
        <v>1009</v>
      </c>
      <c r="B1017" s="37" t="str">
        <f>MID(VLOOKUP(A1017/4,'Nyquist Rate - Tx'!$E$15:$J$270,6),(MOD(A1017,4)+1),1)</f>
        <v>0</v>
      </c>
      <c r="C1017" s="5">
        <f t="shared" ca="1" si="2023"/>
        <v>-95</v>
      </c>
      <c r="D1017" s="35"/>
      <c r="E1017" s="5">
        <f t="shared" ca="1" si="2013"/>
        <v>-0.19</v>
      </c>
      <c r="F1017" s="5">
        <f t="shared" ca="1" si="2024"/>
        <v>-0.19</v>
      </c>
      <c r="G1017" s="27">
        <f t="shared" ca="1" si="2025"/>
        <v>0</v>
      </c>
      <c r="H1017" s="28"/>
      <c r="I1017" s="28"/>
      <c r="J1017" s="28"/>
      <c r="K1017" s="28"/>
      <c r="L1017" s="5"/>
      <c r="M1017" s="1"/>
      <c r="N1017" s="5">
        <f t="shared" ca="1" si="2018"/>
        <v>-0.66499999999999992</v>
      </c>
      <c r="O1017" s="5">
        <f t="shared" ca="1" si="2059"/>
        <v>-0.66499999999999992</v>
      </c>
      <c r="P1017" s="30">
        <f t="shared" ca="1" si="2026"/>
        <v>0</v>
      </c>
      <c r="Q1017" s="28"/>
      <c r="R1017" s="28"/>
      <c r="S1017" s="28"/>
      <c r="T1017" s="28"/>
      <c r="U1017" s="5"/>
    </row>
    <row r="1018" spans="1:21" x14ac:dyDescent="0.25">
      <c r="A1018" s="4">
        <v>1010</v>
      </c>
      <c r="B1018" s="37" t="str">
        <f>MID(VLOOKUP(A1018/4,'Nyquist Rate - Tx'!$E$15:$J$270,6),(MOD(A1018,4)+1),1)</f>
        <v>0</v>
      </c>
      <c r="C1018" s="5">
        <f t="shared" ca="1" si="2023"/>
        <v>-14</v>
      </c>
      <c r="D1018" s="35"/>
      <c r="E1018" s="5">
        <f t="shared" ca="1" si="2013"/>
        <v>-2.8000000000000004E-2</v>
      </c>
      <c r="F1018" s="5">
        <f t="shared" ca="1" si="2024"/>
        <v>-2.8000000000000004E-2</v>
      </c>
      <c r="G1018" s="27">
        <f t="shared" ca="1" si="2025"/>
        <v>0</v>
      </c>
      <c r="H1018" s="28"/>
      <c r="I1018" s="28"/>
      <c r="J1018" s="28"/>
      <c r="K1018" s="28"/>
      <c r="L1018" s="5"/>
      <c r="M1018" s="1"/>
      <c r="N1018" s="5">
        <f t="shared" ca="1" si="2018"/>
        <v>-9.8000000000000004E-2</v>
      </c>
      <c r="O1018" s="5">
        <f t="shared" ca="1" si="2059"/>
        <v>-9.8000000000000004E-2</v>
      </c>
      <c r="P1018" s="30">
        <f t="shared" ca="1" si="2026"/>
        <v>0</v>
      </c>
      <c r="Q1018" s="28"/>
      <c r="R1018" s="28"/>
      <c r="S1018" s="28"/>
      <c r="T1018" s="28"/>
      <c r="U1018" s="5"/>
    </row>
    <row r="1019" spans="1:21" x14ac:dyDescent="0.25">
      <c r="A1019" s="4">
        <v>1011</v>
      </c>
      <c r="B1019" s="37" t="str">
        <f>MID(VLOOKUP(A1019/4,'Nyquist Rate - Tx'!$E$15:$J$270,6),(MOD(A1019,4)+1),1)</f>
        <v>1</v>
      </c>
      <c r="C1019" s="5">
        <f t="shared" ca="1" si="2023"/>
        <v>-42</v>
      </c>
      <c r="D1019" s="35"/>
      <c r="E1019" s="5">
        <f t="shared" ca="1" si="2013"/>
        <v>-8.4000000000000005E-2</v>
      </c>
      <c r="F1019" s="5">
        <f t="shared" ca="1" si="2024"/>
        <v>0.91600000000000004</v>
      </c>
      <c r="G1019" s="27">
        <f t="shared" ca="1" si="2025"/>
        <v>1</v>
      </c>
      <c r="H1019" s="28"/>
      <c r="I1019" s="28"/>
      <c r="J1019" s="28"/>
      <c r="K1019" s="28"/>
      <c r="L1019" s="5"/>
      <c r="M1019" s="1"/>
      <c r="N1019" s="5">
        <f t="shared" ca="1" si="2018"/>
        <v>-0.29399999999999998</v>
      </c>
      <c r="O1019" s="5">
        <f t="shared" ca="1" si="2059"/>
        <v>0.70599999999999996</v>
      </c>
      <c r="P1019" s="30">
        <f t="shared" ca="1" si="2026"/>
        <v>1</v>
      </c>
      <c r="Q1019" s="28"/>
      <c r="R1019" s="28"/>
      <c r="S1019" s="28"/>
      <c r="T1019" s="28"/>
      <c r="U1019" s="5"/>
    </row>
    <row r="1020" spans="1:21" x14ac:dyDescent="0.25">
      <c r="A1020" s="4">
        <v>1012</v>
      </c>
      <c r="B1020" s="37" t="str">
        <f>MID(VLOOKUP(A1020/4,'Nyquist Rate - Tx'!$E$15:$J$270,6),(MOD(A1020,4)+1),1)</f>
        <v>0</v>
      </c>
      <c r="C1020" s="5">
        <f t="shared" ca="1" si="2023"/>
        <v>-25</v>
      </c>
      <c r="D1020" s="35"/>
      <c r="E1020" s="5">
        <f t="shared" ca="1" si="2013"/>
        <v>-0.05</v>
      </c>
      <c r="F1020" s="5">
        <f t="shared" ca="1" si="2024"/>
        <v>-0.05</v>
      </c>
      <c r="G1020" s="27">
        <f t="shared" ca="1" si="2025"/>
        <v>0</v>
      </c>
      <c r="H1020" s="27" t="str">
        <f t="shared" ref="H1020" ca="1" si="2124">CONCATENATE(G1020, G1021, G1022, G1023)</f>
        <v>0000</v>
      </c>
      <c r="I1020" s="27">
        <f t="shared" ref="I1020" ca="1" si="2125">BIN2DEC(H1020)</f>
        <v>0</v>
      </c>
      <c r="J1020" s="28">
        <v>253</v>
      </c>
      <c r="K1020" s="27">
        <f t="shared" ref="K1020" ca="1" si="2126">ABS(BIN2DEC(CONCATENATE(B1020,B1021,B1022,B1023))-I1020)</f>
        <v>0</v>
      </c>
      <c r="L1020" s="23">
        <f t="shared" ref="L1020" ca="1" si="2127">I1020*$K$2+$K$2/2</f>
        <v>0.625</v>
      </c>
      <c r="M1020" s="1"/>
      <c r="N1020" s="5">
        <f t="shared" ca="1" si="2018"/>
        <v>-0.17499999999999999</v>
      </c>
      <c r="O1020" s="5">
        <f t="shared" ca="1" si="2059"/>
        <v>-0.17499999999999999</v>
      </c>
      <c r="P1020" s="30">
        <f t="shared" ca="1" si="2026"/>
        <v>0</v>
      </c>
      <c r="Q1020" s="30" t="str">
        <f t="shared" ref="Q1020" ca="1" si="2128">CONCATENATE(P1020,P1021,P1022,P1023)</f>
        <v>0000</v>
      </c>
      <c r="R1020" s="30">
        <f t="shared" ref="R1020" ca="1" si="2129">BIN2DEC(Q1020)</f>
        <v>0</v>
      </c>
      <c r="S1020" s="30">
        <v>253</v>
      </c>
      <c r="T1020" s="30">
        <f t="shared" ref="T1020" ca="1" si="2130">ABS(BIN2DEC(CONCATENATE(B1020,B1021,B1022,B1023))-R1020)</f>
        <v>0</v>
      </c>
      <c r="U1020" s="11">
        <f t="shared" ref="U1020" ca="1" si="2131">R1020*$K$2</f>
        <v>0</v>
      </c>
    </row>
    <row r="1021" spans="1:21" x14ac:dyDescent="0.25">
      <c r="A1021" s="4">
        <v>1013</v>
      </c>
      <c r="B1021" s="37" t="str">
        <f>MID(VLOOKUP(A1021/4,'Nyquist Rate - Tx'!$E$15:$J$270,6),(MOD(A1021,4)+1),1)</f>
        <v>0</v>
      </c>
      <c r="C1021" s="5">
        <f t="shared" ca="1" si="2023"/>
        <v>-85</v>
      </c>
      <c r="D1021" s="35"/>
      <c r="E1021" s="5">
        <f t="shared" ca="1" si="2013"/>
        <v>-0.17</v>
      </c>
      <c r="F1021" s="5">
        <f t="shared" ca="1" si="2024"/>
        <v>-0.17</v>
      </c>
      <c r="G1021" s="27">
        <f t="shared" ca="1" si="2025"/>
        <v>0</v>
      </c>
      <c r="H1021" s="28"/>
      <c r="I1021" s="28"/>
      <c r="J1021" s="28"/>
      <c r="K1021" s="28"/>
      <c r="L1021" s="5"/>
      <c r="M1021" s="1"/>
      <c r="N1021" s="5">
        <f t="shared" ca="1" si="2018"/>
        <v>-0.59499999999999997</v>
      </c>
      <c r="O1021" s="5">
        <f t="shared" ca="1" si="2059"/>
        <v>-0.59499999999999997</v>
      </c>
      <c r="P1021" s="30">
        <f t="shared" ca="1" si="2026"/>
        <v>0</v>
      </c>
      <c r="Q1021" s="28"/>
      <c r="R1021" s="28"/>
      <c r="S1021" s="28"/>
      <c r="T1021" s="28"/>
      <c r="U1021" s="5"/>
    </row>
    <row r="1022" spans="1:21" x14ac:dyDescent="0.25">
      <c r="A1022" s="4">
        <v>1014</v>
      </c>
      <c r="B1022" s="37" t="str">
        <f>MID(VLOOKUP(A1022/4,'Nyquist Rate - Tx'!$E$15:$J$270,6),(MOD(A1022,4)+1),1)</f>
        <v>0</v>
      </c>
      <c r="C1022" s="5">
        <f t="shared" ca="1" si="2023"/>
        <v>-47</v>
      </c>
      <c r="D1022" s="35"/>
      <c r="E1022" s="5">
        <f t="shared" ca="1" si="2013"/>
        <v>-9.4E-2</v>
      </c>
      <c r="F1022" s="5">
        <f t="shared" ca="1" si="2024"/>
        <v>-9.4E-2</v>
      </c>
      <c r="G1022" s="27">
        <f t="shared" ca="1" si="2025"/>
        <v>0</v>
      </c>
      <c r="H1022" s="28"/>
      <c r="I1022" s="28"/>
      <c r="J1022" s="28"/>
      <c r="K1022" s="28"/>
      <c r="L1022" s="5"/>
      <c r="M1022" s="1"/>
      <c r="N1022" s="5">
        <f t="shared" ca="1" si="2018"/>
        <v>-0.32899999999999996</v>
      </c>
      <c r="O1022" s="5">
        <f t="shared" ca="1" si="2059"/>
        <v>-0.32899999999999996</v>
      </c>
      <c r="P1022" s="30">
        <f t="shared" ca="1" si="2026"/>
        <v>0</v>
      </c>
      <c r="Q1022" s="28"/>
      <c r="R1022" s="28"/>
      <c r="S1022" s="28"/>
      <c r="T1022" s="28"/>
      <c r="U1022" s="5"/>
    </row>
    <row r="1023" spans="1:21" x14ac:dyDescent="0.25">
      <c r="A1023" s="4">
        <v>1015</v>
      </c>
      <c r="B1023" s="37" t="str">
        <f>MID(VLOOKUP(A1023/4,'Nyquist Rate - Tx'!$E$15:$J$270,6),(MOD(A1023,4)+1),1)</f>
        <v>0</v>
      </c>
      <c r="C1023" s="5">
        <f t="shared" ca="1" si="2023"/>
        <v>1</v>
      </c>
      <c r="D1023" s="35"/>
      <c r="E1023" s="5">
        <f t="shared" ca="1" si="2013"/>
        <v>2E-3</v>
      </c>
      <c r="F1023" s="5">
        <f t="shared" ca="1" si="2024"/>
        <v>2E-3</v>
      </c>
      <c r="G1023" s="27">
        <f t="shared" ca="1" si="2025"/>
        <v>0</v>
      </c>
      <c r="H1023" s="28"/>
      <c r="I1023" s="28"/>
      <c r="J1023" s="28"/>
      <c r="K1023" s="28"/>
      <c r="L1023" s="5"/>
      <c r="M1023" s="1"/>
      <c r="N1023" s="5">
        <f t="shared" ca="1" si="2018"/>
        <v>6.9999999999999993E-3</v>
      </c>
      <c r="O1023" s="5">
        <f t="shared" ca="1" si="2059"/>
        <v>6.9999999999999993E-3</v>
      </c>
      <c r="P1023" s="30">
        <f t="shared" ca="1" si="2026"/>
        <v>0</v>
      </c>
      <c r="Q1023" s="28"/>
      <c r="R1023" s="28"/>
      <c r="S1023" s="28"/>
      <c r="T1023" s="28"/>
      <c r="U1023" s="5"/>
    </row>
    <row r="1024" spans="1:21" x14ac:dyDescent="0.25">
      <c r="A1024" s="4">
        <v>1016</v>
      </c>
      <c r="B1024" s="37" t="str">
        <f>MID(VLOOKUP(A1024/4,'Nyquist Rate - Tx'!$E$15:$J$270,6),(MOD(A1024,4)+1),1)</f>
        <v>0</v>
      </c>
      <c r="C1024" s="5">
        <f t="shared" ca="1" si="2023"/>
        <v>-36</v>
      </c>
      <c r="D1024" s="35"/>
      <c r="E1024" s="5">
        <f t="shared" ca="1" si="2013"/>
        <v>-7.1999999999999995E-2</v>
      </c>
      <c r="F1024" s="5">
        <f t="shared" ca="1" si="2024"/>
        <v>-7.1999999999999995E-2</v>
      </c>
      <c r="G1024" s="27">
        <f t="shared" ca="1" si="2025"/>
        <v>0</v>
      </c>
      <c r="H1024" s="27" t="str">
        <f t="shared" ref="H1024" ca="1" si="2132">CONCATENATE(G1024, G1025, G1026, G1027)</f>
        <v>0110</v>
      </c>
      <c r="I1024" s="27">
        <f t="shared" ref="I1024" ca="1" si="2133">BIN2DEC(H1024)</f>
        <v>6</v>
      </c>
      <c r="J1024" s="27">
        <v>254</v>
      </c>
      <c r="K1024" s="27">
        <f t="shared" ref="K1024" ca="1" si="2134">ABS(BIN2DEC(CONCATENATE(B1024,B1025,B1026,B1027))-I1024)</f>
        <v>0</v>
      </c>
      <c r="L1024" s="23">
        <f t="shared" ref="L1024" ca="1" si="2135">I1024*$K$2+$K$2/2</f>
        <v>8.125</v>
      </c>
      <c r="M1024" s="1"/>
      <c r="N1024" s="5">
        <f t="shared" ca="1" si="2018"/>
        <v>-0.252</v>
      </c>
      <c r="O1024" s="5">
        <f t="shared" ca="1" si="2059"/>
        <v>-0.252</v>
      </c>
      <c r="P1024" s="30">
        <f t="shared" ca="1" si="2026"/>
        <v>0</v>
      </c>
      <c r="Q1024" s="30" t="str">
        <f t="shared" ref="Q1024" ca="1" si="2136">CONCATENATE(P1024,P1025,P1026,P1027)</f>
        <v>0110</v>
      </c>
      <c r="R1024" s="30">
        <f t="shared" ref="R1024" ca="1" si="2137">BIN2DEC(Q1024)</f>
        <v>6</v>
      </c>
      <c r="S1024" s="30">
        <v>254</v>
      </c>
      <c r="T1024" s="30">
        <f t="shared" ref="T1024" ca="1" si="2138">ABS(BIN2DEC(CONCATENATE(B1024,B1025,B1026,B1027))-R1024)</f>
        <v>0</v>
      </c>
      <c r="U1024" s="11">
        <f t="shared" ref="U1024" ca="1" si="2139">R1024*$K$2</f>
        <v>7.5</v>
      </c>
    </row>
    <row r="1025" spans="1:21" x14ac:dyDescent="0.25">
      <c r="A1025" s="4">
        <v>1017</v>
      </c>
      <c r="B1025" s="37" t="str">
        <f>MID(VLOOKUP(A1025/4,'Nyquist Rate - Tx'!$E$15:$J$270,6),(MOD(A1025,4)+1),1)</f>
        <v>1</v>
      </c>
      <c r="C1025" s="5">
        <f t="shared" ca="1" si="2023"/>
        <v>63</v>
      </c>
      <c r="D1025" s="35"/>
      <c r="E1025" s="5">
        <f t="shared" ca="1" si="2013"/>
        <v>0.126</v>
      </c>
      <c r="F1025" s="5">
        <f t="shared" ca="1" si="2024"/>
        <v>1.1259999999999999</v>
      </c>
      <c r="G1025" s="27">
        <f t="shared" ca="1" si="2025"/>
        <v>1</v>
      </c>
      <c r="H1025" s="28"/>
      <c r="I1025" s="28"/>
      <c r="J1025" s="28"/>
      <c r="K1025" s="28"/>
      <c r="L1025" s="5"/>
      <c r="M1025" s="1"/>
      <c r="N1025" s="5">
        <f t="shared" ca="1" si="2018"/>
        <v>0.44099999999999995</v>
      </c>
      <c r="O1025" s="5">
        <f t="shared" ca="1" si="2059"/>
        <v>1.4409999999999998</v>
      </c>
      <c r="P1025" s="30">
        <f t="shared" ca="1" si="2026"/>
        <v>1</v>
      </c>
      <c r="Q1025" s="28"/>
      <c r="R1025" s="28"/>
      <c r="S1025" s="28"/>
      <c r="T1025" s="28"/>
      <c r="U1025" s="5"/>
    </row>
    <row r="1026" spans="1:21" x14ac:dyDescent="0.25">
      <c r="A1026" s="4">
        <v>1018</v>
      </c>
      <c r="B1026" s="37" t="str">
        <f>MID(VLOOKUP(A1026/4,'Nyquist Rate - Tx'!$E$15:$J$270,6),(MOD(A1026,4)+1),1)</f>
        <v>1</v>
      </c>
      <c r="C1026" s="5">
        <f t="shared" ca="1" si="2023"/>
        <v>-70</v>
      </c>
      <c r="D1026" s="35"/>
      <c r="E1026" s="5">
        <f t="shared" ca="1" si="2013"/>
        <v>-0.13999999999999999</v>
      </c>
      <c r="F1026" s="5">
        <f t="shared" ca="1" si="2024"/>
        <v>0.86</v>
      </c>
      <c r="G1026" s="27">
        <f t="shared" ca="1" si="2025"/>
        <v>1</v>
      </c>
      <c r="H1026" s="28"/>
      <c r="I1026" s="28"/>
      <c r="J1026" s="28"/>
      <c r="K1026" s="28"/>
      <c r="L1026" s="5"/>
      <c r="M1026" s="1"/>
      <c r="N1026" s="5">
        <f t="shared" ca="1" si="2018"/>
        <v>-0.48999999999999994</v>
      </c>
      <c r="O1026" s="5">
        <f t="shared" ca="1" si="2059"/>
        <v>0.51</v>
      </c>
      <c r="P1026" s="30">
        <f t="shared" ca="1" si="2026"/>
        <v>1</v>
      </c>
      <c r="Q1026" s="28"/>
      <c r="R1026" s="28"/>
      <c r="S1026" s="28"/>
      <c r="T1026" s="28"/>
      <c r="U1026" s="5"/>
    </row>
    <row r="1027" spans="1:21" x14ac:dyDescent="0.25">
      <c r="A1027" s="4">
        <v>1019</v>
      </c>
      <c r="B1027" s="37" t="str">
        <f>MID(VLOOKUP(A1027/4,'Nyquist Rate - Tx'!$E$15:$J$270,6),(MOD(A1027,4)+1),1)</f>
        <v>0</v>
      </c>
      <c r="C1027" s="5">
        <f t="shared" ca="1" si="2023"/>
        <v>-18</v>
      </c>
      <c r="D1027" s="35"/>
      <c r="E1027" s="5">
        <f t="shared" ca="1" si="2013"/>
        <v>-3.5999999999999997E-2</v>
      </c>
      <c r="F1027" s="5">
        <f t="shared" ca="1" si="2024"/>
        <v>-3.5999999999999997E-2</v>
      </c>
      <c r="G1027" s="27">
        <f t="shared" ca="1" si="2025"/>
        <v>0</v>
      </c>
      <c r="H1027" s="28"/>
      <c r="I1027" s="28"/>
      <c r="J1027" s="28"/>
      <c r="K1027" s="28"/>
      <c r="L1027" s="5"/>
      <c r="M1027" s="1"/>
      <c r="N1027" s="5">
        <f t="shared" ca="1" si="2018"/>
        <v>-0.126</v>
      </c>
      <c r="O1027" s="5">
        <f t="shared" ca="1" si="2059"/>
        <v>-0.126</v>
      </c>
      <c r="P1027" s="30">
        <f t="shared" ca="1" si="2026"/>
        <v>0</v>
      </c>
      <c r="Q1027" s="28"/>
      <c r="R1027" s="28"/>
      <c r="S1027" s="28"/>
      <c r="T1027" s="28"/>
      <c r="U1027" s="5"/>
    </row>
    <row r="1028" spans="1:21" x14ac:dyDescent="0.25">
      <c r="A1028" s="4">
        <v>1020</v>
      </c>
      <c r="B1028" s="37" t="str">
        <f>MID(VLOOKUP(A1028/4,'Nyquist Rate - Tx'!$E$15:$J$270,6),(MOD(A1028,4)+1),1)</f>
        <v>0</v>
      </c>
      <c r="C1028" s="5">
        <f t="shared" ca="1" si="2023"/>
        <v>77</v>
      </c>
      <c r="D1028" s="35"/>
      <c r="E1028" s="5">
        <f t="shared" ca="1" si="2013"/>
        <v>0.15400000000000003</v>
      </c>
      <c r="F1028" s="5">
        <f t="shared" ca="1" si="2024"/>
        <v>0.15400000000000003</v>
      </c>
      <c r="G1028" s="27">
        <f t="shared" ca="1" si="2025"/>
        <v>0</v>
      </c>
      <c r="H1028" s="27" t="str">
        <f t="shared" ref="H1028" ca="1" si="2140">CONCATENATE(G1028, G1029, G1030, G1031)</f>
        <v>0000</v>
      </c>
      <c r="I1028" s="27">
        <f t="shared" ref="I1028" ca="1" si="2141">BIN2DEC(H1028)</f>
        <v>0</v>
      </c>
      <c r="J1028" s="28">
        <v>255</v>
      </c>
      <c r="K1028" s="27">
        <f t="shared" ref="K1028" ca="1" si="2142">ABS(BIN2DEC(CONCATENATE(B1028,B1029,B1030,B1031))-I1028)</f>
        <v>0</v>
      </c>
      <c r="L1028" s="23">
        <f t="shared" ref="L1028" ca="1" si="2143">I1028*$K$2+$K$2/2</f>
        <v>0.625</v>
      </c>
      <c r="M1028" s="1"/>
      <c r="N1028" s="5">
        <f t="shared" ca="1" si="2018"/>
        <v>0.53899999999999992</v>
      </c>
      <c r="O1028" s="5">
        <f t="shared" ca="1" si="2059"/>
        <v>0.53899999999999992</v>
      </c>
      <c r="P1028" s="30">
        <f t="shared" ca="1" si="2026"/>
        <v>1</v>
      </c>
      <c r="Q1028" s="30" t="str">
        <f t="shared" ref="Q1028" ca="1" si="2144">CONCATENATE(P1028,P1029,P1030,P1031)</f>
        <v>1000</v>
      </c>
      <c r="R1028" s="30">
        <f t="shared" ref="R1028" ca="1" si="2145">BIN2DEC(Q1028)</f>
        <v>8</v>
      </c>
      <c r="S1028" s="30">
        <v>255</v>
      </c>
      <c r="T1028" s="30">
        <f t="shared" ref="T1028" ca="1" si="2146">ABS(BIN2DEC(CONCATENATE(B1028,B1029,B1030,B1031))-R1028)</f>
        <v>8</v>
      </c>
      <c r="U1028" s="11">
        <f t="shared" ref="U1028" ca="1" si="2147">R1028*$K$2</f>
        <v>10</v>
      </c>
    </row>
    <row r="1029" spans="1:21" x14ac:dyDescent="0.25">
      <c r="A1029" s="4">
        <v>1021</v>
      </c>
      <c r="B1029" s="37" t="str">
        <f>MID(VLOOKUP(A1029/4,'Nyquist Rate - Tx'!$E$15:$J$270,6),(MOD(A1029,4)+1),1)</f>
        <v>0</v>
      </c>
      <c r="C1029" s="5">
        <f t="shared" ca="1" si="2023"/>
        <v>52</v>
      </c>
      <c r="D1029" s="35"/>
      <c r="E1029" s="5">
        <f t="shared" ca="1" si="2013"/>
        <v>0.10400000000000001</v>
      </c>
      <c r="F1029" s="5">
        <f t="shared" ca="1" si="2024"/>
        <v>0.10400000000000001</v>
      </c>
      <c r="G1029" s="27">
        <f t="shared" ca="1" si="2025"/>
        <v>0</v>
      </c>
      <c r="H1029" s="28"/>
      <c r="I1029" s="28"/>
      <c r="J1029" s="28"/>
      <c r="K1029" s="28"/>
      <c r="L1029" s="5"/>
      <c r="M1029" s="1"/>
      <c r="N1029" s="5">
        <f t="shared" ca="1" si="2018"/>
        <v>0.36399999999999999</v>
      </c>
      <c r="O1029" s="5">
        <f t="shared" ca="1" si="2059"/>
        <v>0.36399999999999999</v>
      </c>
      <c r="P1029" s="30">
        <f t="shared" ca="1" si="2026"/>
        <v>0</v>
      </c>
      <c r="Q1029" s="28"/>
      <c r="R1029" s="28"/>
      <c r="S1029" s="28"/>
      <c r="T1029" s="28"/>
      <c r="U1029" s="5"/>
    </row>
    <row r="1030" spans="1:21" x14ac:dyDescent="0.25">
      <c r="A1030" s="4">
        <v>1022</v>
      </c>
      <c r="B1030" s="37" t="str">
        <f>MID(VLOOKUP(A1030/4,'Nyquist Rate - Tx'!$E$15:$J$270,6),(MOD(A1030,4)+1),1)</f>
        <v>0</v>
      </c>
      <c r="C1030" s="5">
        <f t="shared" ca="1" si="2023"/>
        <v>-83</v>
      </c>
      <c r="D1030" s="35"/>
      <c r="E1030" s="5">
        <f t="shared" ca="1" si="2013"/>
        <v>-0.16600000000000001</v>
      </c>
      <c r="F1030" s="5">
        <f t="shared" ca="1" si="2024"/>
        <v>-0.16600000000000001</v>
      </c>
      <c r="G1030" s="27">
        <f t="shared" ca="1" si="2025"/>
        <v>0</v>
      </c>
      <c r="H1030" s="28"/>
      <c r="I1030" s="28"/>
      <c r="J1030" s="28"/>
      <c r="K1030" s="28"/>
      <c r="L1030" s="5"/>
      <c r="M1030" s="1"/>
      <c r="N1030" s="5">
        <f t="shared" ca="1" si="2018"/>
        <v>-0.58099999999999996</v>
      </c>
      <c r="O1030" s="5">
        <f t="shared" ca="1" si="2059"/>
        <v>-0.58099999999999996</v>
      </c>
      <c r="P1030" s="30">
        <f t="shared" ca="1" si="2026"/>
        <v>0</v>
      </c>
      <c r="Q1030" s="28"/>
      <c r="R1030" s="28"/>
      <c r="S1030" s="28"/>
      <c r="T1030" s="28"/>
      <c r="U1030" s="5"/>
    </row>
    <row r="1031" spans="1:21" x14ac:dyDescent="0.25">
      <c r="A1031" s="7">
        <v>1023</v>
      </c>
      <c r="B1031" s="38" t="str">
        <f>MID(VLOOKUP(A1031/4,'Nyquist Rate - Tx'!$E$15:$J$270,6),(MOD(A1031,4)+1),1)</f>
        <v>0</v>
      </c>
      <c r="C1031" s="8">
        <f t="shared" ca="1" si="2023"/>
        <v>-97</v>
      </c>
      <c r="D1031" s="35"/>
      <c r="E1031" s="8">
        <f t="shared" ca="1" si="2013"/>
        <v>-0.19400000000000001</v>
      </c>
      <c r="F1031" s="8">
        <f t="shared" ca="1" si="2024"/>
        <v>-0.19400000000000001</v>
      </c>
      <c r="G1031" s="27">
        <f t="shared" ca="1" si="2025"/>
        <v>0</v>
      </c>
      <c r="H1031" s="28"/>
      <c r="I1031" s="28"/>
      <c r="J1031" s="28"/>
      <c r="K1031" s="28"/>
      <c r="L1031" s="5"/>
      <c r="M1031" s="1"/>
      <c r="N1031" s="8">
        <f t="shared" ca="1" si="2018"/>
        <v>-0.67899999999999994</v>
      </c>
      <c r="O1031" s="8">
        <f t="shared" ca="1" si="2059"/>
        <v>-0.67899999999999994</v>
      </c>
      <c r="P1031" s="30">
        <f t="shared" ca="1" si="2026"/>
        <v>0</v>
      </c>
      <c r="Q1031" s="28"/>
      <c r="R1031" s="28"/>
      <c r="S1031" s="28"/>
      <c r="T1031" s="28"/>
      <c r="U1031" s="5"/>
    </row>
    <row r="1032" spans="1:21" x14ac:dyDescent="0.25">
      <c r="L1032" s="23"/>
    </row>
  </sheetData>
  <mergeCells count="1">
    <mergeCell ref="I2:J2"/>
  </mergeCells>
  <conditionalFormatting sqref="K8:K1031">
    <cfRule type="cellIs" dxfId="5" priority="2" operator="between">
      <formula>0.001</formula>
      <formula>-0.001</formula>
    </cfRule>
  </conditionalFormatting>
  <conditionalFormatting sqref="T8:T1031">
    <cfRule type="cellIs" dxfId="4" priority="1" operator="between">
      <formula>-0.001</formula>
      <formula>0.001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031"/>
  <sheetViews>
    <sheetView topLeftCell="C15" workbookViewId="0">
      <selection activeCell="B8" sqref="B8:B10"/>
    </sheetView>
  </sheetViews>
  <sheetFormatPr defaultRowHeight="15" x14ac:dyDescent="0.25"/>
  <cols>
    <col min="5" max="5" width="12.85546875" bestFit="1" customWidth="1"/>
    <col min="6" max="6" width="15" customWidth="1"/>
    <col min="7" max="7" width="17" customWidth="1"/>
  </cols>
  <sheetData>
    <row r="2" spans="1:7" x14ac:dyDescent="0.25">
      <c r="B2" s="24" t="s">
        <v>13</v>
      </c>
      <c r="C2" s="31">
        <v>0.7</v>
      </c>
    </row>
    <row r="7" spans="1:7" ht="42.4" customHeight="1" x14ac:dyDescent="0.25">
      <c r="A7" s="12" t="s">
        <v>12</v>
      </c>
      <c r="B7" s="12" t="s">
        <v>6</v>
      </c>
      <c r="C7" s="12" t="s">
        <v>38</v>
      </c>
      <c r="D7" s="12" t="s">
        <v>13</v>
      </c>
      <c r="E7" s="12" t="s">
        <v>37</v>
      </c>
      <c r="F7" s="12" t="s">
        <v>50</v>
      </c>
      <c r="G7" s="12" t="s">
        <v>41</v>
      </c>
    </row>
    <row r="8" spans="1:7" x14ac:dyDescent="0.25">
      <c r="A8" s="10">
        <v>0</v>
      </c>
      <c r="B8" s="10" t="str">
        <f>MID(VLOOKUP(A8/4,'Nyquist Rate - Tx'!$E$15:$J$270,6),(MOD(A8,4)+1),1)</f>
        <v>1</v>
      </c>
      <c r="C8" s="11">
        <f ca="1">RANDBETWEEN(-100,100)</f>
        <v>48</v>
      </c>
      <c r="D8" s="11">
        <f t="shared" ref="D8:D71" ca="1" si="0">(C8/100)*$C$2</f>
        <v>0.33599999999999997</v>
      </c>
      <c r="E8" s="11">
        <f t="shared" ref="E8:E71" ca="1" si="1">B8+D8</f>
        <v>1.3359999999999999</v>
      </c>
      <c r="F8" s="30">
        <f ca="1">IF(E8&lt;0.5, 0, 1)</f>
        <v>1</v>
      </c>
      <c r="G8" s="30" t="str">
        <f ca="1">CONCATENATE(F8,F9,F10)</f>
        <v>110</v>
      </c>
    </row>
    <row r="9" spans="1:7" x14ac:dyDescent="0.25">
      <c r="A9" s="4">
        <f>A8</f>
        <v>0</v>
      </c>
      <c r="B9" s="4" t="str">
        <f>MID(VLOOKUP(A9/4,'Nyquist Rate - Tx'!$E$15:$J$270,6),(MOD(A9,4)+1),1)</f>
        <v>1</v>
      </c>
      <c r="C9" s="5">
        <f t="shared" ref="C9:C72" ca="1" si="2">RANDBETWEEN(-100,100)</f>
        <v>-12</v>
      </c>
      <c r="D9" s="5">
        <f t="shared" ca="1" si="0"/>
        <v>-8.3999999999999991E-2</v>
      </c>
      <c r="E9" s="5">
        <f t="shared" ca="1" si="1"/>
        <v>0.91600000000000004</v>
      </c>
      <c r="F9" s="30">
        <f t="shared" ref="F9:F72" ca="1" si="3">IF(E9&lt;0.5, 0, 1)</f>
        <v>1</v>
      </c>
      <c r="G9" s="28"/>
    </row>
    <row r="10" spans="1:7" x14ac:dyDescent="0.25">
      <c r="A10" s="4">
        <f>A8</f>
        <v>0</v>
      </c>
      <c r="B10" s="4" t="str">
        <f>MID(VLOOKUP(A10/4,'Nyquist Rate - Tx'!$E$15:$J$270,6),(MOD(A10,4)+1),1)</f>
        <v>1</v>
      </c>
      <c r="C10" s="5">
        <f t="shared" ca="1" si="2"/>
        <v>-80</v>
      </c>
      <c r="D10" s="5">
        <f t="shared" ca="1" si="0"/>
        <v>-0.55999999999999994</v>
      </c>
      <c r="E10" s="5">
        <f t="shared" ca="1" si="1"/>
        <v>0.44000000000000006</v>
      </c>
      <c r="F10" s="30">
        <f t="shared" ca="1" si="3"/>
        <v>0</v>
      </c>
      <c r="G10" s="28"/>
    </row>
    <row r="11" spans="1:7" x14ac:dyDescent="0.25">
      <c r="A11" s="4">
        <f>A8+1</f>
        <v>1</v>
      </c>
      <c r="B11" s="4" t="str">
        <f>MID(VLOOKUP(A11/4,'Nyquist Rate - Tx'!$E$15:$J$270,6),(MOD(A11,4)+1),1)</f>
        <v>0</v>
      </c>
      <c r="C11" s="5">
        <f t="shared" ca="1" si="2"/>
        <v>2</v>
      </c>
      <c r="D11" s="5">
        <f t="shared" ca="1" si="0"/>
        <v>1.3999999999999999E-2</v>
      </c>
      <c r="E11" s="5">
        <f t="shared" ca="1" si="1"/>
        <v>1.3999999999999999E-2</v>
      </c>
      <c r="F11" s="30">
        <f t="shared" ca="1" si="3"/>
        <v>0</v>
      </c>
      <c r="G11" s="30" t="str">
        <f ca="1">CONCATENATE(F11,F12,F13)</f>
        <v>010</v>
      </c>
    </row>
    <row r="12" spans="1:7" x14ac:dyDescent="0.25">
      <c r="A12" s="4">
        <f>A11</f>
        <v>1</v>
      </c>
      <c r="B12" s="4" t="str">
        <f>MID(VLOOKUP(A12/4,'Nyquist Rate - Tx'!$E$15:$J$270,6),(MOD(A12,4)+1),1)</f>
        <v>0</v>
      </c>
      <c r="C12" s="5">
        <f t="shared" ca="1" si="2"/>
        <v>73</v>
      </c>
      <c r="D12" s="5">
        <f t="shared" ca="1" si="0"/>
        <v>0.51100000000000001</v>
      </c>
      <c r="E12" s="5">
        <f t="shared" ca="1" si="1"/>
        <v>0.51100000000000001</v>
      </c>
      <c r="F12" s="30">
        <f t="shared" ca="1" si="3"/>
        <v>1</v>
      </c>
      <c r="G12" s="28"/>
    </row>
    <row r="13" spans="1:7" x14ac:dyDescent="0.25">
      <c r="A13" s="4">
        <f>A11</f>
        <v>1</v>
      </c>
      <c r="B13" s="4" t="str">
        <f>MID(VLOOKUP(A13/4,'Nyquist Rate - Tx'!$E$15:$J$270,6),(MOD(A13,4)+1),1)</f>
        <v>0</v>
      </c>
      <c r="C13" s="5">
        <f t="shared" ca="1" si="2"/>
        <v>-54</v>
      </c>
      <c r="D13" s="5">
        <f t="shared" ca="1" si="0"/>
        <v>-0.378</v>
      </c>
      <c r="E13" s="5">
        <f t="shared" ca="1" si="1"/>
        <v>-0.378</v>
      </c>
      <c r="F13" s="30">
        <f t="shared" ca="1" si="3"/>
        <v>0</v>
      </c>
      <c r="G13" s="28"/>
    </row>
    <row r="14" spans="1:7" x14ac:dyDescent="0.25">
      <c r="A14" s="4">
        <f>A11+1</f>
        <v>2</v>
      </c>
      <c r="B14" s="4" t="str">
        <f>MID(VLOOKUP(A14/4,'Nyquist Rate - Tx'!$E$15:$J$270,6),(MOD(A14,4)+1),1)</f>
        <v>0</v>
      </c>
      <c r="C14" s="5">
        <f t="shared" ca="1" si="2"/>
        <v>-46</v>
      </c>
      <c r="D14" s="5">
        <f t="shared" ca="1" si="0"/>
        <v>-0.32200000000000001</v>
      </c>
      <c r="E14" s="5">
        <f t="shared" ca="1" si="1"/>
        <v>-0.32200000000000001</v>
      </c>
      <c r="F14" s="30">
        <f t="shared" ca="1" si="3"/>
        <v>0</v>
      </c>
      <c r="G14" s="30" t="str">
        <f ca="1">CONCATENATE(F14,F15,F16)</f>
        <v>000</v>
      </c>
    </row>
    <row r="15" spans="1:7" x14ac:dyDescent="0.25">
      <c r="A15" s="4">
        <f>A14</f>
        <v>2</v>
      </c>
      <c r="B15" s="4" t="str">
        <f>MID(VLOOKUP(A15/4,'Nyquist Rate - Tx'!$E$15:$J$270,6),(MOD(A15,4)+1),1)</f>
        <v>0</v>
      </c>
      <c r="C15" s="5">
        <f t="shared" ca="1" si="2"/>
        <v>35</v>
      </c>
      <c r="D15" s="5">
        <f t="shared" ca="1" si="0"/>
        <v>0.24499999999999997</v>
      </c>
      <c r="E15" s="5">
        <f t="shared" ca="1" si="1"/>
        <v>0.24499999999999997</v>
      </c>
      <c r="F15" s="30">
        <f t="shared" ca="1" si="3"/>
        <v>0</v>
      </c>
      <c r="G15" s="28"/>
    </row>
    <row r="16" spans="1:7" x14ac:dyDescent="0.25">
      <c r="A16" s="4">
        <f>A14</f>
        <v>2</v>
      </c>
      <c r="B16" s="4" t="str">
        <f>MID(VLOOKUP(A16/4,'Nyquist Rate - Tx'!$E$15:$J$270,6),(MOD(A16,4)+1),1)</f>
        <v>0</v>
      </c>
      <c r="C16" s="5">
        <f t="shared" ca="1" si="2"/>
        <v>-22</v>
      </c>
      <c r="D16" s="5">
        <f t="shared" ca="1" si="0"/>
        <v>-0.154</v>
      </c>
      <c r="E16" s="5">
        <f t="shared" ca="1" si="1"/>
        <v>-0.154</v>
      </c>
      <c r="F16" s="30">
        <f t="shared" ca="1" si="3"/>
        <v>0</v>
      </c>
      <c r="G16" s="28"/>
    </row>
    <row r="17" spans="1:7" x14ac:dyDescent="0.25">
      <c r="A17" s="4">
        <f>A14+1</f>
        <v>3</v>
      </c>
      <c r="B17" s="4" t="str">
        <f>MID(VLOOKUP(A17/4,'Nyquist Rate - Tx'!$E$15:$J$270,6),(MOD(A17,4)+1),1)</f>
        <v>1</v>
      </c>
      <c r="C17" s="5">
        <f t="shared" ca="1" si="2"/>
        <v>-47</v>
      </c>
      <c r="D17" s="5">
        <f t="shared" ca="1" si="0"/>
        <v>-0.32899999999999996</v>
      </c>
      <c r="E17" s="5">
        <f t="shared" ca="1" si="1"/>
        <v>0.67100000000000004</v>
      </c>
      <c r="F17" s="30">
        <f t="shared" ca="1" si="3"/>
        <v>1</v>
      </c>
      <c r="G17" s="30" t="str">
        <f t="shared" ref="G17" ca="1" si="4">CONCATENATE(F17,F18,F19)</f>
        <v>111</v>
      </c>
    </row>
    <row r="18" spans="1:7" x14ac:dyDescent="0.25">
      <c r="A18" s="4">
        <f>A17</f>
        <v>3</v>
      </c>
      <c r="B18" s="4" t="str">
        <f>MID(VLOOKUP(A18/4,'Nyquist Rate - Tx'!$E$15:$J$270,6),(MOD(A18,4)+1),1)</f>
        <v>1</v>
      </c>
      <c r="C18" s="5">
        <f t="shared" ca="1" si="2"/>
        <v>94</v>
      </c>
      <c r="D18" s="5">
        <f t="shared" ca="1" si="0"/>
        <v>0.65799999999999992</v>
      </c>
      <c r="E18" s="5">
        <f t="shared" ca="1" si="1"/>
        <v>1.6579999999999999</v>
      </c>
      <c r="F18" s="30">
        <f t="shared" ca="1" si="3"/>
        <v>1</v>
      </c>
      <c r="G18" s="28"/>
    </row>
    <row r="19" spans="1:7" x14ac:dyDescent="0.25">
      <c r="A19" s="4">
        <f>A17</f>
        <v>3</v>
      </c>
      <c r="B19" s="4" t="str">
        <f>MID(VLOOKUP(A19/4,'Nyquist Rate - Tx'!$E$15:$J$270,6),(MOD(A19,4)+1),1)</f>
        <v>1</v>
      </c>
      <c r="C19" s="5">
        <f t="shared" ca="1" si="2"/>
        <v>97</v>
      </c>
      <c r="D19" s="5">
        <f t="shared" ca="1" si="0"/>
        <v>0.67899999999999994</v>
      </c>
      <c r="E19" s="5">
        <f t="shared" ca="1" si="1"/>
        <v>1.6789999999999998</v>
      </c>
      <c r="F19" s="30">
        <f t="shared" ca="1" si="3"/>
        <v>1</v>
      </c>
      <c r="G19" s="28"/>
    </row>
    <row r="20" spans="1:7" x14ac:dyDescent="0.25">
      <c r="A20" s="4">
        <f t="shared" ref="A20" si="5">A17+1</f>
        <v>4</v>
      </c>
      <c r="B20" s="4" t="str">
        <f>MID(VLOOKUP(A20/4,'Nyquist Rate - Tx'!$E$15:$J$270,6),(MOD(A20,4)+1),1)</f>
        <v>0</v>
      </c>
      <c r="C20" s="5">
        <f t="shared" ca="1" si="2"/>
        <v>-6</v>
      </c>
      <c r="D20" s="5">
        <f t="shared" ca="1" si="0"/>
        <v>-4.1999999999999996E-2</v>
      </c>
      <c r="E20" s="5">
        <f t="shared" ca="1" si="1"/>
        <v>-4.1999999999999996E-2</v>
      </c>
      <c r="F20" s="30">
        <f t="shared" ca="1" si="3"/>
        <v>0</v>
      </c>
      <c r="G20" s="30" t="str">
        <f t="shared" ref="G20" ca="1" si="6">CONCATENATE(F20,F21,F22)</f>
        <v>010</v>
      </c>
    </row>
    <row r="21" spans="1:7" x14ac:dyDescent="0.25">
      <c r="A21" s="4">
        <f t="shared" ref="A21" si="7">A20</f>
        <v>4</v>
      </c>
      <c r="B21" s="4" t="str">
        <f>MID(VLOOKUP(A21/4,'Nyquist Rate - Tx'!$E$15:$J$270,6),(MOD(A21,4)+1),1)</f>
        <v>0</v>
      </c>
      <c r="C21" s="5">
        <f t="shared" ca="1" si="2"/>
        <v>90</v>
      </c>
      <c r="D21" s="5">
        <f t="shared" ca="1" si="0"/>
        <v>0.63</v>
      </c>
      <c r="E21" s="5">
        <f t="shared" ca="1" si="1"/>
        <v>0.63</v>
      </c>
      <c r="F21" s="30">
        <f t="shared" ca="1" si="3"/>
        <v>1</v>
      </c>
      <c r="G21" s="28"/>
    </row>
    <row r="22" spans="1:7" x14ac:dyDescent="0.25">
      <c r="A22" s="4">
        <f t="shared" ref="A22" si="8">A20</f>
        <v>4</v>
      </c>
      <c r="B22" s="4" t="str">
        <f>MID(VLOOKUP(A22/4,'Nyquist Rate - Tx'!$E$15:$J$270,6),(MOD(A22,4)+1),1)</f>
        <v>0</v>
      </c>
      <c r="C22" s="5">
        <f t="shared" ca="1" si="2"/>
        <v>9</v>
      </c>
      <c r="D22" s="5">
        <f t="shared" ca="1" si="0"/>
        <v>6.3E-2</v>
      </c>
      <c r="E22" s="5">
        <f t="shared" ca="1" si="1"/>
        <v>6.3E-2</v>
      </c>
      <c r="F22" s="30">
        <f t="shared" ca="1" si="3"/>
        <v>0</v>
      </c>
      <c r="G22" s="28"/>
    </row>
    <row r="23" spans="1:7" x14ac:dyDescent="0.25">
      <c r="A23" s="4">
        <f t="shared" ref="A23" si="9">A20+1</f>
        <v>5</v>
      </c>
      <c r="B23" s="4" t="str">
        <f>MID(VLOOKUP(A23/4,'Nyquist Rate - Tx'!$E$15:$J$270,6),(MOD(A23,4)+1),1)</f>
        <v>0</v>
      </c>
      <c r="C23" s="5">
        <f t="shared" ca="1" si="2"/>
        <v>61</v>
      </c>
      <c r="D23" s="5">
        <f t="shared" ca="1" si="0"/>
        <v>0.42699999999999999</v>
      </c>
      <c r="E23" s="5">
        <f t="shared" ca="1" si="1"/>
        <v>0.42699999999999999</v>
      </c>
      <c r="F23" s="30">
        <f t="shared" ca="1" si="3"/>
        <v>0</v>
      </c>
      <c r="G23" s="30" t="str">
        <f t="shared" ref="G23" ca="1" si="10">CONCATENATE(F23,F24,F25)</f>
        <v>001</v>
      </c>
    </row>
    <row r="24" spans="1:7" x14ac:dyDescent="0.25">
      <c r="A24" s="4">
        <f t="shared" ref="A24" si="11">A23</f>
        <v>5</v>
      </c>
      <c r="B24" s="4" t="str">
        <f>MID(VLOOKUP(A24/4,'Nyquist Rate - Tx'!$E$15:$J$270,6),(MOD(A24,4)+1),1)</f>
        <v>0</v>
      </c>
      <c r="C24" s="5">
        <f t="shared" ca="1" si="2"/>
        <v>-39</v>
      </c>
      <c r="D24" s="5">
        <f t="shared" ca="1" si="0"/>
        <v>-0.27299999999999996</v>
      </c>
      <c r="E24" s="5">
        <f t="shared" ca="1" si="1"/>
        <v>-0.27299999999999996</v>
      </c>
      <c r="F24" s="30">
        <f t="shared" ca="1" si="3"/>
        <v>0</v>
      </c>
      <c r="G24" s="28"/>
    </row>
    <row r="25" spans="1:7" x14ac:dyDescent="0.25">
      <c r="A25" s="4">
        <f t="shared" ref="A25" si="12">A23</f>
        <v>5</v>
      </c>
      <c r="B25" s="4" t="str">
        <f>MID(VLOOKUP(A25/4,'Nyquist Rate - Tx'!$E$15:$J$270,6),(MOD(A25,4)+1),1)</f>
        <v>0</v>
      </c>
      <c r="C25" s="5">
        <f t="shared" ca="1" si="2"/>
        <v>91</v>
      </c>
      <c r="D25" s="5">
        <f t="shared" ca="1" si="0"/>
        <v>0.63700000000000001</v>
      </c>
      <c r="E25" s="5">
        <f t="shared" ca="1" si="1"/>
        <v>0.63700000000000001</v>
      </c>
      <c r="F25" s="30">
        <f t="shared" ca="1" si="3"/>
        <v>1</v>
      </c>
      <c r="G25" s="28"/>
    </row>
    <row r="26" spans="1:7" x14ac:dyDescent="0.25">
      <c r="A26" s="4">
        <f t="shared" ref="A26" si="13">A23+1</f>
        <v>6</v>
      </c>
      <c r="B26" s="4" t="str">
        <f>MID(VLOOKUP(A26/4,'Nyquist Rate - Tx'!$E$15:$J$270,6),(MOD(A26,4)+1),1)</f>
        <v>0</v>
      </c>
      <c r="C26" s="5">
        <f t="shared" ca="1" si="2"/>
        <v>49</v>
      </c>
      <c r="D26" s="5">
        <f t="shared" ca="1" si="0"/>
        <v>0.34299999999999997</v>
      </c>
      <c r="E26" s="5">
        <f t="shared" ca="1" si="1"/>
        <v>0.34299999999999997</v>
      </c>
      <c r="F26" s="30">
        <f t="shared" ca="1" si="3"/>
        <v>0</v>
      </c>
      <c r="G26" s="30" t="str">
        <f t="shared" ref="G26" ca="1" si="14">CONCATENATE(F26,F27,F28)</f>
        <v>000</v>
      </c>
    </row>
    <row r="27" spans="1:7" x14ac:dyDescent="0.25">
      <c r="A27" s="4">
        <f t="shared" ref="A27" si="15">A26</f>
        <v>6</v>
      </c>
      <c r="B27" s="4" t="str">
        <f>MID(VLOOKUP(A27/4,'Nyquist Rate - Tx'!$E$15:$J$270,6),(MOD(A27,4)+1),1)</f>
        <v>0</v>
      </c>
      <c r="C27" s="5">
        <f t="shared" ca="1" si="2"/>
        <v>-95</v>
      </c>
      <c r="D27" s="5">
        <f t="shared" ca="1" si="0"/>
        <v>-0.66499999999999992</v>
      </c>
      <c r="E27" s="5">
        <f t="shared" ca="1" si="1"/>
        <v>-0.66499999999999992</v>
      </c>
      <c r="F27" s="30">
        <f t="shared" ca="1" si="3"/>
        <v>0</v>
      </c>
      <c r="G27" s="28"/>
    </row>
    <row r="28" spans="1:7" x14ac:dyDescent="0.25">
      <c r="A28" s="4">
        <f t="shared" ref="A28" si="16">A26</f>
        <v>6</v>
      </c>
      <c r="B28" s="4" t="str">
        <f>MID(VLOOKUP(A28/4,'Nyquist Rate - Tx'!$E$15:$J$270,6),(MOD(A28,4)+1),1)</f>
        <v>0</v>
      </c>
      <c r="C28" s="5">
        <f t="shared" ca="1" si="2"/>
        <v>-5</v>
      </c>
      <c r="D28" s="5">
        <f t="shared" ca="1" si="0"/>
        <v>-3.4999999999999996E-2</v>
      </c>
      <c r="E28" s="5">
        <f t="shared" ca="1" si="1"/>
        <v>-3.4999999999999996E-2</v>
      </c>
      <c r="F28" s="30">
        <f t="shared" ca="1" si="3"/>
        <v>0</v>
      </c>
      <c r="G28" s="28"/>
    </row>
    <row r="29" spans="1:7" x14ac:dyDescent="0.25">
      <c r="A29" s="4">
        <f t="shared" ref="A29" si="17">A26+1</f>
        <v>7</v>
      </c>
      <c r="B29" s="4" t="str">
        <f>MID(VLOOKUP(A29/4,'Nyquist Rate - Tx'!$E$15:$J$270,6),(MOD(A29,4)+1),1)</f>
        <v>0</v>
      </c>
      <c r="C29" s="5">
        <f t="shared" ca="1" si="2"/>
        <v>14</v>
      </c>
      <c r="D29" s="5">
        <f t="shared" ca="1" si="0"/>
        <v>9.8000000000000004E-2</v>
      </c>
      <c r="E29" s="5">
        <f t="shared" ca="1" si="1"/>
        <v>9.8000000000000004E-2</v>
      </c>
      <c r="F29" s="30">
        <f t="shared" ca="1" si="3"/>
        <v>0</v>
      </c>
      <c r="G29" s="30" t="str">
        <f t="shared" ref="G29" ca="1" si="18">CONCATENATE(F29,F30,F31)</f>
        <v>010</v>
      </c>
    </row>
    <row r="30" spans="1:7" x14ac:dyDescent="0.25">
      <c r="A30" s="4">
        <f t="shared" ref="A30" si="19">A29</f>
        <v>7</v>
      </c>
      <c r="B30" s="4" t="str">
        <f>MID(VLOOKUP(A30/4,'Nyquist Rate - Tx'!$E$15:$J$270,6),(MOD(A30,4)+1),1)</f>
        <v>0</v>
      </c>
      <c r="C30" s="5">
        <f t="shared" ca="1" si="2"/>
        <v>94</v>
      </c>
      <c r="D30" s="5">
        <f t="shared" ca="1" si="0"/>
        <v>0.65799999999999992</v>
      </c>
      <c r="E30" s="5">
        <f t="shared" ca="1" si="1"/>
        <v>0.65799999999999992</v>
      </c>
      <c r="F30" s="30">
        <f t="shared" ca="1" si="3"/>
        <v>1</v>
      </c>
      <c r="G30" s="28"/>
    </row>
    <row r="31" spans="1:7" x14ac:dyDescent="0.25">
      <c r="A31" s="4">
        <f t="shared" ref="A31" si="20">A29</f>
        <v>7</v>
      </c>
      <c r="B31" s="4" t="str">
        <f>MID(VLOOKUP(A31/4,'Nyquist Rate - Tx'!$E$15:$J$270,6),(MOD(A31,4)+1),1)</f>
        <v>0</v>
      </c>
      <c r="C31" s="5">
        <f t="shared" ca="1" si="2"/>
        <v>53</v>
      </c>
      <c r="D31" s="5">
        <f t="shared" ca="1" si="0"/>
        <v>0.371</v>
      </c>
      <c r="E31" s="5">
        <f t="shared" ca="1" si="1"/>
        <v>0.371</v>
      </c>
      <c r="F31" s="30">
        <f t="shared" ca="1" si="3"/>
        <v>0</v>
      </c>
      <c r="G31" s="28"/>
    </row>
    <row r="32" spans="1:7" x14ac:dyDescent="0.25">
      <c r="A32" s="4">
        <f t="shared" ref="A32" si="21">A29+1</f>
        <v>8</v>
      </c>
      <c r="B32" s="4" t="str">
        <f>MID(VLOOKUP(A32/4,'Nyquist Rate - Tx'!$E$15:$J$270,6),(MOD(A32,4)+1),1)</f>
        <v>0</v>
      </c>
      <c r="C32" s="5">
        <f t="shared" ca="1" si="2"/>
        <v>-3</v>
      </c>
      <c r="D32" s="5">
        <f t="shared" ca="1" si="0"/>
        <v>-2.0999999999999998E-2</v>
      </c>
      <c r="E32" s="5">
        <f t="shared" ca="1" si="1"/>
        <v>-2.0999999999999998E-2</v>
      </c>
      <c r="F32" s="30">
        <f t="shared" ca="1" si="3"/>
        <v>0</v>
      </c>
      <c r="G32" s="30" t="str">
        <f t="shared" ref="G32" ca="1" si="22">CONCATENATE(F32,F33,F34)</f>
        <v>000</v>
      </c>
    </row>
    <row r="33" spans="1:7" x14ac:dyDescent="0.25">
      <c r="A33" s="4">
        <f t="shared" ref="A33" si="23">A32</f>
        <v>8</v>
      </c>
      <c r="B33" s="4" t="str">
        <f>MID(VLOOKUP(A33/4,'Nyquist Rate - Tx'!$E$15:$J$270,6),(MOD(A33,4)+1),1)</f>
        <v>0</v>
      </c>
      <c r="C33" s="5">
        <f t="shared" ca="1" si="2"/>
        <v>-69</v>
      </c>
      <c r="D33" s="5">
        <f t="shared" ca="1" si="0"/>
        <v>-0.48299999999999993</v>
      </c>
      <c r="E33" s="5">
        <f t="shared" ca="1" si="1"/>
        <v>-0.48299999999999993</v>
      </c>
      <c r="F33" s="30">
        <f t="shared" ca="1" si="3"/>
        <v>0</v>
      </c>
      <c r="G33" s="28"/>
    </row>
    <row r="34" spans="1:7" x14ac:dyDescent="0.25">
      <c r="A34" s="4">
        <f t="shared" ref="A34" si="24">A32</f>
        <v>8</v>
      </c>
      <c r="B34" s="4" t="str">
        <f>MID(VLOOKUP(A34/4,'Nyquist Rate - Tx'!$E$15:$J$270,6),(MOD(A34,4)+1),1)</f>
        <v>0</v>
      </c>
      <c r="C34" s="5">
        <f t="shared" ca="1" si="2"/>
        <v>-94</v>
      </c>
      <c r="D34" s="5">
        <f t="shared" ca="1" si="0"/>
        <v>-0.65799999999999992</v>
      </c>
      <c r="E34" s="5">
        <f t="shared" ca="1" si="1"/>
        <v>-0.65799999999999992</v>
      </c>
      <c r="F34" s="30">
        <f t="shared" ca="1" si="3"/>
        <v>0</v>
      </c>
      <c r="G34" s="28"/>
    </row>
    <row r="35" spans="1:7" x14ac:dyDescent="0.25">
      <c r="A35" s="4">
        <f t="shared" ref="A35" si="25">A32+1</f>
        <v>9</v>
      </c>
      <c r="B35" s="4" t="str">
        <f>MID(VLOOKUP(A35/4,'Nyquist Rate - Tx'!$E$15:$J$270,6),(MOD(A35,4)+1),1)</f>
        <v>1</v>
      </c>
      <c r="C35" s="5">
        <f t="shared" ca="1" si="2"/>
        <v>-67</v>
      </c>
      <c r="D35" s="5">
        <f t="shared" ca="1" si="0"/>
        <v>-0.46899999999999997</v>
      </c>
      <c r="E35" s="5">
        <f t="shared" ca="1" si="1"/>
        <v>0.53100000000000003</v>
      </c>
      <c r="F35" s="30">
        <f t="shared" ca="1" si="3"/>
        <v>1</v>
      </c>
      <c r="G35" s="30" t="str">
        <f t="shared" ref="G35" ca="1" si="26">CONCATENATE(F35,F36,F37)</f>
        <v>111</v>
      </c>
    </row>
    <row r="36" spans="1:7" x14ac:dyDescent="0.25">
      <c r="A36" s="4">
        <f t="shared" ref="A36" si="27">A35</f>
        <v>9</v>
      </c>
      <c r="B36" s="4" t="str">
        <f>MID(VLOOKUP(A36/4,'Nyquist Rate - Tx'!$E$15:$J$270,6),(MOD(A36,4)+1),1)</f>
        <v>1</v>
      </c>
      <c r="C36" s="5">
        <f t="shared" ca="1" si="2"/>
        <v>22</v>
      </c>
      <c r="D36" s="5">
        <f t="shared" ca="1" si="0"/>
        <v>0.154</v>
      </c>
      <c r="E36" s="5">
        <f t="shared" ca="1" si="1"/>
        <v>1.1539999999999999</v>
      </c>
      <c r="F36" s="30">
        <f t="shared" ca="1" si="3"/>
        <v>1</v>
      </c>
      <c r="G36" s="28"/>
    </row>
    <row r="37" spans="1:7" x14ac:dyDescent="0.25">
      <c r="A37" s="4">
        <f t="shared" ref="A37" si="28">A35</f>
        <v>9</v>
      </c>
      <c r="B37" s="4" t="str">
        <f>MID(VLOOKUP(A37/4,'Nyquist Rate - Tx'!$E$15:$J$270,6),(MOD(A37,4)+1),1)</f>
        <v>1</v>
      </c>
      <c r="C37" s="5">
        <f t="shared" ca="1" si="2"/>
        <v>93</v>
      </c>
      <c r="D37" s="5">
        <f t="shared" ca="1" si="0"/>
        <v>0.65100000000000002</v>
      </c>
      <c r="E37" s="5">
        <f t="shared" ca="1" si="1"/>
        <v>1.651</v>
      </c>
      <c r="F37" s="30">
        <f t="shared" ca="1" si="3"/>
        <v>1</v>
      </c>
      <c r="G37" s="28"/>
    </row>
    <row r="38" spans="1:7" x14ac:dyDescent="0.25">
      <c r="A38" s="4">
        <f t="shared" ref="A38" si="29">A35+1</f>
        <v>10</v>
      </c>
      <c r="B38" s="4" t="str">
        <f>MID(VLOOKUP(A38/4,'Nyquist Rate - Tx'!$E$15:$J$270,6),(MOD(A38,4)+1),1)</f>
        <v>1</v>
      </c>
      <c r="C38" s="5">
        <f t="shared" ca="1" si="2"/>
        <v>-62</v>
      </c>
      <c r="D38" s="5">
        <f t="shared" ca="1" si="0"/>
        <v>-0.434</v>
      </c>
      <c r="E38" s="5">
        <f t="shared" ca="1" si="1"/>
        <v>0.56600000000000006</v>
      </c>
      <c r="F38" s="30">
        <f t="shared" ca="1" si="3"/>
        <v>1</v>
      </c>
      <c r="G38" s="30" t="str">
        <f t="shared" ref="G38" ca="1" si="30">CONCATENATE(F38,F39,F40)</f>
        <v>111</v>
      </c>
    </row>
    <row r="39" spans="1:7" x14ac:dyDescent="0.25">
      <c r="A39" s="4">
        <f t="shared" ref="A39" si="31">A38</f>
        <v>10</v>
      </c>
      <c r="B39" s="4" t="str">
        <f>MID(VLOOKUP(A39/4,'Nyquist Rate - Tx'!$E$15:$J$270,6),(MOD(A39,4)+1),1)</f>
        <v>1</v>
      </c>
      <c r="C39" s="5">
        <f t="shared" ca="1" si="2"/>
        <v>-54</v>
      </c>
      <c r="D39" s="5">
        <f t="shared" ca="1" si="0"/>
        <v>-0.378</v>
      </c>
      <c r="E39" s="5">
        <f t="shared" ca="1" si="1"/>
        <v>0.622</v>
      </c>
      <c r="F39" s="30">
        <f t="shared" ca="1" si="3"/>
        <v>1</v>
      </c>
      <c r="G39" s="28"/>
    </row>
    <row r="40" spans="1:7" x14ac:dyDescent="0.25">
      <c r="A40" s="4">
        <f t="shared" ref="A40" si="32">A38</f>
        <v>10</v>
      </c>
      <c r="B40" s="4" t="str">
        <f>MID(VLOOKUP(A40/4,'Nyquist Rate - Tx'!$E$15:$J$270,6),(MOD(A40,4)+1),1)</f>
        <v>1</v>
      </c>
      <c r="C40" s="5">
        <f t="shared" ca="1" si="2"/>
        <v>10</v>
      </c>
      <c r="D40" s="5">
        <f t="shared" ca="1" si="0"/>
        <v>6.9999999999999993E-2</v>
      </c>
      <c r="E40" s="5">
        <f t="shared" ca="1" si="1"/>
        <v>1.07</v>
      </c>
      <c r="F40" s="30">
        <f t="shared" ca="1" si="3"/>
        <v>1</v>
      </c>
      <c r="G40" s="28"/>
    </row>
    <row r="41" spans="1:7" x14ac:dyDescent="0.25">
      <c r="A41" s="4">
        <f t="shared" ref="A41" si="33">A38+1</f>
        <v>11</v>
      </c>
      <c r="B41" s="4" t="str">
        <f>MID(VLOOKUP(A41/4,'Nyquist Rate - Tx'!$E$15:$J$270,6),(MOD(A41,4)+1),1)</f>
        <v>0</v>
      </c>
      <c r="C41" s="5">
        <f t="shared" ca="1" si="2"/>
        <v>94</v>
      </c>
      <c r="D41" s="5">
        <f t="shared" ca="1" si="0"/>
        <v>0.65799999999999992</v>
      </c>
      <c r="E41" s="5">
        <f t="shared" ca="1" si="1"/>
        <v>0.65799999999999992</v>
      </c>
      <c r="F41" s="30">
        <f t="shared" ca="1" si="3"/>
        <v>1</v>
      </c>
      <c r="G41" s="30" t="str">
        <f t="shared" ref="G41" ca="1" si="34">CONCATENATE(F41,F42,F43)</f>
        <v>100</v>
      </c>
    </row>
    <row r="42" spans="1:7" x14ac:dyDescent="0.25">
      <c r="A42" s="4">
        <f t="shared" ref="A42" si="35">A41</f>
        <v>11</v>
      </c>
      <c r="B42" s="4" t="str">
        <f>MID(VLOOKUP(A42/4,'Nyquist Rate - Tx'!$E$15:$J$270,6),(MOD(A42,4)+1),1)</f>
        <v>0</v>
      </c>
      <c r="C42" s="5">
        <f t="shared" ca="1" si="2"/>
        <v>35</v>
      </c>
      <c r="D42" s="5">
        <f t="shared" ca="1" si="0"/>
        <v>0.24499999999999997</v>
      </c>
      <c r="E42" s="5">
        <f t="shared" ca="1" si="1"/>
        <v>0.24499999999999997</v>
      </c>
      <c r="F42" s="30">
        <f t="shared" ca="1" si="3"/>
        <v>0</v>
      </c>
      <c r="G42" s="28"/>
    </row>
    <row r="43" spans="1:7" x14ac:dyDescent="0.25">
      <c r="A43" s="4">
        <f t="shared" ref="A43" si="36">A41</f>
        <v>11</v>
      </c>
      <c r="B43" s="4" t="str">
        <f>MID(VLOOKUP(A43/4,'Nyquist Rate - Tx'!$E$15:$J$270,6),(MOD(A43,4)+1),1)</f>
        <v>0</v>
      </c>
      <c r="C43" s="5">
        <f t="shared" ca="1" si="2"/>
        <v>-94</v>
      </c>
      <c r="D43" s="5">
        <f t="shared" ca="1" si="0"/>
        <v>-0.65799999999999992</v>
      </c>
      <c r="E43" s="5">
        <f t="shared" ca="1" si="1"/>
        <v>-0.65799999999999992</v>
      </c>
      <c r="F43" s="30">
        <f t="shared" ca="1" si="3"/>
        <v>0</v>
      </c>
      <c r="G43" s="28"/>
    </row>
    <row r="44" spans="1:7" x14ac:dyDescent="0.25">
      <c r="A44" s="4">
        <f t="shared" ref="A44" si="37">A41+1</f>
        <v>12</v>
      </c>
      <c r="B44" s="4" t="str">
        <f>MID(VLOOKUP(A44/4,'Nyquist Rate - Tx'!$E$15:$J$270,6),(MOD(A44,4)+1),1)</f>
        <v>0</v>
      </c>
      <c r="C44" s="5">
        <f t="shared" ca="1" si="2"/>
        <v>-40</v>
      </c>
      <c r="D44" s="5">
        <f t="shared" ca="1" si="0"/>
        <v>-0.27999999999999997</v>
      </c>
      <c r="E44" s="5">
        <f t="shared" ca="1" si="1"/>
        <v>-0.27999999999999997</v>
      </c>
      <c r="F44" s="30">
        <f t="shared" ca="1" si="3"/>
        <v>0</v>
      </c>
      <c r="G44" s="30" t="str">
        <f t="shared" ref="G44" ca="1" si="38">CONCATENATE(F44,F45,F46)</f>
        <v>000</v>
      </c>
    </row>
    <row r="45" spans="1:7" x14ac:dyDescent="0.25">
      <c r="A45" s="4">
        <f t="shared" ref="A45" si="39">A44</f>
        <v>12</v>
      </c>
      <c r="B45" s="4" t="str">
        <f>MID(VLOOKUP(A45/4,'Nyquist Rate - Tx'!$E$15:$J$270,6),(MOD(A45,4)+1),1)</f>
        <v>0</v>
      </c>
      <c r="C45" s="5">
        <f t="shared" ca="1" si="2"/>
        <v>44</v>
      </c>
      <c r="D45" s="5">
        <f t="shared" ca="1" si="0"/>
        <v>0.308</v>
      </c>
      <c r="E45" s="5">
        <f t="shared" ca="1" si="1"/>
        <v>0.308</v>
      </c>
      <c r="F45" s="30">
        <f t="shared" ca="1" si="3"/>
        <v>0</v>
      </c>
      <c r="G45" s="28"/>
    </row>
    <row r="46" spans="1:7" x14ac:dyDescent="0.25">
      <c r="A46" s="4">
        <f t="shared" ref="A46" si="40">A44</f>
        <v>12</v>
      </c>
      <c r="B46" s="4" t="str">
        <f>MID(VLOOKUP(A46/4,'Nyquist Rate - Tx'!$E$15:$J$270,6),(MOD(A46,4)+1),1)</f>
        <v>0</v>
      </c>
      <c r="C46" s="5">
        <f t="shared" ca="1" si="2"/>
        <v>-86</v>
      </c>
      <c r="D46" s="5">
        <f t="shared" ca="1" si="0"/>
        <v>-0.60199999999999998</v>
      </c>
      <c r="E46" s="5">
        <f t="shared" ca="1" si="1"/>
        <v>-0.60199999999999998</v>
      </c>
      <c r="F46" s="30">
        <f t="shared" ca="1" si="3"/>
        <v>0</v>
      </c>
      <c r="G46" s="28"/>
    </row>
    <row r="47" spans="1:7" x14ac:dyDescent="0.25">
      <c r="A47" s="4">
        <f t="shared" ref="A47" si="41">A44+1</f>
        <v>13</v>
      </c>
      <c r="B47" s="4" t="str">
        <f>MID(VLOOKUP(A47/4,'Nyquist Rate - Tx'!$E$15:$J$270,6),(MOD(A47,4)+1),1)</f>
        <v>0</v>
      </c>
      <c r="C47" s="5">
        <f t="shared" ca="1" si="2"/>
        <v>30</v>
      </c>
      <c r="D47" s="5">
        <f t="shared" ca="1" si="0"/>
        <v>0.21</v>
      </c>
      <c r="E47" s="5">
        <f t="shared" ca="1" si="1"/>
        <v>0.21</v>
      </c>
      <c r="F47" s="30">
        <f t="shared" ca="1" si="3"/>
        <v>0</v>
      </c>
      <c r="G47" s="30" t="str">
        <f t="shared" ref="G47" ca="1" si="42">CONCATENATE(F47,F48,F49)</f>
        <v>000</v>
      </c>
    </row>
    <row r="48" spans="1:7" x14ac:dyDescent="0.25">
      <c r="A48" s="4">
        <f t="shared" ref="A48" si="43">A47</f>
        <v>13</v>
      </c>
      <c r="B48" s="4" t="str">
        <f>MID(VLOOKUP(A48/4,'Nyquist Rate - Tx'!$E$15:$J$270,6),(MOD(A48,4)+1),1)</f>
        <v>0</v>
      </c>
      <c r="C48" s="5">
        <f t="shared" ca="1" si="2"/>
        <v>-62</v>
      </c>
      <c r="D48" s="5">
        <f t="shared" ca="1" si="0"/>
        <v>-0.434</v>
      </c>
      <c r="E48" s="5">
        <f t="shared" ca="1" si="1"/>
        <v>-0.434</v>
      </c>
      <c r="F48" s="30">
        <f t="shared" ca="1" si="3"/>
        <v>0</v>
      </c>
      <c r="G48" s="28"/>
    </row>
    <row r="49" spans="1:7" x14ac:dyDescent="0.25">
      <c r="A49" s="4">
        <f t="shared" ref="A49" si="44">A47</f>
        <v>13</v>
      </c>
      <c r="B49" s="4" t="str">
        <f>MID(VLOOKUP(A49/4,'Nyquist Rate - Tx'!$E$15:$J$270,6),(MOD(A49,4)+1),1)</f>
        <v>0</v>
      </c>
      <c r="C49" s="5">
        <f t="shared" ca="1" si="2"/>
        <v>-30</v>
      </c>
      <c r="D49" s="5">
        <f t="shared" ca="1" si="0"/>
        <v>-0.21</v>
      </c>
      <c r="E49" s="5">
        <f t="shared" ca="1" si="1"/>
        <v>-0.21</v>
      </c>
      <c r="F49" s="30">
        <f t="shared" ca="1" si="3"/>
        <v>0</v>
      </c>
      <c r="G49" s="28"/>
    </row>
    <row r="50" spans="1:7" x14ac:dyDescent="0.25">
      <c r="A50" s="4">
        <f t="shared" ref="A50" si="45">A47+1</f>
        <v>14</v>
      </c>
      <c r="B50" s="4" t="str">
        <f>MID(VLOOKUP(A50/4,'Nyquist Rate - Tx'!$E$15:$J$270,6),(MOD(A50,4)+1),1)</f>
        <v>0</v>
      </c>
      <c r="C50" s="5">
        <f t="shared" ca="1" si="2"/>
        <v>-64</v>
      </c>
      <c r="D50" s="5">
        <f t="shared" ca="1" si="0"/>
        <v>-0.44799999999999995</v>
      </c>
      <c r="E50" s="5">
        <f t="shared" ca="1" si="1"/>
        <v>-0.44799999999999995</v>
      </c>
      <c r="F50" s="30">
        <f t="shared" ca="1" si="3"/>
        <v>0</v>
      </c>
      <c r="G50" s="30" t="str">
        <f t="shared" ref="G50" ca="1" si="46">CONCATENATE(F50,F51,F52)</f>
        <v>000</v>
      </c>
    </row>
    <row r="51" spans="1:7" x14ac:dyDescent="0.25">
      <c r="A51" s="4">
        <f t="shared" ref="A51" si="47">A50</f>
        <v>14</v>
      </c>
      <c r="B51" s="4" t="str">
        <f>MID(VLOOKUP(A51/4,'Nyquist Rate - Tx'!$E$15:$J$270,6),(MOD(A51,4)+1),1)</f>
        <v>0</v>
      </c>
      <c r="C51" s="5">
        <f t="shared" ca="1" si="2"/>
        <v>19</v>
      </c>
      <c r="D51" s="5">
        <f t="shared" ca="1" si="0"/>
        <v>0.13299999999999998</v>
      </c>
      <c r="E51" s="5">
        <f t="shared" ca="1" si="1"/>
        <v>0.13299999999999998</v>
      </c>
      <c r="F51" s="30">
        <f t="shared" ca="1" si="3"/>
        <v>0</v>
      </c>
      <c r="G51" s="28"/>
    </row>
    <row r="52" spans="1:7" x14ac:dyDescent="0.25">
      <c r="A52" s="4">
        <f t="shared" ref="A52" si="48">A50</f>
        <v>14</v>
      </c>
      <c r="B52" s="4" t="str">
        <f>MID(VLOOKUP(A52/4,'Nyquist Rate - Tx'!$E$15:$J$270,6),(MOD(A52,4)+1),1)</f>
        <v>0</v>
      </c>
      <c r="C52" s="5">
        <f t="shared" ca="1" si="2"/>
        <v>-94</v>
      </c>
      <c r="D52" s="5">
        <f t="shared" ca="1" si="0"/>
        <v>-0.65799999999999992</v>
      </c>
      <c r="E52" s="5">
        <f t="shared" ca="1" si="1"/>
        <v>-0.65799999999999992</v>
      </c>
      <c r="F52" s="30">
        <f t="shared" ca="1" si="3"/>
        <v>0</v>
      </c>
      <c r="G52" s="28"/>
    </row>
    <row r="53" spans="1:7" x14ac:dyDescent="0.25">
      <c r="A53" s="4">
        <f t="shared" ref="A53" si="49">A50+1</f>
        <v>15</v>
      </c>
      <c r="B53" s="4" t="str">
        <f>MID(VLOOKUP(A53/4,'Nyquist Rate - Tx'!$E$15:$J$270,6),(MOD(A53,4)+1),1)</f>
        <v>0</v>
      </c>
      <c r="C53" s="5">
        <f t="shared" ca="1" si="2"/>
        <v>8</v>
      </c>
      <c r="D53" s="5">
        <f t="shared" ca="1" si="0"/>
        <v>5.5999999999999994E-2</v>
      </c>
      <c r="E53" s="5">
        <f t="shared" ca="1" si="1"/>
        <v>5.5999999999999994E-2</v>
      </c>
      <c r="F53" s="30">
        <f t="shared" ca="1" si="3"/>
        <v>0</v>
      </c>
      <c r="G53" s="30" t="str">
        <f t="shared" ref="G53" ca="1" si="50">CONCATENATE(F53,F54,F55)</f>
        <v>000</v>
      </c>
    </row>
    <row r="54" spans="1:7" x14ac:dyDescent="0.25">
      <c r="A54" s="4">
        <f t="shared" ref="A54" si="51">A53</f>
        <v>15</v>
      </c>
      <c r="B54" s="4" t="str">
        <f>MID(VLOOKUP(A54/4,'Nyquist Rate - Tx'!$E$15:$J$270,6),(MOD(A54,4)+1),1)</f>
        <v>0</v>
      </c>
      <c r="C54" s="5">
        <f t="shared" ca="1" si="2"/>
        <v>67</v>
      </c>
      <c r="D54" s="5">
        <f t="shared" ca="1" si="0"/>
        <v>0.46899999999999997</v>
      </c>
      <c r="E54" s="5">
        <f t="shared" ca="1" si="1"/>
        <v>0.46899999999999997</v>
      </c>
      <c r="F54" s="30">
        <f t="shared" ca="1" si="3"/>
        <v>0</v>
      </c>
      <c r="G54" s="28"/>
    </row>
    <row r="55" spans="1:7" x14ac:dyDescent="0.25">
      <c r="A55" s="4">
        <f t="shared" ref="A55" si="52">A53</f>
        <v>15</v>
      </c>
      <c r="B55" s="4" t="str">
        <f>MID(VLOOKUP(A55/4,'Nyquist Rate - Tx'!$E$15:$J$270,6),(MOD(A55,4)+1),1)</f>
        <v>0</v>
      </c>
      <c r="C55" s="5">
        <f t="shared" ca="1" si="2"/>
        <v>-74</v>
      </c>
      <c r="D55" s="5">
        <f t="shared" ca="1" si="0"/>
        <v>-0.51800000000000002</v>
      </c>
      <c r="E55" s="5">
        <f t="shared" ca="1" si="1"/>
        <v>-0.51800000000000002</v>
      </c>
      <c r="F55" s="30">
        <f t="shared" ca="1" si="3"/>
        <v>0</v>
      </c>
      <c r="G55" s="28"/>
    </row>
    <row r="56" spans="1:7" x14ac:dyDescent="0.25">
      <c r="A56" s="4">
        <f t="shared" ref="A56" si="53">A53+1</f>
        <v>16</v>
      </c>
      <c r="B56" s="4" t="str">
        <f>MID(VLOOKUP(A56/4,'Nyquist Rate - Tx'!$E$15:$J$270,6),(MOD(A56,4)+1),1)</f>
        <v>1</v>
      </c>
      <c r="C56" s="5">
        <f t="shared" ca="1" si="2"/>
        <v>-69</v>
      </c>
      <c r="D56" s="5">
        <f t="shared" ca="1" si="0"/>
        <v>-0.48299999999999993</v>
      </c>
      <c r="E56" s="5">
        <f t="shared" ca="1" si="1"/>
        <v>0.51700000000000013</v>
      </c>
      <c r="F56" s="30">
        <f t="shared" ca="1" si="3"/>
        <v>1</v>
      </c>
      <c r="G56" s="30" t="str">
        <f t="shared" ref="G56" ca="1" si="54">CONCATENATE(F56,F57,F58)</f>
        <v>111</v>
      </c>
    </row>
    <row r="57" spans="1:7" x14ac:dyDescent="0.25">
      <c r="A57" s="4">
        <f t="shared" ref="A57" si="55">A56</f>
        <v>16</v>
      </c>
      <c r="B57" s="4" t="str">
        <f>MID(VLOOKUP(A57/4,'Nyquist Rate - Tx'!$E$15:$J$270,6),(MOD(A57,4)+1),1)</f>
        <v>1</v>
      </c>
      <c r="C57" s="5">
        <f t="shared" ca="1" si="2"/>
        <v>8</v>
      </c>
      <c r="D57" s="5">
        <f t="shared" ca="1" si="0"/>
        <v>5.5999999999999994E-2</v>
      </c>
      <c r="E57" s="5">
        <f t="shared" ca="1" si="1"/>
        <v>1.056</v>
      </c>
      <c r="F57" s="30">
        <f t="shared" ca="1" si="3"/>
        <v>1</v>
      </c>
      <c r="G57" s="28"/>
    </row>
    <row r="58" spans="1:7" x14ac:dyDescent="0.25">
      <c r="A58" s="4">
        <f t="shared" ref="A58" si="56">A56</f>
        <v>16</v>
      </c>
      <c r="B58" s="4" t="str">
        <f>MID(VLOOKUP(A58/4,'Nyquist Rate - Tx'!$E$15:$J$270,6),(MOD(A58,4)+1),1)</f>
        <v>1</v>
      </c>
      <c r="C58" s="5">
        <f t="shared" ca="1" si="2"/>
        <v>72</v>
      </c>
      <c r="D58" s="5">
        <f t="shared" ca="1" si="0"/>
        <v>0.504</v>
      </c>
      <c r="E58" s="5">
        <f t="shared" ca="1" si="1"/>
        <v>1.504</v>
      </c>
      <c r="F58" s="30">
        <f t="shared" ca="1" si="3"/>
        <v>1</v>
      </c>
      <c r="G58" s="28"/>
    </row>
    <row r="59" spans="1:7" x14ac:dyDescent="0.25">
      <c r="A59" s="4">
        <f t="shared" ref="A59" si="57">A56+1</f>
        <v>17</v>
      </c>
      <c r="B59" s="4" t="str">
        <f>MID(VLOOKUP(A59/4,'Nyquist Rate - Tx'!$E$15:$J$270,6),(MOD(A59,4)+1),1)</f>
        <v>0</v>
      </c>
      <c r="C59" s="5">
        <f t="shared" ca="1" si="2"/>
        <v>-67</v>
      </c>
      <c r="D59" s="5">
        <f t="shared" ca="1" si="0"/>
        <v>-0.46899999999999997</v>
      </c>
      <c r="E59" s="5">
        <f t="shared" ca="1" si="1"/>
        <v>-0.46899999999999997</v>
      </c>
      <c r="F59" s="30">
        <f t="shared" ca="1" si="3"/>
        <v>0</v>
      </c>
      <c r="G59" s="30" t="str">
        <f t="shared" ref="G59" ca="1" si="58">CONCATENATE(F59,F60,F61)</f>
        <v>010</v>
      </c>
    </row>
    <row r="60" spans="1:7" x14ac:dyDescent="0.25">
      <c r="A60" s="4">
        <f t="shared" ref="A60" si="59">A59</f>
        <v>17</v>
      </c>
      <c r="B60" s="4" t="str">
        <f>MID(VLOOKUP(A60/4,'Nyquist Rate - Tx'!$E$15:$J$270,6),(MOD(A60,4)+1),1)</f>
        <v>0</v>
      </c>
      <c r="C60" s="5">
        <f t="shared" ca="1" si="2"/>
        <v>93</v>
      </c>
      <c r="D60" s="5">
        <f t="shared" ca="1" si="0"/>
        <v>0.65100000000000002</v>
      </c>
      <c r="E60" s="5">
        <f t="shared" ca="1" si="1"/>
        <v>0.65100000000000002</v>
      </c>
      <c r="F60" s="30">
        <f t="shared" ca="1" si="3"/>
        <v>1</v>
      </c>
      <c r="G60" s="28"/>
    </row>
    <row r="61" spans="1:7" x14ac:dyDescent="0.25">
      <c r="A61" s="4">
        <f t="shared" ref="A61" si="60">A59</f>
        <v>17</v>
      </c>
      <c r="B61" s="4" t="str">
        <f>MID(VLOOKUP(A61/4,'Nyquist Rate - Tx'!$E$15:$J$270,6),(MOD(A61,4)+1),1)</f>
        <v>0</v>
      </c>
      <c r="C61" s="5">
        <f t="shared" ca="1" si="2"/>
        <v>-47</v>
      </c>
      <c r="D61" s="5">
        <f t="shared" ca="1" si="0"/>
        <v>-0.32899999999999996</v>
      </c>
      <c r="E61" s="5">
        <f t="shared" ca="1" si="1"/>
        <v>-0.32899999999999996</v>
      </c>
      <c r="F61" s="30">
        <f t="shared" ca="1" si="3"/>
        <v>0</v>
      </c>
      <c r="G61" s="28"/>
    </row>
    <row r="62" spans="1:7" x14ac:dyDescent="0.25">
      <c r="A62" s="4">
        <f t="shared" ref="A62" si="61">A59+1</f>
        <v>18</v>
      </c>
      <c r="B62" s="4" t="str">
        <f>MID(VLOOKUP(A62/4,'Nyquist Rate - Tx'!$E$15:$J$270,6),(MOD(A62,4)+1),1)</f>
        <v>0</v>
      </c>
      <c r="C62" s="5">
        <f t="shared" ca="1" si="2"/>
        <v>78</v>
      </c>
      <c r="D62" s="5">
        <f t="shared" ca="1" si="0"/>
        <v>0.54599999999999993</v>
      </c>
      <c r="E62" s="5">
        <f t="shared" ca="1" si="1"/>
        <v>0.54599999999999993</v>
      </c>
      <c r="F62" s="30">
        <f t="shared" ca="1" si="3"/>
        <v>1</v>
      </c>
      <c r="G62" s="30" t="str">
        <f t="shared" ref="G62" ca="1" si="62">CONCATENATE(F62,F63,F64)</f>
        <v>100</v>
      </c>
    </row>
    <row r="63" spans="1:7" x14ac:dyDescent="0.25">
      <c r="A63" s="4">
        <f t="shared" ref="A63" si="63">A62</f>
        <v>18</v>
      </c>
      <c r="B63" s="4" t="str">
        <f>MID(VLOOKUP(A63/4,'Nyquist Rate - Tx'!$E$15:$J$270,6),(MOD(A63,4)+1),1)</f>
        <v>0</v>
      </c>
      <c r="C63" s="5">
        <f t="shared" ca="1" si="2"/>
        <v>-80</v>
      </c>
      <c r="D63" s="5">
        <f t="shared" ca="1" si="0"/>
        <v>-0.55999999999999994</v>
      </c>
      <c r="E63" s="5">
        <f t="shared" ca="1" si="1"/>
        <v>-0.55999999999999994</v>
      </c>
      <c r="F63" s="30">
        <f t="shared" ca="1" si="3"/>
        <v>0</v>
      </c>
      <c r="G63" s="28"/>
    </row>
    <row r="64" spans="1:7" x14ac:dyDescent="0.25">
      <c r="A64" s="4">
        <f t="shared" ref="A64" si="64">A62</f>
        <v>18</v>
      </c>
      <c r="B64" s="4" t="str">
        <f>MID(VLOOKUP(A64/4,'Nyquist Rate - Tx'!$E$15:$J$270,6),(MOD(A64,4)+1),1)</f>
        <v>0</v>
      </c>
      <c r="C64" s="5">
        <f t="shared" ca="1" si="2"/>
        <v>-9</v>
      </c>
      <c r="D64" s="5">
        <f t="shared" ca="1" si="0"/>
        <v>-6.3E-2</v>
      </c>
      <c r="E64" s="5">
        <f t="shared" ca="1" si="1"/>
        <v>-6.3E-2</v>
      </c>
      <c r="F64" s="30">
        <f t="shared" ca="1" si="3"/>
        <v>0</v>
      </c>
      <c r="G64" s="28"/>
    </row>
    <row r="65" spans="1:7" x14ac:dyDescent="0.25">
      <c r="A65" s="4">
        <f t="shared" ref="A65" si="65">A62+1</f>
        <v>19</v>
      </c>
      <c r="B65" s="4" t="str">
        <f>MID(VLOOKUP(A65/4,'Nyquist Rate - Tx'!$E$15:$J$270,6),(MOD(A65,4)+1),1)</f>
        <v>1</v>
      </c>
      <c r="C65" s="5">
        <f t="shared" ca="1" si="2"/>
        <v>-94</v>
      </c>
      <c r="D65" s="5">
        <f t="shared" ca="1" si="0"/>
        <v>-0.65799999999999992</v>
      </c>
      <c r="E65" s="5">
        <f t="shared" ca="1" si="1"/>
        <v>0.34200000000000008</v>
      </c>
      <c r="F65" s="30">
        <f t="shared" ca="1" si="3"/>
        <v>0</v>
      </c>
      <c r="G65" s="30" t="str">
        <f t="shared" ref="G65" ca="1" si="66">CONCATENATE(F65,F66,F67)</f>
        <v>011</v>
      </c>
    </row>
    <row r="66" spans="1:7" x14ac:dyDescent="0.25">
      <c r="A66" s="4">
        <f t="shared" ref="A66" si="67">A65</f>
        <v>19</v>
      </c>
      <c r="B66" s="4" t="str">
        <f>MID(VLOOKUP(A66/4,'Nyquist Rate - Tx'!$E$15:$J$270,6),(MOD(A66,4)+1),1)</f>
        <v>1</v>
      </c>
      <c r="C66" s="5">
        <f t="shared" ca="1" si="2"/>
        <v>91</v>
      </c>
      <c r="D66" s="5">
        <f t="shared" ca="1" si="0"/>
        <v>0.63700000000000001</v>
      </c>
      <c r="E66" s="5">
        <f t="shared" ca="1" si="1"/>
        <v>1.637</v>
      </c>
      <c r="F66" s="30">
        <f t="shared" ca="1" si="3"/>
        <v>1</v>
      </c>
      <c r="G66" s="28"/>
    </row>
    <row r="67" spans="1:7" x14ac:dyDescent="0.25">
      <c r="A67" s="4">
        <f t="shared" ref="A67" si="68">A65</f>
        <v>19</v>
      </c>
      <c r="B67" s="4" t="str">
        <f>MID(VLOOKUP(A67/4,'Nyquist Rate - Tx'!$E$15:$J$270,6),(MOD(A67,4)+1),1)</f>
        <v>1</v>
      </c>
      <c r="C67" s="5">
        <f t="shared" ca="1" si="2"/>
        <v>-44</v>
      </c>
      <c r="D67" s="5">
        <f t="shared" ca="1" si="0"/>
        <v>-0.308</v>
      </c>
      <c r="E67" s="5">
        <f t="shared" ca="1" si="1"/>
        <v>0.69199999999999995</v>
      </c>
      <c r="F67" s="30">
        <f t="shared" ca="1" si="3"/>
        <v>1</v>
      </c>
      <c r="G67" s="28"/>
    </row>
    <row r="68" spans="1:7" x14ac:dyDescent="0.25">
      <c r="A68" s="4">
        <f t="shared" ref="A68" si="69">A65+1</f>
        <v>20</v>
      </c>
      <c r="B68" s="4" t="str">
        <f>MID(VLOOKUP(A68/4,'Nyquist Rate - Tx'!$E$15:$J$270,6),(MOD(A68,4)+1),1)</f>
        <v>0</v>
      </c>
      <c r="C68" s="5">
        <f t="shared" ca="1" si="2"/>
        <v>-8</v>
      </c>
      <c r="D68" s="5">
        <f t="shared" ca="1" si="0"/>
        <v>-5.5999999999999994E-2</v>
      </c>
      <c r="E68" s="5">
        <f t="shared" ca="1" si="1"/>
        <v>-5.5999999999999994E-2</v>
      </c>
      <c r="F68" s="30">
        <f t="shared" ca="1" si="3"/>
        <v>0</v>
      </c>
      <c r="G68" s="30" t="str">
        <f t="shared" ref="G68" ca="1" si="70">CONCATENATE(F68,F69,F70)</f>
        <v>000</v>
      </c>
    </row>
    <row r="69" spans="1:7" x14ac:dyDescent="0.25">
      <c r="A69" s="4">
        <f t="shared" ref="A69" si="71">A68</f>
        <v>20</v>
      </c>
      <c r="B69" s="4" t="str">
        <f>MID(VLOOKUP(A69/4,'Nyquist Rate - Tx'!$E$15:$J$270,6),(MOD(A69,4)+1),1)</f>
        <v>0</v>
      </c>
      <c r="C69" s="5">
        <f t="shared" ca="1" si="2"/>
        <v>21</v>
      </c>
      <c r="D69" s="5">
        <f t="shared" ca="1" si="0"/>
        <v>0.14699999999999999</v>
      </c>
      <c r="E69" s="5">
        <f t="shared" ca="1" si="1"/>
        <v>0.14699999999999999</v>
      </c>
      <c r="F69" s="30">
        <f t="shared" ca="1" si="3"/>
        <v>0</v>
      </c>
      <c r="G69" s="28"/>
    </row>
    <row r="70" spans="1:7" x14ac:dyDescent="0.25">
      <c r="A70" s="4">
        <f t="shared" ref="A70" si="72">A68</f>
        <v>20</v>
      </c>
      <c r="B70" s="4" t="str">
        <f>MID(VLOOKUP(A70/4,'Nyquist Rate - Tx'!$E$15:$J$270,6),(MOD(A70,4)+1),1)</f>
        <v>0</v>
      </c>
      <c r="C70" s="5">
        <f t="shared" ca="1" si="2"/>
        <v>59</v>
      </c>
      <c r="D70" s="5">
        <f t="shared" ca="1" si="0"/>
        <v>0.41299999999999998</v>
      </c>
      <c r="E70" s="5">
        <f t="shared" ca="1" si="1"/>
        <v>0.41299999999999998</v>
      </c>
      <c r="F70" s="30">
        <f t="shared" ca="1" si="3"/>
        <v>0</v>
      </c>
      <c r="G70" s="28"/>
    </row>
    <row r="71" spans="1:7" x14ac:dyDescent="0.25">
      <c r="A71" s="4">
        <f t="shared" ref="A71" si="73">A68+1</f>
        <v>21</v>
      </c>
      <c r="B71" s="4" t="str">
        <f>MID(VLOOKUP(A71/4,'Nyquist Rate - Tx'!$E$15:$J$270,6),(MOD(A71,4)+1),1)</f>
        <v>0</v>
      </c>
      <c r="C71" s="5">
        <f t="shared" ca="1" si="2"/>
        <v>86</v>
      </c>
      <c r="D71" s="5">
        <f t="shared" ca="1" si="0"/>
        <v>0.60199999999999998</v>
      </c>
      <c r="E71" s="5">
        <f t="shared" ca="1" si="1"/>
        <v>0.60199999999999998</v>
      </c>
      <c r="F71" s="30">
        <f t="shared" ca="1" si="3"/>
        <v>1</v>
      </c>
      <c r="G71" s="30" t="str">
        <f t="shared" ref="G71" ca="1" si="74">CONCATENATE(F71,F72,F73)</f>
        <v>100</v>
      </c>
    </row>
    <row r="72" spans="1:7" x14ac:dyDescent="0.25">
      <c r="A72" s="4">
        <f t="shared" ref="A72" si="75">A71</f>
        <v>21</v>
      </c>
      <c r="B72" s="4" t="str">
        <f>MID(VLOOKUP(A72/4,'Nyquist Rate - Tx'!$E$15:$J$270,6),(MOD(A72,4)+1),1)</f>
        <v>0</v>
      </c>
      <c r="C72" s="5">
        <f t="shared" ca="1" si="2"/>
        <v>-87</v>
      </c>
      <c r="D72" s="5">
        <f t="shared" ref="D72:D135" ca="1" si="76">(C72/100)*$C$2</f>
        <v>-0.60899999999999999</v>
      </c>
      <c r="E72" s="5">
        <f t="shared" ref="E72:E135" ca="1" si="77">B72+D72</f>
        <v>-0.60899999999999999</v>
      </c>
      <c r="F72" s="30">
        <f t="shared" ca="1" si="3"/>
        <v>0</v>
      </c>
      <c r="G72" s="28"/>
    </row>
    <row r="73" spans="1:7" x14ac:dyDescent="0.25">
      <c r="A73" s="4">
        <f t="shared" ref="A73" si="78">A71</f>
        <v>21</v>
      </c>
      <c r="B73" s="4" t="str">
        <f>MID(VLOOKUP(A73/4,'Nyquist Rate - Tx'!$E$15:$J$270,6),(MOD(A73,4)+1),1)</f>
        <v>0</v>
      </c>
      <c r="C73" s="5">
        <f t="shared" ref="C73:C136" ca="1" si="79">RANDBETWEEN(-100,100)</f>
        <v>-44</v>
      </c>
      <c r="D73" s="5">
        <f t="shared" ca="1" si="76"/>
        <v>-0.308</v>
      </c>
      <c r="E73" s="5">
        <f t="shared" ca="1" si="77"/>
        <v>-0.308</v>
      </c>
      <c r="F73" s="30">
        <f t="shared" ref="F73:F136" ca="1" si="80">IF(E73&lt;0.5, 0, 1)</f>
        <v>0</v>
      </c>
      <c r="G73" s="28"/>
    </row>
    <row r="74" spans="1:7" x14ac:dyDescent="0.25">
      <c r="A74" s="4">
        <f t="shared" ref="A74" si="81">A71+1</f>
        <v>22</v>
      </c>
      <c r="B74" s="4" t="str">
        <f>MID(VLOOKUP(A74/4,'Nyquist Rate - Tx'!$E$15:$J$270,6),(MOD(A74,4)+1),1)</f>
        <v>0</v>
      </c>
      <c r="C74" s="5">
        <f t="shared" ca="1" si="79"/>
        <v>45</v>
      </c>
      <c r="D74" s="5">
        <f t="shared" ca="1" si="76"/>
        <v>0.315</v>
      </c>
      <c r="E74" s="5">
        <f t="shared" ca="1" si="77"/>
        <v>0.315</v>
      </c>
      <c r="F74" s="30">
        <f t="shared" ca="1" si="80"/>
        <v>0</v>
      </c>
      <c r="G74" s="30" t="str">
        <f t="shared" ref="G74" ca="1" si="82">CONCATENATE(F74,F75,F76)</f>
        <v>000</v>
      </c>
    </row>
    <row r="75" spans="1:7" x14ac:dyDescent="0.25">
      <c r="A75" s="4">
        <f t="shared" ref="A75" si="83">A74</f>
        <v>22</v>
      </c>
      <c r="B75" s="4" t="str">
        <f>MID(VLOOKUP(A75/4,'Nyquist Rate - Tx'!$E$15:$J$270,6),(MOD(A75,4)+1),1)</f>
        <v>0</v>
      </c>
      <c r="C75" s="5">
        <f t="shared" ca="1" si="79"/>
        <v>-44</v>
      </c>
      <c r="D75" s="5">
        <f t="shared" ca="1" si="76"/>
        <v>-0.308</v>
      </c>
      <c r="E75" s="5">
        <f t="shared" ca="1" si="77"/>
        <v>-0.308</v>
      </c>
      <c r="F75" s="30">
        <f t="shared" ca="1" si="80"/>
        <v>0</v>
      </c>
      <c r="G75" s="28"/>
    </row>
    <row r="76" spans="1:7" x14ac:dyDescent="0.25">
      <c r="A76" s="4">
        <f t="shared" ref="A76" si="84">A74</f>
        <v>22</v>
      </c>
      <c r="B76" s="4" t="str">
        <f>MID(VLOOKUP(A76/4,'Nyquist Rate - Tx'!$E$15:$J$270,6),(MOD(A76,4)+1),1)</f>
        <v>0</v>
      </c>
      <c r="C76" s="5">
        <f t="shared" ca="1" si="79"/>
        <v>-15</v>
      </c>
      <c r="D76" s="5">
        <f t="shared" ca="1" si="76"/>
        <v>-0.105</v>
      </c>
      <c r="E76" s="5">
        <f t="shared" ca="1" si="77"/>
        <v>-0.105</v>
      </c>
      <c r="F76" s="30">
        <f t="shared" ca="1" si="80"/>
        <v>0</v>
      </c>
      <c r="G76" s="28"/>
    </row>
    <row r="77" spans="1:7" x14ac:dyDescent="0.25">
      <c r="A77" s="4">
        <f t="shared" ref="A77" si="85">A74+1</f>
        <v>23</v>
      </c>
      <c r="B77" s="4" t="str">
        <f>MID(VLOOKUP(A77/4,'Nyquist Rate - Tx'!$E$15:$J$270,6),(MOD(A77,4)+1),1)</f>
        <v>0</v>
      </c>
      <c r="C77" s="5">
        <f t="shared" ca="1" si="79"/>
        <v>-2</v>
      </c>
      <c r="D77" s="5">
        <f t="shared" ca="1" si="76"/>
        <v>-1.3999999999999999E-2</v>
      </c>
      <c r="E77" s="5">
        <f t="shared" ca="1" si="77"/>
        <v>-1.3999999999999999E-2</v>
      </c>
      <c r="F77" s="30">
        <f t="shared" ca="1" si="80"/>
        <v>0</v>
      </c>
      <c r="G77" s="30" t="str">
        <f t="shared" ref="G77" ca="1" si="86">CONCATENATE(F77,F78,F79)</f>
        <v>000</v>
      </c>
    </row>
    <row r="78" spans="1:7" x14ac:dyDescent="0.25">
      <c r="A78" s="4">
        <f t="shared" ref="A78" si="87">A77</f>
        <v>23</v>
      </c>
      <c r="B78" s="4" t="str">
        <f>MID(VLOOKUP(A78/4,'Nyquist Rate - Tx'!$E$15:$J$270,6),(MOD(A78,4)+1),1)</f>
        <v>0</v>
      </c>
      <c r="C78" s="5">
        <f t="shared" ca="1" si="79"/>
        <v>-44</v>
      </c>
      <c r="D78" s="5">
        <f t="shared" ca="1" si="76"/>
        <v>-0.308</v>
      </c>
      <c r="E78" s="5">
        <f t="shared" ca="1" si="77"/>
        <v>-0.308</v>
      </c>
      <c r="F78" s="30">
        <f t="shared" ca="1" si="80"/>
        <v>0</v>
      </c>
      <c r="G78" s="28"/>
    </row>
    <row r="79" spans="1:7" x14ac:dyDescent="0.25">
      <c r="A79" s="4">
        <f t="shared" ref="A79" si="88">A77</f>
        <v>23</v>
      </c>
      <c r="B79" s="4" t="str">
        <f>MID(VLOOKUP(A79/4,'Nyquist Rate - Tx'!$E$15:$J$270,6),(MOD(A79,4)+1),1)</f>
        <v>0</v>
      </c>
      <c r="C79" s="5">
        <f t="shared" ca="1" si="79"/>
        <v>-1</v>
      </c>
      <c r="D79" s="5">
        <f t="shared" ca="1" si="76"/>
        <v>-6.9999999999999993E-3</v>
      </c>
      <c r="E79" s="5">
        <f t="shared" ca="1" si="77"/>
        <v>-6.9999999999999993E-3</v>
      </c>
      <c r="F79" s="30">
        <f t="shared" ca="1" si="80"/>
        <v>0</v>
      </c>
      <c r="G79" s="28"/>
    </row>
    <row r="80" spans="1:7" x14ac:dyDescent="0.25">
      <c r="A80" s="4">
        <f t="shared" ref="A80" si="89">A77+1</f>
        <v>24</v>
      </c>
      <c r="B80" s="4" t="str">
        <f>MID(VLOOKUP(A80/4,'Nyquist Rate - Tx'!$E$15:$J$270,6),(MOD(A80,4)+1),1)</f>
        <v>0</v>
      </c>
      <c r="C80" s="5">
        <f t="shared" ca="1" si="79"/>
        <v>-17</v>
      </c>
      <c r="D80" s="5">
        <f t="shared" ca="1" si="76"/>
        <v>-0.11899999999999999</v>
      </c>
      <c r="E80" s="5">
        <f t="shared" ca="1" si="77"/>
        <v>-0.11899999999999999</v>
      </c>
      <c r="F80" s="30">
        <f t="shared" ca="1" si="80"/>
        <v>0</v>
      </c>
      <c r="G80" s="30" t="str">
        <f t="shared" ref="G80" ca="1" si="90">CONCATENATE(F80,F81,F82)</f>
        <v>010</v>
      </c>
    </row>
    <row r="81" spans="1:7" x14ac:dyDescent="0.25">
      <c r="A81" s="4">
        <f t="shared" ref="A81" si="91">A80</f>
        <v>24</v>
      </c>
      <c r="B81" s="4" t="str">
        <f>MID(VLOOKUP(A81/4,'Nyquist Rate - Tx'!$E$15:$J$270,6),(MOD(A81,4)+1),1)</f>
        <v>0</v>
      </c>
      <c r="C81" s="5">
        <f t="shared" ca="1" si="79"/>
        <v>88</v>
      </c>
      <c r="D81" s="5">
        <f t="shared" ca="1" si="76"/>
        <v>0.61599999999999999</v>
      </c>
      <c r="E81" s="5">
        <f t="shared" ca="1" si="77"/>
        <v>0.61599999999999999</v>
      </c>
      <c r="F81" s="30">
        <f t="shared" ca="1" si="80"/>
        <v>1</v>
      </c>
      <c r="G81" s="28"/>
    </row>
    <row r="82" spans="1:7" x14ac:dyDescent="0.25">
      <c r="A82" s="4">
        <f t="shared" ref="A82" si="92">A80</f>
        <v>24</v>
      </c>
      <c r="B82" s="4" t="str">
        <f>MID(VLOOKUP(A82/4,'Nyquist Rate - Tx'!$E$15:$J$270,6),(MOD(A82,4)+1),1)</f>
        <v>0</v>
      </c>
      <c r="C82" s="5">
        <f t="shared" ca="1" si="79"/>
        <v>-24</v>
      </c>
      <c r="D82" s="5">
        <f t="shared" ca="1" si="76"/>
        <v>-0.16799999999999998</v>
      </c>
      <c r="E82" s="5">
        <f t="shared" ca="1" si="77"/>
        <v>-0.16799999999999998</v>
      </c>
      <c r="F82" s="30">
        <f t="shared" ca="1" si="80"/>
        <v>0</v>
      </c>
      <c r="G82" s="28"/>
    </row>
    <row r="83" spans="1:7" x14ac:dyDescent="0.25">
      <c r="A83" s="4">
        <f t="shared" ref="A83" si="93">A80+1</f>
        <v>25</v>
      </c>
      <c r="B83" s="4" t="str">
        <f>MID(VLOOKUP(A83/4,'Nyquist Rate - Tx'!$E$15:$J$270,6),(MOD(A83,4)+1),1)</f>
        <v>1</v>
      </c>
      <c r="C83" s="5">
        <f t="shared" ca="1" si="79"/>
        <v>15</v>
      </c>
      <c r="D83" s="5">
        <f t="shared" ca="1" si="76"/>
        <v>0.105</v>
      </c>
      <c r="E83" s="5">
        <f t="shared" ca="1" si="77"/>
        <v>1.105</v>
      </c>
      <c r="F83" s="30">
        <f t="shared" ca="1" si="80"/>
        <v>1</v>
      </c>
      <c r="G83" s="30" t="str">
        <f t="shared" ref="G83" ca="1" si="94">CONCATENATE(F83,F84,F85)</f>
        <v>111</v>
      </c>
    </row>
    <row r="84" spans="1:7" x14ac:dyDescent="0.25">
      <c r="A84" s="4">
        <f t="shared" ref="A84" si="95">A83</f>
        <v>25</v>
      </c>
      <c r="B84" s="4" t="str">
        <f>MID(VLOOKUP(A84/4,'Nyquist Rate - Tx'!$E$15:$J$270,6),(MOD(A84,4)+1),1)</f>
        <v>1</v>
      </c>
      <c r="C84" s="5">
        <f t="shared" ca="1" si="79"/>
        <v>-63</v>
      </c>
      <c r="D84" s="5">
        <f t="shared" ca="1" si="76"/>
        <v>-0.44099999999999995</v>
      </c>
      <c r="E84" s="5">
        <f t="shared" ca="1" si="77"/>
        <v>0.55900000000000005</v>
      </c>
      <c r="F84" s="30">
        <f t="shared" ca="1" si="80"/>
        <v>1</v>
      </c>
      <c r="G84" s="28"/>
    </row>
    <row r="85" spans="1:7" x14ac:dyDescent="0.25">
      <c r="A85" s="4">
        <f t="shared" ref="A85" si="96">A83</f>
        <v>25</v>
      </c>
      <c r="B85" s="4" t="str">
        <f>MID(VLOOKUP(A85/4,'Nyquist Rate - Tx'!$E$15:$J$270,6),(MOD(A85,4)+1),1)</f>
        <v>1</v>
      </c>
      <c r="C85" s="5">
        <f t="shared" ca="1" si="79"/>
        <v>-18</v>
      </c>
      <c r="D85" s="5">
        <f t="shared" ca="1" si="76"/>
        <v>-0.126</v>
      </c>
      <c r="E85" s="5">
        <f t="shared" ca="1" si="77"/>
        <v>0.874</v>
      </c>
      <c r="F85" s="30">
        <f t="shared" ca="1" si="80"/>
        <v>1</v>
      </c>
      <c r="G85" s="28"/>
    </row>
    <row r="86" spans="1:7" x14ac:dyDescent="0.25">
      <c r="A86" s="4">
        <f t="shared" ref="A86" si="97">A83+1</f>
        <v>26</v>
      </c>
      <c r="B86" s="4" t="str">
        <f>MID(VLOOKUP(A86/4,'Nyquist Rate - Tx'!$E$15:$J$270,6),(MOD(A86,4)+1),1)</f>
        <v>1</v>
      </c>
      <c r="C86" s="5">
        <f t="shared" ca="1" si="79"/>
        <v>20</v>
      </c>
      <c r="D86" s="5">
        <f t="shared" ca="1" si="76"/>
        <v>0.13999999999999999</v>
      </c>
      <c r="E86" s="5">
        <f t="shared" ca="1" si="77"/>
        <v>1.1399999999999999</v>
      </c>
      <c r="F86" s="30">
        <f t="shared" ca="1" si="80"/>
        <v>1</v>
      </c>
      <c r="G86" s="30" t="str">
        <f t="shared" ref="G86" ca="1" si="98">CONCATENATE(F86,F87,F88)</f>
        <v>101</v>
      </c>
    </row>
    <row r="87" spans="1:7" x14ac:dyDescent="0.25">
      <c r="A87" s="4">
        <f t="shared" ref="A87" si="99">A86</f>
        <v>26</v>
      </c>
      <c r="B87" s="4" t="str">
        <f>MID(VLOOKUP(A87/4,'Nyquist Rate - Tx'!$E$15:$J$270,6),(MOD(A87,4)+1),1)</f>
        <v>1</v>
      </c>
      <c r="C87" s="5">
        <f t="shared" ca="1" si="79"/>
        <v>-77</v>
      </c>
      <c r="D87" s="5">
        <f t="shared" ca="1" si="76"/>
        <v>-0.53899999999999992</v>
      </c>
      <c r="E87" s="5">
        <f t="shared" ca="1" si="77"/>
        <v>0.46100000000000008</v>
      </c>
      <c r="F87" s="30">
        <f t="shared" ca="1" si="80"/>
        <v>0</v>
      </c>
      <c r="G87" s="28"/>
    </row>
    <row r="88" spans="1:7" x14ac:dyDescent="0.25">
      <c r="A88" s="4">
        <f t="shared" ref="A88" si="100">A86</f>
        <v>26</v>
      </c>
      <c r="B88" s="4" t="str">
        <f>MID(VLOOKUP(A88/4,'Nyquist Rate - Tx'!$E$15:$J$270,6),(MOD(A88,4)+1),1)</f>
        <v>1</v>
      </c>
      <c r="C88" s="5">
        <f t="shared" ca="1" si="79"/>
        <v>-18</v>
      </c>
      <c r="D88" s="5">
        <f t="shared" ca="1" si="76"/>
        <v>-0.126</v>
      </c>
      <c r="E88" s="5">
        <f t="shared" ca="1" si="77"/>
        <v>0.874</v>
      </c>
      <c r="F88" s="30">
        <f t="shared" ca="1" si="80"/>
        <v>1</v>
      </c>
      <c r="G88" s="28"/>
    </row>
    <row r="89" spans="1:7" x14ac:dyDescent="0.25">
      <c r="A89" s="4">
        <f t="shared" ref="A89" si="101">A86+1</f>
        <v>27</v>
      </c>
      <c r="B89" s="4" t="str">
        <f>MID(VLOOKUP(A89/4,'Nyquist Rate - Tx'!$E$15:$J$270,6),(MOD(A89,4)+1),1)</f>
        <v>0</v>
      </c>
      <c r="C89" s="5">
        <f t="shared" ca="1" si="79"/>
        <v>-30</v>
      </c>
      <c r="D89" s="5">
        <f t="shared" ca="1" si="76"/>
        <v>-0.21</v>
      </c>
      <c r="E89" s="5">
        <f t="shared" ca="1" si="77"/>
        <v>-0.21</v>
      </c>
      <c r="F89" s="30">
        <f t="shared" ca="1" si="80"/>
        <v>0</v>
      </c>
      <c r="G89" s="30" t="str">
        <f t="shared" ref="G89" ca="1" si="102">CONCATENATE(F89,F90,F91)</f>
        <v>010</v>
      </c>
    </row>
    <row r="90" spans="1:7" x14ac:dyDescent="0.25">
      <c r="A90" s="4">
        <f t="shared" ref="A90" si="103">A89</f>
        <v>27</v>
      </c>
      <c r="B90" s="4" t="str">
        <f>MID(VLOOKUP(A90/4,'Nyquist Rate - Tx'!$E$15:$J$270,6),(MOD(A90,4)+1),1)</f>
        <v>0</v>
      </c>
      <c r="C90" s="5">
        <f t="shared" ca="1" si="79"/>
        <v>89</v>
      </c>
      <c r="D90" s="5">
        <f t="shared" ca="1" si="76"/>
        <v>0.623</v>
      </c>
      <c r="E90" s="5">
        <f t="shared" ca="1" si="77"/>
        <v>0.623</v>
      </c>
      <c r="F90" s="30">
        <f t="shared" ca="1" si="80"/>
        <v>1</v>
      </c>
      <c r="G90" s="28"/>
    </row>
    <row r="91" spans="1:7" x14ac:dyDescent="0.25">
      <c r="A91" s="4">
        <f t="shared" ref="A91" si="104">A89</f>
        <v>27</v>
      </c>
      <c r="B91" s="4" t="str">
        <f>MID(VLOOKUP(A91/4,'Nyquist Rate - Tx'!$E$15:$J$270,6),(MOD(A91,4)+1),1)</f>
        <v>0</v>
      </c>
      <c r="C91" s="5">
        <f t="shared" ca="1" si="79"/>
        <v>20</v>
      </c>
      <c r="D91" s="5">
        <f t="shared" ca="1" si="76"/>
        <v>0.13999999999999999</v>
      </c>
      <c r="E91" s="5">
        <f t="shared" ca="1" si="77"/>
        <v>0.13999999999999999</v>
      </c>
      <c r="F91" s="30">
        <f t="shared" ca="1" si="80"/>
        <v>0</v>
      </c>
      <c r="G91" s="28"/>
    </row>
    <row r="92" spans="1:7" x14ac:dyDescent="0.25">
      <c r="A92" s="4">
        <f t="shared" ref="A92" si="105">A89+1</f>
        <v>28</v>
      </c>
      <c r="B92" s="4" t="str">
        <f>MID(VLOOKUP(A92/4,'Nyquist Rate - Tx'!$E$15:$J$270,6),(MOD(A92,4)+1),1)</f>
        <v>0</v>
      </c>
      <c r="C92" s="5">
        <f t="shared" ca="1" si="79"/>
        <v>27</v>
      </c>
      <c r="D92" s="5">
        <f t="shared" ca="1" si="76"/>
        <v>0.189</v>
      </c>
      <c r="E92" s="5">
        <f t="shared" ca="1" si="77"/>
        <v>0.189</v>
      </c>
      <c r="F92" s="30">
        <f t="shared" ca="1" si="80"/>
        <v>0</v>
      </c>
      <c r="G92" s="30" t="str">
        <f t="shared" ref="G92" ca="1" si="106">CONCATENATE(F92,F93,F94)</f>
        <v>000</v>
      </c>
    </row>
    <row r="93" spans="1:7" x14ac:dyDescent="0.25">
      <c r="A93" s="4">
        <f t="shared" ref="A93" si="107">A92</f>
        <v>28</v>
      </c>
      <c r="B93" s="4" t="str">
        <f>MID(VLOOKUP(A93/4,'Nyquist Rate - Tx'!$E$15:$J$270,6),(MOD(A93,4)+1),1)</f>
        <v>0</v>
      </c>
      <c r="C93" s="5">
        <f t="shared" ca="1" si="79"/>
        <v>1</v>
      </c>
      <c r="D93" s="5">
        <f t="shared" ca="1" si="76"/>
        <v>6.9999999999999993E-3</v>
      </c>
      <c r="E93" s="5">
        <f t="shared" ca="1" si="77"/>
        <v>6.9999999999999993E-3</v>
      </c>
      <c r="F93" s="30">
        <f t="shared" ca="1" si="80"/>
        <v>0</v>
      </c>
      <c r="G93" s="28"/>
    </row>
    <row r="94" spans="1:7" x14ac:dyDescent="0.25">
      <c r="A94" s="4">
        <f t="shared" ref="A94" si="108">A92</f>
        <v>28</v>
      </c>
      <c r="B94" s="4" t="str">
        <f>MID(VLOOKUP(A94/4,'Nyquist Rate - Tx'!$E$15:$J$270,6),(MOD(A94,4)+1),1)</f>
        <v>0</v>
      </c>
      <c r="C94" s="5">
        <f t="shared" ca="1" si="79"/>
        <v>-10</v>
      </c>
      <c r="D94" s="5">
        <f t="shared" ca="1" si="76"/>
        <v>-6.9999999999999993E-2</v>
      </c>
      <c r="E94" s="5">
        <f t="shared" ca="1" si="77"/>
        <v>-6.9999999999999993E-2</v>
      </c>
      <c r="F94" s="30">
        <f t="shared" ca="1" si="80"/>
        <v>0</v>
      </c>
      <c r="G94" s="28"/>
    </row>
    <row r="95" spans="1:7" x14ac:dyDescent="0.25">
      <c r="A95" s="4">
        <f t="shared" ref="A95" si="109">A92+1</f>
        <v>29</v>
      </c>
      <c r="B95" s="4" t="str">
        <f>MID(VLOOKUP(A95/4,'Nyquist Rate - Tx'!$E$15:$J$270,6),(MOD(A95,4)+1),1)</f>
        <v>0</v>
      </c>
      <c r="C95" s="5">
        <f t="shared" ca="1" si="79"/>
        <v>-55</v>
      </c>
      <c r="D95" s="5">
        <f t="shared" ca="1" si="76"/>
        <v>-0.38500000000000001</v>
      </c>
      <c r="E95" s="5">
        <f t="shared" ca="1" si="77"/>
        <v>-0.38500000000000001</v>
      </c>
      <c r="F95" s="30">
        <f t="shared" ca="1" si="80"/>
        <v>0</v>
      </c>
      <c r="G95" s="30" t="str">
        <f t="shared" ref="G95" ca="1" si="110">CONCATENATE(F95,F96,F97)</f>
        <v>000</v>
      </c>
    </row>
    <row r="96" spans="1:7" x14ac:dyDescent="0.25">
      <c r="A96" s="4">
        <f t="shared" ref="A96" si="111">A95</f>
        <v>29</v>
      </c>
      <c r="B96" s="4" t="str">
        <f>MID(VLOOKUP(A96/4,'Nyquist Rate - Tx'!$E$15:$J$270,6),(MOD(A96,4)+1),1)</f>
        <v>0</v>
      </c>
      <c r="C96" s="5">
        <f t="shared" ca="1" si="79"/>
        <v>-28</v>
      </c>
      <c r="D96" s="5">
        <f t="shared" ca="1" si="76"/>
        <v>-0.19600000000000001</v>
      </c>
      <c r="E96" s="5">
        <f t="shared" ca="1" si="77"/>
        <v>-0.19600000000000001</v>
      </c>
      <c r="F96" s="30">
        <f t="shared" ca="1" si="80"/>
        <v>0</v>
      </c>
      <c r="G96" s="28"/>
    </row>
    <row r="97" spans="1:7" x14ac:dyDescent="0.25">
      <c r="A97" s="4">
        <f t="shared" ref="A97" si="112">A95</f>
        <v>29</v>
      </c>
      <c r="B97" s="4" t="str">
        <f>MID(VLOOKUP(A97/4,'Nyquist Rate - Tx'!$E$15:$J$270,6),(MOD(A97,4)+1),1)</f>
        <v>0</v>
      </c>
      <c r="C97" s="5">
        <f t="shared" ca="1" si="79"/>
        <v>48</v>
      </c>
      <c r="D97" s="5">
        <f t="shared" ca="1" si="76"/>
        <v>0.33599999999999997</v>
      </c>
      <c r="E97" s="5">
        <f t="shared" ca="1" si="77"/>
        <v>0.33599999999999997</v>
      </c>
      <c r="F97" s="30">
        <f t="shared" ca="1" si="80"/>
        <v>0</v>
      </c>
      <c r="G97" s="28"/>
    </row>
    <row r="98" spans="1:7" x14ac:dyDescent="0.25">
      <c r="A98" s="4">
        <f t="shared" ref="A98" si="113">A95+1</f>
        <v>30</v>
      </c>
      <c r="B98" s="4" t="str">
        <f>MID(VLOOKUP(A98/4,'Nyquist Rate - Tx'!$E$15:$J$270,6),(MOD(A98,4)+1),1)</f>
        <v>0</v>
      </c>
      <c r="C98" s="5">
        <f t="shared" ca="1" si="79"/>
        <v>29</v>
      </c>
      <c r="D98" s="5">
        <f t="shared" ca="1" si="76"/>
        <v>0.20299999999999999</v>
      </c>
      <c r="E98" s="5">
        <f t="shared" ca="1" si="77"/>
        <v>0.20299999999999999</v>
      </c>
      <c r="F98" s="30">
        <f t="shared" ca="1" si="80"/>
        <v>0</v>
      </c>
      <c r="G98" s="30" t="str">
        <f t="shared" ref="G98" ca="1" si="114">CONCATENATE(F98,F99,F100)</f>
        <v>000</v>
      </c>
    </row>
    <row r="99" spans="1:7" x14ac:dyDescent="0.25">
      <c r="A99" s="4">
        <f t="shared" ref="A99" si="115">A98</f>
        <v>30</v>
      </c>
      <c r="B99" s="4" t="str">
        <f>MID(VLOOKUP(A99/4,'Nyquist Rate - Tx'!$E$15:$J$270,6),(MOD(A99,4)+1),1)</f>
        <v>0</v>
      </c>
      <c r="C99" s="5">
        <f t="shared" ca="1" si="79"/>
        <v>-12</v>
      </c>
      <c r="D99" s="5">
        <f t="shared" ca="1" si="76"/>
        <v>-8.3999999999999991E-2</v>
      </c>
      <c r="E99" s="5">
        <f t="shared" ca="1" si="77"/>
        <v>-8.3999999999999991E-2</v>
      </c>
      <c r="F99" s="30">
        <f t="shared" ca="1" si="80"/>
        <v>0</v>
      </c>
      <c r="G99" s="28"/>
    </row>
    <row r="100" spans="1:7" x14ac:dyDescent="0.25">
      <c r="A100" s="4">
        <f t="shared" ref="A100" si="116">A98</f>
        <v>30</v>
      </c>
      <c r="B100" s="4" t="str">
        <f>MID(VLOOKUP(A100/4,'Nyquist Rate - Tx'!$E$15:$J$270,6),(MOD(A100,4)+1),1)</f>
        <v>0</v>
      </c>
      <c r="C100" s="5">
        <f t="shared" ca="1" si="79"/>
        <v>53</v>
      </c>
      <c r="D100" s="5">
        <f t="shared" ca="1" si="76"/>
        <v>0.371</v>
      </c>
      <c r="E100" s="5">
        <f t="shared" ca="1" si="77"/>
        <v>0.371</v>
      </c>
      <c r="F100" s="30">
        <f t="shared" ca="1" si="80"/>
        <v>0</v>
      </c>
      <c r="G100" s="28"/>
    </row>
    <row r="101" spans="1:7" x14ac:dyDescent="0.25">
      <c r="A101" s="4">
        <f t="shared" ref="A101" si="117">A98+1</f>
        <v>31</v>
      </c>
      <c r="B101" s="4" t="str">
        <f>MID(VLOOKUP(A101/4,'Nyquist Rate - Tx'!$E$15:$J$270,6),(MOD(A101,4)+1),1)</f>
        <v>0</v>
      </c>
      <c r="C101" s="5">
        <f t="shared" ca="1" si="79"/>
        <v>76</v>
      </c>
      <c r="D101" s="5">
        <f t="shared" ca="1" si="76"/>
        <v>0.53199999999999992</v>
      </c>
      <c r="E101" s="5">
        <f t="shared" ca="1" si="77"/>
        <v>0.53199999999999992</v>
      </c>
      <c r="F101" s="30">
        <f t="shared" ca="1" si="80"/>
        <v>1</v>
      </c>
      <c r="G101" s="30" t="str">
        <f t="shared" ref="G101" ca="1" si="118">CONCATENATE(F101,F102,F103)</f>
        <v>100</v>
      </c>
    </row>
    <row r="102" spans="1:7" x14ac:dyDescent="0.25">
      <c r="A102" s="4">
        <f t="shared" ref="A102" si="119">A101</f>
        <v>31</v>
      </c>
      <c r="B102" s="4" t="str">
        <f>MID(VLOOKUP(A102/4,'Nyquist Rate - Tx'!$E$15:$J$270,6),(MOD(A102,4)+1),1)</f>
        <v>0</v>
      </c>
      <c r="C102" s="5">
        <f t="shared" ca="1" si="79"/>
        <v>-19</v>
      </c>
      <c r="D102" s="5">
        <f t="shared" ca="1" si="76"/>
        <v>-0.13299999999999998</v>
      </c>
      <c r="E102" s="5">
        <f t="shared" ca="1" si="77"/>
        <v>-0.13299999999999998</v>
      </c>
      <c r="F102" s="30">
        <f t="shared" ca="1" si="80"/>
        <v>0</v>
      </c>
      <c r="G102" s="28"/>
    </row>
    <row r="103" spans="1:7" x14ac:dyDescent="0.25">
      <c r="A103" s="4">
        <f t="shared" ref="A103" si="120">A101</f>
        <v>31</v>
      </c>
      <c r="B103" s="4" t="str">
        <f>MID(VLOOKUP(A103/4,'Nyquist Rate - Tx'!$E$15:$J$270,6),(MOD(A103,4)+1),1)</f>
        <v>0</v>
      </c>
      <c r="C103" s="5">
        <f t="shared" ca="1" si="79"/>
        <v>-79</v>
      </c>
      <c r="D103" s="5">
        <f t="shared" ca="1" si="76"/>
        <v>-0.55299999999999994</v>
      </c>
      <c r="E103" s="5">
        <f t="shared" ca="1" si="77"/>
        <v>-0.55299999999999994</v>
      </c>
      <c r="F103" s="30">
        <f t="shared" ca="1" si="80"/>
        <v>0</v>
      </c>
      <c r="G103" s="28"/>
    </row>
    <row r="104" spans="1:7" x14ac:dyDescent="0.25">
      <c r="A104" s="4">
        <f t="shared" ref="A104" si="121">A101+1</f>
        <v>32</v>
      </c>
      <c r="B104" s="4" t="str">
        <f>MID(VLOOKUP(A104/4,'Nyquist Rate - Tx'!$E$15:$J$270,6),(MOD(A104,4)+1),1)</f>
        <v>1</v>
      </c>
      <c r="C104" s="5">
        <f t="shared" ca="1" si="79"/>
        <v>0</v>
      </c>
      <c r="D104" s="5">
        <f t="shared" ca="1" si="76"/>
        <v>0</v>
      </c>
      <c r="E104" s="5">
        <f t="shared" ca="1" si="77"/>
        <v>1</v>
      </c>
      <c r="F104" s="30">
        <f t="shared" ca="1" si="80"/>
        <v>1</v>
      </c>
      <c r="G104" s="30" t="str">
        <f t="shared" ref="G104" ca="1" si="122">CONCATENATE(F104,F105,F106)</f>
        <v>111</v>
      </c>
    </row>
    <row r="105" spans="1:7" x14ac:dyDescent="0.25">
      <c r="A105" s="4">
        <f t="shared" ref="A105" si="123">A104</f>
        <v>32</v>
      </c>
      <c r="B105" s="4" t="str">
        <f>MID(VLOOKUP(A105/4,'Nyquist Rate - Tx'!$E$15:$J$270,6),(MOD(A105,4)+1),1)</f>
        <v>1</v>
      </c>
      <c r="C105" s="5">
        <f t="shared" ca="1" si="79"/>
        <v>66</v>
      </c>
      <c r="D105" s="5">
        <f t="shared" ca="1" si="76"/>
        <v>0.46199999999999997</v>
      </c>
      <c r="E105" s="5">
        <f t="shared" ca="1" si="77"/>
        <v>1.462</v>
      </c>
      <c r="F105" s="30">
        <f t="shared" ca="1" si="80"/>
        <v>1</v>
      </c>
      <c r="G105" s="28"/>
    </row>
    <row r="106" spans="1:7" x14ac:dyDescent="0.25">
      <c r="A106" s="4">
        <f t="shared" ref="A106" si="124">A104</f>
        <v>32</v>
      </c>
      <c r="B106" s="4" t="str">
        <f>MID(VLOOKUP(A106/4,'Nyquist Rate - Tx'!$E$15:$J$270,6),(MOD(A106,4)+1),1)</f>
        <v>1</v>
      </c>
      <c r="C106" s="5">
        <f t="shared" ca="1" si="79"/>
        <v>67</v>
      </c>
      <c r="D106" s="5">
        <f t="shared" ca="1" si="76"/>
        <v>0.46899999999999997</v>
      </c>
      <c r="E106" s="5">
        <f t="shared" ca="1" si="77"/>
        <v>1.4689999999999999</v>
      </c>
      <c r="F106" s="30">
        <f t="shared" ca="1" si="80"/>
        <v>1</v>
      </c>
      <c r="G106" s="28"/>
    </row>
    <row r="107" spans="1:7" x14ac:dyDescent="0.25">
      <c r="A107" s="4">
        <f t="shared" ref="A107" si="125">A104+1</f>
        <v>33</v>
      </c>
      <c r="B107" s="4" t="str">
        <f>MID(VLOOKUP(A107/4,'Nyquist Rate - Tx'!$E$15:$J$270,6),(MOD(A107,4)+1),1)</f>
        <v>0</v>
      </c>
      <c r="C107" s="5">
        <f t="shared" ca="1" si="79"/>
        <v>73</v>
      </c>
      <c r="D107" s="5">
        <f t="shared" ca="1" si="76"/>
        <v>0.51100000000000001</v>
      </c>
      <c r="E107" s="5">
        <f t="shared" ca="1" si="77"/>
        <v>0.51100000000000001</v>
      </c>
      <c r="F107" s="30">
        <f t="shared" ca="1" si="80"/>
        <v>1</v>
      </c>
      <c r="G107" s="30" t="str">
        <f t="shared" ref="G107" ca="1" si="126">CONCATENATE(F107,F108,F109)</f>
        <v>100</v>
      </c>
    </row>
    <row r="108" spans="1:7" x14ac:dyDescent="0.25">
      <c r="A108" s="4">
        <f t="shared" ref="A108" si="127">A107</f>
        <v>33</v>
      </c>
      <c r="B108" s="4" t="str">
        <f>MID(VLOOKUP(A108/4,'Nyquist Rate - Tx'!$E$15:$J$270,6),(MOD(A108,4)+1),1)</f>
        <v>0</v>
      </c>
      <c r="C108" s="5">
        <f t="shared" ca="1" si="79"/>
        <v>-19</v>
      </c>
      <c r="D108" s="5">
        <f t="shared" ca="1" si="76"/>
        <v>-0.13299999999999998</v>
      </c>
      <c r="E108" s="5">
        <f t="shared" ca="1" si="77"/>
        <v>-0.13299999999999998</v>
      </c>
      <c r="F108" s="30">
        <f t="shared" ca="1" si="80"/>
        <v>0</v>
      </c>
      <c r="G108" s="28"/>
    </row>
    <row r="109" spans="1:7" x14ac:dyDescent="0.25">
      <c r="A109" s="4">
        <f t="shared" ref="A109" si="128">A107</f>
        <v>33</v>
      </c>
      <c r="B109" s="4" t="str">
        <f>MID(VLOOKUP(A109/4,'Nyquist Rate - Tx'!$E$15:$J$270,6),(MOD(A109,4)+1),1)</f>
        <v>0</v>
      </c>
      <c r="C109" s="5">
        <f t="shared" ca="1" si="79"/>
        <v>-52</v>
      </c>
      <c r="D109" s="5">
        <f t="shared" ca="1" si="76"/>
        <v>-0.36399999999999999</v>
      </c>
      <c r="E109" s="5">
        <f t="shared" ca="1" si="77"/>
        <v>-0.36399999999999999</v>
      </c>
      <c r="F109" s="30">
        <f t="shared" ca="1" si="80"/>
        <v>0</v>
      </c>
      <c r="G109" s="28"/>
    </row>
    <row r="110" spans="1:7" x14ac:dyDescent="0.25">
      <c r="A110" s="4">
        <f t="shared" ref="A110" si="129">A107+1</f>
        <v>34</v>
      </c>
      <c r="B110" s="4" t="str">
        <f>MID(VLOOKUP(A110/4,'Nyquist Rate - Tx'!$E$15:$J$270,6),(MOD(A110,4)+1),1)</f>
        <v>0</v>
      </c>
      <c r="C110" s="5">
        <f t="shared" ca="1" si="79"/>
        <v>39</v>
      </c>
      <c r="D110" s="5">
        <f t="shared" ca="1" si="76"/>
        <v>0.27299999999999996</v>
      </c>
      <c r="E110" s="5">
        <f t="shared" ca="1" si="77"/>
        <v>0.27299999999999996</v>
      </c>
      <c r="F110" s="30">
        <f t="shared" ca="1" si="80"/>
        <v>0</v>
      </c>
      <c r="G110" s="30" t="str">
        <f t="shared" ref="G110" ca="1" si="130">CONCATENATE(F110,F111,F112)</f>
        <v>000</v>
      </c>
    </row>
    <row r="111" spans="1:7" x14ac:dyDescent="0.25">
      <c r="A111" s="4">
        <f t="shared" ref="A111" si="131">A110</f>
        <v>34</v>
      </c>
      <c r="B111" s="4" t="str">
        <f>MID(VLOOKUP(A111/4,'Nyquist Rate - Tx'!$E$15:$J$270,6),(MOD(A111,4)+1),1)</f>
        <v>0</v>
      </c>
      <c r="C111" s="5">
        <f t="shared" ca="1" si="79"/>
        <v>-22</v>
      </c>
      <c r="D111" s="5">
        <f t="shared" ca="1" si="76"/>
        <v>-0.154</v>
      </c>
      <c r="E111" s="5">
        <f t="shared" ca="1" si="77"/>
        <v>-0.154</v>
      </c>
      <c r="F111" s="30">
        <f t="shared" ca="1" si="80"/>
        <v>0</v>
      </c>
      <c r="G111" s="28"/>
    </row>
    <row r="112" spans="1:7" x14ac:dyDescent="0.25">
      <c r="A112" s="4">
        <f t="shared" ref="A112" si="132">A110</f>
        <v>34</v>
      </c>
      <c r="B112" s="4" t="str">
        <f>MID(VLOOKUP(A112/4,'Nyquist Rate - Tx'!$E$15:$J$270,6),(MOD(A112,4)+1),1)</f>
        <v>0</v>
      </c>
      <c r="C112" s="5">
        <f t="shared" ca="1" si="79"/>
        <v>38</v>
      </c>
      <c r="D112" s="5">
        <f t="shared" ca="1" si="76"/>
        <v>0.26599999999999996</v>
      </c>
      <c r="E112" s="5">
        <f t="shared" ca="1" si="77"/>
        <v>0.26599999999999996</v>
      </c>
      <c r="F112" s="30">
        <f t="shared" ca="1" si="80"/>
        <v>0</v>
      </c>
      <c r="G112" s="28"/>
    </row>
    <row r="113" spans="1:7" x14ac:dyDescent="0.25">
      <c r="A113" s="4">
        <f t="shared" ref="A113" si="133">A110+1</f>
        <v>35</v>
      </c>
      <c r="B113" s="4" t="str">
        <f>MID(VLOOKUP(A113/4,'Nyquist Rate - Tx'!$E$15:$J$270,6),(MOD(A113,4)+1),1)</f>
        <v>1</v>
      </c>
      <c r="C113" s="5">
        <f t="shared" ca="1" si="79"/>
        <v>33</v>
      </c>
      <c r="D113" s="5">
        <f t="shared" ca="1" si="76"/>
        <v>0.23099999999999998</v>
      </c>
      <c r="E113" s="5">
        <f t="shared" ca="1" si="77"/>
        <v>1.2309999999999999</v>
      </c>
      <c r="F113" s="30">
        <f t="shared" ca="1" si="80"/>
        <v>1</v>
      </c>
      <c r="G113" s="30" t="str">
        <f t="shared" ref="G113" ca="1" si="134">CONCATENATE(F113,F114,F115)</f>
        <v>111</v>
      </c>
    </row>
    <row r="114" spans="1:7" x14ac:dyDescent="0.25">
      <c r="A114" s="4">
        <f t="shared" ref="A114" si="135">A113</f>
        <v>35</v>
      </c>
      <c r="B114" s="4" t="str">
        <f>MID(VLOOKUP(A114/4,'Nyquist Rate - Tx'!$E$15:$J$270,6),(MOD(A114,4)+1),1)</f>
        <v>1</v>
      </c>
      <c r="C114" s="5">
        <f t="shared" ca="1" si="79"/>
        <v>71</v>
      </c>
      <c r="D114" s="5">
        <f t="shared" ca="1" si="76"/>
        <v>0.49699999999999994</v>
      </c>
      <c r="E114" s="5">
        <f t="shared" ca="1" si="77"/>
        <v>1.4969999999999999</v>
      </c>
      <c r="F114" s="30">
        <f t="shared" ca="1" si="80"/>
        <v>1</v>
      </c>
      <c r="G114" s="28"/>
    </row>
    <row r="115" spans="1:7" x14ac:dyDescent="0.25">
      <c r="A115" s="4">
        <f t="shared" ref="A115" si="136">A113</f>
        <v>35</v>
      </c>
      <c r="B115" s="4" t="str">
        <f>MID(VLOOKUP(A115/4,'Nyquist Rate - Tx'!$E$15:$J$270,6),(MOD(A115,4)+1),1)</f>
        <v>1</v>
      </c>
      <c r="C115" s="5">
        <f t="shared" ca="1" si="79"/>
        <v>-20</v>
      </c>
      <c r="D115" s="5">
        <f t="shared" ca="1" si="76"/>
        <v>-0.13999999999999999</v>
      </c>
      <c r="E115" s="5">
        <f t="shared" ca="1" si="77"/>
        <v>0.86</v>
      </c>
      <c r="F115" s="30">
        <f t="shared" ca="1" si="80"/>
        <v>1</v>
      </c>
      <c r="G115" s="28"/>
    </row>
    <row r="116" spans="1:7" x14ac:dyDescent="0.25">
      <c r="A116" s="4">
        <f t="shared" ref="A116" si="137">A113+1</f>
        <v>36</v>
      </c>
      <c r="B116" s="4" t="str">
        <f>MID(VLOOKUP(A116/4,'Nyquist Rate - Tx'!$E$15:$J$270,6),(MOD(A116,4)+1),1)</f>
        <v>0</v>
      </c>
      <c r="C116" s="5">
        <f t="shared" ca="1" si="79"/>
        <v>-40</v>
      </c>
      <c r="D116" s="5">
        <f t="shared" ca="1" si="76"/>
        <v>-0.27999999999999997</v>
      </c>
      <c r="E116" s="5">
        <f t="shared" ca="1" si="77"/>
        <v>-0.27999999999999997</v>
      </c>
      <c r="F116" s="30">
        <f t="shared" ca="1" si="80"/>
        <v>0</v>
      </c>
      <c r="G116" s="30" t="str">
        <f t="shared" ref="G116" ca="1" si="138">CONCATENATE(F116,F117,F118)</f>
        <v>000</v>
      </c>
    </row>
    <row r="117" spans="1:7" x14ac:dyDescent="0.25">
      <c r="A117" s="4">
        <f t="shared" ref="A117" si="139">A116</f>
        <v>36</v>
      </c>
      <c r="B117" s="4" t="str">
        <f>MID(VLOOKUP(A117/4,'Nyquist Rate - Tx'!$E$15:$J$270,6),(MOD(A117,4)+1),1)</f>
        <v>0</v>
      </c>
      <c r="C117" s="5">
        <f t="shared" ca="1" si="79"/>
        <v>-6</v>
      </c>
      <c r="D117" s="5">
        <f t="shared" ca="1" si="76"/>
        <v>-4.1999999999999996E-2</v>
      </c>
      <c r="E117" s="5">
        <f t="shared" ca="1" si="77"/>
        <v>-4.1999999999999996E-2</v>
      </c>
      <c r="F117" s="30">
        <f t="shared" ca="1" si="80"/>
        <v>0</v>
      </c>
      <c r="G117" s="28"/>
    </row>
    <row r="118" spans="1:7" x14ac:dyDescent="0.25">
      <c r="A118" s="4">
        <f t="shared" ref="A118" si="140">A116</f>
        <v>36</v>
      </c>
      <c r="B118" s="4" t="str">
        <f>MID(VLOOKUP(A118/4,'Nyquist Rate - Tx'!$E$15:$J$270,6),(MOD(A118,4)+1),1)</f>
        <v>0</v>
      </c>
      <c r="C118" s="5">
        <f t="shared" ca="1" si="79"/>
        <v>-53</v>
      </c>
      <c r="D118" s="5">
        <f t="shared" ca="1" si="76"/>
        <v>-0.371</v>
      </c>
      <c r="E118" s="5">
        <f t="shared" ca="1" si="77"/>
        <v>-0.371</v>
      </c>
      <c r="F118" s="30">
        <f t="shared" ca="1" si="80"/>
        <v>0</v>
      </c>
      <c r="G118" s="28"/>
    </row>
    <row r="119" spans="1:7" x14ac:dyDescent="0.25">
      <c r="A119" s="4">
        <f t="shared" ref="A119" si="141">A116+1</f>
        <v>37</v>
      </c>
      <c r="B119" s="4" t="str">
        <f>MID(VLOOKUP(A119/4,'Nyquist Rate - Tx'!$E$15:$J$270,6),(MOD(A119,4)+1),1)</f>
        <v>0</v>
      </c>
      <c r="C119" s="5">
        <f t="shared" ca="1" si="79"/>
        <v>-14</v>
      </c>
      <c r="D119" s="5">
        <f t="shared" ca="1" si="76"/>
        <v>-9.8000000000000004E-2</v>
      </c>
      <c r="E119" s="5">
        <f t="shared" ca="1" si="77"/>
        <v>-9.8000000000000004E-2</v>
      </c>
      <c r="F119" s="30">
        <f t="shared" ca="1" si="80"/>
        <v>0</v>
      </c>
      <c r="G119" s="30" t="str">
        <f t="shared" ref="G119" ca="1" si="142">CONCATENATE(F119,F120,F121)</f>
        <v>000</v>
      </c>
    </row>
    <row r="120" spans="1:7" x14ac:dyDescent="0.25">
      <c r="A120" s="4">
        <f t="shared" ref="A120" si="143">A119</f>
        <v>37</v>
      </c>
      <c r="B120" s="4" t="str">
        <f>MID(VLOOKUP(A120/4,'Nyquist Rate - Tx'!$E$15:$J$270,6),(MOD(A120,4)+1),1)</f>
        <v>0</v>
      </c>
      <c r="C120" s="5">
        <f t="shared" ca="1" si="79"/>
        <v>18</v>
      </c>
      <c r="D120" s="5">
        <f t="shared" ca="1" si="76"/>
        <v>0.126</v>
      </c>
      <c r="E120" s="5">
        <f t="shared" ca="1" si="77"/>
        <v>0.126</v>
      </c>
      <c r="F120" s="30">
        <f t="shared" ca="1" si="80"/>
        <v>0</v>
      </c>
      <c r="G120" s="28"/>
    </row>
    <row r="121" spans="1:7" x14ac:dyDescent="0.25">
      <c r="A121" s="4">
        <f t="shared" ref="A121" si="144">A119</f>
        <v>37</v>
      </c>
      <c r="B121" s="4" t="str">
        <f>MID(VLOOKUP(A121/4,'Nyquist Rate - Tx'!$E$15:$J$270,6),(MOD(A121,4)+1),1)</f>
        <v>0</v>
      </c>
      <c r="C121" s="5">
        <f t="shared" ca="1" si="79"/>
        <v>-34</v>
      </c>
      <c r="D121" s="5">
        <f t="shared" ca="1" si="76"/>
        <v>-0.23799999999999999</v>
      </c>
      <c r="E121" s="5">
        <f t="shared" ca="1" si="77"/>
        <v>-0.23799999999999999</v>
      </c>
      <c r="F121" s="30">
        <f t="shared" ca="1" si="80"/>
        <v>0</v>
      </c>
      <c r="G121" s="28"/>
    </row>
    <row r="122" spans="1:7" x14ac:dyDescent="0.25">
      <c r="A122" s="4">
        <f t="shared" ref="A122" si="145">A119+1</f>
        <v>38</v>
      </c>
      <c r="B122" s="4" t="str">
        <f>MID(VLOOKUP(A122/4,'Nyquist Rate - Tx'!$E$15:$J$270,6),(MOD(A122,4)+1),1)</f>
        <v>0</v>
      </c>
      <c r="C122" s="5">
        <f t="shared" ca="1" si="79"/>
        <v>-77</v>
      </c>
      <c r="D122" s="5">
        <f t="shared" ca="1" si="76"/>
        <v>-0.53899999999999992</v>
      </c>
      <c r="E122" s="5">
        <f t="shared" ca="1" si="77"/>
        <v>-0.53899999999999992</v>
      </c>
      <c r="F122" s="30">
        <f t="shared" ca="1" si="80"/>
        <v>0</v>
      </c>
      <c r="G122" s="30" t="str">
        <f t="shared" ref="G122" ca="1" si="146">CONCATENATE(F122,F123,F124)</f>
        <v>000</v>
      </c>
    </row>
    <row r="123" spans="1:7" x14ac:dyDescent="0.25">
      <c r="A123" s="4">
        <f t="shared" ref="A123" si="147">A122</f>
        <v>38</v>
      </c>
      <c r="B123" s="4" t="str">
        <f>MID(VLOOKUP(A123/4,'Nyquist Rate - Tx'!$E$15:$J$270,6),(MOD(A123,4)+1),1)</f>
        <v>0</v>
      </c>
      <c r="C123" s="5">
        <f t="shared" ca="1" si="79"/>
        <v>19</v>
      </c>
      <c r="D123" s="5">
        <f t="shared" ca="1" si="76"/>
        <v>0.13299999999999998</v>
      </c>
      <c r="E123" s="5">
        <f t="shared" ca="1" si="77"/>
        <v>0.13299999999999998</v>
      </c>
      <c r="F123" s="30">
        <f t="shared" ca="1" si="80"/>
        <v>0</v>
      </c>
      <c r="G123" s="28"/>
    </row>
    <row r="124" spans="1:7" x14ac:dyDescent="0.25">
      <c r="A124" s="4">
        <f t="shared" ref="A124" si="148">A122</f>
        <v>38</v>
      </c>
      <c r="B124" s="4" t="str">
        <f>MID(VLOOKUP(A124/4,'Nyquist Rate - Tx'!$E$15:$J$270,6),(MOD(A124,4)+1),1)</f>
        <v>0</v>
      </c>
      <c r="C124" s="5">
        <f t="shared" ca="1" si="79"/>
        <v>-62</v>
      </c>
      <c r="D124" s="5">
        <f t="shared" ca="1" si="76"/>
        <v>-0.434</v>
      </c>
      <c r="E124" s="5">
        <f t="shared" ca="1" si="77"/>
        <v>-0.434</v>
      </c>
      <c r="F124" s="30">
        <f t="shared" ca="1" si="80"/>
        <v>0</v>
      </c>
      <c r="G124" s="28"/>
    </row>
    <row r="125" spans="1:7" x14ac:dyDescent="0.25">
      <c r="A125" s="4">
        <f t="shared" ref="A125" si="149">A122+1</f>
        <v>39</v>
      </c>
      <c r="B125" s="4" t="str">
        <f>MID(VLOOKUP(A125/4,'Nyquist Rate - Tx'!$E$15:$J$270,6),(MOD(A125,4)+1),1)</f>
        <v>0</v>
      </c>
      <c r="C125" s="5">
        <f t="shared" ca="1" si="79"/>
        <v>59</v>
      </c>
      <c r="D125" s="5">
        <f t="shared" ca="1" si="76"/>
        <v>0.41299999999999998</v>
      </c>
      <c r="E125" s="5">
        <f t="shared" ca="1" si="77"/>
        <v>0.41299999999999998</v>
      </c>
      <c r="F125" s="30">
        <f t="shared" ca="1" si="80"/>
        <v>0</v>
      </c>
      <c r="G125" s="30" t="str">
        <f t="shared" ref="G125" ca="1" si="150">CONCATENATE(F125,F126,F127)</f>
        <v>010</v>
      </c>
    </row>
    <row r="126" spans="1:7" x14ac:dyDescent="0.25">
      <c r="A126" s="4">
        <f t="shared" ref="A126" si="151">A125</f>
        <v>39</v>
      </c>
      <c r="B126" s="4" t="str">
        <f>MID(VLOOKUP(A126/4,'Nyquist Rate - Tx'!$E$15:$J$270,6),(MOD(A126,4)+1),1)</f>
        <v>0</v>
      </c>
      <c r="C126" s="5">
        <f t="shared" ca="1" si="79"/>
        <v>100</v>
      </c>
      <c r="D126" s="5">
        <f t="shared" ca="1" si="76"/>
        <v>0.7</v>
      </c>
      <c r="E126" s="5">
        <f t="shared" ca="1" si="77"/>
        <v>0.7</v>
      </c>
      <c r="F126" s="30">
        <f t="shared" ca="1" si="80"/>
        <v>1</v>
      </c>
      <c r="G126" s="28"/>
    </row>
    <row r="127" spans="1:7" x14ac:dyDescent="0.25">
      <c r="A127" s="4">
        <f t="shared" ref="A127" si="152">A125</f>
        <v>39</v>
      </c>
      <c r="B127" s="4" t="str">
        <f>MID(VLOOKUP(A127/4,'Nyquist Rate - Tx'!$E$15:$J$270,6),(MOD(A127,4)+1),1)</f>
        <v>0</v>
      </c>
      <c r="C127" s="5">
        <f t="shared" ca="1" si="79"/>
        <v>-46</v>
      </c>
      <c r="D127" s="5">
        <f t="shared" ca="1" si="76"/>
        <v>-0.32200000000000001</v>
      </c>
      <c r="E127" s="5">
        <f t="shared" ca="1" si="77"/>
        <v>-0.32200000000000001</v>
      </c>
      <c r="F127" s="30">
        <f t="shared" ca="1" si="80"/>
        <v>0</v>
      </c>
      <c r="G127" s="28"/>
    </row>
    <row r="128" spans="1:7" x14ac:dyDescent="0.25">
      <c r="A128" s="4">
        <f t="shared" ref="A128" si="153">A125+1</f>
        <v>40</v>
      </c>
      <c r="B128" s="4" t="str">
        <f>MID(VLOOKUP(A128/4,'Nyquist Rate - Tx'!$E$15:$J$270,6),(MOD(A128,4)+1),1)</f>
        <v>0</v>
      </c>
      <c r="C128" s="5">
        <f t="shared" ca="1" si="79"/>
        <v>67</v>
      </c>
      <c r="D128" s="5">
        <f t="shared" ca="1" si="76"/>
        <v>0.46899999999999997</v>
      </c>
      <c r="E128" s="5">
        <f t="shared" ca="1" si="77"/>
        <v>0.46899999999999997</v>
      </c>
      <c r="F128" s="30">
        <f t="shared" ca="1" si="80"/>
        <v>0</v>
      </c>
      <c r="G128" s="30" t="str">
        <f t="shared" ref="G128" ca="1" si="154">CONCATENATE(F128,F129,F130)</f>
        <v>000</v>
      </c>
    </row>
    <row r="129" spans="1:7" x14ac:dyDescent="0.25">
      <c r="A129" s="4">
        <f t="shared" ref="A129" si="155">A128</f>
        <v>40</v>
      </c>
      <c r="B129" s="4" t="str">
        <f>MID(VLOOKUP(A129/4,'Nyquist Rate - Tx'!$E$15:$J$270,6),(MOD(A129,4)+1),1)</f>
        <v>0</v>
      </c>
      <c r="C129" s="5">
        <f t="shared" ca="1" si="79"/>
        <v>-42</v>
      </c>
      <c r="D129" s="5">
        <f t="shared" ca="1" si="76"/>
        <v>-0.29399999999999998</v>
      </c>
      <c r="E129" s="5">
        <f t="shared" ca="1" si="77"/>
        <v>-0.29399999999999998</v>
      </c>
      <c r="F129" s="30">
        <f t="shared" ca="1" si="80"/>
        <v>0</v>
      </c>
      <c r="G129" s="28"/>
    </row>
    <row r="130" spans="1:7" x14ac:dyDescent="0.25">
      <c r="A130" s="4">
        <f t="shared" ref="A130" si="156">A128</f>
        <v>40</v>
      </c>
      <c r="B130" s="4" t="str">
        <f>MID(VLOOKUP(A130/4,'Nyquist Rate - Tx'!$E$15:$J$270,6),(MOD(A130,4)+1),1)</f>
        <v>0</v>
      </c>
      <c r="C130" s="5">
        <f t="shared" ca="1" si="79"/>
        <v>-19</v>
      </c>
      <c r="D130" s="5">
        <f t="shared" ca="1" si="76"/>
        <v>-0.13299999999999998</v>
      </c>
      <c r="E130" s="5">
        <f t="shared" ca="1" si="77"/>
        <v>-0.13299999999999998</v>
      </c>
      <c r="F130" s="30">
        <f t="shared" ca="1" si="80"/>
        <v>0</v>
      </c>
      <c r="G130" s="28"/>
    </row>
    <row r="131" spans="1:7" x14ac:dyDescent="0.25">
      <c r="A131" s="4">
        <f t="shared" ref="A131" si="157">A128+1</f>
        <v>41</v>
      </c>
      <c r="B131" s="4" t="str">
        <f>MID(VLOOKUP(A131/4,'Nyquist Rate - Tx'!$E$15:$J$270,6),(MOD(A131,4)+1),1)</f>
        <v>1</v>
      </c>
      <c r="C131" s="5">
        <f t="shared" ca="1" si="79"/>
        <v>-92</v>
      </c>
      <c r="D131" s="5">
        <f t="shared" ca="1" si="76"/>
        <v>-0.64400000000000002</v>
      </c>
      <c r="E131" s="5">
        <f t="shared" ca="1" si="77"/>
        <v>0.35599999999999998</v>
      </c>
      <c r="F131" s="30">
        <f t="shared" ca="1" si="80"/>
        <v>0</v>
      </c>
      <c r="G131" s="30" t="str">
        <f t="shared" ref="G131" ca="1" si="158">CONCATENATE(F131,F132,F133)</f>
        <v>011</v>
      </c>
    </row>
    <row r="132" spans="1:7" x14ac:dyDescent="0.25">
      <c r="A132" s="4">
        <f t="shared" ref="A132" si="159">A131</f>
        <v>41</v>
      </c>
      <c r="B132" s="4" t="str">
        <f>MID(VLOOKUP(A132/4,'Nyquist Rate - Tx'!$E$15:$J$270,6),(MOD(A132,4)+1),1)</f>
        <v>1</v>
      </c>
      <c r="C132" s="5">
        <f t="shared" ca="1" si="79"/>
        <v>47</v>
      </c>
      <c r="D132" s="5">
        <f t="shared" ca="1" si="76"/>
        <v>0.32899999999999996</v>
      </c>
      <c r="E132" s="5">
        <f t="shared" ca="1" si="77"/>
        <v>1.329</v>
      </c>
      <c r="F132" s="30">
        <f t="shared" ca="1" si="80"/>
        <v>1</v>
      </c>
      <c r="G132" s="28"/>
    </row>
    <row r="133" spans="1:7" x14ac:dyDescent="0.25">
      <c r="A133" s="4">
        <f t="shared" ref="A133" si="160">A131</f>
        <v>41</v>
      </c>
      <c r="B133" s="4" t="str">
        <f>MID(VLOOKUP(A133/4,'Nyquist Rate - Tx'!$E$15:$J$270,6),(MOD(A133,4)+1),1)</f>
        <v>1</v>
      </c>
      <c r="C133" s="5">
        <f t="shared" ca="1" si="79"/>
        <v>-22</v>
      </c>
      <c r="D133" s="5">
        <f t="shared" ca="1" si="76"/>
        <v>-0.154</v>
      </c>
      <c r="E133" s="5">
        <f t="shared" ca="1" si="77"/>
        <v>0.84599999999999997</v>
      </c>
      <c r="F133" s="30">
        <f t="shared" ca="1" si="80"/>
        <v>1</v>
      </c>
      <c r="G133" s="28"/>
    </row>
    <row r="134" spans="1:7" x14ac:dyDescent="0.25">
      <c r="A134" s="4">
        <f t="shared" ref="A134" si="161">A131+1</f>
        <v>42</v>
      </c>
      <c r="B134" s="4" t="str">
        <f>MID(VLOOKUP(A134/4,'Nyquist Rate - Tx'!$E$15:$J$270,6),(MOD(A134,4)+1),1)</f>
        <v>1</v>
      </c>
      <c r="C134" s="5">
        <f t="shared" ca="1" si="79"/>
        <v>-3</v>
      </c>
      <c r="D134" s="5">
        <f t="shared" ca="1" si="76"/>
        <v>-2.0999999999999998E-2</v>
      </c>
      <c r="E134" s="5">
        <f t="shared" ca="1" si="77"/>
        <v>0.97899999999999998</v>
      </c>
      <c r="F134" s="30">
        <f t="shared" ca="1" si="80"/>
        <v>1</v>
      </c>
      <c r="G134" s="30" t="str">
        <f t="shared" ref="G134" ca="1" si="162">CONCATENATE(F134,F135,F136)</f>
        <v>101</v>
      </c>
    </row>
    <row r="135" spans="1:7" x14ac:dyDescent="0.25">
      <c r="A135" s="4">
        <f t="shared" ref="A135" si="163">A134</f>
        <v>42</v>
      </c>
      <c r="B135" s="4" t="str">
        <f>MID(VLOOKUP(A135/4,'Nyquist Rate - Tx'!$E$15:$J$270,6),(MOD(A135,4)+1),1)</f>
        <v>1</v>
      </c>
      <c r="C135" s="5">
        <f t="shared" ca="1" si="79"/>
        <v>-99</v>
      </c>
      <c r="D135" s="5">
        <f t="shared" ca="1" si="76"/>
        <v>-0.69299999999999995</v>
      </c>
      <c r="E135" s="5">
        <f t="shared" ca="1" si="77"/>
        <v>0.30700000000000005</v>
      </c>
      <c r="F135" s="30">
        <f t="shared" ca="1" si="80"/>
        <v>0</v>
      </c>
      <c r="G135" s="28"/>
    </row>
    <row r="136" spans="1:7" x14ac:dyDescent="0.25">
      <c r="A136" s="4">
        <f t="shared" ref="A136" si="164">A134</f>
        <v>42</v>
      </c>
      <c r="B136" s="4" t="str">
        <f>MID(VLOOKUP(A136/4,'Nyquist Rate - Tx'!$E$15:$J$270,6),(MOD(A136,4)+1),1)</f>
        <v>1</v>
      </c>
      <c r="C136" s="5">
        <f t="shared" ca="1" si="79"/>
        <v>86</v>
      </c>
      <c r="D136" s="5">
        <f t="shared" ref="D136:D199" ca="1" si="165">(C136/100)*$C$2</f>
        <v>0.60199999999999998</v>
      </c>
      <c r="E136" s="5">
        <f t="shared" ref="E136:E199" ca="1" si="166">B136+D136</f>
        <v>1.6019999999999999</v>
      </c>
      <c r="F136" s="30">
        <f t="shared" ca="1" si="80"/>
        <v>1</v>
      </c>
      <c r="G136" s="28"/>
    </row>
    <row r="137" spans="1:7" x14ac:dyDescent="0.25">
      <c r="A137" s="4">
        <f t="shared" ref="A137" si="167">A134+1</f>
        <v>43</v>
      </c>
      <c r="B137" s="4" t="str">
        <f>MID(VLOOKUP(A137/4,'Nyquist Rate - Tx'!$E$15:$J$270,6),(MOD(A137,4)+1),1)</f>
        <v>0</v>
      </c>
      <c r="C137" s="5">
        <f t="shared" ref="C137:C200" ca="1" si="168">RANDBETWEEN(-100,100)</f>
        <v>-73</v>
      </c>
      <c r="D137" s="5">
        <f t="shared" ca="1" si="165"/>
        <v>-0.51100000000000001</v>
      </c>
      <c r="E137" s="5">
        <f t="shared" ca="1" si="166"/>
        <v>-0.51100000000000001</v>
      </c>
      <c r="F137" s="30">
        <f t="shared" ref="F137:F200" ca="1" si="169">IF(E137&lt;0.5, 0, 1)</f>
        <v>0</v>
      </c>
      <c r="G137" s="30" t="str">
        <f t="shared" ref="G137" ca="1" si="170">CONCATENATE(F137,F138,F139)</f>
        <v>000</v>
      </c>
    </row>
    <row r="138" spans="1:7" x14ac:dyDescent="0.25">
      <c r="A138" s="4">
        <f t="shared" ref="A138" si="171">A137</f>
        <v>43</v>
      </c>
      <c r="B138" s="4" t="str">
        <f>MID(VLOOKUP(A138/4,'Nyquist Rate - Tx'!$E$15:$J$270,6),(MOD(A138,4)+1),1)</f>
        <v>0</v>
      </c>
      <c r="C138" s="5">
        <f t="shared" ca="1" si="168"/>
        <v>-8</v>
      </c>
      <c r="D138" s="5">
        <f t="shared" ca="1" si="165"/>
        <v>-5.5999999999999994E-2</v>
      </c>
      <c r="E138" s="5">
        <f t="shared" ca="1" si="166"/>
        <v>-5.5999999999999994E-2</v>
      </c>
      <c r="F138" s="30">
        <f t="shared" ca="1" si="169"/>
        <v>0</v>
      </c>
      <c r="G138" s="28"/>
    </row>
    <row r="139" spans="1:7" x14ac:dyDescent="0.25">
      <c r="A139" s="4">
        <f t="shared" ref="A139" si="172">A137</f>
        <v>43</v>
      </c>
      <c r="B139" s="4" t="str">
        <f>MID(VLOOKUP(A139/4,'Nyquist Rate - Tx'!$E$15:$J$270,6),(MOD(A139,4)+1),1)</f>
        <v>0</v>
      </c>
      <c r="C139" s="5">
        <f t="shared" ca="1" si="168"/>
        <v>-47</v>
      </c>
      <c r="D139" s="5">
        <f t="shared" ca="1" si="165"/>
        <v>-0.32899999999999996</v>
      </c>
      <c r="E139" s="5">
        <f t="shared" ca="1" si="166"/>
        <v>-0.32899999999999996</v>
      </c>
      <c r="F139" s="30">
        <f t="shared" ca="1" si="169"/>
        <v>0</v>
      </c>
      <c r="G139" s="28"/>
    </row>
    <row r="140" spans="1:7" x14ac:dyDescent="0.25">
      <c r="A140" s="4">
        <f t="shared" ref="A140" si="173">A137+1</f>
        <v>44</v>
      </c>
      <c r="B140" s="4" t="str">
        <f>MID(VLOOKUP(A140/4,'Nyquist Rate - Tx'!$E$15:$J$270,6),(MOD(A140,4)+1),1)</f>
        <v>0</v>
      </c>
      <c r="C140" s="5">
        <f t="shared" ca="1" si="168"/>
        <v>34</v>
      </c>
      <c r="D140" s="5">
        <f t="shared" ca="1" si="165"/>
        <v>0.23799999999999999</v>
      </c>
      <c r="E140" s="5">
        <f t="shared" ca="1" si="166"/>
        <v>0.23799999999999999</v>
      </c>
      <c r="F140" s="30">
        <f t="shared" ca="1" si="169"/>
        <v>0</v>
      </c>
      <c r="G140" s="30" t="str">
        <f t="shared" ref="G140" ca="1" si="174">CONCATENATE(F140,F141,F142)</f>
        <v>000</v>
      </c>
    </row>
    <row r="141" spans="1:7" x14ac:dyDescent="0.25">
      <c r="A141" s="4">
        <f t="shared" ref="A141" si="175">A140</f>
        <v>44</v>
      </c>
      <c r="B141" s="4" t="str">
        <f>MID(VLOOKUP(A141/4,'Nyquist Rate - Tx'!$E$15:$J$270,6),(MOD(A141,4)+1),1)</f>
        <v>0</v>
      </c>
      <c r="C141" s="5">
        <f t="shared" ca="1" si="168"/>
        <v>37</v>
      </c>
      <c r="D141" s="5">
        <f t="shared" ca="1" si="165"/>
        <v>0.25900000000000001</v>
      </c>
      <c r="E141" s="5">
        <f t="shared" ca="1" si="166"/>
        <v>0.25900000000000001</v>
      </c>
      <c r="F141" s="30">
        <f t="shared" ca="1" si="169"/>
        <v>0</v>
      </c>
      <c r="G141" s="28"/>
    </row>
    <row r="142" spans="1:7" x14ac:dyDescent="0.25">
      <c r="A142" s="4">
        <f t="shared" ref="A142" si="176">A140</f>
        <v>44</v>
      </c>
      <c r="B142" s="4" t="str">
        <f>MID(VLOOKUP(A142/4,'Nyquist Rate - Tx'!$E$15:$J$270,6),(MOD(A142,4)+1),1)</f>
        <v>0</v>
      </c>
      <c r="C142" s="5">
        <f t="shared" ca="1" si="168"/>
        <v>-97</v>
      </c>
      <c r="D142" s="5">
        <f t="shared" ca="1" si="165"/>
        <v>-0.67899999999999994</v>
      </c>
      <c r="E142" s="5">
        <f t="shared" ca="1" si="166"/>
        <v>-0.67899999999999994</v>
      </c>
      <c r="F142" s="30">
        <f t="shared" ca="1" si="169"/>
        <v>0</v>
      </c>
      <c r="G142" s="28"/>
    </row>
    <row r="143" spans="1:7" x14ac:dyDescent="0.25">
      <c r="A143" s="4">
        <f t="shared" ref="A143" si="177">A140+1</f>
        <v>45</v>
      </c>
      <c r="B143" s="4" t="str">
        <f>MID(VLOOKUP(A143/4,'Nyquist Rate - Tx'!$E$15:$J$270,6),(MOD(A143,4)+1),1)</f>
        <v>0</v>
      </c>
      <c r="C143" s="5">
        <f t="shared" ca="1" si="168"/>
        <v>69</v>
      </c>
      <c r="D143" s="5">
        <f t="shared" ca="1" si="165"/>
        <v>0.48299999999999993</v>
      </c>
      <c r="E143" s="5">
        <f t="shared" ca="1" si="166"/>
        <v>0.48299999999999993</v>
      </c>
      <c r="F143" s="30">
        <f t="shared" ca="1" si="169"/>
        <v>0</v>
      </c>
      <c r="G143" s="30" t="str">
        <f t="shared" ref="G143" ca="1" si="178">CONCATENATE(F143,F144,F145)</f>
        <v>000</v>
      </c>
    </row>
    <row r="144" spans="1:7" x14ac:dyDescent="0.25">
      <c r="A144" s="4">
        <f t="shared" ref="A144" si="179">A143</f>
        <v>45</v>
      </c>
      <c r="B144" s="4" t="str">
        <f>MID(VLOOKUP(A144/4,'Nyquist Rate - Tx'!$E$15:$J$270,6),(MOD(A144,4)+1),1)</f>
        <v>0</v>
      </c>
      <c r="C144" s="5">
        <f t="shared" ca="1" si="168"/>
        <v>-50</v>
      </c>
      <c r="D144" s="5">
        <f t="shared" ca="1" si="165"/>
        <v>-0.35</v>
      </c>
      <c r="E144" s="5">
        <f t="shared" ca="1" si="166"/>
        <v>-0.35</v>
      </c>
      <c r="F144" s="30">
        <f t="shared" ca="1" si="169"/>
        <v>0</v>
      </c>
      <c r="G144" s="28"/>
    </row>
    <row r="145" spans="1:7" x14ac:dyDescent="0.25">
      <c r="A145" s="4">
        <f t="shared" ref="A145" si="180">A143</f>
        <v>45</v>
      </c>
      <c r="B145" s="4" t="str">
        <f>MID(VLOOKUP(A145/4,'Nyquist Rate - Tx'!$E$15:$J$270,6),(MOD(A145,4)+1),1)</f>
        <v>0</v>
      </c>
      <c r="C145" s="5">
        <f t="shared" ca="1" si="168"/>
        <v>-90</v>
      </c>
      <c r="D145" s="5">
        <f t="shared" ca="1" si="165"/>
        <v>-0.63</v>
      </c>
      <c r="E145" s="5">
        <f t="shared" ca="1" si="166"/>
        <v>-0.63</v>
      </c>
      <c r="F145" s="30">
        <f t="shared" ca="1" si="169"/>
        <v>0</v>
      </c>
      <c r="G145" s="28"/>
    </row>
    <row r="146" spans="1:7" x14ac:dyDescent="0.25">
      <c r="A146" s="4">
        <f t="shared" ref="A146" si="181">A143+1</f>
        <v>46</v>
      </c>
      <c r="B146" s="4" t="str">
        <f>MID(VLOOKUP(A146/4,'Nyquist Rate - Tx'!$E$15:$J$270,6),(MOD(A146,4)+1),1)</f>
        <v>0</v>
      </c>
      <c r="C146" s="5">
        <f t="shared" ca="1" si="168"/>
        <v>-7</v>
      </c>
      <c r="D146" s="5">
        <f t="shared" ca="1" si="165"/>
        <v>-4.9000000000000002E-2</v>
      </c>
      <c r="E146" s="5">
        <f t="shared" ca="1" si="166"/>
        <v>-4.9000000000000002E-2</v>
      </c>
      <c r="F146" s="30">
        <f t="shared" ca="1" si="169"/>
        <v>0</v>
      </c>
      <c r="G146" s="30" t="str">
        <f t="shared" ref="G146" ca="1" si="182">CONCATENATE(F146,F147,F148)</f>
        <v>000</v>
      </c>
    </row>
    <row r="147" spans="1:7" x14ac:dyDescent="0.25">
      <c r="A147" s="4">
        <f t="shared" ref="A147" si="183">A146</f>
        <v>46</v>
      </c>
      <c r="B147" s="4" t="str">
        <f>MID(VLOOKUP(A147/4,'Nyquist Rate - Tx'!$E$15:$J$270,6),(MOD(A147,4)+1),1)</f>
        <v>0</v>
      </c>
      <c r="C147" s="5">
        <f t="shared" ca="1" si="168"/>
        <v>-99</v>
      </c>
      <c r="D147" s="5">
        <f t="shared" ca="1" si="165"/>
        <v>-0.69299999999999995</v>
      </c>
      <c r="E147" s="5">
        <f t="shared" ca="1" si="166"/>
        <v>-0.69299999999999995</v>
      </c>
      <c r="F147" s="30">
        <f t="shared" ca="1" si="169"/>
        <v>0</v>
      </c>
      <c r="G147" s="28"/>
    </row>
    <row r="148" spans="1:7" x14ac:dyDescent="0.25">
      <c r="A148" s="4">
        <f t="shared" ref="A148" si="184">A146</f>
        <v>46</v>
      </c>
      <c r="B148" s="4" t="str">
        <f>MID(VLOOKUP(A148/4,'Nyquist Rate - Tx'!$E$15:$J$270,6),(MOD(A148,4)+1),1)</f>
        <v>0</v>
      </c>
      <c r="C148" s="5">
        <f t="shared" ca="1" si="168"/>
        <v>17</v>
      </c>
      <c r="D148" s="5">
        <f t="shared" ca="1" si="165"/>
        <v>0.11899999999999999</v>
      </c>
      <c r="E148" s="5">
        <f t="shared" ca="1" si="166"/>
        <v>0.11899999999999999</v>
      </c>
      <c r="F148" s="30">
        <f t="shared" ca="1" si="169"/>
        <v>0</v>
      </c>
      <c r="G148" s="28"/>
    </row>
    <row r="149" spans="1:7" x14ac:dyDescent="0.25">
      <c r="A149" s="4">
        <f t="shared" ref="A149" si="185">A146+1</f>
        <v>47</v>
      </c>
      <c r="B149" s="4" t="str">
        <f>MID(VLOOKUP(A149/4,'Nyquist Rate - Tx'!$E$15:$J$270,6),(MOD(A149,4)+1),1)</f>
        <v>0</v>
      </c>
      <c r="C149" s="5">
        <f t="shared" ca="1" si="168"/>
        <v>61</v>
      </c>
      <c r="D149" s="5">
        <f t="shared" ca="1" si="165"/>
        <v>0.42699999999999999</v>
      </c>
      <c r="E149" s="5">
        <f t="shared" ca="1" si="166"/>
        <v>0.42699999999999999</v>
      </c>
      <c r="F149" s="30">
        <f t="shared" ca="1" si="169"/>
        <v>0</v>
      </c>
      <c r="G149" s="30" t="str">
        <f t="shared" ref="G149" ca="1" si="186">CONCATENATE(F149,F150,F151)</f>
        <v>000</v>
      </c>
    </row>
    <row r="150" spans="1:7" x14ac:dyDescent="0.25">
      <c r="A150" s="4">
        <f t="shared" ref="A150" si="187">A149</f>
        <v>47</v>
      </c>
      <c r="B150" s="4" t="str">
        <f>MID(VLOOKUP(A150/4,'Nyquist Rate - Tx'!$E$15:$J$270,6),(MOD(A150,4)+1),1)</f>
        <v>0</v>
      </c>
      <c r="C150" s="5">
        <f t="shared" ca="1" si="168"/>
        <v>-21</v>
      </c>
      <c r="D150" s="5">
        <f t="shared" ca="1" si="165"/>
        <v>-0.14699999999999999</v>
      </c>
      <c r="E150" s="5">
        <f t="shared" ca="1" si="166"/>
        <v>-0.14699999999999999</v>
      </c>
      <c r="F150" s="30">
        <f t="shared" ca="1" si="169"/>
        <v>0</v>
      </c>
      <c r="G150" s="28"/>
    </row>
    <row r="151" spans="1:7" x14ac:dyDescent="0.25">
      <c r="A151" s="4">
        <f t="shared" ref="A151" si="188">A149</f>
        <v>47</v>
      </c>
      <c r="B151" s="4" t="str">
        <f>MID(VLOOKUP(A151/4,'Nyquist Rate - Tx'!$E$15:$J$270,6),(MOD(A151,4)+1),1)</f>
        <v>0</v>
      </c>
      <c r="C151" s="5">
        <f t="shared" ca="1" si="168"/>
        <v>32</v>
      </c>
      <c r="D151" s="5">
        <f t="shared" ca="1" si="165"/>
        <v>0.22399999999999998</v>
      </c>
      <c r="E151" s="5">
        <f t="shared" ca="1" si="166"/>
        <v>0.22399999999999998</v>
      </c>
      <c r="F151" s="30">
        <f t="shared" ca="1" si="169"/>
        <v>0</v>
      </c>
      <c r="G151" s="28"/>
    </row>
    <row r="152" spans="1:7" x14ac:dyDescent="0.25">
      <c r="A152" s="4">
        <f t="shared" ref="A152" si="189">A149+1</f>
        <v>48</v>
      </c>
      <c r="B152" s="4" t="str">
        <f>MID(VLOOKUP(A152/4,'Nyquist Rate - Tx'!$E$15:$J$270,6),(MOD(A152,4)+1),1)</f>
        <v>1</v>
      </c>
      <c r="C152" s="5">
        <f t="shared" ca="1" si="168"/>
        <v>5</v>
      </c>
      <c r="D152" s="5">
        <f t="shared" ca="1" si="165"/>
        <v>3.4999999999999996E-2</v>
      </c>
      <c r="E152" s="5">
        <f t="shared" ca="1" si="166"/>
        <v>1.0349999999999999</v>
      </c>
      <c r="F152" s="30">
        <f t="shared" ca="1" si="169"/>
        <v>1</v>
      </c>
      <c r="G152" s="30" t="str">
        <f t="shared" ref="G152" ca="1" si="190">CONCATENATE(F152,F153,F154)</f>
        <v>111</v>
      </c>
    </row>
    <row r="153" spans="1:7" x14ac:dyDescent="0.25">
      <c r="A153" s="4">
        <f t="shared" ref="A153" si="191">A152</f>
        <v>48</v>
      </c>
      <c r="B153" s="4" t="str">
        <f>MID(VLOOKUP(A153/4,'Nyquist Rate - Tx'!$E$15:$J$270,6),(MOD(A153,4)+1),1)</f>
        <v>1</v>
      </c>
      <c r="C153" s="5">
        <f t="shared" ca="1" si="168"/>
        <v>49</v>
      </c>
      <c r="D153" s="5">
        <f t="shared" ca="1" si="165"/>
        <v>0.34299999999999997</v>
      </c>
      <c r="E153" s="5">
        <f t="shared" ca="1" si="166"/>
        <v>1.343</v>
      </c>
      <c r="F153" s="30">
        <f t="shared" ca="1" si="169"/>
        <v>1</v>
      </c>
      <c r="G153" s="28"/>
    </row>
    <row r="154" spans="1:7" x14ac:dyDescent="0.25">
      <c r="A154" s="4">
        <f t="shared" ref="A154" si="192">A152</f>
        <v>48</v>
      </c>
      <c r="B154" s="4" t="str">
        <f>MID(VLOOKUP(A154/4,'Nyquist Rate - Tx'!$E$15:$J$270,6),(MOD(A154,4)+1),1)</f>
        <v>1</v>
      </c>
      <c r="C154" s="5">
        <f t="shared" ca="1" si="168"/>
        <v>17</v>
      </c>
      <c r="D154" s="5">
        <f t="shared" ca="1" si="165"/>
        <v>0.11899999999999999</v>
      </c>
      <c r="E154" s="5">
        <f t="shared" ca="1" si="166"/>
        <v>1.119</v>
      </c>
      <c r="F154" s="30">
        <f t="shared" ca="1" si="169"/>
        <v>1</v>
      </c>
      <c r="G154" s="28"/>
    </row>
    <row r="155" spans="1:7" x14ac:dyDescent="0.25">
      <c r="A155" s="4">
        <f t="shared" ref="A155" si="193">A152+1</f>
        <v>49</v>
      </c>
      <c r="B155" s="4" t="str">
        <f>MID(VLOOKUP(A155/4,'Nyquist Rate - Tx'!$E$15:$J$270,6),(MOD(A155,4)+1),1)</f>
        <v>0</v>
      </c>
      <c r="C155" s="5">
        <f t="shared" ca="1" si="168"/>
        <v>53</v>
      </c>
      <c r="D155" s="5">
        <f t="shared" ca="1" si="165"/>
        <v>0.371</v>
      </c>
      <c r="E155" s="5">
        <f t="shared" ca="1" si="166"/>
        <v>0.371</v>
      </c>
      <c r="F155" s="30">
        <f t="shared" ca="1" si="169"/>
        <v>0</v>
      </c>
      <c r="G155" s="30" t="str">
        <f t="shared" ref="G155" ca="1" si="194">CONCATENATE(F155,F156,F157)</f>
        <v>000</v>
      </c>
    </row>
    <row r="156" spans="1:7" x14ac:dyDescent="0.25">
      <c r="A156" s="4">
        <f t="shared" ref="A156" si="195">A155</f>
        <v>49</v>
      </c>
      <c r="B156" s="4" t="str">
        <f>MID(VLOOKUP(A156/4,'Nyquist Rate - Tx'!$E$15:$J$270,6),(MOD(A156,4)+1),1)</f>
        <v>0</v>
      </c>
      <c r="C156" s="5">
        <f t="shared" ca="1" si="168"/>
        <v>4</v>
      </c>
      <c r="D156" s="5">
        <f t="shared" ca="1" si="165"/>
        <v>2.7999999999999997E-2</v>
      </c>
      <c r="E156" s="5">
        <f t="shared" ca="1" si="166"/>
        <v>2.7999999999999997E-2</v>
      </c>
      <c r="F156" s="30">
        <f t="shared" ca="1" si="169"/>
        <v>0</v>
      </c>
      <c r="G156" s="28"/>
    </row>
    <row r="157" spans="1:7" x14ac:dyDescent="0.25">
      <c r="A157" s="4">
        <f t="shared" ref="A157" si="196">A155</f>
        <v>49</v>
      </c>
      <c r="B157" s="4" t="str">
        <f>MID(VLOOKUP(A157/4,'Nyquist Rate - Tx'!$E$15:$J$270,6),(MOD(A157,4)+1),1)</f>
        <v>0</v>
      </c>
      <c r="C157" s="5">
        <f t="shared" ca="1" si="168"/>
        <v>-79</v>
      </c>
      <c r="D157" s="5">
        <f t="shared" ca="1" si="165"/>
        <v>-0.55299999999999994</v>
      </c>
      <c r="E157" s="5">
        <f t="shared" ca="1" si="166"/>
        <v>-0.55299999999999994</v>
      </c>
      <c r="F157" s="30">
        <f t="shared" ca="1" si="169"/>
        <v>0</v>
      </c>
      <c r="G157" s="28"/>
    </row>
    <row r="158" spans="1:7" x14ac:dyDescent="0.25">
      <c r="A158" s="4">
        <f t="shared" ref="A158" si="197">A155+1</f>
        <v>50</v>
      </c>
      <c r="B158" s="4" t="str">
        <f>MID(VLOOKUP(A158/4,'Nyquist Rate - Tx'!$E$15:$J$270,6),(MOD(A158,4)+1),1)</f>
        <v>0</v>
      </c>
      <c r="C158" s="5">
        <f t="shared" ca="1" si="168"/>
        <v>-74</v>
      </c>
      <c r="D158" s="5">
        <f t="shared" ca="1" si="165"/>
        <v>-0.51800000000000002</v>
      </c>
      <c r="E158" s="5">
        <f t="shared" ca="1" si="166"/>
        <v>-0.51800000000000002</v>
      </c>
      <c r="F158" s="30">
        <f t="shared" ca="1" si="169"/>
        <v>0</v>
      </c>
      <c r="G158" s="30" t="str">
        <f t="shared" ref="G158" ca="1" si="198">CONCATENATE(F158,F159,F160)</f>
        <v>000</v>
      </c>
    </row>
    <row r="159" spans="1:7" x14ac:dyDescent="0.25">
      <c r="A159" s="4">
        <f t="shared" ref="A159" si="199">A158</f>
        <v>50</v>
      </c>
      <c r="B159" s="4" t="str">
        <f>MID(VLOOKUP(A159/4,'Nyquist Rate - Tx'!$E$15:$J$270,6),(MOD(A159,4)+1),1)</f>
        <v>0</v>
      </c>
      <c r="C159" s="5">
        <f t="shared" ca="1" si="168"/>
        <v>-91</v>
      </c>
      <c r="D159" s="5">
        <f t="shared" ca="1" si="165"/>
        <v>-0.63700000000000001</v>
      </c>
      <c r="E159" s="5">
        <f t="shared" ca="1" si="166"/>
        <v>-0.63700000000000001</v>
      </c>
      <c r="F159" s="30">
        <f t="shared" ca="1" si="169"/>
        <v>0</v>
      </c>
      <c r="G159" s="28"/>
    </row>
    <row r="160" spans="1:7" x14ac:dyDescent="0.25">
      <c r="A160" s="4">
        <f t="shared" ref="A160" si="200">A158</f>
        <v>50</v>
      </c>
      <c r="B160" s="4" t="str">
        <f>MID(VLOOKUP(A160/4,'Nyquist Rate - Tx'!$E$15:$J$270,6),(MOD(A160,4)+1),1)</f>
        <v>0</v>
      </c>
      <c r="C160" s="5">
        <f t="shared" ca="1" si="168"/>
        <v>-55</v>
      </c>
      <c r="D160" s="5">
        <f t="shared" ca="1" si="165"/>
        <v>-0.38500000000000001</v>
      </c>
      <c r="E160" s="5">
        <f t="shared" ca="1" si="166"/>
        <v>-0.38500000000000001</v>
      </c>
      <c r="F160" s="30">
        <f t="shared" ca="1" si="169"/>
        <v>0</v>
      </c>
      <c r="G160" s="28"/>
    </row>
    <row r="161" spans="1:7" x14ac:dyDescent="0.25">
      <c r="A161" s="4">
        <f t="shared" ref="A161" si="201">A158+1</f>
        <v>51</v>
      </c>
      <c r="B161" s="4" t="str">
        <f>MID(VLOOKUP(A161/4,'Nyquist Rate - Tx'!$E$15:$J$270,6),(MOD(A161,4)+1),1)</f>
        <v>1</v>
      </c>
      <c r="C161" s="5">
        <f t="shared" ca="1" si="168"/>
        <v>-4</v>
      </c>
      <c r="D161" s="5">
        <f t="shared" ca="1" si="165"/>
        <v>-2.7999999999999997E-2</v>
      </c>
      <c r="E161" s="5">
        <f t="shared" ca="1" si="166"/>
        <v>0.97199999999999998</v>
      </c>
      <c r="F161" s="30">
        <f t="shared" ca="1" si="169"/>
        <v>1</v>
      </c>
      <c r="G161" s="30" t="str">
        <f t="shared" ref="G161" ca="1" si="202">CONCATENATE(F161,F162,F163)</f>
        <v>111</v>
      </c>
    </row>
    <row r="162" spans="1:7" x14ac:dyDescent="0.25">
      <c r="A162" s="4">
        <f t="shared" ref="A162" si="203">A161</f>
        <v>51</v>
      </c>
      <c r="B162" s="4" t="str">
        <f>MID(VLOOKUP(A162/4,'Nyquist Rate - Tx'!$E$15:$J$270,6),(MOD(A162,4)+1),1)</f>
        <v>1</v>
      </c>
      <c r="C162" s="5">
        <f t="shared" ca="1" si="168"/>
        <v>95</v>
      </c>
      <c r="D162" s="5">
        <f t="shared" ca="1" si="165"/>
        <v>0.66499999999999992</v>
      </c>
      <c r="E162" s="5">
        <f t="shared" ca="1" si="166"/>
        <v>1.665</v>
      </c>
      <c r="F162" s="30">
        <f t="shared" ca="1" si="169"/>
        <v>1</v>
      </c>
      <c r="G162" s="28"/>
    </row>
    <row r="163" spans="1:7" x14ac:dyDescent="0.25">
      <c r="A163" s="4">
        <f t="shared" ref="A163" si="204">A161</f>
        <v>51</v>
      </c>
      <c r="B163" s="4" t="str">
        <f>MID(VLOOKUP(A163/4,'Nyquist Rate - Tx'!$E$15:$J$270,6),(MOD(A163,4)+1),1)</f>
        <v>1</v>
      </c>
      <c r="C163" s="5">
        <f t="shared" ca="1" si="168"/>
        <v>31</v>
      </c>
      <c r="D163" s="5">
        <f t="shared" ca="1" si="165"/>
        <v>0.217</v>
      </c>
      <c r="E163" s="5">
        <f t="shared" ca="1" si="166"/>
        <v>1.2170000000000001</v>
      </c>
      <c r="F163" s="30">
        <f t="shared" ca="1" si="169"/>
        <v>1</v>
      </c>
      <c r="G163" s="28"/>
    </row>
    <row r="164" spans="1:7" x14ac:dyDescent="0.25">
      <c r="A164" s="4">
        <f t="shared" ref="A164" si="205">A161+1</f>
        <v>52</v>
      </c>
      <c r="B164" s="4" t="str">
        <f>MID(VLOOKUP(A164/4,'Nyquist Rate - Tx'!$E$15:$J$270,6),(MOD(A164,4)+1),1)</f>
        <v>0</v>
      </c>
      <c r="C164" s="5">
        <f t="shared" ca="1" si="168"/>
        <v>56</v>
      </c>
      <c r="D164" s="5">
        <f t="shared" ca="1" si="165"/>
        <v>0.39200000000000002</v>
      </c>
      <c r="E164" s="5">
        <f t="shared" ca="1" si="166"/>
        <v>0.39200000000000002</v>
      </c>
      <c r="F164" s="30">
        <f t="shared" ca="1" si="169"/>
        <v>0</v>
      </c>
      <c r="G164" s="30" t="str">
        <f t="shared" ref="G164" ca="1" si="206">CONCATENATE(F164,F165,F166)</f>
        <v>001</v>
      </c>
    </row>
    <row r="165" spans="1:7" x14ac:dyDescent="0.25">
      <c r="A165" s="4">
        <f t="shared" ref="A165" si="207">A164</f>
        <v>52</v>
      </c>
      <c r="B165" s="4" t="str">
        <f>MID(VLOOKUP(A165/4,'Nyquist Rate - Tx'!$E$15:$J$270,6),(MOD(A165,4)+1),1)</f>
        <v>0</v>
      </c>
      <c r="C165" s="5">
        <f t="shared" ca="1" si="168"/>
        <v>-59</v>
      </c>
      <c r="D165" s="5">
        <f t="shared" ca="1" si="165"/>
        <v>-0.41299999999999998</v>
      </c>
      <c r="E165" s="5">
        <f t="shared" ca="1" si="166"/>
        <v>-0.41299999999999998</v>
      </c>
      <c r="F165" s="30">
        <f t="shared" ca="1" si="169"/>
        <v>0</v>
      </c>
      <c r="G165" s="28"/>
    </row>
    <row r="166" spans="1:7" x14ac:dyDescent="0.25">
      <c r="A166" s="4">
        <f t="shared" ref="A166" si="208">A164</f>
        <v>52</v>
      </c>
      <c r="B166" s="4" t="str">
        <f>MID(VLOOKUP(A166/4,'Nyquist Rate - Tx'!$E$15:$J$270,6),(MOD(A166,4)+1),1)</f>
        <v>0</v>
      </c>
      <c r="C166" s="5">
        <f t="shared" ca="1" si="168"/>
        <v>96</v>
      </c>
      <c r="D166" s="5">
        <f t="shared" ca="1" si="165"/>
        <v>0.67199999999999993</v>
      </c>
      <c r="E166" s="5">
        <f t="shared" ca="1" si="166"/>
        <v>0.67199999999999993</v>
      </c>
      <c r="F166" s="30">
        <f t="shared" ca="1" si="169"/>
        <v>1</v>
      </c>
      <c r="G166" s="28"/>
    </row>
    <row r="167" spans="1:7" x14ac:dyDescent="0.25">
      <c r="A167" s="4">
        <f t="shared" ref="A167" si="209">A164+1</f>
        <v>53</v>
      </c>
      <c r="B167" s="4" t="str">
        <f>MID(VLOOKUP(A167/4,'Nyquist Rate - Tx'!$E$15:$J$270,6),(MOD(A167,4)+1),1)</f>
        <v>0</v>
      </c>
      <c r="C167" s="5">
        <f t="shared" ca="1" si="168"/>
        <v>32</v>
      </c>
      <c r="D167" s="5">
        <f t="shared" ca="1" si="165"/>
        <v>0.22399999999999998</v>
      </c>
      <c r="E167" s="5">
        <f t="shared" ca="1" si="166"/>
        <v>0.22399999999999998</v>
      </c>
      <c r="F167" s="30">
        <f t="shared" ca="1" si="169"/>
        <v>0</v>
      </c>
      <c r="G167" s="30" t="str">
        <f t="shared" ref="G167" ca="1" si="210">CONCATENATE(F167,F168,F169)</f>
        <v>010</v>
      </c>
    </row>
    <row r="168" spans="1:7" x14ac:dyDescent="0.25">
      <c r="A168" s="4">
        <f t="shared" ref="A168" si="211">A167</f>
        <v>53</v>
      </c>
      <c r="B168" s="4" t="str">
        <f>MID(VLOOKUP(A168/4,'Nyquist Rate - Tx'!$E$15:$J$270,6),(MOD(A168,4)+1),1)</f>
        <v>0</v>
      </c>
      <c r="C168" s="5">
        <f t="shared" ca="1" si="168"/>
        <v>99</v>
      </c>
      <c r="D168" s="5">
        <f t="shared" ca="1" si="165"/>
        <v>0.69299999999999995</v>
      </c>
      <c r="E168" s="5">
        <f t="shared" ca="1" si="166"/>
        <v>0.69299999999999995</v>
      </c>
      <c r="F168" s="30">
        <f t="shared" ca="1" si="169"/>
        <v>1</v>
      </c>
      <c r="G168" s="28"/>
    </row>
    <row r="169" spans="1:7" x14ac:dyDescent="0.25">
      <c r="A169" s="4">
        <f t="shared" ref="A169" si="212">A167</f>
        <v>53</v>
      </c>
      <c r="B169" s="4" t="str">
        <f>MID(VLOOKUP(A169/4,'Nyquist Rate - Tx'!$E$15:$J$270,6),(MOD(A169,4)+1),1)</f>
        <v>0</v>
      </c>
      <c r="C169" s="5">
        <f t="shared" ca="1" si="168"/>
        <v>-7</v>
      </c>
      <c r="D169" s="5">
        <f t="shared" ca="1" si="165"/>
        <v>-4.9000000000000002E-2</v>
      </c>
      <c r="E169" s="5">
        <f t="shared" ca="1" si="166"/>
        <v>-4.9000000000000002E-2</v>
      </c>
      <c r="F169" s="30">
        <f t="shared" ca="1" si="169"/>
        <v>0</v>
      </c>
      <c r="G169" s="28"/>
    </row>
    <row r="170" spans="1:7" x14ac:dyDescent="0.25">
      <c r="A170" s="4">
        <f t="shared" ref="A170" si="213">A167+1</f>
        <v>54</v>
      </c>
      <c r="B170" s="4" t="str">
        <f>MID(VLOOKUP(A170/4,'Nyquist Rate - Tx'!$E$15:$J$270,6),(MOD(A170,4)+1),1)</f>
        <v>0</v>
      </c>
      <c r="C170" s="5">
        <f t="shared" ca="1" si="168"/>
        <v>27</v>
      </c>
      <c r="D170" s="5">
        <f t="shared" ca="1" si="165"/>
        <v>0.189</v>
      </c>
      <c r="E170" s="5">
        <f t="shared" ca="1" si="166"/>
        <v>0.189</v>
      </c>
      <c r="F170" s="30">
        <f t="shared" ca="1" si="169"/>
        <v>0</v>
      </c>
      <c r="G170" s="30" t="str">
        <f t="shared" ref="G170" ca="1" si="214">CONCATENATE(F170,F171,F172)</f>
        <v>000</v>
      </c>
    </row>
    <row r="171" spans="1:7" x14ac:dyDescent="0.25">
      <c r="A171" s="4">
        <f t="shared" ref="A171" si="215">A170</f>
        <v>54</v>
      </c>
      <c r="B171" s="4" t="str">
        <f>MID(VLOOKUP(A171/4,'Nyquist Rate - Tx'!$E$15:$J$270,6),(MOD(A171,4)+1),1)</f>
        <v>0</v>
      </c>
      <c r="C171" s="5">
        <f t="shared" ca="1" si="168"/>
        <v>25</v>
      </c>
      <c r="D171" s="5">
        <f t="shared" ca="1" si="165"/>
        <v>0.17499999999999999</v>
      </c>
      <c r="E171" s="5">
        <f t="shared" ca="1" si="166"/>
        <v>0.17499999999999999</v>
      </c>
      <c r="F171" s="30">
        <f t="shared" ca="1" si="169"/>
        <v>0</v>
      </c>
      <c r="G171" s="28"/>
    </row>
    <row r="172" spans="1:7" x14ac:dyDescent="0.25">
      <c r="A172" s="4">
        <f t="shared" ref="A172" si="216">A170</f>
        <v>54</v>
      </c>
      <c r="B172" s="4" t="str">
        <f>MID(VLOOKUP(A172/4,'Nyquist Rate - Tx'!$E$15:$J$270,6),(MOD(A172,4)+1),1)</f>
        <v>0</v>
      </c>
      <c r="C172" s="5">
        <f t="shared" ca="1" si="168"/>
        <v>26</v>
      </c>
      <c r="D172" s="5">
        <f t="shared" ca="1" si="165"/>
        <v>0.182</v>
      </c>
      <c r="E172" s="5">
        <f t="shared" ca="1" si="166"/>
        <v>0.182</v>
      </c>
      <c r="F172" s="30">
        <f t="shared" ca="1" si="169"/>
        <v>0</v>
      </c>
      <c r="G172" s="28"/>
    </row>
    <row r="173" spans="1:7" x14ac:dyDescent="0.25">
      <c r="A173" s="4">
        <f t="shared" ref="A173" si="217">A170+1</f>
        <v>55</v>
      </c>
      <c r="B173" s="4" t="str">
        <f>MID(VLOOKUP(A173/4,'Nyquist Rate - Tx'!$E$15:$J$270,6),(MOD(A173,4)+1),1)</f>
        <v>0</v>
      </c>
      <c r="C173" s="5">
        <f t="shared" ca="1" si="168"/>
        <v>35</v>
      </c>
      <c r="D173" s="5">
        <f t="shared" ca="1" si="165"/>
        <v>0.24499999999999997</v>
      </c>
      <c r="E173" s="5">
        <f t="shared" ca="1" si="166"/>
        <v>0.24499999999999997</v>
      </c>
      <c r="F173" s="30">
        <f t="shared" ca="1" si="169"/>
        <v>0</v>
      </c>
      <c r="G173" s="30" t="str">
        <f t="shared" ref="G173" ca="1" si="218">CONCATENATE(F173,F174,F175)</f>
        <v>000</v>
      </c>
    </row>
    <row r="174" spans="1:7" x14ac:dyDescent="0.25">
      <c r="A174" s="4">
        <f t="shared" ref="A174" si="219">A173</f>
        <v>55</v>
      </c>
      <c r="B174" s="4" t="str">
        <f>MID(VLOOKUP(A174/4,'Nyquist Rate - Tx'!$E$15:$J$270,6),(MOD(A174,4)+1),1)</f>
        <v>0</v>
      </c>
      <c r="C174" s="5">
        <f t="shared" ca="1" si="168"/>
        <v>60</v>
      </c>
      <c r="D174" s="5">
        <f t="shared" ca="1" si="165"/>
        <v>0.42</v>
      </c>
      <c r="E174" s="5">
        <f t="shared" ca="1" si="166"/>
        <v>0.42</v>
      </c>
      <c r="F174" s="30">
        <f t="shared" ca="1" si="169"/>
        <v>0</v>
      </c>
      <c r="G174" s="28"/>
    </row>
    <row r="175" spans="1:7" x14ac:dyDescent="0.25">
      <c r="A175" s="4">
        <f t="shared" ref="A175" si="220">A173</f>
        <v>55</v>
      </c>
      <c r="B175" s="4" t="str">
        <f>MID(VLOOKUP(A175/4,'Nyquist Rate - Tx'!$E$15:$J$270,6),(MOD(A175,4)+1),1)</f>
        <v>0</v>
      </c>
      <c r="C175" s="5">
        <f t="shared" ca="1" si="168"/>
        <v>64</v>
      </c>
      <c r="D175" s="5">
        <f t="shared" ca="1" si="165"/>
        <v>0.44799999999999995</v>
      </c>
      <c r="E175" s="5">
        <f t="shared" ca="1" si="166"/>
        <v>0.44799999999999995</v>
      </c>
      <c r="F175" s="30">
        <f t="shared" ca="1" si="169"/>
        <v>0</v>
      </c>
      <c r="G175" s="28"/>
    </row>
    <row r="176" spans="1:7" x14ac:dyDescent="0.25">
      <c r="A176" s="4">
        <f t="shared" ref="A176" si="221">A173+1</f>
        <v>56</v>
      </c>
      <c r="B176" s="4" t="str">
        <f>MID(VLOOKUP(A176/4,'Nyquist Rate - Tx'!$E$15:$J$270,6),(MOD(A176,4)+1),1)</f>
        <v>0</v>
      </c>
      <c r="C176" s="5">
        <f t="shared" ca="1" si="168"/>
        <v>100</v>
      </c>
      <c r="D176" s="5">
        <f t="shared" ca="1" si="165"/>
        <v>0.7</v>
      </c>
      <c r="E176" s="5">
        <f t="shared" ca="1" si="166"/>
        <v>0.7</v>
      </c>
      <c r="F176" s="30">
        <f t="shared" ca="1" si="169"/>
        <v>1</v>
      </c>
      <c r="G176" s="30" t="str">
        <f t="shared" ref="G176" ca="1" si="222">CONCATENATE(F176,F177,F178)</f>
        <v>100</v>
      </c>
    </row>
    <row r="177" spans="1:7" x14ac:dyDescent="0.25">
      <c r="A177" s="4">
        <f t="shared" ref="A177" si="223">A176</f>
        <v>56</v>
      </c>
      <c r="B177" s="4" t="str">
        <f>MID(VLOOKUP(A177/4,'Nyquist Rate - Tx'!$E$15:$J$270,6),(MOD(A177,4)+1),1)</f>
        <v>0</v>
      </c>
      <c r="C177" s="5">
        <f t="shared" ca="1" si="168"/>
        <v>63</v>
      </c>
      <c r="D177" s="5">
        <f t="shared" ca="1" si="165"/>
        <v>0.44099999999999995</v>
      </c>
      <c r="E177" s="5">
        <f t="shared" ca="1" si="166"/>
        <v>0.44099999999999995</v>
      </c>
      <c r="F177" s="30">
        <f t="shared" ca="1" si="169"/>
        <v>0</v>
      </c>
      <c r="G177" s="28"/>
    </row>
    <row r="178" spans="1:7" x14ac:dyDescent="0.25">
      <c r="A178" s="4">
        <f t="shared" ref="A178" si="224">A176</f>
        <v>56</v>
      </c>
      <c r="B178" s="4" t="str">
        <f>MID(VLOOKUP(A178/4,'Nyquist Rate - Tx'!$E$15:$J$270,6),(MOD(A178,4)+1),1)</f>
        <v>0</v>
      </c>
      <c r="C178" s="5">
        <f t="shared" ca="1" si="168"/>
        <v>-18</v>
      </c>
      <c r="D178" s="5">
        <f t="shared" ca="1" si="165"/>
        <v>-0.126</v>
      </c>
      <c r="E178" s="5">
        <f t="shared" ca="1" si="166"/>
        <v>-0.126</v>
      </c>
      <c r="F178" s="30">
        <f t="shared" ca="1" si="169"/>
        <v>0</v>
      </c>
      <c r="G178" s="28"/>
    </row>
    <row r="179" spans="1:7" x14ac:dyDescent="0.25">
      <c r="A179" s="4">
        <f t="shared" ref="A179" si="225">A176+1</f>
        <v>57</v>
      </c>
      <c r="B179" s="4" t="str">
        <f>MID(VLOOKUP(A179/4,'Nyquist Rate - Tx'!$E$15:$J$270,6),(MOD(A179,4)+1),1)</f>
        <v>1</v>
      </c>
      <c r="C179" s="5">
        <f t="shared" ca="1" si="168"/>
        <v>75</v>
      </c>
      <c r="D179" s="5">
        <f t="shared" ca="1" si="165"/>
        <v>0.52499999999999991</v>
      </c>
      <c r="E179" s="5">
        <f t="shared" ca="1" si="166"/>
        <v>1.5249999999999999</v>
      </c>
      <c r="F179" s="30">
        <f t="shared" ca="1" si="169"/>
        <v>1</v>
      </c>
      <c r="G179" s="30" t="str">
        <f t="shared" ref="G179" ca="1" si="226">CONCATENATE(F179,F180,F181)</f>
        <v>111</v>
      </c>
    </row>
    <row r="180" spans="1:7" x14ac:dyDescent="0.25">
      <c r="A180" s="4">
        <f t="shared" ref="A180" si="227">A179</f>
        <v>57</v>
      </c>
      <c r="B180" s="4" t="str">
        <f>MID(VLOOKUP(A180/4,'Nyquist Rate - Tx'!$E$15:$J$270,6),(MOD(A180,4)+1),1)</f>
        <v>1</v>
      </c>
      <c r="C180" s="5">
        <f t="shared" ca="1" si="168"/>
        <v>29</v>
      </c>
      <c r="D180" s="5">
        <f t="shared" ca="1" si="165"/>
        <v>0.20299999999999999</v>
      </c>
      <c r="E180" s="5">
        <f t="shared" ca="1" si="166"/>
        <v>1.2030000000000001</v>
      </c>
      <c r="F180" s="30">
        <f t="shared" ca="1" si="169"/>
        <v>1</v>
      </c>
      <c r="G180" s="28"/>
    </row>
    <row r="181" spans="1:7" x14ac:dyDescent="0.25">
      <c r="A181" s="4">
        <f t="shared" ref="A181" si="228">A179</f>
        <v>57</v>
      </c>
      <c r="B181" s="4" t="str">
        <f>MID(VLOOKUP(A181/4,'Nyquist Rate - Tx'!$E$15:$J$270,6),(MOD(A181,4)+1),1)</f>
        <v>1</v>
      </c>
      <c r="C181" s="5">
        <f t="shared" ca="1" si="168"/>
        <v>-53</v>
      </c>
      <c r="D181" s="5">
        <f t="shared" ca="1" si="165"/>
        <v>-0.371</v>
      </c>
      <c r="E181" s="5">
        <f t="shared" ca="1" si="166"/>
        <v>0.629</v>
      </c>
      <c r="F181" s="30">
        <f t="shared" ca="1" si="169"/>
        <v>1</v>
      </c>
      <c r="G181" s="28"/>
    </row>
    <row r="182" spans="1:7" x14ac:dyDescent="0.25">
      <c r="A182" s="4">
        <f t="shared" ref="A182" si="229">A179+1</f>
        <v>58</v>
      </c>
      <c r="B182" s="4" t="str">
        <f>MID(VLOOKUP(A182/4,'Nyquist Rate - Tx'!$E$15:$J$270,6),(MOD(A182,4)+1),1)</f>
        <v>1</v>
      </c>
      <c r="C182" s="5">
        <f t="shared" ca="1" si="168"/>
        <v>34</v>
      </c>
      <c r="D182" s="5">
        <f t="shared" ca="1" si="165"/>
        <v>0.23799999999999999</v>
      </c>
      <c r="E182" s="5">
        <f t="shared" ca="1" si="166"/>
        <v>1.238</v>
      </c>
      <c r="F182" s="30">
        <f t="shared" ca="1" si="169"/>
        <v>1</v>
      </c>
      <c r="G182" s="30" t="str">
        <f t="shared" ref="G182" ca="1" si="230">CONCATENATE(F182,F183,F184)</f>
        <v>101</v>
      </c>
    </row>
    <row r="183" spans="1:7" x14ac:dyDescent="0.25">
      <c r="A183" s="4">
        <f t="shared" ref="A183" si="231">A182</f>
        <v>58</v>
      </c>
      <c r="B183" s="4" t="str">
        <f>MID(VLOOKUP(A183/4,'Nyquist Rate - Tx'!$E$15:$J$270,6),(MOD(A183,4)+1),1)</f>
        <v>1</v>
      </c>
      <c r="C183" s="5">
        <f t="shared" ca="1" si="168"/>
        <v>-87</v>
      </c>
      <c r="D183" s="5">
        <f t="shared" ca="1" si="165"/>
        <v>-0.60899999999999999</v>
      </c>
      <c r="E183" s="5">
        <f t="shared" ca="1" si="166"/>
        <v>0.39100000000000001</v>
      </c>
      <c r="F183" s="30">
        <f t="shared" ca="1" si="169"/>
        <v>0</v>
      </c>
      <c r="G183" s="28"/>
    </row>
    <row r="184" spans="1:7" x14ac:dyDescent="0.25">
      <c r="A184" s="4">
        <f t="shared" ref="A184" si="232">A182</f>
        <v>58</v>
      </c>
      <c r="B184" s="4" t="str">
        <f>MID(VLOOKUP(A184/4,'Nyquist Rate - Tx'!$E$15:$J$270,6),(MOD(A184,4)+1),1)</f>
        <v>1</v>
      </c>
      <c r="C184" s="5">
        <f t="shared" ca="1" si="168"/>
        <v>-28</v>
      </c>
      <c r="D184" s="5">
        <f t="shared" ca="1" si="165"/>
        <v>-0.19600000000000001</v>
      </c>
      <c r="E184" s="5">
        <f t="shared" ca="1" si="166"/>
        <v>0.80400000000000005</v>
      </c>
      <c r="F184" s="30">
        <f t="shared" ca="1" si="169"/>
        <v>1</v>
      </c>
      <c r="G184" s="28"/>
    </row>
    <row r="185" spans="1:7" x14ac:dyDescent="0.25">
      <c r="A185" s="4">
        <f t="shared" ref="A185" si="233">A182+1</f>
        <v>59</v>
      </c>
      <c r="B185" s="4" t="str">
        <f>MID(VLOOKUP(A185/4,'Nyquist Rate - Tx'!$E$15:$J$270,6),(MOD(A185,4)+1),1)</f>
        <v>0</v>
      </c>
      <c r="C185" s="5">
        <f t="shared" ca="1" si="168"/>
        <v>70</v>
      </c>
      <c r="D185" s="5">
        <f t="shared" ca="1" si="165"/>
        <v>0.48999999999999994</v>
      </c>
      <c r="E185" s="5">
        <f t="shared" ca="1" si="166"/>
        <v>0.48999999999999994</v>
      </c>
      <c r="F185" s="30">
        <f t="shared" ca="1" si="169"/>
        <v>0</v>
      </c>
      <c r="G185" s="30" t="str">
        <f t="shared" ref="G185" ca="1" si="234">CONCATENATE(F185,F186,F187)</f>
        <v>010</v>
      </c>
    </row>
    <row r="186" spans="1:7" x14ac:dyDescent="0.25">
      <c r="A186" s="4">
        <f t="shared" ref="A186" si="235">A185</f>
        <v>59</v>
      </c>
      <c r="B186" s="4" t="str">
        <f>MID(VLOOKUP(A186/4,'Nyquist Rate - Tx'!$E$15:$J$270,6),(MOD(A186,4)+1),1)</f>
        <v>0</v>
      </c>
      <c r="C186" s="5">
        <f t="shared" ca="1" si="168"/>
        <v>87</v>
      </c>
      <c r="D186" s="5">
        <f t="shared" ca="1" si="165"/>
        <v>0.60899999999999999</v>
      </c>
      <c r="E186" s="5">
        <f t="shared" ca="1" si="166"/>
        <v>0.60899999999999999</v>
      </c>
      <c r="F186" s="30">
        <f t="shared" ca="1" si="169"/>
        <v>1</v>
      </c>
      <c r="G186" s="28"/>
    </row>
    <row r="187" spans="1:7" x14ac:dyDescent="0.25">
      <c r="A187" s="4">
        <f t="shared" ref="A187" si="236">A185</f>
        <v>59</v>
      </c>
      <c r="B187" s="4" t="str">
        <f>MID(VLOOKUP(A187/4,'Nyquist Rate - Tx'!$E$15:$J$270,6),(MOD(A187,4)+1),1)</f>
        <v>0</v>
      </c>
      <c r="C187" s="5">
        <f t="shared" ca="1" si="168"/>
        <v>67</v>
      </c>
      <c r="D187" s="5">
        <f t="shared" ca="1" si="165"/>
        <v>0.46899999999999997</v>
      </c>
      <c r="E187" s="5">
        <f t="shared" ca="1" si="166"/>
        <v>0.46899999999999997</v>
      </c>
      <c r="F187" s="30">
        <f t="shared" ca="1" si="169"/>
        <v>0</v>
      </c>
      <c r="G187" s="28"/>
    </row>
    <row r="188" spans="1:7" x14ac:dyDescent="0.25">
      <c r="A188" s="4">
        <f t="shared" ref="A188" si="237">A185+1</f>
        <v>60</v>
      </c>
      <c r="B188" s="4" t="str">
        <f>MID(VLOOKUP(A188/4,'Nyquist Rate - Tx'!$E$15:$J$270,6),(MOD(A188,4)+1),1)</f>
        <v>0</v>
      </c>
      <c r="C188" s="5">
        <f t="shared" ca="1" si="168"/>
        <v>-31</v>
      </c>
      <c r="D188" s="5">
        <f t="shared" ca="1" si="165"/>
        <v>-0.217</v>
      </c>
      <c r="E188" s="5">
        <f t="shared" ca="1" si="166"/>
        <v>-0.217</v>
      </c>
      <c r="F188" s="30">
        <f t="shared" ca="1" si="169"/>
        <v>0</v>
      </c>
      <c r="G188" s="30" t="str">
        <f t="shared" ref="G188" ca="1" si="238">CONCATENATE(F188,F189,F190)</f>
        <v>010</v>
      </c>
    </row>
    <row r="189" spans="1:7" x14ac:dyDescent="0.25">
      <c r="A189" s="4">
        <f t="shared" ref="A189" si="239">A188</f>
        <v>60</v>
      </c>
      <c r="B189" s="4" t="str">
        <f>MID(VLOOKUP(A189/4,'Nyquist Rate - Tx'!$E$15:$J$270,6),(MOD(A189,4)+1),1)</f>
        <v>0</v>
      </c>
      <c r="C189" s="5">
        <f t="shared" ca="1" si="168"/>
        <v>96</v>
      </c>
      <c r="D189" s="5">
        <f t="shared" ca="1" si="165"/>
        <v>0.67199999999999993</v>
      </c>
      <c r="E189" s="5">
        <f t="shared" ca="1" si="166"/>
        <v>0.67199999999999993</v>
      </c>
      <c r="F189" s="30">
        <f t="shared" ca="1" si="169"/>
        <v>1</v>
      </c>
      <c r="G189" s="28"/>
    </row>
    <row r="190" spans="1:7" x14ac:dyDescent="0.25">
      <c r="A190" s="4">
        <f t="shared" ref="A190" si="240">A188</f>
        <v>60</v>
      </c>
      <c r="B190" s="4" t="str">
        <f>MID(VLOOKUP(A190/4,'Nyquist Rate - Tx'!$E$15:$J$270,6),(MOD(A190,4)+1),1)</f>
        <v>0</v>
      </c>
      <c r="C190" s="5">
        <f t="shared" ca="1" si="168"/>
        <v>-98</v>
      </c>
      <c r="D190" s="5">
        <f t="shared" ca="1" si="165"/>
        <v>-0.68599999999999994</v>
      </c>
      <c r="E190" s="5">
        <f t="shared" ca="1" si="166"/>
        <v>-0.68599999999999994</v>
      </c>
      <c r="F190" s="30">
        <f t="shared" ca="1" si="169"/>
        <v>0</v>
      </c>
      <c r="G190" s="28"/>
    </row>
    <row r="191" spans="1:7" x14ac:dyDescent="0.25">
      <c r="A191" s="4">
        <f t="shared" ref="A191" si="241">A188+1</f>
        <v>61</v>
      </c>
      <c r="B191" s="4" t="str">
        <f>MID(VLOOKUP(A191/4,'Nyquist Rate - Tx'!$E$15:$J$270,6),(MOD(A191,4)+1),1)</f>
        <v>0</v>
      </c>
      <c r="C191" s="5">
        <f t="shared" ca="1" si="168"/>
        <v>-51</v>
      </c>
      <c r="D191" s="5">
        <f t="shared" ca="1" si="165"/>
        <v>-0.35699999999999998</v>
      </c>
      <c r="E191" s="5">
        <f t="shared" ca="1" si="166"/>
        <v>-0.35699999999999998</v>
      </c>
      <c r="F191" s="30">
        <f t="shared" ca="1" si="169"/>
        <v>0</v>
      </c>
      <c r="G191" s="30" t="str">
        <f t="shared" ref="G191" ca="1" si="242">CONCATENATE(F191,F192,F193)</f>
        <v>000</v>
      </c>
    </row>
    <row r="192" spans="1:7" x14ac:dyDescent="0.25">
      <c r="A192" s="4">
        <f t="shared" ref="A192" si="243">A191</f>
        <v>61</v>
      </c>
      <c r="B192" s="4" t="str">
        <f>MID(VLOOKUP(A192/4,'Nyquist Rate - Tx'!$E$15:$J$270,6),(MOD(A192,4)+1),1)</f>
        <v>0</v>
      </c>
      <c r="C192" s="5">
        <f t="shared" ca="1" si="168"/>
        <v>-2</v>
      </c>
      <c r="D192" s="5">
        <f t="shared" ca="1" si="165"/>
        <v>-1.3999999999999999E-2</v>
      </c>
      <c r="E192" s="5">
        <f t="shared" ca="1" si="166"/>
        <v>-1.3999999999999999E-2</v>
      </c>
      <c r="F192" s="30">
        <f t="shared" ca="1" si="169"/>
        <v>0</v>
      </c>
      <c r="G192" s="28"/>
    </row>
    <row r="193" spans="1:7" x14ac:dyDescent="0.25">
      <c r="A193" s="4">
        <f t="shared" ref="A193" si="244">A191</f>
        <v>61</v>
      </c>
      <c r="B193" s="4" t="str">
        <f>MID(VLOOKUP(A193/4,'Nyquist Rate - Tx'!$E$15:$J$270,6),(MOD(A193,4)+1),1)</f>
        <v>0</v>
      </c>
      <c r="C193" s="5">
        <f t="shared" ca="1" si="168"/>
        <v>-91</v>
      </c>
      <c r="D193" s="5">
        <f t="shared" ca="1" si="165"/>
        <v>-0.63700000000000001</v>
      </c>
      <c r="E193" s="5">
        <f t="shared" ca="1" si="166"/>
        <v>-0.63700000000000001</v>
      </c>
      <c r="F193" s="30">
        <f t="shared" ca="1" si="169"/>
        <v>0</v>
      </c>
      <c r="G193" s="28"/>
    </row>
    <row r="194" spans="1:7" x14ac:dyDescent="0.25">
      <c r="A194" s="4">
        <f t="shared" ref="A194" si="245">A191+1</f>
        <v>62</v>
      </c>
      <c r="B194" s="4" t="str">
        <f>MID(VLOOKUP(A194/4,'Nyquist Rate - Tx'!$E$15:$J$270,6),(MOD(A194,4)+1),1)</f>
        <v>0</v>
      </c>
      <c r="C194" s="5">
        <f t="shared" ca="1" si="168"/>
        <v>29</v>
      </c>
      <c r="D194" s="5">
        <f t="shared" ca="1" si="165"/>
        <v>0.20299999999999999</v>
      </c>
      <c r="E194" s="5">
        <f t="shared" ca="1" si="166"/>
        <v>0.20299999999999999</v>
      </c>
      <c r="F194" s="30">
        <f t="shared" ca="1" si="169"/>
        <v>0</v>
      </c>
      <c r="G194" s="30" t="str">
        <f t="shared" ref="G194" ca="1" si="246">CONCATENATE(F194,F195,F196)</f>
        <v>000</v>
      </c>
    </row>
    <row r="195" spans="1:7" x14ac:dyDescent="0.25">
      <c r="A195" s="4">
        <f t="shared" ref="A195" si="247">A194</f>
        <v>62</v>
      </c>
      <c r="B195" s="4" t="str">
        <f>MID(VLOOKUP(A195/4,'Nyquist Rate - Tx'!$E$15:$J$270,6),(MOD(A195,4)+1),1)</f>
        <v>0</v>
      </c>
      <c r="C195" s="5">
        <f t="shared" ca="1" si="168"/>
        <v>6</v>
      </c>
      <c r="D195" s="5">
        <f t="shared" ca="1" si="165"/>
        <v>4.1999999999999996E-2</v>
      </c>
      <c r="E195" s="5">
        <f t="shared" ca="1" si="166"/>
        <v>4.1999999999999996E-2</v>
      </c>
      <c r="F195" s="30">
        <f t="shared" ca="1" si="169"/>
        <v>0</v>
      </c>
      <c r="G195" s="28"/>
    </row>
    <row r="196" spans="1:7" x14ac:dyDescent="0.25">
      <c r="A196" s="4">
        <f t="shared" ref="A196" si="248">A194</f>
        <v>62</v>
      </c>
      <c r="B196" s="4" t="str">
        <f>MID(VLOOKUP(A196/4,'Nyquist Rate - Tx'!$E$15:$J$270,6),(MOD(A196,4)+1),1)</f>
        <v>0</v>
      </c>
      <c r="C196" s="5">
        <f t="shared" ca="1" si="168"/>
        <v>-96</v>
      </c>
      <c r="D196" s="5">
        <f t="shared" ca="1" si="165"/>
        <v>-0.67199999999999993</v>
      </c>
      <c r="E196" s="5">
        <f t="shared" ca="1" si="166"/>
        <v>-0.67199999999999993</v>
      </c>
      <c r="F196" s="30">
        <f t="shared" ca="1" si="169"/>
        <v>0</v>
      </c>
      <c r="G196" s="28"/>
    </row>
    <row r="197" spans="1:7" x14ac:dyDescent="0.25">
      <c r="A197" s="4">
        <f t="shared" ref="A197" si="249">A194+1</f>
        <v>63</v>
      </c>
      <c r="B197" s="4" t="str">
        <f>MID(VLOOKUP(A197/4,'Nyquist Rate - Tx'!$E$15:$J$270,6),(MOD(A197,4)+1),1)</f>
        <v>0</v>
      </c>
      <c r="C197" s="5">
        <f t="shared" ca="1" si="168"/>
        <v>-73</v>
      </c>
      <c r="D197" s="5">
        <f t="shared" ca="1" si="165"/>
        <v>-0.51100000000000001</v>
      </c>
      <c r="E197" s="5">
        <f t="shared" ca="1" si="166"/>
        <v>-0.51100000000000001</v>
      </c>
      <c r="F197" s="30">
        <f t="shared" ca="1" si="169"/>
        <v>0</v>
      </c>
      <c r="G197" s="30" t="str">
        <f t="shared" ref="G197" ca="1" si="250">CONCATENATE(F197,F198,F199)</f>
        <v>000</v>
      </c>
    </row>
    <row r="198" spans="1:7" x14ac:dyDescent="0.25">
      <c r="A198" s="4">
        <f t="shared" ref="A198" si="251">A197</f>
        <v>63</v>
      </c>
      <c r="B198" s="4" t="str">
        <f>MID(VLOOKUP(A198/4,'Nyquist Rate - Tx'!$E$15:$J$270,6),(MOD(A198,4)+1),1)</f>
        <v>0</v>
      </c>
      <c r="C198" s="5">
        <f t="shared" ca="1" si="168"/>
        <v>-19</v>
      </c>
      <c r="D198" s="5">
        <f t="shared" ca="1" si="165"/>
        <v>-0.13299999999999998</v>
      </c>
      <c r="E198" s="5">
        <f t="shared" ca="1" si="166"/>
        <v>-0.13299999999999998</v>
      </c>
      <c r="F198" s="30">
        <f t="shared" ca="1" si="169"/>
        <v>0</v>
      </c>
      <c r="G198" s="28"/>
    </row>
    <row r="199" spans="1:7" x14ac:dyDescent="0.25">
      <c r="A199" s="4">
        <f t="shared" ref="A199" si="252">A197</f>
        <v>63</v>
      </c>
      <c r="B199" s="4" t="str">
        <f>MID(VLOOKUP(A199/4,'Nyquist Rate - Tx'!$E$15:$J$270,6),(MOD(A199,4)+1),1)</f>
        <v>0</v>
      </c>
      <c r="C199" s="5">
        <f t="shared" ca="1" si="168"/>
        <v>50</v>
      </c>
      <c r="D199" s="5">
        <f t="shared" ca="1" si="165"/>
        <v>0.35</v>
      </c>
      <c r="E199" s="5">
        <f t="shared" ca="1" si="166"/>
        <v>0.35</v>
      </c>
      <c r="F199" s="30">
        <f t="shared" ca="1" si="169"/>
        <v>0</v>
      </c>
      <c r="G199" s="28"/>
    </row>
    <row r="200" spans="1:7" x14ac:dyDescent="0.25">
      <c r="A200" s="4">
        <f t="shared" ref="A200" si="253">A197+1</f>
        <v>64</v>
      </c>
      <c r="B200" s="4" t="str">
        <f>MID(VLOOKUP(A200/4,'Nyquist Rate - Tx'!$E$15:$J$270,6),(MOD(A200,4)+1),1)</f>
        <v>1</v>
      </c>
      <c r="C200" s="5">
        <f t="shared" ca="1" si="168"/>
        <v>-46</v>
      </c>
      <c r="D200" s="5">
        <f t="shared" ref="D200:D263" ca="1" si="254">(C200/100)*$C$2</f>
        <v>-0.32200000000000001</v>
      </c>
      <c r="E200" s="5">
        <f t="shared" ref="E200:E263" ca="1" si="255">B200+D200</f>
        <v>0.67799999999999994</v>
      </c>
      <c r="F200" s="30">
        <f t="shared" ca="1" si="169"/>
        <v>1</v>
      </c>
      <c r="G200" s="30" t="str">
        <f t="shared" ref="G200" ca="1" si="256">CONCATENATE(F200,F201,F202)</f>
        <v>101</v>
      </c>
    </row>
    <row r="201" spans="1:7" x14ac:dyDescent="0.25">
      <c r="A201" s="4">
        <f t="shared" ref="A201" si="257">A200</f>
        <v>64</v>
      </c>
      <c r="B201" s="4" t="str">
        <f>MID(VLOOKUP(A201/4,'Nyquist Rate - Tx'!$E$15:$J$270,6),(MOD(A201,4)+1),1)</f>
        <v>1</v>
      </c>
      <c r="C201" s="5">
        <f t="shared" ref="C201:C264" ca="1" si="258">RANDBETWEEN(-100,100)</f>
        <v>-94</v>
      </c>
      <c r="D201" s="5">
        <f t="shared" ca="1" si="254"/>
        <v>-0.65799999999999992</v>
      </c>
      <c r="E201" s="5">
        <f t="shared" ca="1" si="255"/>
        <v>0.34200000000000008</v>
      </c>
      <c r="F201" s="30">
        <f t="shared" ref="F201:F264" ca="1" si="259">IF(E201&lt;0.5, 0, 1)</f>
        <v>0</v>
      </c>
      <c r="G201" s="28"/>
    </row>
    <row r="202" spans="1:7" x14ac:dyDescent="0.25">
      <c r="A202" s="4">
        <f t="shared" ref="A202" si="260">A200</f>
        <v>64</v>
      </c>
      <c r="B202" s="4" t="str">
        <f>MID(VLOOKUP(A202/4,'Nyquist Rate - Tx'!$E$15:$J$270,6),(MOD(A202,4)+1),1)</f>
        <v>1</v>
      </c>
      <c r="C202" s="5">
        <f t="shared" ca="1" si="258"/>
        <v>42</v>
      </c>
      <c r="D202" s="5">
        <f t="shared" ca="1" si="254"/>
        <v>0.29399999999999998</v>
      </c>
      <c r="E202" s="5">
        <f t="shared" ca="1" si="255"/>
        <v>1.294</v>
      </c>
      <c r="F202" s="30">
        <f t="shared" ca="1" si="259"/>
        <v>1</v>
      </c>
      <c r="G202" s="28"/>
    </row>
    <row r="203" spans="1:7" x14ac:dyDescent="0.25">
      <c r="A203" s="4">
        <f t="shared" ref="A203" si="261">A200+1</f>
        <v>65</v>
      </c>
      <c r="B203" s="4" t="str">
        <f>MID(VLOOKUP(A203/4,'Nyquist Rate - Tx'!$E$15:$J$270,6),(MOD(A203,4)+1),1)</f>
        <v>0</v>
      </c>
      <c r="C203" s="5">
        <f t="shared" ca="1" si="258"/>
        <v>-71</v>
      </c>
      <c r="D203" s="5">
        <f t="shared" ca="1" si="254"/>
        <v>-0.49699999999999994</v>
      </c>
      <c r="E203" s="5">
        <f t="shared" ca="1" si="255"/>
        <v>-0.49699999999999994</v>
      </c>
      <c r="F203" s="30">
        <f t="shared" ca="1" si="259"/>
        <v>0</v>
      </c>
      <c r="G203" s="30" t="str">
        <f t="shared" ref="G203" ca="1" si="262">CONCATENATE(F203,F204,F205)</f>
        <v>000</v>
      </c>
    </row>
    <row r="204" spans="1:7" x14ac:dyDescent="0.25">
      <c r="A204" s="4">
        <f t="shared" ref="A204" si="263">A203</f>
        <v>65</v>
      </c>
      <c r="B204" s="4" t="str">
        <f>MID(VLOOKUP(A204/4,'Nyquist Rate - Tx'!$E$15:$J$270,6),(MOD(A204,4)+1),1)</f>
        <v>0</v>
      </c>
      <c r="C204" s="5">
        <f t="shared" ca="1" si="258"/>
        <v>63</v>
      </c>
      <c r="D204" s="5">
        <f t="shared" ca="1" si="254"/>
        <v>0.44099999999999995</v>
      </c>
      <c r="E204" s="5">
        <f t="shared" ca="1" si="255"/>
        <v>0.44099999999999995</v>
      </c>
      <c r="F204" s="30">
        <f t="shared" ca="1" si="259"/>
        <v>0</v>
      </c>
      <c r="G204" s="28"/>
    </row>
    <row r="205" spans="1:7" x14ac:dyDescent="0.25">
      <c r="A205" s="4">
        <f t="shared" ref="A205" si="264">A203</f>
        <v>65</v>
      </c>
      <c r="B205" s="4" t="str">
        <f>MID(VLOOKUP(A205/4,'Nyquist Rate - Tx'!$E$15:$J$270,6),(MOD(A205,4)+1),1)</f>
        <v>0</v>
      </c>
      <c r="C205" s="5">
        <f t="shared" ca="1" si="258"/>
        <v>39</v>
      </c>
      <c r="D205" s="5">
        <f t="shared" ca="1" si="254"/>
        <v>0.27299999999999996</v>
      </c>
      <c r="E205" s="5">
        <f t="shared" ca="1" si="255"/>
        <v>0.27299999999999996</v>
      </c>
      <c r="F205" s="30">
        <f t="shared" ca="1" si="259"/>
        <v>0</v>
      </c>
      <c r="G205" s="28"/>
    </row>
    <row r="206" spans="1:7" x14ac:dyDescent="0.25">
      <c r="A206" s="4">
        <f t="shared" ref="A206" si="265">A203+1</f>
        <v>66</v>
      </c>
      <c r="B206" s="4" t="str">
        <f>MID(VLOOKUP(A206/4,'Nyquist Rate - Tx'!$E$15:$J$270,6),(MOD(A206,4)+1),1)</f>
        <v>0</v>
      </c>
      <c r="C206" s="5">
        <f t="shared" ca="1" si="258"/>
        <v>99</v>
      </c>
      <c r="D206" s="5">
        <f t="shared" ca="1" si="254"/>
        <v>0.69299999999999995</v>
      </c>
      <c r="E206" s="5">
        <f t="shared" ca="1" si="255"/>
        <v>0.69299999999999995</v>
      </c>
      <c r="F206" s="30">
        <f t="shared" ca="1" si="259"/>
        <v>1</v>
      </c>
      <c r="G206" s="30" t="str">
        <f t="shared" ref="G206" ca="1" si="266">CONCATENATE(F206,F207,F208)</f>
        <v>100</v>
      </c>
    </row>
    <row r="207" spans="1:7" x14ac:dyDescent="0.25">
      <c r="A207" s="4">
        <f t="shared" ref="A207" si="267">A206</f>
        <v>66</v>
      </c>
      <c r="B207" s="4" t="str">
        <f>MID(VLOOKUP(A207/4,'Nyquist Rate - Tx'!$E$15:$J$270,6),(MOD(A207,4)+1),1)</f>
        <v>0</v>
      </c>
      <c r="C207" s="5">
        <f t="shared" ca="1" si="258"/>
        <v>-90</v>
      </c>
      <c r="D207" s="5">
        <f t="shared" ca="1" si="254"/>
        <v>-0.63</v>
      </c>
      <c r="E207" s="5">
        <f t="shared" ca="1" si="255"/>
        <v>-0.63</v>
      </c>
      <c r="F207" s="30">
        <f t="shared" ca="1" si="259"/>
        <v>0</v>
      </c>
      <c r="G207" s="28"/>
    </row>
    <row r="208" spans="1:7" x14ac:dyDescent="0.25">
      <c r="A208" s="4">
        <f t="shared" ref="A208" si="268">A206</f>
        <v>66</v>
      </c>
      <c r="B208" s="4" t="str">
        <f>MID(VLOOKUP(A208/4,'Nyquist Rate - Tx'!$E$15:$J$270,6),(MOD(A208,4)+1),1)</f>
        <v>0</v>
      </c>
      <c r="C208" s="5">
        <f t="shared" ca="1" si="258"/>
        <v>25</v>
      </c>
      <c r="D208" s="5">
        <f t="shared" ca="1" si="254"/>
        <v>0.17499999999999999</v>
      </c>
      <c r="E208" s="5">
        <f t="shared" ca="1" si="255"/>
        <v>0.17499999999999999</v>
      </c>
      <c r="F208" s="30">
        <f t="shared" ca="1" si="259"/>
        <v>0</v>
      </c>
      <c r="G208" s="28"/>
    </row>
    <row r="209" spans="1:7" x14ac:dyDescent="0.25">
      <c r="A209" s="4">
        <f t="shared" ref="A209" si="269">A206+1</f>
        <v>67</v>
      </c>
      <c r="B209" s="4" t="str">
        <f>MID(VLOOKUP(A209/4,'Nyquist Rate - Tx'!$E$15:$J$270,6),(MOD(A209,4)+1),1)</f>
        <v>1</v>
      </c>
      <c r="C209" s="5">
        <f t="shared" ca="1" si="258"/>
        <v>38</v>
      </c>
      <c r="D209" s="5">
        <f t="shared" ca="1" si="254"/>
        <v>0.26599999999999996</v>
      </c>
      <c r="E209" s="5">
        <f t="shared" ca="1" si="255"/>
        <v>1.266</v>
      </c>
      <c r="F209" s="30">
        <f t="shared" ca="1" si="259"/>
        <v>1</v>
      </c>
      <c r="G209" s="30" t="str">
        <f t="shared" ref="G209" ca="1" si="270">CONCATENATE(F209,F210,F211)</f>
        <v>111</v>
      </c>
    </row>
    <row r="210" spans="1:7" x14ac:dyDescent="0.25">
      <c r="A210" s="4">
        <f t="shared" ref="A210" si="271">A209</f>
        <v>67</v>
      </c>
      <c r="B210" s="4" t="str">
        <f>MID(VLOOKUP(A210/4,'Nyquist Rate - Tx'!$E$15:$J$270,6),(MOD(A210,4)+1),1)</f>
        <v>1</v>
      </c>
      <c r="C210" s="5">
        <f t="shared" ca="1" si="258"/>
        <v>21</v>
      </c>
      <c r="D210" s="5">
        <f t="shared" ca="1" si="254"/>
        <v>0.14699999999999999</v>
      </c>
      <c r="E210" s="5">
        <f t="shared" ca="1" si="255"/>
        <v>1.147</v>
      </c>
      <c r="F210" s="30">
        <f t="shared" ca="1" si="259"/>
        <v>1</v>
      </c>
      <c r="G210" s="28"/>
    </row>
    <row r="211" spans="1:7" x14ac:dyDescent="0.25">
      <c r="A211" s="4">
        <f t="shared" ref="A211" si="272">A209</f>
        <v>67</v>
      </c>
      <c r="B211" s="4" t="str">
        <f>MID(VLOOKUP(A211/4,'Nyquist Rate - Tx'!$E$15:$J$270,6),(MOD(A211,4)+1),1)</f>
        <v>1</v>
      </c>
      <c r="C211" s="5">
        <f t="shared" ca="1" si="258"/>
        <v>57</v>
      </c>
      <c r="D211" s="5">
        <f t="shared" ca="1" si="254"/>
        <v>0.39899999999999997</v>
      </c>
      <c r="E211" s="5">
        <f t="shared" ca="1" si="255"/>
        <v>1.399</v>
      </c>
      <c r="F211" s="30">
        <f t="shared" ca="1" si="259"/>
        <v>1</v>
      </c>
      <c r="G211" s="28"/>
    </row>
    <row r="212" spans="1:7" x14ac:dyDescent="0.25">
      <c r="A212" s="4">
        <f t="shared" ref="A212" si="273">A209+1</f>
        <v>68</v>
      </c>
      <c r="B212" s="4" t="str">
        <f>MID(VLOOKUP(A212/4,'Nyquist Rate - Tx'!$E$15:$J$270,6),(MOD(A212,4)+1),1)</f>
        <v>0</v>
      </c>
      <c r="C212" s="5">
        <f t="shared" ca="1" si="258"/>
        <v>1</v>
      </c>
      <c r="D212" s="5">
        <f t="shared" ca="1" si="254"/>
        <v>6.9999999999999993E-3</v>
      </c>
      <c r="E212" s="5">
        <f t="shared" ca="1" si="255"/>
        <v>6.9999999999999993E-3</v>
      </c>
      <c r="F212" s="30">
        <f t="shared" ca="1" si="259"/>
        <v>0</v>
      </c>
      <c r="G212" s="30" t="str">
        <f t="shared" ref="G212" ca="1" si="274">CONCATENATE(F212,F213,F214)</f>
        <v>000</v>
      </c>
    </row>
    <row r="213" spans="1:7" x14ac:dyDescent="0.25">
      <c r="A213" s="4">
        <f t="shared" ref="A213" si="275">A212</f>
        <v>68</v>
      </c>
      <c r="B213" s="4" t="str">
        <f>MID(VLOOKUP(A213/4,'Nyquist Rate - Tx'!$E$15:$J$270,6),(MOD(A213,4)+1),1)</f>
        <v>0</v>
      </c>
      <c r="C213" s="5">
        <f t="shared" ca="1" si="258"/>
        <v>61</v>
      </c>
      <c r="D213" s="5">
        <f t="shared" ca="1" si="254"/>
        <v>0.42699999999999999</v>
      </c>
      <c r="E213" s="5">
        <f t="shared" ca="1" si="255"/>
        <v>0.42699999999999999</v>
      </c>
      <c r="F213" s="30">
        <f t="shared" ca="1" si="259"/>
        <v>0</v>
      </c>
      <c r="G213" s="28"/>
    </row>
    <row r="214" spans="1:7" x14ac:dyDescent="0.25">
      <c r="A214" s="4">
        <f t="shared" ref="A214" si="276">A212</f>
        <v>68</v>
      </c>
      <c r="B214" s="4" t="str">
        <f>MID(VLOOKUP(A214/4,'Nyquist Rate - Tx'!$E$15:$J$270,6),(MOD(A214,4)+1),1)</f>
        <v>0</v>
      </c>
      <c r="C214" s="5">
        <f t="shared" ca="1" si="258"/>
        <v>-69</v>
      </c>
      <c r="D214" s="5">
        <f t="shared" ca="1" si="254"/>
        <v>-0.48299999999999993</v>
      </c>
      <c r="E214" s="5">
        <f t="shared" ca="1" si="255"/>
        <v>-0.48299999999999993</v>
      </c>
      <c r="F214" s="30">
        <f t="shared" ca="1" si="259"/>
        <v>0</v>
      </c>
      <c r="G214" s="28"/>
    </row>
    <row r="215" spans="1:7" x14ac:dyDescent="0.25">
      <c r="A215" s="4">
        <f t="shared" ref="A215" si="277">A212+1</f>
        <v>69</v>
      </c>
      <c r="B215" s="4" t="str">
        <f>MID(VLOOKUP(A215/4,'Nyquist Rate - Tx'!$E$15:$J$270,6),(MOD(A215,4)+1),1)</f>
        <v>0</v>
      </c>
      <c r="C215" s="5">
        <f t="shared" ca="1" si="258"/>
        <v>46</v>
      </c>
      <c r="D215" s="5">
        <f t="shared" ca="1" si="254"/>
        <v>0.32200000000000001</v>
      </c>
      <c r="E215" s="5">
        <f t="shared" ca="1" si="255"/>
        <v>0.32200000000000001</v>
      </c>
      <c r="F215" s="30">
        <f t="shared" ca="1" si="259"/>
        <v>0</v>
      </c>
      <c r="G215" s="30" t="str">
        <f t="shared" ref="G215" ca="1" si="278">CONCATENATE(F215,F216,F217)</f>
        <v>001</v>
      </c>
    </row>
    <row r="216" spans="1:7" x14ac:dyDescent="0.25">
      <c r="A216" s="4">
        <f t="shared" ref="A216" si="279">A215</f>
        <v>69</v>
      </c>
      <c r="B216" s="4" t="str">
        <f>MID(VLOOKUP(A216/4,'Nyquist Rate - Tx'!$E$15:$J$270,6),(MOD(A216,4)+1),1)</f>
        <v>0</v>
      </c>
      <c r="C216" s="5">
        <f t="shared" ca="1" si="258"/>
        <v>-45</v>
      </c>
      <c r="D216" s="5">
        <f t="shared" ca="1" si="254"/>
        <v>-0.315</v>
      </c>
      <c r="E216" s="5">
        <f t="shared" ca="1" si="255"/>
        <v>-0.315</v>
      </c>
      <c r="F216" s="30">
        <f t="shared" ca="1" si="259"/>
        <v>0</v>
      </c>
      <c r="G216" s="28"/>
    </row>
    <row r="217" spans="1:7" x14ac:dyDescent="0.25">
      <c r="A217" s="4">
        <f t="shared" ref="A217" si="280">A215</f>
        <v>69</v>
      </c>
      <c r="B217" s="4" t="str">
        <f>MID(VLOOKUP(A217/4,'Nyquist Rate - Tx'!$E$15:$J$270,6),(MOD(A217,4)+1),1)</f>
        <v>0</v>
      </c>
      <c r="C217" s="5">
        <f t="shared" ca="1" si="258"/>
        <v>75</v>
      </c>
      <c r="D217" s="5">
        <f t="shared" ca="1" si="254"/>
        <v>0.52499999999999991</v>
      </c>
      <c r="E217" s="5">
        <f t="shared" ca="1" si="255"/>
        <v>0.52499999999999991</v>
      </c>
      <c r="F217" s="30">
        <f t="shared" ca="1" si="259"/>
        <v>1</v>
      </c>
      <c r="G217" s="28"/>
    </row>
    <row r="218" spans="1:7" x14ac:dyDescent="0.25">
      <c r="A218" s="4">
        <f t="shared" ref="A218" si="281">A215+1</f>
        <v>70</v>
      </c>
      <c r="B218" s="4" t="str">
        <f>MID(VLOOKUP(A218/4,'Nyquist Rate - Tx'!$E$15:$J$270,6),(MOD(A218,4)+1),1)</f>
        <v>0</v>
      </c>
      <c r="C218" s="5">
        <f t="shared" ca="1" si="258"/>
        <v>-95</v>
      </c>
      <c r="D218" s="5">
        <f t="shared" ca="1" si="254"/>
        <v>-0.66499999999999992</v>
      </c>
      <c r="E218" s="5">
        <f t="shared" ca="1" si="255"/>
        <v>-0.66499999999999992</v>
      </c>
      <c r="F218" s="30">
        <f t="shared" ca="1" si="259"/>
        <v>0</v>
      </c>
      <c r="G218" s="30" t="str">
        <f t="shared" ref="G218" ca="1" si="282">CONCATENATE(F218,F219,F220)</f>
        <v>000</v>
      </c>
    </row>
    <row r="219" spans="1:7" x14ac:dyDescent="0.25">
      <c r="A219" s="4">
        <f t="shared" ref="A219" si="283">A218</f>
        <v>70</v>
      </c>
      <c r="B219" s="4" t="str">
        <f>MID(VLOOKUP(A219/4,'Nyquist Rate - Tx'!$E$15:$J$270,6),(MOD(A219,4)+1),1)</f>
        <v>0</v>
      </c>
      <c r="C219" s="5">
        <f t="shared" ca="1" si="258"/>
        <v>-95</v>
      </c>
      <c r="D219" s="5">
        <f t="shared" ca="1" si="254"/>
        <v>-0.66499999999999992</v>
      </c>
      <c r="E219" s="5">
        <f t="shared" ca="1" si="255"/>
        <v>-0.66499999999999992</v>
      </c>
      <c r="F219" s="30">
        <f t="shared" ca="1" si="259"/>
        <v>0</v>
      </c>
      <c r="G219" s="28"/>
    </row>
    <row r="220" spans="1:7" x14ac:dyDescent="0.25">
      <c r="A220" s="4">
        <f t="shared" ref="A220" si="284">A218</f>
        <v>70</v>
      </c>
      <c r="B220" s="4" t="str">
        <f>MID(VLOOKUP(A220/4,'Nyquist Rate - Tx'!$E$15:$J$270,6),(MOD(A220,4)+1),1)</f>
        <v>0</v>
      </c>
      <c r="C220" s="5">
        <f t="shared" ca="1" si="258"/>
        <v>-95</v>
      </c>
      <c r="D220" s="5">
        <f t="shared" ca="1" si="254"/>
        <v>-0.66499999999999992</v>
      </c>
      <c r="E220" s="5">
        <f t="shared" ca="1" si="255"/>
        <v>-0.66499999999999992</v>
      </c>
      <c r="F220" s="30">
        <f t="shared" ca="1" si="259"/>
        <v>0</v>
      </c>
      <c r="G220" s="28"/>
    </row>
    <row r="221" spans="1:7" x14ac:dyDescent="0.25">
      <c r="A221" s="4">
        <f t="shared" ref="A221" si="285">A218+1</f>
        <v>71</v>
      </c>
      <c r="B221" s="4" t="str">
        <f>MID(VLOOKUP(A221/4,'Nyquist Rate - Tx'!$E$15:$J$270,6),(MOD(A221,4)+1),1)</f>
        <v>0</v>
      </c>
      <c r="C221" s="5">
        <f t="shared" ca="1" si="258"/>
        <v>-58</v>
      </c>
      <c r="D221" s="5">
        <f t="shared" ca="1" si="254"/>
        <v>-0.40599999999999997</v>
      </c>
      <c r="E221" s="5">
        <f t="shared" ca="1" si="255"/>
        <v>-0.40599999999999997</v>
      </c>
      <c r="F221" s="30">
        <f t="shared" ca="1" si="259"/>
        <v>0</v>
      </c>
      <c r="G221" s="30" t="str">
        <f t="shared" ref="G221" ca="1" si="286">CONCATENATE(F221,F222,F223)</f>
        <v>000</v>
      </c>
    </row>
    <row r="222" spans="1:7" x14ac:dyDescent="0.25">
      <c r="A222" s="4">
        <f t="shared" ref="A222" si="287">A221</f>
        <v>71</v>
      </c>
      <c r="B222" s="4" t="str">
        <f>MID(VLOOKUP(A222/4,'Nyquist Rate - Tx'!$E$15:$J$270,6),(MOD(A222,4)+1),1)</f>
        <v>0</v>
      </c>
      <c r="C222" s="5">
        <f t="shared" ca="1" si="258"/>
        <v>16</v>
      </c>
      <c r="D222" s="5">
        <f t="shared" ca="1" si="254"/>
        <v>0.11199999999999999</v>
      </c>
      <c r="E222" s="5">
        <f t="shared" ca="1" si="255"/>
        <v>0.11199999999999999</v>
      </c>
      <c r="F222" s="30">
        <f t="shared" ca="1" si="259"/>
        <v>0</v>
      </c>
      <c r="G222" s="28"/>
    </row>
    <row r="223" spans="1:7" x14ac:dyDescent="0.25">
      <c r="A223" s="4">
        <f t="shared" ref="A223" si="288">A221</f>
        <v>71</v>
      </c>
      <c r="B223" s="4" t="str">
        <f>MID(VLOOKUP(A223/4,'Nyquist Rate - Tx'!$E$15:$J$270,6),(MOD(A223,4)+1),1)</f>
        <v>0</v>
      </c>
      <c r="C223" s="5">
        <f t="shared" ca="1" si="258"/>
        <v>-67</v>
      </c>
      <c r="D223" s="5">
        <f t="shared" ca="1" si="254"/>
        <v>-0.46899999999999997</v>
      </c>
      <c r="E223" s="5">
        <f t="shared" ca="1" si="255"/>
        <v>-0.46899999999999997</v>
      </c>
      <c r="F223" s="30">
        <f t="shared" ca="1" si="259"/>
        <v>0</v>
      </c>
      <c r="G223" s="28"/>
    </row>
    <row r="224" spans="1:7" x14ac:dyDescent="0.25">
      <c r="A224" s="4">
        <f t="shared" ref="A224" si="289">A221+1</f>
        <v>72</v>
      </c>
      <c r="B224" s="4" t="str">
        <f>MID(VLOOKUP(A224/4,'Nyquist Rate - Tx'!$E$15:$J$270,6),(MOD(A224,4)+1),1)</f>
        <v>0</v>
      </c>
      <c r="C224" s="5">
        <f t="shared" ca="1" si="258"/>
        <v>-85</v>
      </c>
      <c r="D224" s="5">
        <f t="shared" ca="1" si="254"/>
        <v>-0.59499999999999997</v>
      </c>
      <c r="E224" s="5">
        <f t="shared" ca="1" si="255"/>
        <v>-0.59499999999999997</v>
      </c>
      <c r="F224" s="30">
        <f t="shared" ca="1" si="259"/>
        <v>0</v>
      </c>
      <c r="G224" s="30" t="str">
        <f t="shared" ref="G224" ca="1" si="290">CONCATENATE(F224,F225,F226)</f>
        <v>000</v>
      </c>
    </row>
    <row r="225" spans="1:7" x14ac:dyDescent="0.25">
      <c r="A225" s="4">
        <f t="shared" ref="A225" si="291">A224</f>
        <v>72</v>
      </c>
      <c r="B225" s="4" t="str">
        <f>MID(VLOOKUP(A225/4,'Nyquist Rate - Tx'!$E$15:$J$270,6),(MOD(A225,4)+1),1)</f>
        <v>0</v>
      </c>
      <c r="C225" s="5">
        <f t="shared" ca="1" si="258"/>
        <v>-84</v>
      </c>
      <c r="D225" s="5">
        <f t="shared" ca="1" si="254"/>
        <v>-0.58799999999999997</v>
      </c>
      <c r="E225" s="5">
        <f t="shared" ca="1" si="255"/>
        <v>-0.58799999999999997</v>
      </c>
      <c r="F225" s="30">
        <f t="shared" ca="1" si="259"/>
        <v>0</v>
      </c>
      <c r="G225" s="28"/>
    </row>
    <row r="226" spans="1:7" x14ac:dyDescent="0.25">
      <c r="A226" s="4">
        <f t="shared" ref="A226" si="292">A224</f>
        <v>72</v>
      </c>
      <c r="B226" s="4" t="str">
        <f>MID(VLOOKUP(A226/4,'Nyquist Rate - Tx'!$E$15:$J$270,6),(MOD(A226,4)+1),1)</f>
        <v>0</v>
      </c>
      <c r="C226" s="5">
        <f t="shared" ca="1" si="258"/>
        <v>-51</v>
      </c>
      <c r="D226" s="5">
        <f t="shared" ca="1" si="254"/>
        <v>-0.35699999999999998</v>
      </c>
      <c r="E226" s="5">
        <f t="shared" ca="1" si="255"/>
        <v>-0.35699999999999998</v>
      </c>
      <c r="F226" s="30">
        <f t="shared" ca="1" si="259"/>
        <v>0</v>
      </c>
      <c r="G226" s="28"/>
    </row>
    <row r="227" spans="1:7" x14ac:dyDescent="0.25">
      <c r="A227" s="4">
        <f t="shared" ref="A227" si="293">A224+1</f>
        <v>73</v>
      </c>
      <c r="B227" s="4" t="str">
        <f>MID(VLOOKUP(A227/4,'Nyquist Rate - Tx'!$E$15:$J$270,6),(MOD(A227,4)+1),1)</f>
        <v>1</v>
      </c>
      <c r="C227" s="5">
        <f t="shared" ca="1" si="258"/>
        <v>-99</v>
      </c>
      <c r="D227" s="5">
        <f t="shared" ca="1" si="254"/>
        <v>-0.69299999999999995</v>
      </c>
      <c r="E227" s="5">
        <f t="shared" ca="1" si="255"/>
        <v>0.30700000000000005</v>
      </c>
      <c r="F227" s="30">
        <f t="shared" ca="1" si="259"/>
        <v>0</v>
      </c>
      <c r="G227" s="30" t="str">
        <f t="shared" ref="G227" ca="1" si="294">CONCATENATE(F227,F228,F229)</f>
        <v>011</v>
      </c>
    </row>
    <row r="228" spans="1:7" x14ac:dyDescent="0.25">
      <c r="A228" s="4">
        <f t="shared" ref="A228" si="295">A227</f>
        <v>73</v>
      </c>
      <c r="B228" s="4" t="str">
        <f>MID(VLOOKUP(A228/4,'Nyquist Rate - Tx'!$E$15:$J$270,6),(MOD(A228,4)+1),1)</f>
        <v>1</v>
      </c>
      <c r="C228" s="5">
        <f t="shared" ca="1" si="258"/>
        <v>41</v>
      </c>
      <c r="D228" s="5">
        <f t="shared" ca="1" si="254"/>
        <v>0.28699999999999998</v>
      </c>
      <c r="E228" s="5">
        <f t="shared" ca="1" si="255"/>
        <v>1.2869999999999999</v>
      </c>
      <c r="F228" s="30">
        <f t="shared" ca="1" si="259"/>
        <v>1</v>
      </c>
      <c r="G228" s="28"/>
    </row>
    <row r="229" spans="1:7" x14ac:dyDescent="0.25">
      <c r="A229" s="4">
        <f t="shared" ref="A229" si="296">A227</f>
        <v>73</v>
      </c>
      <c r="B229" s="4" t="str">
        <f>MID(VLOOKUP(A229/4,'Nyquist Rate - Tx'!$E$15:$J$270,6),(MOD(A229,4)+1),1)</f>
        <v>1</v>
      </c>
      <c r="C229" s="5">
        <f t="shared" ca="1" si="258"/>
        <v>-44</v>
      </c>
      <c r="D229" s="5">
        <f t="shared" ca="1" si="254"/>
        <v>-0.308</v>
      </c>
      <c r="E229" s="5">
        <f t="shared" ca="1" si="255"/>
        <v>0.69199999999999995</v>
      </c>
      <c r="F229" s="30">
        <f t="shared" ca="1" si="259"/>
        <v>1</v>
      </c>
      <c r="G229" s="28"/>
    </row>
    <row r="230" spans="1:7" x14ac:dyDescent="0.25">
      <c r="A230" s="4">
        <f t="shared" ref="A230" si="297">A227+1</f>
        <v>74</v>
      </c>
      <c r="B230" s="4" t="str">
        <f>MID(VLOOKUP(A230/4,'Nyquist Rate - Tx'!$E$15:$J$270,6),(MOD(A230,4)+1),1)</f>
        <v>1</v>
      </c>
      <c r="C230" s="5">
        <f t="shared" ca="1" si="258"/>
        <v>38</v>
      </c>
      <c r="D230" s="5">
        <f t="shared" ca="1" si="254"/>
        <v>0.26599999999999996</v>
      </c>
      <c r="E230" s="5">
        <f t="shared" ca="1" si="255"/>
        <v>1.266</v>
      </c>
      <c r="F230" s="30">
        <f t="shared" ca="1" si="259"/>
        <v>1</v>
      </c>
      <c r="G230" s="30" t="str">
        <f t="shared" ref="G230" ca="1" si="298">CONCATENATE(F230,F231,F232)</f>
        <v>111</v>
      </c>
    </row>
    <row r="231" spans="1:7" x14ac:dyDescent="0.25">
      <c r="A231" s="4">
        <f t="shared" ref="A231" si="299">A230</f>
        <v>74</v>
      </c>
      <c r="B231" s="4" t="str">
        <f>MID(VLOOKUP(A231/4,'Nyquist Rate - Tx'!$E$15:$J$270,6),(MOD(A231,4)+1),1)</f>
        <v>1</v>
      </c>
      <c r="C231" s="5">
        <f t="shared" ca="1" si="258"/>
        <v>14</v>
      </c>
      <c r="D231" s="5">
        <f t="shared" ca="1" si="254"/>
        <v>9.8000000000000004E-2</v>
      </c>
      <c r="E231" s="5">
        <f t="shared" ca="1" si="255"/>
        <v>1.0980000000000001</v>
      </c>
      <c r="F231" s="30">
        <f t="shared" ca="1" si="259"/>
        <v>1</v>
      </c>
      <c r="G231" s="28"/>
    </row>
    <row r="232" spans="1:7" x14ac:dyDescent="0.25">
      <c r="A232" s="4">
        <f t="shared" ref="A232" si="300">A230</f>
        <v>74</v>
      </c>
      <c r="B232" s="4" t="str">
        <f>MID(VLOOKUP(A232/4,'Nyquist Rate - Tx'!$E$15:$J$270,6),(MOD(A232,4)+1),1)</f>
        <v>1</v>
      </c>
      <c r="C232" s="5">
        <f t="shared" ca="1" si="258"/>
        <v>61</v>
      </c>
      <c r="D232" s="5">
        <f t="shared" ca="1" si="254"/>
        <v>0.42699999999999999</v>
      </c>
      <c r="E232" s="5">
        <f t="shared" ca="1" si="255"/>
        <v>1.427</v>
      </c>
      <c r="F232" s="30">
        <f t="shared" ca="1" si="259"/>
        <v>1</v>
      </c>
      <c r="G232" s="28"/>
    </row>
    <row r="233" spans="1:7" x14ac:dyDescent="0.25">
      <c r="A233" s="4">
        <f t="shared" ref="A233" si="301">A230+1</f>
        <v>75</v>
      </c>
      <c r="B233" s="4" t="str">
        <f>MID(VLOOKUP(A233/4,'Nyquist Rate - Tx'!$E$15:$J$270,6),(MOD(A233,4)+1),1)</f>
        <v>0</v>
      </c>
      <c r="C233" s="5">
        <f t="shared" ca="1" si="258"/>
        <v>99</v>
      </c>
      <c r="D233" s="5">
        <f t="shared" ca="1" si="254"/>
        <v>0.69299999999999995</v>
      </c>
      <c r="E233" s="5">
        <f t="shared" ca="1" si="255"/>
        <v>0.69299999999999995</v>
      </c>
      <c r="F233" s="30">
        <f t="shared" ca="1" si="259"/>
        <v>1</v>
      </c>
      <c r="G233" s="30" t="str">
        <f t="shared" ref="G233" ca="1" si="302">CONCATENATE(F233,F234,F235)</f>
        <v>110</v>
      </c>
    </row>
    <row r="234" spans="1:7" x14ac:dyDescent="0.25">
      <c r="A234" s="4">
        <f t="shared" ref="A234" si="303">A233</f>
        <v>75</v>
      </c>
      <c r="B234" s="4" t="str">
        <f>MID(VLOOKUP(A234/4,'Nyquist Rate - Tx'!$E$15:$J$270,6),(MOD(A234,4)+1),1)</f>
        <v>0</v>
      </c>
      <c r="C234" s="5">
        <f t="shared" ca="1" si="258"/>
        <v>99</v>
      </c>
      <c r="D234" s="5">
        <f t="shared" ca="1" si="254"/>
        <v>0.69299999999999995</v>
      </c>
      <c r="E234" s="5">
        <f t="shared" ca="1" si="255"/>
        <v>0.69299999999999995</v>
      </c>
      <c r="F234" s="30">
        <f t="shared" ca="1" si="259"/>
        <v>1</v>
      </c>
      <c r="G234" s="28"/>
    </row>
    <row r="235" spans="1:7" x14ac:dyDescent="0.25">
      <c r="A235" s="4">
        <f t="shared" ref="A235" si="304">A233</f>
        <v>75</v>
      </c>
      <c r="B235" s="4" t="str">
        <f>MID(VLOOKUP(A235/4,'Nyquist Rate - Tx'!$E$15:$J$270,6),(MOD(A235,4)+1),1)</f>
        <v>0</v>
      </c>
      <c r="C235" s="5">
        <f t="shared" ca="1" si="258"/>
        <v>-26</v>
      </c>
      <c r="D235" s="5">
        <f t="shared" ca="1" si="254"/>
        <v>-0.182</v>
      </c>
      <c r="E235" s="5">
        <f t="shared" ca="1" si="255"/>
        <v>-0.182</v>
      </c>
      <c r="F235" s="30">
        <f t="shared" ca="1" si="259"/>
        <v>0</v>
      </c>
      <c r="G235" s="28"/>
    </row>
    <row r="236" spans="1:7" x14ac:dyDescent="0.25">
      <c r="A236" s="4">
        <f t="shared" ref="A236" si="305">A233+1</f>
        <v>76</v>
      </c>
      <c r="B236" s="4" t="str">
        <f>MID(VLOOKUP(A236/4,'Nyquist Rate - Tx'!$E$15:$J$270,6),(MOD(A236,4)+1),1)</f>
        <v>0</v>
      </c>
      <c r="C236" s="5">
        <f t="shared" ca="1" si="258"/>
        <v>-21</v>
      </c>
      <c r="D236" s="5">
        <f t="shared" ca="1" si="254"/>
        <v>-0.14699999999999999</v>
      </c>
      <c r="E236" s="5">
        <f t="shared" ca="1" si="255"/>
        <v>-0.14699999999999999</v>
      </c>
      <c r="F236" s="30">
        <f t="shared" ca="1" si="259"/>
        <v>0</v>
      </c>
      <c r="G236" s="30" t="str">
        <f t="shared" ref="G236" ca="1" si="306">CONCATENATE(F236,F237,F238)</f>
        <v>010</v>
      </c>
    </row>
    <row r="237" spans="1:7" x14ac:dyDescent="0.25">
      <c r="A237" s="4">
        <f t="shared" ref="A237" si="307">A236</f>
        <v>76</v>
      </c>
      <c r="B237" s="4" t="str">
        <f>MID(VLOOKUP(A237/4,'Nyquist Rate - Tx'!$E$15:$J$270,6),(MOD(A237,4)+1),1)</f>
        <v>0</v>
      </c>
      <c r="C237" s="5">
        <f t="shared" ca="1" si="258"/>
        <v>83</v>
      </c>
      <c r="D237" s="5">
        <f t="shared" ca="1" si="254"/>
        <v>0.58099999999999996</v>
      </c>
      <c r="E237" s="5">
        <f t="shared" ca="1" si="255"/>
        <v>0.58099999999999996</v>
      </c>
      <c r="F237" s="30">
        <f t="shared" ca="1" si="259"/>
        <v>1</v>
      </c>
      <c r="G237" s="28"/>
    </row>
    <row r="238" spans="1:7" x14ac:dyDescent="0.25">
      <c r="A238" s="4">
        <f t="shared" ref="A238" si="308">A236</f>
        <v>76</v>
      </c>
      <c r="B238" s="4" t="str">
        <f>MID(VLOOKUP(A238/4,'Nyquist Rate - Tx'!$E$15:$J$270,6),(MOD(A238,4)+1),1)</f>
        <v>0</v>
      </c>
      <c r="C238" s="5">
        <f t="shared" ca="1" si="258"/>
        <v>45</v>
      </c>
      <c r="D238" s="5">
        <f t="shared" ca="1" si="254"/>
        <v>0.315</v>
      </c>
      <c r="E238" s="5">
        <f t="shared" ca="1" si="255"/>
        <v>0.315</v>
      </c>
      <c r="F238" s="30">
        <f t="shared" ca="1" si="259"/>
        <v>0</v>
      </c>
      <c r="G238" s="28"/>
    </row>
    <row r="239" spans="1:7" x14ac:dyDescent="0.25">
      <c r="A239" s="4">
        <f t="shared" ref="A239" si="309">A236+1</f>
        <v>77</v>
      </c>
      <c r="B239" s="4" t="str">
        <f>MID(VLOOKUP(A239/4,'Nyquist Rate - Tx'!$E$15:$J$270,6),(MOD(A239,4)+1),1)</f>
        <v>0</v>
      </c>
      <c r="C239" s="5">
        <f t="shared" ca="1" si="258"/>
        <v>49</v>
      </c>
      <c r="D239" s="5">
        <f t="shared" ca="1" si="254"/>
        <v>0.34299999999999997</v>
      </c>
      <c r="E239" s="5">
        <f t="shared" ca="1" si="255"/>
        <v>0.34299999999999997</v>
      </c>
      <c r="F239" s="30">
        <f t="shared" ca="1" si="259"/>
        <v>0</v>
      </c>
      <c r="G239" s="30" t="str">
        <f t="shared" ref="G239" ca="1" si="310">CONCATENATE(F239,F240,F241)</f>
        <v>000</v>
      </c>
    </row>
    <row r="240" spans="1:7" x14ac:dyDescent="0.25">
      <c r="A240" s="4">
        <f t="shared" ref="A240" si="311">A239</f>
        <v>77</v>
      </c>
      <c r="B240" s="4" t="str">
        <f>MID(VLOOKUP(A240/4,'Nyquist Rate - Tx'!$E$15:$J$270,6),(MOD(A240,4)+1),1)</f>
        <v>0</v>
      </c>
      <c r="C240" s="5">
        <f t="shared" ca="1" si="258"/>
        <v>-42</v>
      </c>
      <c r="D240" s="5">
        <f t="shared" ca="1" si="254"/>
        <v>-0.29399999999999998</v>
      </c>
      <c r="E240" s="5">
        <f t="shared" ca="1" si="255"/>
        <v>-0.29399999999999998</v>
      </c>
      <c r="F240" s="30">
        <f t="shared" ca="1" si="259"/>
        <v>0</v>
      </c>
      <c r="G240" s="28"/>
    </row>
    <row r="241" spans="1:7" x14ac:dyDescent="0.25">
      <c r="A241" s="4">
        <f t="shared" ref="A241" si="312">A239</f>
        <v>77</v>
      </c>
      <c r="B241" s="4" t="str">
        <f>MID(VLOOKUP(A241/4,'Nyquist Rate - Tx'!$E$15:$J$270,6),(MOD(A241,4)+1),1)</f>
        <v>0</v>
      </c>
      <c r="C241" s="5">
        <f t="shared" ca="1" si="258"/>
        <v>-78</v>
      </c>
      <c r="D241" s="5">
        <f t="shared" ca="1" si="254"/>
        <v>-0.54599999999999993</v>
      </c>
      <c r="E241" s="5">
        <f t="shared" ca="1" si="255"/>
        <v>-0.54599999999999993</v>
      </c>
      <c r="F241" s="30">
        <f t="shared" ca="1" si="259"/>
        <v>0</v>
      </c>
      <c r="G241" s="28"/>
    </row>
    <row r="242" spans="1:7" x14ac:dyDescent="0.25">
      <c r="A242" s="4">
        <f t="shared" ref="A242" si="313">A239+1</f>
        <v>78</v>
      </c>
      <c r="B242" s="4" t="str">
        <f>MID(VLOOKUP(A242/4,'Nyquist Rate - Tx'!$E$15:$J$270,6),(MOD(A242,4)+1),1)</f>
        <v>0</v>
      </c>
      <c r="C242" s="5">
        <f t="shared" ca="1" si="258"/>
        <v>-69</v>
      </c>
      <c r="D242" s="5">
        <f t="shared" ca="1" si="254"/>
        <v>-0.48299999999999993</v>
      </c>
      <c r="E242" s="5">
        <f t="shared" ca="1" si="255"/>
        <v>-0.48299999999999993</v>
      </c>
      <c r="F242" s="30">
        <f t="shared" ca="1" si="259"/>
        <v>0</v>
      </c>
      <c r="G242" s="30" t="str">
        <f t="shared" ref="G242" ca="1" si="314">CONCATENATE(F242,F243,F244)</f>
        <v>001</v>
      </c>
    </row>
    <row r="243" spans="1:7" x14ac:dyDescent="0.25">
      <c r="A243" s="4">
        <f t="shared" ref="A243" si="315">A242</f>
        <v>78</v>
      </c>
      <c r="B243" s="4" t="str">
        <f>MID(VLOOKUP(A243/4,'Nyquist Rate - Tx'!$E$15:$J$270,6),(MOD(A243,4)+1),1)</f>
        <v>0</v>
      </c>
      <c r="C243" s="5">
        <f t="shared" ca="1" si="258"/>
        <v>38</v>
      </c>
      <c r="D243" s="5">
        <f t="shared" ca="1" si="254"/>
        <v>0.26599999999999996</v>
      </c>
      <c r="E243" s="5">
        <f t="shared" ca="1" si="255"/>
        <v>0.26599999999999996</v>
      </c>
      <c r="F243" s="30">
        <f t="shared" ca="1" si="259"/>
        <v>0</v>
      </c>
      <c r="G243" s="28"/>
    </row>
    <row r="244" spans="1:7" x14ac:dyDescent="0.25">
      <c r="A244" s="4">
        <f t="shared" ref="A244" si="316">A242</f>
        <v>78</v>
      </c>
      <c r="B244" s="4" t="str">
        <f>MID(VLOOKUP(A244/4,'Nyquist Rate - Tx'!$E$15:$J$270,6),(MOD(A244,4)+1),1)</f>
        <v>0</v>
      </c>
      <c r="C244" s="5">
        <f t="shared" ca="1" si="258"/>
        <v>96</v>
      </c>
      <c r="D244" s="5">
        <f t="shared" ca="1" si="254"/>
        <v>0.67199999999999993</v>
      </c>
      <c r="E244" s="5">
        <f t="shared" ca="1" si="255"/>
        <v>0.67199999999999993</v>
      </c>
      <c r="F244" s="30">
        <f t="shared" ca="1" si="259"/>
        <v>1</v>
      </c>
      <c r="G244" s="28"/>
    </row>
    <row r="245" spans="1:7" x14ac:dyDescent="0.25">
      <c r="A245" s="4">
        <f t="shared" ref="A245" si="317">A242+1</f>
        <v>79</v>
      </c>
      <c r="B245" s="4" t="str">
        <f>MID(VLOOKUP(A245/4,'Nyquist Rate - Tx'!$E$15:$J$270,6),(MOD(A245,4)+1),1)</f>
        <v>0</v>
      </c>
      <c r="C245" s="5">
        <f t="shared" ca="1" si="258"/>
        <v>7</v>
      </c>
      <c r="D245" s="5">
        <f t="shared" ca="1" si="254"/>
        <v>4.9000000000000002E-2</v>
      </c>
      <c r="E245" s="5">
        <f t="shared" ca="1" si="255"/>
        <v>4.9000000000000002E-2</v>
      </c>
      <c r="F245" s="30">
        <f t="shared" ca="1" si="259"/>
        <v>0</v>
      </c>
      <c r="G245" s="30" t="str">
        <f t="shared" ref="G245" ca="1" si="318">CONCATENATE(F245,F246,F247)</f>
        <v>000</v>
      </c>
    </row>
    <row r="246" spans="1:7" x14ac:dyDescent="0.25">
      <c r="A246" s="4">
        <f t="shared" ref="A246" si="319">A245</f>
        <v>79</v>
      </c>
      <c r="B246" s="4" t="str">
        <f>MID(VLOOKUP(A246/4,'Nyquist Rate - Tx'!$E$15:$J$270,6),(MOD(A246,4)+1),1)</f>
        <v>0</v>
      </c>
      <c r="C246" s="5">
        <f t="shared" ca="1" si="258"/>
        <v>19</v>
      </c>
      <c r="D246" s="5">
        <f t="shared" ca="1" si="254"/>
        <v>0.13299999999999998</v>
      </c>
      <c r="E246" s="5">
        <f t="shared" ca="1" si="255"/>
        <v>0.13299999999999998</v>
      </c>
      <c r="F246" s="30">
        <f t="shared" ca="1" si="259"/>
        <v>0</v>
      </c>
      <c r="G246" s="28"/>
    </row>
    <row r="247" spans="1:7" x14ac:dyDescent="0.25">
      <c r="A247" s="4">
        <f t="shared" ref="A247" si="320">A245</f>
        <v>79</v>
      </c>
      <c r="B247" s="4" t="str">
        <f>MID(VLOOKUP(A247/4,'Nyquist Rate - Tx'!$E$15:$J$270,6),(MOD(A247,4)+1),1)</f>
        <v>0</v>
      </c>
      <c r="C247" s="5">
        <f t="shared" ca="1" si="258"/>
        <v>6</v>
      </c>
      <c r="D247" s="5">
        <f t="shared" ca="1" si="254"/>
        <v>4.1999999999999996E-2</v>
      </c>
      <c r="E247" s="5">
        <f t="shared" ca="1" si="255"/>
        <v>4.1999999999999996E-2</v>
      </c>
      <c r="F247" s="30">
        <f t="shared" ca="1" si="259"/>
        <v>0</v>
      </c>
      <c r="G247" s="28"/>
    </row>
    <row r="248" spans="1:7" x14ac:dyDescent="0.25">
      <c r="A248" s="4">
        <f t="shared" ref="A248" si="321">A245+1</f>
        <v>80</v>
      </c>
      <c r="B248" s="4" t="str">
        <f>MID(VLOOKUP(A248/4,'Nyquist Rate - Tx'!$E$15:$J$270,6),(MOD(A248,4)+1),1)</f>
        <v>1</v>
      </c>
      <c r="C248" s="5">
        <f t="shared" ca="1" si="258"/>
        <v>66</v>
      </c>
      <c r="D248" s="5">
        <f t="shared" ca="1" si="254"/>
        <v>0.46199999999999997</v>
      </c>
      <c r="E248" s="5">
        <f t="shared" ca="1" si="255"/>
        <v>1.462</v>
      </c>
      <c r="F248" s="30">
        <f t="shared" ca="1" si="259"/>
        <v>1</v>
      </c>
      <c r="G248" s="30" t="str">
        <f t="shared" ref="G248" ca="1" si="322">CONCATENATE(F248,F249,F250)</f>
        <v>111</v>
      </c>
    </row>
    <row r="249" spans="1:7" x14ac:dyDescent="0.25">
      <c r="A249" s="4">
        <f t="shared" ref="A249" si="323">A248</f>
        <v>80</v>
      </c>
      <c r="B249" s="4" t="str">
        <f>MID(VLOOKUP(A249/4,'Nyquist Rate - Tx'!$E$15:$J$270,6),(MOD(A249,4)+1),1)</f>
        <v>1</v>
      </c>
      <c r="C249" s="5">
        <f t="shared" ca="1" si="258"/>
        <v>82</v>
      </c>
      <c r="D249" s="5">
        <f t="shared" ca="1" si="254"/>
        <v>0.57399999999999995</v>
      </c>
      <c r="E249" s="5">
        <f t="shared" ca="1" si="255"/>
        <v>1.5739999999999998</v>
      </c>
      <c r="F249" s="30">
        <f t="shared" ca="1" si="259"/>
        <v>1</v>
      </c>
      <c r="G249" s="28"/>
    </row>
    <row r="250" spans="1:7" x14ac:dyDescent="0.25">
      <c r="A250" s="4">
        <f t="shared" ref="A250" si="324">A248</f>
        <v>80</v>
      </c>
      <c r="B250" s="4" t="str">
        <f>MID(VLOOKUP(A250/4,'Nyquist Rate - Tx'!$E$15:$J$270,6),(MOD(A250,4)+1),1)</f>
        <v>1</v>
      </c>
      <c r="C250" s="5">
        <f t="shared" ca="1" si="258"/>
        <v>-55</v>
      </c>
      <c r="D250" s="5">
        <f t="shared" ca="1" si="254"/>
        <v>-0.38500000000000001</v>
      </c>
      <c r="E250" s="5">
        <f t="shared" ca="1" si="255"/>
        <v>0.61499999999999999</v>
      </c>
      <c r="F250" s="30">
        <f t="shared" ca="1" si="259"/>
        <v>1</v>
      </c>
      <c r="G250" s="28"/>
    </row>
    <row r="251" spans="1:7" x14ac:dyDescent="0.25">
      <c r="A251" s="4">
        <f t="shared" ref="A251" si="325">A248+1</f>
        <v>81</v>
      </c>
      <c r="B251" s="4" t="str">
        <f>MID(VLOOKUP(A251/4,'Nyquist Rate - Tx'!$E$15:$J$270,6),(MOD(A251,4)+1),1)</f>
        <v>0</v>
      </c>
      <c r="C251" s="5">
        <f t="shared" ca="1" si="258"/>
        <v>-2</v>
      </c>
      <c r="D251" s="5">
        <f t="shared" ca="1" si="254"/>
        <v>-1.3999999999999999E-2</v>
      </c>
      <c r="E251" s="5">
        <f t="shared" ca="1" si="255"/>
        <v>-1.3999999999999999E-2</v>
      </c>
      <c r="F251" s="30">
        <f t="shared" ca="1" si="259"/>
        <v>0</v>
      </c>
      <c r="G251" s="30" t="str">
        <f t="shared" ref="G251" ca="1" si="326">CONCATENATE(F251,F252,F253)</f>
        <v>010</v>
      </c>
    </row>
    <row r="252" spans="1:7" x14ac:dyDescent="0.25">
      <c r="A252" s="4">
        <f t="shared" ref="A252" si="327">A251</f>
        <v>81</v>
      </c>
      <c r="B252" s="4" t="str">
        <f>MID(VLOOKUP(A252/4,'Nyquist Rate - Tx'!$E$15:$J$270,6),(MOD(A252,4)+1),1)</f>
        <v>0</v>
      </c>
      <c r="C252" s="5">
        <f t="shared" ca="1" si="258"/>
        <v>100</v>
      </c>
      <c r="D252" s="5">
        <f t="shared" ca="1" si="254"/>
        <v>0.7</v>
      </c>
      <c r="E252" s="5">
        <f t="shared" ca="1" si="255"/>
        <v>0.7</v>
      </c>
      <c r="F252" s="30">
        <f t="shared" ca="1" si="259"/>
        <v>1</v>
      </c>
      <c r="G252" s="28"/>
    </row>
    <row r="253" spans="1:7" x14ac:dyDescent="0.25">
      <c r="A253" s="4">
        <f t="shared" ref="A253" si="328">A251</f>
        <v>81</v>
      </c>
      <c r="B253" s="4" t="str">
        <f>MID(VLOOKUP(A253/4,'Nyquist Rate - Tx'!$E$15:$J$270,6),(MOD(A253,4)+1),1)</f>
        <v>0</v>
      </c>
      <c r="C253" s="5">
        <f t="shared" ca="1" si="258"/>
        <v>-100</v>
      </c>
      <c r="D253" s="5">
        <f t="shared" ca="1" si="254"/>
        <v>-0.7</v>
      </c>
      <c r="E253" s="5">
        <f t="shared" ca="1" si="255"/>
        <v>-0.7</v>
      </c>
      <c r="F253" s="30">
        <f t="shared" ca="1" si="259"/>
        <v>0</v>
      </c>
      <c r="G253" s="28"/>
    </row>
    <row r="254" spans="1:7" x14ac:dyDescent="0.25">
      <c r="A254" s="4">
        <f t="shared" ref="A254" si="329">A251+1</f>
        <v>82</v>
      </c>
      <c r="B254" s="4" t="str">
        <f>MID(VLOOKUP(A254/4,'Nyquist Rate - Tx'!$E$15:$J$270,6),(MOD(A254,4)+1),1)</f>
        <v>0</v>
      </c>
      <c r="C254" s="5">
        <f t="shared" ca="1" si="258"/>
        <v>-12</v>
      </c>
      <c r="D254" s="5">
        <f t="shared" ca="1" si="254"/>
        <v>-8.3999999999999991E-2</v>
      </c>
      <c r="E254" s="5">
        <f t="shared" ca="1" si="255"/>
        <v>-8.3999999999999991E-2</v>
      </c>
      <c r="F254" s="30">
        <f t="shared" ca="1" si="259"/>
        <v>0</v>
      </c>
      <c r="G254" s="30" t="str">
        <f t="shared" ref="G254" ca="1" si="330">CONCATENATE(F254,F255,F256)</f>
        <v>001</v>
      </c>
    </row>
    <row r="255" spans="1:7" x14ac:dyDescent="0.25">
      <c r="A255" s="4">
        <f t="shared" ref="A255" si="331">A254</f>
        <v>82</v>
      </c>
      <c r="B255" s="4" t="str">
        <f>MID(VLOOKUP(A255/4,'Nyquist Rate - Tx'!$E$15:$J$270,6),(MOD(A255,4)+1),1)</f>
        <v>0</v>
      </c>
      <c r="C255" s="5">
        <f t="shared" ca="1" si="258"/>
        <v>-84</v>
      </c>
      <c r="D255" s="5">
        <f t="shared" ca="1" si="254"/>
        <v>-0.58799999999999997</v>
      </c>
      <c r="E255" s="5">
        <f t="shared" ca="1" si="255"/>
        <v>-0.58799999999999997</v>
      </c>
      <c r="F255" s="30">
        <f t="shared" ca="1" si="259"/>
        <v>0</v>
      </c>
      <c r="G255" s="28"/>
    </row>
    <row r="256" spans="1:7" x14ac:dyDescent="0.25">
      <c r="A256" s="4">
        <f t="shared" ref="A256" si="332">A254</f>
        <v>82</v>
      </c>
      <c r="B256" s="4" t="str">
        <f>MID(VLOOKUP(A256/4,'Nyquist Rate - Tx'!$E$15:$J$270,6),(MOD(A256,4)+1),1)</f>
        <v>0</v>
      </c>
      <c r="C256" s="5">
        <f t="shared" ca="1" si="258"/>
        <v>100</v>
      </c>
      <c r="D256" s="5">
        <f t="shared" ca="1" si="254"/>
        <v>0.7</v>
      </c>
      <c r="E256" s="5">
        <f t="shared" ca="1" si="255"/>
        <v>0.7</v>
      </c>
      <c r="F256" s="30">
        <f t="shared" ca="1" si="259"/>
        <v>1</v>
      </c>
      <c r="G256" s="28"/>
    </row>
    <row r="257" spans="1:7" x14ac:dyDescent="0.25">
      <c r="A257" s="4">
        <f t="shared" ref="A257" si="333">A254+1</f>
        <v>83</v>
      </c>
      <c r="B257" s="4" t="str">
        <f>MID(VLOOKUP(A257/4,'Nyquist Rate - Tx'!$E$15:$J$270,6),(MOD(A257,4)+1),1)</f>
        <v>1</v>
      </c>
      <c r="C257" s="5">
        <f t="shared" ca="1" si="258"/>
        <v>53</v>
      </c>
      <c r="D257" s="5">
        <f t="shared" ca="1" si="254"/>
        <v>0.371</v>
      </c>
      <c r="E257" s="5">
        <f t="shared" ca="1" si="255"/>
        <v>1.371</v>
      </c>
      <c r="F257" s="30">
        <f t="shared" ca="1" si="259"/>
        <v>1</v>
      </c>
      <c r="G257" s="30" t="str">
        <f t="shared" ref="G257" ca="1" si="334">CONCATENATE(F257,F258,F259)</f>
        <v>111</v>
      </c>
    </row>
    <row r="258" spans="1:7" x14ac:dyDescent="0.25">
      <c r="A258" s="4">
        <f t="shared" ref="A258" si="335">A257</f>
        <v>83</v>
      </c>
      <c r="B258" s="4" t="str">
        <f>MID(VLOOKUP(A258/4,'Nyquist Rate - Tx'!$E$15:$J$270,6),(MOD(A258,4)+1),1)</f>
        <v>1</v>
      </c>
      <c r="C258" s="5">
        <f t="shared" ca="1" si="258"/>
        <v>15</v>
      </c>
      <c r="D258" s="5">
        <f t="shared" ca="1" si="254"/>
        <v>0.105</v>
      </c>
      <c r="E258" s="5">
        <f t="shared" ca="1" si="255"/>
        <v>1.105</v>
      </c>
      <c r="F258" s="30">
        <f t="shared" ca="1" si="259"/>
        <v>1</v>
      </c>
      <c r="G258" s="28"/>
    </row>
    <row r="259" spans="1:7" x14ac:dyDescent="0.25">
      <c r="A259" s="4">
        <f t="shared" ref="A259" si="336">A257</f>
        <v>83</v>
      </c>
      <c r="B259" s="4" t="str">
        <f>MID(VLOOKUP(A259/4,'Nyquist Rate - Tx'!$E$15:$J$270,6),(MOD(A259,4)+1),1)</f>
        <v>1</v>
      </c>
      <c r="C259" s="5">
        <f t="shared" ca="1" si="258"/>
        <v>45</v>
      </c>
      <c r="D259" s="5">
        <f t="shared" ca="1" si="254"/>
        <v>0.315</v>
      </c>
      <c r="E259" s="5">
        <f t="shared" ca="1" si="255"/>
        <v>1.3149999999999999</v>
      </c>
      <c r="F259" s="30">
        <f t="shared" ca="1" si="259"/>
        <v>1</v>
      </c>
      <c r="G259" s="28"/>
    </row>
    <row r="260" spans="1:7" x14ac:dyDescent="0.25">
      <c r="A260" s="4">
        <f t="shared" ref="A260" si="337">A257+1</f>
        <v>84</v>
      </c>
      <c r="B260" s="4" t="str">
        <f>MID(VLOOKUP(A260/4,'Nyquist Rate - Tx'!$E$15:$J$270,6),(MOD(A260,4)+1),1)</f>
        <v>0</v>
      </c>
      <c r="C260" s="5">
        <f t="shared" ca="1" si="258"/>
        <v>26</v>
      </c>
      <c r="D260" s="5">
        <f t="shared" ca="1" si="254"/>
        <v>0.182</v>
      </c>
      <c r="E260" s="5">
        <f t="shared" ca="1" si="255"/>
        <v>0.182</v>
      </c>
      <c r="F260" s="30">
        <f t="shared" ca="1" si="259"/>
        <v>0</v>
      </c>
      <c r="G260" s="30" t="str">
        <f t="shared" ref="G260" ca="1" si="338">CONCATENATE(F260,F261,F262)</f>
        <v>000</v>
      </c>
    </row>
    <row r="261" spans="1:7" x14ac:dyDescent="0.25">
      <c r="A261" s="4">
        <f t="shared" ref="A261" si="339">A260</f>
        <v>84</v>
      </c>
      <c r="B261" s="4" t="str">
        <f>MID(VLOOKUP(A261/4,'Nyquist Rate - Tx'!$E$15:$J$270,6),(MOD(A261,4)+1),1)</f>
        <v>0</v>
      </c>
      <c r="C261" s="5">
        <f t="shared" ca="1" si="258"/>
        <v>-30</v>
      </c>
      <c r="D261" s="5">
        <f t="shared" ca="1" si="254"/>
        <v>-0.21</v>
      </c>
      <c r="E261" s="5">
        <f t="shared" ca="1" si="255"/>
        <v>-0.21</v>
      </c>
      <c r="F261" s="30">
        <f t="shared" ca="1" si="259"/>
        <v>0</v>
      </c>
      <c r="G261" s="28"/>
    </row>
    <row r="262" spans="1:7" x14ac:dyDescent="0.25">
      <c r="A262" s="4">
        <f t="shared" ref="A262" si="340">A260</f>
        <v>84</v>
      </c>
      <c r="B262" s="4" t="str">
        <f>MID(VLOOKUP(A262/4,'Nyquist Rate - Tx'!$E$15:$J$270,6),(MOD(A262,4)+1),1)</f>
        <v>0</v>
      </c>
      <c r="C262" s="5">
        <f t="shared" ca="1" si="258"/>
        <v>13</v>
      </c>
      <c r="D262" s="5">
        <f t="shared" ca="1" si="254"/>
        <v>9.0999999999999998E-2</v>
      </c>
      <c r="E262" s="5">
        <f t="shared" ca="1" si="255"/>
        <v>9.0999999999999998E-2</v>
      </c>
      <c r="F262" s="30">
        <f t="shared" ca="1" si="259"/>
        <v>0</v>
      </c>
      <c r="G262" s="28"/>
    </row>
    <row r="263" spans="1:7" x14ac:dyDescent="0.25">
      <c r="A263" s="4">
        <f t="shared" ref="A263" si="341">A260+1</f>
        <v>85</v>
      </c>
      <c r="B263" s="4" t="str">
        <f>MID(VLOOKUP(A263/4,'Nyquist Rate - Tx'!$E$15:$J$270,6),(MOD(A263,4)+1),1)</f>
        <v>0</v>
      </c>
      <c r="C263" s="5">
        <f t="shared" ca="1" si="258"/>
        <v>8</v>
      </c>
      <c r="D263" s="5">
        <f t="shared" ca="1" si="254"/>
        <v>5.5999999999999994E-2</v>
      </c>
      <c r="E263" s="5">
        <f t="shared" ca="1" si="255"/>
        <v>5.5999999999999994E-2</v>
      </c>
      <c r="F263" s="30">
        <f t="shared" ca="1" si="259"/>
        <v>0</v>
      </c>
      <c r="G263" s="30" t="str">
        <f t="shared" ref="G263" ca="1" si="342">CONCATENATE(F263,F264,F265)</f>
        <v>001</v>
      </c>
    </row>
    <row r="264" spans="1:7" x14ac:dyDescent="0.25">
      <c r="A264" s="4">
        <f t="shared" ref="A264" si="343">A263</f>
        <v>85</v>
      </c>
      <c r="B264" s="4" t="str">
        <f>MID(VLOOKUP(A264/4,'Nyquist Rate - Tx'!$E$15:$J$270,6),(MOD(A264,4)+1),1)</f>
        <v>0</v>
      </c>
      <c r="C264" s="5">
        <f t="shared" ca="1" si="258"/>
        <v>-28</v>
      </c>
      <c r="D264" s="5">
        <f t="shared" ref="D264:D327" ca="1" si="344">(C264/100)*$C$2</f>
        <v>-0.19600000000000001</v>
      </c>
      <c r="E264" s="5">
        <f t="shared" ref="E264:E327" ca="1" si="345">B264+D264</f>
        <v>-0.19600000000000001</v>
      </c>
      <c r="F264" s="30">
        <f t="shared" ca="1" si="259"/>
        <v>0</v>
      </c>
      <c r="G264" s="28"/>
    </row>
    <row r="265" spans="1:7" x14ac:dyDescent="0.25">
      <c r="A265" s="4">
        <f t="shared" ref="A265" si="346">A263</f>
        <v>85</v>
      </c>
      <c r="B265" s="4" t="str">
        <f>MID(VLOOKUP(A265/4,'Nyquist Rate - Tx'!$E$15:$J$270,6),(MOD(A265,4)+1),1)</f>
        <v>0</v>
      </c>
      <c r="C265" s="5">
        <f t="shared" ref="C265:C328" ca="1" si="347">RANDBETWEEN(-100,100)</f>
        <v>83</v>
      </c>
      <c r="D265" s="5">
        <f t="shared" ca="1" si="344"/>
        <v>0.58099999999999996</v>
      </c>
      <c r="E265" s="5">
        <f t="shared" ca="1" si="345"/>
        <v>0.58099999999999996</v>
      </c>
      <c r="F265" s="30">
        <f t="shared" ref="F265:F328" ca="1" si="348">IF(E265&lt;0.5, 0, 1)</f>
        <v>1</v>
      </c>
      <c r="G265" s="28"/>
    </row>
    <row r="266" spans="1:7" x14ac:dyDescent="0.25">
      <c r="A266" s="4">
        <f t="shared" ref="A266" si="349">A263+1</f>
        <v>86</v>
      </c>
      <c r="B266" s="4" t="str">
        <f>MID(VLOOKUP(A266/4,'Nyquist Rate - Tx'!$E$15:$J$270,6),(MOD(A266,4)+1),1)</f>
        <v>0</v>
      </c>
      <c r="C266" s="5">
        <f t="shared" ca="1" si="347"/>
        <v>-64</v>
      </c>
      <c r="D266" s="5">
        <f t="shared" ca="1" si="344"/>
        <v>-0.44799999999999995</v>
      </c>
      <c r="E266" s="5">
        <f t="shared" ca="1" si="345"/>
        <v>-0.44799999999999995</v>
      </c>
      <c r="F266" s="30">
        <f t="shared" ca="1" si="348"/>
        <v>0</v>
      </c>
      <c r="G266" s="30" t="str">
        <f t="shared" ref="G266" ca="1" si="350">CONCATENATE(F266,F267,F268)</f>
        <v>001</v>
      </c>
    </row>
    <row r="267" spans="1:7" x14ac:dyDescent="0.25">
      <c r="A267" s="4">
        <f t="shared" ref="A267" si="351">A266</f>
        <v>86</v>
      </c>
      <c r="B267" s="4" t="str">
        <f>MID(VLOOKUP(A267/4,'Nyquist Rate - Tx'!$E$15:$J$270,6),(MOD(A267,4)+1),1)</f>
        <v>0</v>
      </c>
      <c r="C267" s="5">
        <f t="shared" ca="1" si="347"/>
        <v>14</v>
      </c>
      <c r="D267" s="5">
        <f t="shared" ca="1" si="344"/>
        <v>9.8000000000000004E-2</v>
      </c>
      <c r="E267" s="5">
        <f t="shared" ca="1" si="345"/>
        <v>9.8000000000000004E-2</v>
      </c>
      <c r="F267" s="30">
        <f t="shared" ca="1" si="348"/>
        <v>0</v>
      </c>
      <c r="G267" s="28"/>
    </row>
    <row r="268" spans="1:7" x14ac:dyDescent="0.25">
      <c r="A268" s="4">
        <f t="shared" ref="A268" si="352">A266</f>
        <v>86</v>
      </c>
      <c r="B268" s="4" t="str">
        <f>MID(VLOOKUP(A268/4,'Nyquist Rate - Tx'!$E$15:$J$270,6),(MOD(A268,4)+1),1)</f>
        <v>0</v>
      </c>
      <c r="C268" s="5">
        <f t="shared" ca="1" si="347"/>
        <v>77</v>
      </c>
      <c r="D268" s="5">
        <f t="shared" ca="1" si="344"/>
        <v>0.53899999999999992</v>
      </c>
      <c r="E268" s="5">
        <f t="shared" ca="1" si="345"/>
        <v>0.53899999999999992</v>
      </c>
      <c r="F268" s="30">
        <f t="shared" ca="1" si="348"/>
        <v>1</v>
      </c>
      <c r="G268" s="28"/>
    </row>
    <row r="269" spans="1:7" x14ac:dyDescent="0.25">
      <c r="A269" s="4">
        <f t="shared" ref="A269" si="353">A266+1</f>
        <v>87</v>
      </c>
      <c r="B269" s="4" t="str">
        <f>MID(VLOOKUP(A269/4,'Nyquist Rate - Tx'!$E$15:$J$270,6),(MOD(A269,4)+1),1)</f>
        <v>0</v>
      </c>
      <c r="C269" s="5">
        <f t="shared" ca="1" si="347"/>
        <v>-30</v>
      </c>
      <c r="D269" s="5">
        <f t="shared" ca="1" si="344"/>
        <v>-0.21</v>
      </c>
      <c r="E269" s="5">
        <f t="shared" ca="1" si="345"/>
        <v>-0.21</v>
      </c>
      <c r="F269" s="30">
        <f t="shared" ca="1" si="348"/>
        <v>0</v>
      </c>
      <c r="G269" s="30" t="str">
        <f t="shared" ref="G269" ca="1" si="354">CONCATENATE(F269,F270,F271)</f>
        <v>000</v>
      </c>
    </row>
    <row r="270" spans="1:7" x14ac:dyDescent="0.25">
      <c r="A270" s="4">
        <f t="shared" ref="A270" si="355">A269</f>
        <v>87</v>
      </c>
      <c r="B270" s="4" t="str">
        <f>MID(VLOOKUP(A270/4,'Nyquist Rate - Tx'!$E$15:$J$270,6),(MOD(A270,4)+1),1)</f>
        <v>0</v>
      </c>
      <c r="C270" s="5">
        <f t="shared" ca="1" si="347"/>
        <v>54</v>
      </c>
      <c r="D270" s="5">
        <f t="shared" ca="1" si="344"/>
        <v>0.378</v>
      </c>
      <c r="E270" s="5">
        <f t="shared" ca="1" si="345"/>
        <v>0.378</v>
      </c>
      <c r="F270" s="30">
        <f t="shared" ca="1" si="348"/>
        <v>0</v>
      </c>
      <c r="G270" s="28"/>
    </row>
    <row r="271" spans="1:7" x14ac:dyDescent="0.25">
      <c r="A271" s="4">
        <f t="shared" ref="A271" si="356">A269</f>
        <v>87</v>
      </c>
      <c r="B271" s="4" t="str">
        <f>MID(VLOOKUP(A271/4,'Nyquist Rate - Tx'!$E$15:$J$270,6),(MOD(A271,4)+1),1)</f>
        <v>0</v>
      </c>
      <c r="C271" s="5">
        <f t="shared" ca="1" si="347"/>
        <v>-54</v>
      </c>
      <c r="D271" s="5">
        <f t="shared" ca="1" si="344"/>
        <v>-0.378</v>
      </c>
      <c r="E271" s="5">
        <f t="shared" ca="1" si="345"/>
        <v>-0.378</v>
      </c>
      <c r="F271" s="30">
        <f t="shared" ca="1" si="348"/>
        <v>0</v>
      </c>
      <c r="G271" s="28"/>
    </row>
    <row r="272" spans="1:7" x14ac:dyDescent="0.25">
      <c r="A272" s="4">
        <f t="shared" ref="A272" si="357">A269+1</f>
        <v>88</v>
      </c>
      <c r="B272" s="4" t="str">
        <f>MID(VLOOKUP(A272/4,'Nyquist Rate - Tx'!$E$15:$J$270,6),(MOD(A272,4)+1),1)</f>
        <v>0</v>
      </c>
      <c r="C272" s="5">
        <f t="shared" ca="1" si="347"/>
        <v>-87</v>
      </c>
      <c r="D272" s="5">
        <f t="shared" ca="1" si="344"/>
        <v>-0.60899999999999999</v>
      </c>
      <c r="E272" s="5">
        <f t="shared" ca="1" si="345"/>
        <v>-0.60899999999999999</v>
      </c>
      <c r="F272" s="30">
        <f t="shared" ca="1" si="348"/>
        <v>0</v>
      </c>
      <c r="G272" s="30" t="str">
        <f t="shared" ref="G272" ca="1" si="358">CONCATENATE(F272,F273,F274)</f>
        <v>000</v>
      </c>
    </row>
    <row r="273" spans="1:7" x14ac:dyDescent="0.25">
      <c r="A273" s="4">
        <f t="shared" ref="A273" si="359">A272</f>
        <v>88</v>
      </c>
      <c r="B273" s="4" t="str">
        <f>MID(VLOOKUP(A273/4,'Nyquist Rate - Tx'!$E$15:$J$270,6),(MOD(A273,4)+1),1)</f>
        <v>0</v>
      </c>
      <c r="C273" s="5">
        <f t="shared" ca="1" si="347"/>
        <v>59</v>
      </c>
      <c r="D273" s="5">
        <f t="shared" ca="1" si="344"/>
        <v>0.41299999999999998</v>
      </c>
      <c r="E273" s="5">
        <f t="shared" ca="1" si="345"/>
        <v>0.41299999999999998</v>
      </c>
      <c r="F273" s="30">
        <f t="shared" ca="1" si="348"/>
        <v>0</v>
      </c>
      <c r="G273" s="28"/>
    </row>
    <row r="274" spans="1:7" x14ac:dyDescent="0.25">
      <c r="A274" s="4">
        <f t="shared" ref="A274" si="360">A272</f>
        <v>88</v>
      </c>
      <c r="B274" s="4" t="str">
        <f>MID(VLOOKUP(A274/4,'Nyquist Rate - Tx'!$E$15:$J$270,6),(MOD(A274,4)+1),1)</f>
        <v>0</v>
      </c>
      <c r="C274" s="5">
        <f t="shared" ca="1" si="347"/>
        <v>-41</v>
      </c>
      <c r="D274" s="5">
        <f t="shared" ca="1" si="344"/>
        <v>-0.28699999999999998</v>
      </c>
      <c r="E274" s="5">
        <f t="shared" ca="1" si="345"/>
        <v>-0.28699999999999998</v>
      </c>
      <c r="F274" s="30">
        <f t="shared" ca="1" si="348"/>
        <v>0</v>
      </c>
      <c r="G274" s="28"/>
    </row>
    <row r="275" spans="1:7" x14ac:dyDescent="0.25">
      <c r="A275" s="4">
        <f t="shared" ref="A275" si="361">A272+1</f>
        <v>89</v>
      </c>
      <c r="B275" s="4" t="str">
        <f>MID(VLOOKUP(A275/4,'Nyquist Rate - Tx'!$E$15:$J$270,6),(MOD(A275,4)+1),1)</f>
        <v>1</v>
      </c>
      <c r="C275" s="5">
        <f t="shared" ca="1" si="347"/>
        <v>-34</v>
      </c>
      <c r="D275" s="5">
        <f t="shared" ca="1" si="344"/>
        <v>-0.23799999999999999</v>
      </c>
      <c r="E275" s="5">
        <f t="shared" ca="1" si="345"/>
        <v>0.76200000000000001</v>
      </c>
      <c r="F275" s="30">
        <f t="shared" ca="1" si="348"/>
        <v>1</v>
      </c>
      <c r="G275" s="30" t="str">
        <f t="shared" ref="G275" ca="1" si="362">CONCATENATE(F275,F276,F277)</f>
        <v>111</v>
      </c>
    </row>
    <row r="276" spans="1:7" x14ac:dyDescent="0.25">
      <c r="A276" s="4">
        <f t="shared" ref="A276" si="363">A275</f>
        <v>89</v>
      </c>
      <c r="B276" s="4" t="str">
        <f>MID(VLOOKUP(A276/4,'Nyquist Rate - Tx'!$E$15:$J$270,6),(MOD(A276,4)+1),1)</f>
        <v>1</v>
      </c>
      <c r="C276" s="5">
        <f t="shared" ca="1" si="347"/>
        <v>4</v>
      </c>
      <c r="D276" s="5">
        <f t="shared" ca="1" si="344"/>
        <v>2.7999999999999997E-2</v>
      </c>
      <c r="E276" s="5">
        <f t="shared" ca="1" si="345"/>
        <v>1.028</v>
      </c>
      <c r="F276" s="30">
        <f t="shared" ca="1" si="348"/>
        <v>1</v>
      </c>
      <c r="G276" s="28"/>
    </row>
    <row r="277" spans="1:7" x14ac:dyDescent="0.25">
      <c r="A277" s="4">
        <f t="shared" ref="A277" si="364">A275</f>
        <v>89</v>
      </c>
      <c r="B277" s="4" t="str">
        <f>MID(VLOOKUP(A277/4,'Nyquist Rate - Tx'!$E$15:$J$270,6),(MOD(A277,4)+1),1)</f>
        <v>1</v>
      </c>
      <c r="C277" s="5">
        <f t="shared" ca="1" si="347"/>
        <v>-65</v>
      </c>
      <c r="D277" s="5">
        <f t="shared" ca="1" si="344"/>
        <v>-0.45499999999999996</v>
      </c>
      <c r="E277" s="5">
        <f t="shared" ca="1" si="345"/>
        <v>0.54500000000000004</v>
      </c>
      <c r="F277" s="30">
        <f t="shared" ca="1" si="348"/>
        <v>1</v>
      </c>
      <c r="G277" s="28"/>
    </row>
    <row r="278" spans="1:7" x14ac:dyDescent="0.25">
      <c r="A278" s="4">
        <f t="shared" ref="A278" si="365">A275+1</f>
        <v>90</v>
      </c>
      <c r="B278" s="4" t="str">
        <f>MID(VLOOKUP(A278/4,'Nyquist Rate - Tx'!$E$15:$J$270,6),(MOD(A278,4)+1),1)</f>
        <v>1</v>
      </c>
      <c r="C278" s="5">
        <f t="shared" ca="1" si="347"/>
        <v>-48</v>
      </c>
      <c r="D278" s="5">
        <f t="shared" ca="1" si="344"/>
        <v>-0.33599999999999997</v>
      </c>
      <c r="E278" s="5">
        <f t="shared" ca="1" si="345"/>
        <v>0.66400000000000003</v>
      </c>
      <c r="F278" s="30">
        <f t="shared" ca="1" si="348"/>
        <v>1</v>
      </c>
      <c r="G278" s="30" t="str">
        <f t="shared" ref="G278" ca="1" si="366">CONCATENATE(F278,F279,F280)</f>
        <v>111</v>
      </c>
    </row>
    <row r="279" spans="1:7" x14ac:dyDescent="0.25">
      <c r="A279" s="4">
        <f t="shared" ref="A279" si="367">A278</f>
        <v>90</v>
      </c>
      <c r="B279" s="4" t="str">
        <f>MID(VLOOKUP(A279/4,'Nyquist Rate - Tx'!$E$15:$J$270,6),(MOD(A279,4)+1),1)</f>
        <v>1</v>
      </c>
      <c r="C279" s="5">
        <f t="shared" ca="1" si="347"/>
        <v>31</v>
      </c>
      <c r="D279" s="5">
        <f t="shared" ca="1" si="344"/>
        <v>0.217</v>
      </c>
      <c r="E279" s="5">
        <f t="shared" ca="1" si="345"/>
        <v>1.2170000000000001</v>
      </c>
      <c r="F279" s="30">
        <f t="shared" ca="1" si="348"/>
        <v>1</v>
      </c>
      <c r="G279" s="28"/>
    </row>
    <row r="280" spans="1:7" x14ac:dyDescent="0.25">
      <c r="A280" s="4">
        <f t="shared" ref="A280" si="368">A278</f>
        <v>90</v>
      </c>
      <c r="B280" s="4" t="str">
        <f>MID(VLOOKUP(A280/4,'Nyquist Rate - Tx'!$E$15:$J$270,6),(MOD(A280,4)+1),1)</f>
        <v>1</v>
      </c>
      <c r="C280" s="5">
        <f t="shared" ca="1" si="347"/>
        <v>61</v>
      </c>
      <c r="D280" s="5">
        <f t="shared" ca="1" si="344"/>
        <v>0.42699999999999999</v>
      </c>
      <c r="E280" s="5">
        <f t="shared" ca="1" si="345"/>
        <v>1.427</v>
      </c>
      <c r="F280" s="30">
        <f t="shared" ca="1" si="348"/>
        <v>1</v>
      </c>
      <c r="G280" s="28"/>
    </row>
    <row r="281" spans="1:7" x14ac:dyDescent="0.25">
      <c r="A281" s="4">
        <f t="shared" ref="A281" si="369">A278+1</f>
        <v>91</v>
      </c>
      <c r="B281" s="4" t="str">
        <f>MID(VLOOKUP(A281/4,'Nyquist Rate - Tx'!$E$15:$J$270,6),(MOD(A281,4)+1),1)</f>
        <v>0</v>
      </c>
      <c r="C281" s="5">
        <f t="shared" ca="1" si="347"/>
        <v>-62</v>
      </c>
      <c r="D281" s="5">
        <f t="shared" ca="1" si="344"/>
        <v>-0.434</v>
      </c>
      <c r="E281" s="5">
        <f t="shared" ca="1" si="345"/>
        <v>-0.434</v>
      </c>
      <c r="F281" s="30">
        <f t="shared" ca="1" si="348"/>
        <v>0</v>
      </c>
      <c r="G281" s="30" t="str">
        <f t="shared" ref="G281" ca="1" si="370">CONCATENATE(F281,F282,F283)</f>
        <v>000</v>
      </c>
    </row>
    <row r="282" spans="1:7" x14ac:dyDescent="0.25">
      <c r="A282" s="4">
        <f t="shared" ref="A282" si="371">A281</f>
        <v>91</v>
      </c>
      <c r="B282" s="4" t="str">
        <f>MID(VLOOKUP(A282/4,'Nyquist Rate - Tx'!$E$15:$J$270,6),(MOD(A282,4)+1),1)</f>
        <v>0</v>
      </c>
      <c r="C282" s="5">
        <f t="shared" ca="1" si="347"/>
        <v>-31</v>
      </c>
      <c r="D282" s="5">
        <f t="shared" ca="1" si="344"/>
        <v>-0.217</v>
      </c>
      <c r="E282" s="5">
        <f t="shared" ca="1" si="345"/>
        <v>-0.217</v>
      </c>
      <c r="F282" s="30">
        <f t="shared" ca="1" si="348"/>
        <v>0</v>
      </c>
      <c r="G282" s="28"/>
    </row>
    <row r="283" spans="1:7" x14ac:dyDescent="0.25">
      <c r="A283" s="4">
        <f t="shared" ref="A283" si="372">A281</f>
        <v>91</v>
      </c>
      <c r="B283" s="4" t="str">
        <f>MID(VLOOKUP(A283/4,'Nyquist Rate - Tx'!$E$15:$J$270,6),(MOD(A283,4)+1),1)</f>
        <v>0</v>
      </c>
      <c r="C283" s="5">
        <f t="shared" ca="1" si="347"/>
        <v>29</v>
      </c>
      <c r="D283" s="5">
        <f t="shared" ca="1" si="344"/>
        <v>0.20299999999999999</v>
      </c>
      <c r="E283" s="5">
        <f t="shared" ca="1" si="345"/>
        <v>0.20299999999999999</v>
      </c>
      <c r="F283" s="30">
        <f t="shared" ca="1" si="348"/>
        <v>0</v>
      </c>
      <c r="G283" s="28"/>
    </row>
    <row r="284" spans="1:7" x14ac:dyDescent="0.25">
      <c r="A284" s="4">
        <f t="shared" ref="A284" si="373">A281+1</f>
        <v>92</v>
      </c>
      <c r="B284" s="4" t="str">
        <f>MID(VLOOKUP(A284/4,'Nyquist Rate - Tx'!$E$15:$J$270,6),(MOD(A284,4)+1),1)</f>
        <v>0</v>
      </c>
      <c r="C284" s="5">
        <f t="shared" ca="1" si="347"/>
        <v>2</v>
      </c>
      <c r="D284" s="5">
        <f t="shared" ca="1" si="344"/>
        <v>1.3999999999999999E-2</v>
      </c>
      <c r="E284" s="5">
        <f t="shared" ca="1" si="345"/>
        <v>1.3999999999999999E-2</v>
      </c>
      <c r="F284" s="30">
        <f t="shared" ca="1" si="348"/>
        <v>0</v>
      </c>
      <c r="G284" s="30" t="str">
        <f t="shared" ref="G284" ca="1" si="374">CONCATENATE(F284,F285,F286)</f>
        <v>000</v>
      </c>
    </row>
    <row r="285" spans="1:7" x14ac:dyDescent="0.25">
      <c r="A285" s="4">
        <f t="shared" ref="A285" si="375">A284</f>
        <v>92</v>
      </c>
      <c r="B285" s="4" t="str">
        <f>MID(VLOOKUP(A285/4,'Nyquist Rate - Tx'!$E$15:$J$270,6),(MOD(A285,4)+1),1)</f>
        <v>0</v>
      </c>
      <c r="C285" s="5">
        <f t="shared" ca="1" si="347"/>
        <v>14</v>
      </c>
      <c r="D285" s="5">
        <f t="shared" ca="1" si="344"/>
        <v>9.8000000000000004E-2</v>
      </c>
      <c r="E285" s="5">
        <f t="shared" ca="1" si="345"/>
        <v>9.8000000000000004E-2</v>
      </c>
      <c r="F285" s="30">
        <f t="shared" ca="1" si="348"/>
        <v>0</v>
      </c>
      <c r="G285" s="28"/>
    </row>
    <row r="286" spans="1:7" x14ac:dyDescent="0.25">
      <c r="A286" s="4">
        <f t="shared" ref="A286" si="376">A284</f>
        <v>92</v>
      </c>
      <c r="B286" s="4" t="str">
        <f>MID(VLOOKUP(A286/4,'Nyquist Rate - Tx'!$E$15:$J$270,6),(MOD(A286,4)+1),1)</f>
        <v>0</v>
      </c>
      <c r="C286" s="5">
        <f t="shared" ca="1" si="347"/>
        <v>-98</v>
      </c>
      <c r="D286" s="5">
        <f t="shared" ca="1" si="344"/>
        <v>-0.68599999999999994</v>
      </c>
      <c r="E286" s="5">
        <f t="shared" ca="1" si="345"/>
        <v>-0.68599999999999994</v>
      </c>
      <c r="F286" s="30">
        <f t="shared" ca="1" si="348"/>
        <v>0</v>
      </c>
      <c r="G286" s="28"/>
    </row>
    <row r="287" spans="1:7" x14ac:dyDescent="0.25">
      <c r="A287" s="4">
        <f t="shared" ref="A287" si="377">A284+1</f>
        <v>93</v>
      </c>
      <c r="B287" s="4" t="str">
        <f>MID(VLOOKUP(A287/4,'Nyquist Rate - Tx'!$E$15:$J$270,6),(MOD(A287,4)+1),1)</f>
        <v>0</v>
      </c>
      <c r="C287" s="5">
        <f t="shared" ca="1" si="347"/>
        <v>24</v>
      </c>
      <c r="D287" s="5">
        <f t="shared" ca="1" si="344"/>
        <v>0.16799999999999998</v>
      </c>
      <c r="E287" s="5">
        <f t="shared" ca="1" si="345"/>
        <v>0.16799999999999998</v>
      </c>
      <c r="F287" s="30">
        <f t="shared" ca="1" si="348"/>
        <v>0</v>
      </c>
      <c r="G287" s="30" t="str">
        <f t="shared" ref="G287" ca="1" si="378">CONCATENATE(F287,F288,F289)</f>
        <v>000</v>
      </c>
    </row>
    <row r="288" spans="1:7" x14ac:dyDescent="0.25">
      <c r="A288" s="4">
        <f t="shared" ref="A288" si="379">A287</f>
        <v>93</v>
      </c>
      <c r="B288" s="4" t="str">
        <f>MID(VLOOKUP(A288/4,'Nyquist Rate - Tx'!$E$15:$J$270,6),(MOD(A288,4)+1),1)</f>
        <v>0</v>
      </c>
      <c r="C288" s="5">
        <f t="shared" ca="1" si="347"/>
        <v>54</v>
      </c>
      <c r="D288" s="5">
        <f t="shared" ca="1" si="344"/>
        <v>0.378</v>
      </c>
      <c r="E288" s="5">
        <f t="shared" ca="1" si="345"/>
        <v>0.378</v>
      </c>
      <c r="F288" s="30">
        <f t="shared" ca="1" si="348"/>
        <v>0</v>
      </c>
      <c r="G288" s="28"/>
    </row>
    <row r="289" spans="1:7" x14ac:dyDescent="0.25">
      <c r="A289" s="4">
        <f t="shared" ref="A289" si="380">A287</f>
        <v>93</v>
      </c>
      <c r="B289" s="4" t="str">
        <f>MID(VLOOKUP(A289/4,'Nyquist Rate - Tx'!$E$15:$J$270,6),(MOD(A289,4)+1),1)</f>
        <v>0</v>
      </c>
      <c r="C289" s="5">
        <f t="shared" ca="1" si="347"/>
        <v>26</v>
      </c>
      <c r="D289" s="5">
        <f t="shared" ca="1" si="344"/>
        <v>0.182</v>
      </c>
      <c r="E289" s="5">
        <f t="shared" ca="1" si="345"/>
        <v>0.182</v>
      </c>
      <c r="F289" s="30">
        <f t="shared" ca="1" si="348"/>
        <v>0</v>
      </c>
      <c r="G289" s="28"/>
    </row>
    <row r="290" spans="1:7" x14ac:dyDescent="0.25">
      <c r="A290" s="4">
        <f t="shared" ref="A290" si="381">A287+1</f>
        <v>94</v>
      </c>
      <c r="B290" s="4" t="str">
        <f>MID(VLOOKUP(A290/4,'Nyquist Rate - Tx'!$E$15:$J$270,6),(MOD(A290,4)+1),1)</f>
        <v>0</v>
      </c>
      <c r="C290" s="5">
        <f t="shared" ca="1" si="347"/>
        <v>-51</v>
      </c>
      <c r="D290" s="5">
        <f t="shared" ca="1" si="344"/>
        <v>-0.35699999999999998</v>
      </c>
      <c r="E290" s="5">
        <f t="shared" ca="1" si="345"/>
        <v>-0.35699999999999998</v>
      </c>
      <c r="F290" s="30">
        <f t="shared" ca="1" si="348"/>
        <v>0</v>
      </c>
      <c r="G290" s="30" t="str">
        <f t="shared" ref="G290" ca="1" si="382">CONCATENATE(F290,F291,F292)</f>
        <v>010</v>
      </c>
    </row>
    <row r="291" spans="1:7" x14ac:dyDescent="0.25">
      <c r="A291" s="4">
        <f t="shared" ref="A291" si="383">A290</f>
        <v>94</v>
      </c>
      <c r="B291" s="4" t="str">
        <f>MID(VLOOKUP(A291/4,'Nyquist Rate - Tx'!$E$15:$J$270,6),(MOD(A291,4)+1),1)</f>
        <v>0</v>
      </c>
      <c r="C291" s="5">
        <f t="shared" ca="1" si="347"/>
        <v>84</v>
      </c>
      <c r="D291" s="5">
        <f t="shared" ca="1" si="344"/>
        <v>0.58799999999999997</v>
      </c>
      <c r="E291" s="5">
        <f t="shared" ca="1" si="345"/>
        <v>0.58799999999999997</v>
      </c>
      <c r="F291" s="30">
        <f t="shared" ca="1" si="348"/>
        <v>1</v>
      </c>
      <c r="G291" s="28"/>
    </row>
    <row r="292" spans="1:7" x14ac:dyDescent="0.25">
      <c r="A292" s="4">
        <f t="shared" ref="A292" si="384">A290</f>
        <v>94</v>
      </c>
      <c r="B292" s="4" t="str">
        <f>MID(VLOOKUP(A292/4,'Nyquist Rate - Tx'!$E$15:$J$270,6),(MOD(A292,4)+1),1)</f>
        <v>0</v>
      </c>
      <c r="C292" s="5">
        <f t="shared" ca="1" si="347"/>
        <v>-92</v>
      </c>
      <c r="D292" s="5">
        <f t="shared" ca="1" si="344"/>
        <v>-0.64400000000000002</v>
      </c>
      <c r="E292" s="5">
        <f t="shared" ca="1" si="345"/>
        <v>-0.64400000000000002</v>
      </c>
      <c r="F292" s="30">
        <f t="shared" ca="1" si="348"/>
        <v>0</v>
      </c>
      <c r="G292" s="28"/>
    </row>
    <row r="293" spans="1:7" x14ac:dyDescent="0.25">
      <c r="A293" s="4">
        <f t="shared" ref="A293" si="385">A290+1</f>
        <v>95</v>
      </c>
      <c r="B293" s="4" t="str">
        <f>MID(VLOOKUP(A293/4,'Nyquist Rate - Tx'!$E$15:$J$270,6),(MOD(A293,4)+1),1)</f>
        <v>0</v>
      </c>
      <c r="C293" s="5">
        <f t="shared" ca="1" si="347"/>
        <v>35</v>
      </c>
      <c r="D293" s="5">
        <f t="shared" ca="1" si="344"/>
        <v>0.24499999999999997</v>
      </c>
      <c r="E293" s="5">
        <f t="shared" ca="1" si="345"/>
        <v>0.24499999999999997</v>
      </c>
      <c r="F293" s="30">
        <f t="shared" ca="1" si="348"/>
        <v>0</v>
      </c>
      <c r="G293" s="30" t="str">
        <f t="shared" ref="G293" ca="1" si="386">CONCATENATE(F293,F294,F295)</f>
        <v>001</v>
      </c>
    </row>
    <row r="294" spans="1:7" x14ac:dyDescent="0.25">
      <c r="A294" s="4">
        <f t="shared" ref="A294" si="387">A293</f>
        <v>95</v>
      </c>
      <c r="B294" s="4" t="str">
        <f>MID(VLOOKUP(A294/4,'Nyquist Rate - Tx'!$E$15:$J$270,6),(MOD(A294,4)+1),1)</f>
        <v>0</v>
      </c>
      <c r="C294" s="5">
        <f t="shared" ca="1" si="347"/>
        <v>-11</v>
      </c>
      <c r="D294" s="5">
        <f t="shared" ca="1" si="344"/>
        <v>-7.6999999999999999E-2</v>
      </c>
      <c r="E294" s="5">
        <f t="shared" ca="1" si="345"/>
        <v>-7.6999999999999999E-2</v>
      </c>
      <c r="F294" s="30">
        <f t="shared" ca="1" si="348"/>
        <v>0</v>
      </c>
      <c r="G294" s="28"/>
    </row>
    <row r="295" spans="1:7" x14ac:dyDescent="0.25">
      <c r="A295" s="4">
        <f t="shared" ref="A295" si="388">A293</f>
        <v>95</v>
      </c>
      <c r="B295" s="4" t="str">
        <f>MID(VLOOKUP(A295/4,'Nyquist Rate - Tx'!$E$15:$J$270,6),(MOD(A295,4)+1),1)</f>
        <v>0</v>
      </c>
      <c r="C295" s="5">
        <f t="shared" ca="1" si="347"/>
        <v>87</v>
      </c>
      <c r="D295" s="5">
        <f t="shared" ca="1" si="344"/>
        <v>0.60899999999999999</v>
      </c>
      <c r="E295" s="5">
        <f t="shared" ca="1" si="345"/>
        <v>0.60899999999999999</v>
      </c>
      <c r="F295" s="30">
        <f t="shared" ca="1" si="348"/>
        <v>1</v>
      </c>
      <c r="G295" s="28"/>
    </row>
    <row r="296" spans="1:7" x14ac:dyDescent="0.25">
      <c r="A296" s="4">
        <f t="shared" ref="A296" si="389">A293+1</f>
        <v>96</v>
      </c>
      <c r="B296" s="4" t="str">
        <f>MID(VLOOKUP(A296/4,'Nyquist Rate - Tx'!$E$15:$J$270,6),(MOD(A296,4)+1),1)</f>
        <v>1</v>
      </c>
      <c r="C296" s="5">
        <f t="shared" ca="1" si="347"/>
        <v>-38</v>
      </c>
      <c r="D296" s="5">
        <f t="shared" ca="1" si="344"/>
        <v>-0.26599999999999996</v>
      </c>
      <c r="E296" s="5">
        <f t="shared" ca="1" si="345"/>
        <v>0.73399999999999999</v>
      </c>
      <c r="F296" s="30">
        <f t="shared" ca="1" si="348"/>
        <v>1</v>
      </c>
      <c r="G296" s="30" t="str">
        <f t="shared" ref="G296" ca="1" si="390">CONCATENATE(F296,F297,F298)</f>
        <v>111</v>
      </c>
    </row>
    <row r="297" spans="1:7" x14ac:dyDescent="0.25">
      <c r="A297" s="4">
        <f t="shared" ref="A297" si="391">A296</f>
        <v>96</v>
      </c>
      <c r="B297" s="4" t="str">
        <f>MID(VLOOKUP(A297/4,'Nyquist Rate - Tx'!$E$15:$J$270,6),(MOD(A297,4)+1),1)</f>
        <v>1</v>
      </c>
      <c r="C297" s="5">
        <f t="shared" ca="1" si="347"/>
        <v>-13</v>
      </c>
      <c r="D297" s="5">
        <f t="shared" ca="1" si="344"/>
        <v>-9.0999999999999998E-2</v>
      </c>
      <c r="E297" s="5">
        <f t="shared" ca="1" si="345"/>
        <v>0.90900000000000003</v>
      </c>
      <c r="F297" s="30">
        <f t="shared" ca="1" si="348"/>
        <v>1</v>
      </c>
      <c r="G297" s="28"/>
    </row>
    <row r="298" spans="1:7" x14ac:dyDescent="0.25">
      <c r="A298" s="4">
        <f t="shared" ref="A298" si="392">A296</f>
        <v>96</v>
      </c>
      <c r="B298" s="4" t="str">
        <f>MID(VLOOKUP(A298/4,'Nyquist Rate - Tx'!$E$15:$J$270,6),(MOD(A298,4)+1),1)</f>
        <v>1</v>
      </c>
      <c r="C298" s="5">
        <f t="shared" ca="1" si="347"/>
        <v>-34</v>
      </c>
      <c r="D298" s="5">
        <f t="shared" ca="1" si="344"/>
        <v>-0.23799999999999999</v>
      </c>
      <c r="E298" s="5">
        <f t="shared" ca="1" si="345"/>
        <v>0.76200000000000001</v>
      </c>
      <c r="F298" s="30">
        <f t="shared" ca="1" si="348"/>
        <v>1</v>
      </c>
      <c r="G298" s="28"/>
    </row>
    <row r="299" spans="1:7" x14ac:dyDescent="0.25">
      <c r="A299" s="4">
        <f t="shared" ref="A299" si="393">A296+1</f>
        <v>97</v>
      </c>
      <c r="B299" s="4" t="str">
        <f>MID(VLOOKUP(A299/4,'Nyquist Rate - Tx'!$E$15:$J$270,6),(MOD(A299,4)+1),1)</f>
        <v>0</v>
      </c>
      <c r="C299" s="5">
        <f t="shared" ca="1" si="347"/>
        <v>-1</v>
      </c>
      <c r="D299" s="5">
        <f t="shared" ca="1" si="344"/>
        <v>-6.9999999999999993E-3</v>
      </c>
      <c r="E299" s="5">
        <f t="shared" ca="1" si="345"/>
        <v>-6.9999999999999993E-3</v>
      </c>
      <c r="F299" s="30">
        <f t="shared" ca="1" si="348"/>
        <v>0</v>
      </c>
      <c r="G299" s="30" t="str">
        <f t="shared" ref="G299" ca="1" si="394">CONCATENATE(F299,F300,F301)</f>
        <v>001</v>
      </c>
    </row>
    <row r="300" spans="1:7" x14ac:dyDescent="0.25">
      <c r="A300" s="4">
        <f t="shared" ref="A300" si="395">A299</f>
        <v>97</v>
      </c>
      <c r="B300" s="4" t="str">
        <f>MID(VLOOKUP(A300/4,'Nyquist Rate - Tx'!$E$15:$J$270,6),(MOD(A300,4)+1),1)</f>
        <v>0</v>
      </c>
      <c r="C300" s="5">
        <f t="shared" ca="1" si="347"/>
        <v>45</v>
      </c>
      <c r="D300" s="5">
        <f t="shared" ca="1" si="344"/>
        <v>0.315</v>
      </c>
      <c r="E300" s="5">
        <f t="shared" ca="1" si="345"/>
        <v>0.315</v>
      </c>
      <c r="F300" s="30">
        <f t="shared" ca="1" si="348"/>
        <v>0</v>
      </c>
      <c r="G300" s="28"/>
    </row>
    <row r="301" spans="1:7" x14ac:dyDescent="0.25">
      <c r="A301" s="4">
        <f t="shared" ref="A301" si="396">A299</f>
        <v>97</v>
      </c>
      <c r="B301" s="4" t="str">
        <f>MID(VLOOKUP(A301/4,'Nyquist Rate - Tx'!$E$15:$J$270,6),(MOD(A301,4)+1),1)</f>
        <v>0</v>
      </c>
      <c r="C301" s="5">
        <f t="shared" ca="1" si="347"/>
        <v>80</v>
      </c>
      <c r="D301" s="5">
        <f t="shared" ca="1" si="344"/>
        <v>0.55999999999999994</v>
      </c>
      <c r="E301" s="5">
        <f t="shared" ca="1" si="345"/>
        <v>0.55999999999999994</v>
      </c>
      <c r="F301" s="30">
        <f t="shared" ca="1" si="348"/>
        <v>1</v>
      </c>
      <c r="G301" s="28"/>
    </row>
    <row r="302" spans="1:7" x14ac:dyDescent="0.25">
      <c r="A302" s="4">
        <f t="shared" ref="A302" si="397">A299+1</f>
        <v>98</v>
      </c>
      <c r="B302" s="4" t="str">
        <f>MID(VLOOKUP(A302/4,'Nyquist Rate - Tx'!$E$15:$J$270,6),(MOD(A302,4)+1),1)</f>
        <v>0</v>
      </c>
      <c r="C302" s="5">
        <f t="shared" ca="1" si="347"/>
        <v>58</v>
      </c>
      <c r="D302" s="5">
        <f t="shared" ca="1" si="344"/>
        <v>0.40599999999999997</v>
      </c>
      <c r="E302" s="5">
        <f t="shared" ca="1" si="345"/>
        <v>0.40599999999999997</v>
      </c>
      <c r="F302" s="30">
        <f t="shared" ca="1" si="348"/>
        <v>0</v>
      </c>
      <c r="G302" s="30" t="str">
        <f t="shared" ref="G302" ca="1" si="398">CONCATENATE(F302,F303,F304)</f>
        <v>010</v>
      </c>
    </row>
    <row r="303" spans="1:7" x14ac:dyDescent="0.25">
      <c r="A303" s="4">
        <f t="shared" ref="A303" si="399">A302</f>
        <v>98</v>
      </c>
      <c r="B303" s="4" t="str">
        <f>MID(VLOOKUP(A303/4,'Nyquist Rate - Tx'!$E$15:$J$270,6),(MOD(A303,4)+1),1)</f>
        <v>0</v>
      </c>
      <c r="C303" s="5">
        <f t="shared" ca="1" si="347"/>
        <v>90</v>
      </c>
      <c r="D303" s="5">
        <f t="shared" ca="1" si="344"/>
        <v>0.63</v>
      </c>
      <c r="E303" s="5">
        <f t="shared" ca="1" si="345"/>
        <v>0.63</v>
      </c>
      <c r="F303" s="30">
        <f t="shared" ca="1" si="348"/>
        <v>1</v>
      </c>
      <c r="G303" s="28"/>
    </row>
    <row r="304" spans="1:7" x14ac:dyDescent="0.25">
      <c r="A304" s="4">
        <f t="shared" ref="A304" si="400">A302</f>
        <v>98</v>
      </c>
      <c r="B304" s="4" t="str">
        <f>MID(VLOOKUP(A304/4,'Nyquist Rate - Tx'!$E$15:$J$270,6),(MOD(A304,4)+1),1)</f>
        <v>0</v>
      </c>
      <c r="C304" s="5">
        <f t="shared" ca="1" si="347"/>
        <v>-25</v>
      </c>
      <c r="D304" s="5">
        <f t="shared" ca="1" si="344"/>
        <v>-0.17499999999999999</v>
      </c>
      <c r="E304" s="5">
        <f t="shared" ca="1" si="345"/>
        <v>-0.17499999999999999</v>
      </c>
      <c r="F304" s="30">
        <f t="shared" ca="1" si="348"/>
        <v>0</v>
      </c>
      <c r="G304" s="28"/>
    </row>
    <row r="305" spans="1:7" x14ac:dyDescent="0.25">
      <c r="A305" s="4">
        <f t="shared" ref="A305" si="401">A302+1</f>
        <v>99</v>
      </c>
      <c r="B305" s="4" t="str">
        <f>MID(VLOOKUP(A305/4,'Nyquist Rate - Tx'!$E$15:$J$270,6),(MOD(A305,4)+1),1)</f>
        <v>1</v>
      </c>
      <c r="C305" s="5">
        <f t="shared" ca="1" si="347"/>
        <v>86</v>
      </c>
      <c r="D305" s="5">
        <f t="shared" ca="1" si="344"/>
        <v>0.60199999999999998</v>
      </c>
      <c r="E305" s="5">
        <f t="shared" ca="1" si="345"/>
        <v>1.6019999999999999</v>
      </c>
      <c r="F305" s="30">
        <f t="shared" ca="1" si="348"/>
        <v>1</v>
      </c>
      <c r="G305" s="30" t="str">
        <f t="shared" ref="G305" ca="1" si="402">CONCATENATE(F305,F306,F307)</f>
        <v>111</v>
      </c>
    </row>
    <row r="306" spans="1:7" x14ac:dyDescent="0.25">
      <c r="A306" s="4">
        <f t="shared" ref="A306" si="403">A305</f>
        <v>99</v>
      </c>
      <c r="B306" s="4" t="str">
        <f>MID(VLOOKUP(A306/4,'Nyquist Rate - Tx'!$E$15:$J$270,6),(MOD(A306,4)+1),1)</f>
        <v>1</v>
      </c>
      <c r="C306" s="5">
        <f t="shared" ca="1" si="347"/>
        <v>-67</v>
      </c>
      <c r="D306" s="5">
        <f t="shared" ca="1" si="344"/>
        <v>-0.46899999999999997</v>
      </c>
      <c r="E306" s="5">
        <f t="shared" ca="1" si="345"/>
        <v>0.53100000000000003</v>
      </c>
      <c r="F306" s="30">
        <f t="shared" ca="1" si="348"/>
        <v>1</v>
      </c>
      <c r="G306" s="28"/>
    </row>
    <row r="307" spans="1:7" x14ac:dyDescent="0.25">
      <c r="A307" s="4">
        <f t="shared" ref="A307" si="404">A305</f>
        <v>99</v>
      </c>
      <c r="B307" s="4" t="str">
        <f>MID(VLOOKUP(A307/4,'Nyquist Rate - Tx'!$E$15:$J$270,6),(MOD(A307,4)+1),1)</f>
        <v>1</v>
      </c>
      <c r="C307" s="5">
        <f t="shared" ca="1" si="347"/>
        <v>-28</v>
      </c>
      <c r="D307" s="5">
        <f t="shared" ca="1" si="344"/>
        <v>-0.19600000000000001</v>
      </c>
      <c r="E307" s="5">
        <f t="shared" ca="1" si="345"/>
        <v>0.80400000000000005</v>
      </c>
      <c r="F307" s="30">
        <f t="shared" ca="1" si="348"/>
        <v>1</v>
      </c>
      <c r="G307" s="28"/>
    </row>
    <row r="308" spans="1:7" x14ac:dyDescent="0.25">
      <c r="A308" s="4">
        <f t="shared" ref="A308" si="405">A305+1</f>
        <v>100</v>
      </c>
      <c r="B308" s="4" t="str">
        <f>MID(VLOOKUP(A308/4,'Nyquist Rate - Tx'!$E$15:$J$270,6),(MOD(A308,4)+1),1)</f>
        <v>0</v>
      </c>
      <c r="C308" s="5">
        <f t="shared" ca="1" si="347"/>
        <v>-3</v>
      </c>
      <c r="D308" s="5">
        <f t="shared" ca="1" si="344"/>
        <v>-2.0999999999999998E-2</v>
      </c>
      <c r="E308" s="5">
        <f t="shared" ca="1" si="345"/>
        <v>-2.0999999999999998E-2</v>
      </c>
      <c r="F308" s="30">
        <f t="shared" ca="1" si="348"/>
        <v>0</v>
      </c>
      <c r="G308" s="30" t="str">
        <f t="shared" ref="G308" ca="1" si="406">CONCATENATE(F308,F309,F310)</f>
        <v>000</v>
      </c>
    </row>
    <row r="309" spans="1:7" x14ac:dyDescent="0.25">
      <c r="A309" s="4">
        <f t="shared" ref="A309" si="407">A308</f>
        <v>100</v>
      </c>
      <c r="B309" s="4" t="str">
        <f>MID(VLOOKUP(A309/4,'Nyquist Rate - Tx'!$E$15:$J$270,6),(MOD(A309,4)+1),1)</f>
        <v>0</v>
      </c>
      <c r="C309" s="5">
        <f t="shared" ca="1" si="347"/>
        <v>-41</v>
      </c>
      <c r="D309" s="5">
        <f t="shared" ca="1" si="344"/>
        <v>-0.28699999999999998</v>
      </c>
      <c r="E309" s="5">
        <f t="shared" ca="1" si="345"/>
        <v>-0.28699999999999998</v>
      </c>
      <c r="F309" s="30">
        <f t="shared" ca="1" si="348"/>
        <v>0</v>
      </c>
      <c r="G309" s="28"/>
    </row>
    <row r="310" spans="1:7" x14ac:dyDescent="0.25">
      <c r="A310" s="4">
        <f t="shared" ref="A310" si="408">A308</f>
        <v>100</v>
      </c>
      <c r="B310" s="4" t="str">
        <f>MID(VLOOKUP(A310/4,'Nyquist Rate - Tx'!$E$15:$J$270,6),(MOD(A310,4)+1),1)</f>
        <v>0</v>
      </c>
      <c r="C310" s="5">
        <f t="shared" ca="1" si="347"/>
        <v>71</v>
      </c>
      <c r="D310" s="5">
        <f t="shared" ca="1" si="344"/>
        <v>0.49699999999999994</v>
      </c>
      <c r="E310" s="5">
        <f t="shared" ca="1" si="345"/>
        <v>0.49699999999999994</v>
      </c>
      <c r="F310" s="30">
        <f t="shared" ca="1" si="348"/>
        <v>0</v>
      </c>
      <c r="G310" s="28"/>
    </row>
    <row r="311" spans="1:7" x14ac:dyDescent="0.25">
      <c r="A311" s="4">
        <f t="shared" ref="A311" si="409">A308+1</f>
        <v>101</v>
      </c>
      <c r="B311" s="4" t="str">
        <f>MID(VLOOKUP(A311/4,'Nyquist Rate - Tx'!$E$15:$J$270,6),(MOD(A311,4)+1),1)</f>
        <v>0</v>
      </c>
      <c r="C311" s="5">
        <f t="shared" ca="1" si="347"/>
        <v>1</v>
      </c>
      <c r="D311" s="5">
        <f t="shared" ca="1" si="344"/>
        <v>6.9999999999999993E-3</v>
      </c>
      <c r="E311" s="5">
        <f t="shared" ca="1" si="345"/>
        <v>6.9999999999999993E-3</v>
      </c>
      <c r="F311" s="30">
        <f t="shared" ca="1" si="348"/>
        <v>0</v>
      </c>
      <c r="G311" s="30" t="str">
        <f t="shared" ref="G311" ca="1" si="410">CONCATENATE(F311,F312,F313)</f>
        <v>000</v>
      </c>
    </row>
    <row r="312" spans="1:7" x14ac:dyDescent="0.25">
      <c r="A312" s="4">
        <f t="shared" ref="A312" si="411">A311</f>
        <v>101</v>
      </c>
      <c r="B312" s="4" t="str">
        <f>MID(VLOOKUP(A312/4,'Nyquist Rate - Tx'!$E$15:$J$270,6),(MOD(A312,4)+1),1)</f>
        <v>0</v>
      </c>
      <c r="C312" s="5">
        <f t="shared" ca="1" si="347"/>
        <v>46</v>
      </c>
      <c r="D312" s="5">
        <f t="shared" ca="1" si="344"/>
        <v>0.32200000000000001</v>
      </c>
      <c r="E312" s="5">
        <f t="shared" ca="1" si="345"/>
        <v>0.32200000000000001</v>
      </c>
      <c r="F312" s="30">
        <f t="shared" ca="1" si="348"/>
        <v>0</v>
      </c>
      <c r="G312" s="28"/>
    </row>
    <row r="313" spans="1:7" x14ac:dyDescent="0.25">
      <c r="A313" s="4">
        <f t="shared" ref="A313" si="412">A311</f>
        <v>101</v>
      </c>
      <c r="B313" s="4" t="str">
        <f>MID(VLOOKUP(A313/4,'Nyquist Rate - Tx'!$E$15:$J$270,6),(MOD(A313,4)+1),1)</f>
        <v>0</v>
      </c>
      <c r="C313" s="5">
        <f t="shared" ca="1" si="347"/>
        <v>-52</v>
      </c>
      <c r="D313" s="5">
        <f t="shared" ca="1" si="344"/>
        <v>-0.36399999999999999</v>
      </c>
      <c r="E313" s="5">
        <f t="shared" ca="1" si="345"/>
        <v>-0.36399999999999999</v>
      </c>
      <c r="F313" s="30">
        <f t="shared" ca="1" si="348"/>
        <v>0</v>
      </c>
      <c r="G313" s="28"/>
    </row>
    <row r="314" spans="1:7" x14ac:dyDescent="0.25">
      <c r="A314" s="4">
        <f t="shared" ref="A314" si="413">A311+1</f>
        <v>102</v>
      </c>
      <c r="B314" s="4" t="str">
        <f>MID(VLOOKUP(A314/4,'Nyquist Rate - Tx'!$E$15:$J$270,6),(MOD(A314,4)+1),1)</f>
        <v>0</v>
      </c>
      <c r="C314" s="5">
        <f t="shared" ca="1" si="347"/>
        <v>18</v>
      </c>
      <c r="D314" s="5">
        <f t="shared" ca="1" si="344"/>
        <v>0.126</v>
      </c>
      <c r="E314" s="5">
        <f t="shared" ca="1" si="345"/>
        <v>0.126</v>
      </c>
      <c r="F314" s="30">
        <f t="shared" ca="1" si="348"/>
        <v>0</v>
      </c>
      <c r="G314" s="30" t="str">
        <f t="shared" ref="G314" ca="1" si="414">CONCATENATE(F314,F315,F316)</f>
        <v>000</v>
      </c>
    </row>
    <row r="315" spans="1:7" x14ac:dyDescent="0.25">
      <c r="A315" s="4">
        <f t="shared" ref="A315" si="415">A314</f>
        <v>102</v>
      </c>
      <c r="B315" s="4" t="str">
        <f>MID(VLOOKUP(A315/4,'Nyquist Rate - Tx'!$E$15:$J$270,6),(MOD(A315,4)+1),1)</f>
        <v>0</v>
      </c>
      <c r="C315" s="5">
        <f t="shared" ca="1" si="347"/>
        <v>67</v>
      </c>
      <c r="D315" s="5">
        <f t="shared" ca="1" si="344"/>
        <v>0.46899999999999997</v>
      </c>
      <c r="E315" s="5">
        <f t="shared" ca="1" si="345"/>
        <v>0.46899999999999997</v>
      </c>
      <c r="F315" s="30">
        <f t="shared" ca="1" si="348"/>
        <v>0</v>
      </c>
      <c r="G315" s="28"/>
    </row>
    <row r="316" spans="1:7" x14ac:dyDescent="0.25">
      <c r="A316" s="4">
        <f t="shared" ref="A316" si="416">A314</f>
        <v>102</v>
      </c>
      <c r="B316" s="4" t="str">
        <f>MID(VLOOKUP(A316/4,'Nyquist Rate - Tx'!$E$15:$J$270,6),(MOD(A316,4)+1),1)</f>
        <v>0</v>
      </c>
      <c r="C316" s="5">
        <f t="shared" ca="1" si="347"/>
        <v>-86</v>
      </c>
      <c r="D316" s="5">
        <f t="shared" ca="1" si="344"/>
        <v>-0.60199999999999998</v>
      </c>
      <c r="E316" s="5">
        <f t="shared" ca="1" si="345"/>
        <v>-0.60199999999999998</v>
      </c>
      <c r="F316" s="30">
        <f t="shared" ca="1" si="348"/>
        <v>0</v>
      </c>
      <c r="G316" s="28"/>
    </row>
    <row r="317" spans="1:7" x14ac:dyDescent="0.25">
      <c r="A317" s="4">
        <f t="shared" ref="A317" si="417">A314+1</f>
        <v>103</v>
      </c>
      <c r="B317" s="4" t="str">
        <f>MID(VLOOKUP(A317/4,'Nyquist Rate - Tx'!$E$15:$J$270,6),(MOD(A317,4)+1),1)</f>
        <v>0</v>
      </c>
      <c r="C317" s="5">
        <f t="shared" ca="1" si="347"/>
        <v>52</v>
      </c>
      <c r="D317" s="5">
        <f t="shared" ca="1" si="344"/>
        <v>0.36399999999999999</v>
      </c>
      <c r="E317" s="5">
        <f t="shared" ca="1" si="345"/>
        <v>0.36399999999999999</v>
      </c>
      <c r="F317" s="30">
        <f t="shared" ca="1" si="348"/>
        <v>0</v>
      </c>
      <c r="G317" s="30" t="str">
        <f t="shared" ref="G317" ca="1" si="418">CONCATENATE(F317,F318,F319)</f>
        <v>001</v>
      </c>
    </row>
    <row r="318" spans="1:7" x14ac:dyDescent="0.25">
      <c r="A318" s="4">
        <f t="shared" ref="A318" si="419">A317</f>
        <v>103</v>
      </c>
      <c r="B318" s="4" t="str">
        <f>MID(VLOOKUP(A318/4,'Nyquist Rate - Tx'!$E$15:$J$270,6),(MOD(A318,4)+1),1)</f>
        <v>0</v>
      </c>
      <c r="C318" s="5">
        <f t="shared" ca="1" si="347"/>
        <v>4</v>
      </c>
      <c r="D318" s="5">
        <f t="shared" ca="1" si="344"/>
        <v>2.7999999999999997E-2</v>
      </c>
      <c r="E318" s="5">
        <f t="shared" ca="1" si="345"/>
        <v>2.7999999999999997E-2</v>
      </c>
      <c r="F318" s="30">
        <f t="shared" ca="1" si="348"/>
        <v>0</v>
      </c>
      <c r="G318" s="28"/>
    </row>
    <row r="319" spans="1:7" x14ac:dyDescent="0.25">
      <c r="A319" s="4">
        <f t="shared" ref="A319" si="420">A317</f>
        <v>103</v>
      </c>
      <c r="B319" s="4" t="str">
        <f>MID(VLOOKUP(A319/4,'Nyquist Rate - Tx'!$E$15:$J$270,6),(MOD(A319,4)+1),1)</f>
        <v>0</v>
      </c>
      <c r="C319" s="5">
        <f t="shared" ca="1" si="347"/>
        <v>76</v>
      </c>
      <c r="D319" s="5">
        <f t="shared" ca="1" si="344"/>
        <v>0.53199999999999992</v>
      </c>
      <c r="E319" s="5">
        <f t="shared" ca="1" si="345"/>
        <v>0.53199999999999992</v>
      </c>
      <c r="F319" s="30">
        <f t="shared" ca="1" si="348"/>
        <v>1</v>
      </c>
      <c r="G319" s="28"/>
    </row>
    <row r="320" spans="1:7" x14ac:dyDescent="0.25">
      <c r="A320" s="4">
        <f t="shared" ref="A320" si="421">A317+1</f>
        <v>104</v>
      </c>
      <c r="B320" s="4" t="str">
        <f>MID(VLOOKUP(A320/4,'Nyquist Rate - Tx'!$E$15:$J$270,6),(MOD(A320,4)+1),1)</f>
        <v>0</v>
      </c>
      <c r="C320" s="5">
        <f t="shared" ca="1" si="347"/>
        <v>-10</v>
      </c>
      <c r="D320" s="5">
        <f t="shared" ca="1" si="344"/>
        <v>-6.9999999999999993E-2</v>
      </c>
      <c r="E320" s="5">
        <f t="shared" ca="1" si="345"/>
        <v>-6.9999999999999993E-2</v>
      </c>
      <c r="F320" s="30">
        <f t="shared" ca="1" si="348"/>
        <v>0</v>
      </c>
      <c r="G320" s="30" t="str">
        <f t="shared" ref="G320" ca="1" si="422">CONCATENATE(F320,F321,F322)</f>
        <v>000</v>
      </c>
    </row>
    <row r="321" spans="1:7" x14ac:dyDescent="0.25">
      <c r="A321" s="4">
        <f t="shared" ref="A321" si="423">A320</f>
        <v>104</v>
      </c>
      <c r="B321" s="4" t="str">
        <f>MID(VLOOKUP(A321/4,'Nyquist Rate - Tx'!$E$15:$J$270,6),(MOD(A321,4)+1),1)</f>
        <v>0</v>
      </c>
      <c r="C321" s="5">
        <f t="shared" ca="1" si="347"/>
        <v>-65</v>
      </c>
      <c r="D321" s="5">
        <f t="shared" ca="1" si="344"/>
        <v>-0.45499999999999996</v>
      </c>
      <c r="E321" s="5">
        <f t="shared" ca="1" si="345"/>
        <v>-0.45499999999999996</v>
      </c>
      <c r="F321" s="30">
        <f t="shared" ca="1" si="348"/>
        <v>0</v>
      </c>
      <c r="G321" s="28"/>
    </row>
    <row r="322" spans="1:7" x14ac:dyDescent="0.25">
      <c r="A322" s="4">
        <f t="shared" ref="A322" si="424">A320</f>
        <v>104</v>
      </c>
      <c r="B322" s="4" t="str">
        <f>MID(VLOOKUP(A322/4,'Nyquist Rate - Tx'!$E$15:$J$270,6),(MOD(A322,4)+1),1)</f>
        <v>0</v>
      </c>
      <c r="C322" s="5">
        <f t="shared" ca="1" si="347"/>
        <v>-80</v>
      </c>
      <c r="D322" s="5">
        <f t="shared" ca="1" si="344"/>
        <v>-0.55999999999999994</v>
      </c>
      <c r="E322" s="5">
        <f t="shared" ca="1" si="345"/>
        <v>-0.55999999999999994</v>
      </c>
      <c r="F322" s="30">
        <f t="shared" ca="1" si="348"/>
        <v>0</v>
      </c>
      <c r="G322" s="28"/>
    </row>
    <row r="323" spans="1:7" x14ac:dyDescent="0.25">
      <c r="A323" s="4">
        <f t="shared" ref="A323" si="425">A320+1</f>
        <v>105</v>
      </c>
      <c r="B323" s="4" t="str">
        <f>MID(VLOOKUP(A323/4,'Nyquist Rate - Tx'!$E$15:$J$270,6),(MOD(A323,4)+1),1)</f>
        <v>1</v>
      </c>
      <c r="C323" s="5">
        <f t="shared" ca="1" si="347"/>
        <v>-3</v>
      </c>
      <c r="D323" s="5">
        <f t="shared" ca="1" si="344"/>
        <v>-2.0999999999999998E-2</v>
      </c>
      <c r="E323" s="5">
        <f t="shared" ca="1" si="345"/>
        <v>0.97899999999999998</v>
      </c>
      <c r="F323" s="30">
        <f t="shared" ca="1" si="348"/>
        <v>1</v>
      </c>
      <c r="G323" s="30" t="str">
        <f t="shared" ref="G323" ca="1" si="426">CONCATENATE(F323,F324,F325)</f>
        <v>111</v>
      </c>
    </row>
    <row r="324" spans="1:7" x14ac:dyDescent="0.25">
      <c r="A324" s="4">
        <f t="shared" ref="A324" si="427">A323</f>
        <v>105</v>
      </c>
      <c r="B324" s="4" t="str">
        <f>MID(VLOOKUP(A324/4,'Nyquist Rate - Tx'!$E$15:$J$270,6),(MOD(A324,4)+1),1)</f>
        <v>1</v>
      </c>
      <c r="C324" s="5">
        <f t="shared" ca="1" si="347"/>
        <v>34</v>
      </c>
      <c r="D324" s="5">
        <f t="shared" ca="1" si="344"/>
        <v>0.23799999999999999</v>
      </c>
      <c r="E324" s="5">
        <f t="shared" ca="1" si="345"/>
        <v>1.238</v>
      </c>
      <c r="F324" s="30">
        <f t="shared" ca="1" si="348"/>
        <v>1</v>
      </c>
      <c r="G324" s="28"/>
    </row>
    <row r="325" spans="1:7" x14ac:dyDescent="0.25">
      <c r="A325" s="4">
        <f t="shared" ref="A325" si="428">A323</f>
        <v>105</v>
      </c>
      <c r="B325" s="4" t="str">
        <f>MID(VLOOKUP(A325/4,'Nyquist Rate - Tx'!$E$15:$J$270,6),(MOD(A325,4)+1),1)</f>
        <v>1</v>
      </c>
      <c r="C325" s="5">
        <f t="shared" ca="1" si="347"/>
        <v>99</v>
      </c>
      <c r="D325" s="5">
        <f t="shared" ca="1" si="344"/>
        <v>0.69299999999999995</v>
      </c>
      <c r="E325" s="5">
        <f t="shared" ca="1" si="345"/>
        <v>1.6930000000000001</v>
      </c>
      <c r="F325" s="30">
        <f t="shared" ca="1" si="348"/>
        <v>1</v>
      </c>
      <c r="G325" s="28"/>
    </row>
    <row r="326" spans="1:7" x14ac:dyDescent="0.25">
      <c r="A326" s="4">
        <f t="shared" ref="A326" si="429">A323+1</f>
        <v>106</v>
      </c>
      <c r="B326" s="4" t="str">
        <f>MID(VLOOKUP(A326/4,'Nyquist Rate - Tx'!$E$15:$J$270,6),(MOD(A326,4)+1),1)</f>
        <v>1</v>
      </c>
      <c r="C326" s="5">
        <f t="shared" ca="1" si="347"/>
        <v>-87</v>
      </c>
      <c r="D326" s="5">
        <f t="shared" ca="1" si="344"/>
        <v>-0.60899999999999999</v>
      </c>
      <c r="E326" s="5">
        <f t="shared" ca="1" si="345"/>
        <v>0.39100000000000001</v>
      </c>
      <c r="F326" s="30">
        <f t="shared" ca="1" si="348"/>
        <v>0</v>
      </c>
      <c r="G326" s="30" t="str">
        <f t="shared" ref="G326" ca="1" si="430">CONCATENATE(F326,F327,F328)</f>
        <v>010</v>
      </c>
    </row>
    <row r="327" spans="1:7" x14ac:dyDescent="0.25">
      <c r="A327" s="4">
        <f t="shared" ref="A327" si="431">A326</f>
        <v>106</v>
      </c>
      <c r="B327" s="4" t="str">
        <f>MID(VLOOKUP(A327/4,'Nyquist Rate - Tx'!$E$15:$J$270,6),(MOD(A327,4)+1),1)</f>
        <v>1</v>
      </c>
      <c r="C327" s="5">
        <f t="shared" ca="1" si="347"/>
        <v>-31</v>
      </c>
      <c r="D327" s="5">
        <f t="shared" ca="1" si="344"/>
        <v>-0.217</v>
      </c>
      <c r="E327" s="5">
        <f t="shared" ca="1" si="345"/>
        <v>0.78300000000000003</v>
      </c>
      <c r="F327" s="30">
        <f t="shared" ca="1" si="348"/>
        <v>1</v>
      </c>
      <c r="G327" s="28"/>
    </row>
    <row r="328" spans="1:7" x14ac:dyDescent="0.25">
      <c r="A328" s="4">
        <f t="shared" ref="A328" si="432">A326</f>
        <v>106</v>
      </c>
      <c r="B328" s="4" t="str">
        <f>MID(VLOOKUP(A328/4,'Nyquist Rate - Tx'!$E$15:$J$270,6),(MOD(A328,4)+1),1)</f>
        <v>1</v>
      </c>
      <c r="C328" s="5">
        <f t="shared" ca="1" si="347"/>
        <v>-75</v>
      </c>
      <c r="D328" s="5">
        <f t="shared" ref="D328:D391" ca="1" si="433">(C328/100)*$C$2</f>
        <v>-0.52499999999999991</v>
      </c>
      <c r="E328" s="5">
        <f t="shared" ref="E328:E391" ca="1" si="434">B328+D328</f>
        <v>0.47500000000000009</v>
      </c>
      <c r="F328" s="30">
        <f t="shared" ca="1" si="348"/>
        <v>0</v>
      </c>
      <c r="G328" s="28"/>
    </row>
    <row r="329" spans="1:7" x14ac:dyDescent="0.25">
      <c r="A329" s="4">
        <f t="shared" ref="A329" si="435">A326+1</f>
        <v>107</v>
      </c>
      <c r="B329" s="4" t="str">
        <f>MID(VLOOKUP(A329/4,'Nyquist Rate - Tx'!$E$15:$J$270,6),(MOD(A329,4)+1),1)</f>
        <v>0</v>
      </c>
      <c r="C329" s="5">
        <f t="shared" ref="C329:C392" ca="1" si="436">RANDBETWEEN(-100,100)</f>
        <v>60</v>
      </c>
      <c r="D329" s="5">
        <f t="shared" ca="1" si="433"/>
        <v>0.42</v>
      </c>
      <c r="E329" s="5">
        <f t="shared" ca="1" si="434"/>
        <v>0.42</v>
      </c>
      <c r="F329" s="30">
        <f t="shared" ref="F329:F392" ca="1" si="437">IF(E329&lt;0.5, 0, 1)</f>
        <v>0</v>
      </c>
      <c r="G329" s="30" t="str">
        <f t="shared" ref="G329" ca="1" si="438">CONCATENATE(F329,F330,F331)</f>
        <v>000</v>
      </c>
    </row>
    <row r="330" spans="1:7" x14ac:dyDescent="0.25">
      <c r="A330" s="4">
        <f t="shared" ref="A330" si="439">A329</f>
        <v>107</v>
      </c>
      <c r="B330" s="4" t="str">
        <f>MID(VLOOKUP(A330/4,'Nyquist Rate - Tx'!$E$15:$J$270,6),(MOD(A330,4)+1),1)</f>
        <v>0</v>
      </c>
      <c r="C330" s="5">
        <f t="shared" ca="1" si="436"/>
        <v>-92</v>
      </c>
      <c r="D330" s="5">
        <f t="shared" ca="1" si="433"/>
        <v>-0.64400000000000002</v>
      </c>
      <c r="E330" s="5">
        <f t="shared" ca="1" si="434"/>
        <v>-0.64400000000000002</v>
      </c>
      <c r="F330" s="30">
        <f t="shared" ca="1" si="437"/>
        <v>0</v>
      </c>
      <c r="G330" s="28"/>
    </row>
    <row r="331" spans="1:7" x14ac:dyDescent="0.25">
      <c r="A331" s="4">
        <f t="shared" ref="A331" si="440">A329</f>
        <v>107</v>
      </c>
      <c r="B331" s="4" t="str">
        <f>MID(VLOOKUP(A331/4,'Nyquist Rate - Tx'!$E$15:$J$270,6),(MOD(A331,4)+1),1)</f>
        <v>0</v>
      </c>
      <c r="C331" s="5">
        <f t="shared" ca="1" si="436"/>
        <v>54</v>
      </c>
      <c r="D331" s="5">
        <f t="shared" ca="1" si="433"/>
        <v>0.378</v>
      </c>
      <c r="E331" s="5">
        <f t="shared" ca="1" si="434"/>
        <v>0.378</v>
      </c>
      <c r="F331" s="30">
        <f t="shared" ca="1" si="437"/>
        <v>0</v>
      </c>
      <c r="G331" s="28"/>
    </row>
    <row r="332" spans="1:7" x14ac:dyDescent="0.25">
      <c r="A332" s="4">
        <f t="shared" ref="A332" si="441">A329+1</f>
        <v>108</v>
      </c>
      <c r="B332" s="4" t="str">
        <f>MID(VLOOKUP(A332/4,'Nyquist Rate - Tx'!$E$15:$J$270,6),(MOD(A332,4)+1),1)</f>
        <v>0</v>
      </c>
      <c r="C332" s="5">
        <f t="shared" ca="1" si="436"/>
        <v>-99</v>
      </c>
      <c r="D332" s="5">
        <f t="shared" ca="1" si="433"/>
        <v>-0.69299999999999995</v>
      </c>
      <c r="E332" s="5">
        <f t="shared" ca="1" si="434"/>
        <v>-0.69299999999999995</v>
      </c>
      <c r="F332" s="30">
        <f t="shared" ca="1" si="437"/>
        <v>0</v>
      </c>
      <c r="G332" s="30" t="str">
        <f t="shared" ref="G332" ca="1" si="442">CONCATENATE(F332,F333,F334)</f>
        <v>000</v>
      </c>
    </row>
    <row r="333" spans="1:7" x14ac:dyDescent="0.25">
      <c r="A333" s="4">
        <f t="shared" ref="A333" si="443">A332</f>
        <v>108</v>
      </c>
      <c r="B333" s="4" t="str">
        <f>MID(VLOOKUP(A333/4,'Nyquist Rate - Tx'!$E$15:$J$270,6),(MOD(A333,4)+1),1)</f>
        <v>0</v>
      </c>
      <c r="C333" s="5">
        <f t="shared" ca="1" si="436"/>
        <v>55</v>
      </c>
      <c r="D333" s="5">
        <f t="shared" ca="1" si="433"/>
        <v>0.38500000000000001</v>
      </c>
      <c r="E333" s="5">
        <f t="shared" ca="1" si="434"/>
        <v>0.38500000000000001</v>
      </c>
      <c r="F333" s="30">
        <f t="shared" ca="1" si="437"/>
        <v>0</v>
      </c>
      <c r="G333" s="28"/>
    </row>
    <row r="334" spans="1:7" x14ac:dyDescent="0.25">
      <c r="A334" s="4">
        <f t="shared" ref="A334" si="444">A332</f>
        <v>108</v>
      </c>
      <c r="B334" s="4" t="str">
        <f>MID(VLOOKUP(A334/4,'Nyquist Rate - Tx'!$E$15:$J$270,6),(MOD(A334,4)+1),1)</f>
        <v>0</v>
      </c>
      <c r="C334" s="5">
        <f t="shared" ca="1" si="436"/>
        <v>-77</v>
      </c>
      <c r="D334" s="5">
        <f t="shared" ca="1" si="433"/>
        <v>-0.53899999999999992</v>
      </c>
      <c r="E334" s="5">
        <f t="shared" ca="1" si="434"/>
        <v>-0.53899999999999992</v>
      </c>
      <c r="F334" s="30">
        <f t="shared" ca="1" si="437"/>
        <v>0</v>
      </c>
      <c r="G334" s="28"/>
    </row>
    <row r="335" spans="1:7" x14ac:dyDescent="0.25">
      <c r="A335" s="4">
        <f t="shared" ref="A335" si="445">A332+1</f>
        <v>109</v>
      </c>
      <c r="B335" s="4" t="str">
        <f>MID(VLOOKUP(A335/4,'Nyquist Rate - Tx'!$E$15:$J$270,6),(MOD(A335,4)+1),1)</f>
        <v>0</v>
      </c>
      <c r="C335" s="5">
        <f t="shared" ca="1" si="436"/>
        <v>-33</v>
      </c>
      <c r="D335" s="5">
        <f t="shared" ca="1" si="433"/>
        <v>-0.23099999999999998</v>
      </c>
      <c r="E335" s="5">
        <f t="shared" ca="1" si="434"/>
        <v>-0.23099999999999998</v>
      </c>
      <c r="F335" s="30">
        <f t="shared" ca="1" si="437"/>
        <v>0</v>
      </c>
      <c r="G335" s="30" t="str">
        <f t="shared" ref="G335" ca="1" si="446">CONCATENATE(F335,F336,F337)</f>
        <v>001</v>
      </c>
    </row>
    <row r="336" spans="1:7" x14ac:dyDescent="0.25">
      <c r="A336" s="4">
        <f t="shared" ref="A336" si="447">A335</f>
        <v>109</v>
      </c>
      <c r="B336" s="4" t="str">
        <f>MID(VLOOKUP(A336/4,'Nyquist Rate - Tx'!$E$15:$J$270,6),(MOD(A336,4)+1),1)</f>
        <v>0</v>
      </c>
      <c r="C336" s="5">
        <f t="shared" ca="1" si="436"/>
        <v>37</v>
      </c>
      <c r="D336" s="5">
        <f t="shared" ca="1" si="433"/>
        <v>0.25900000000000001</v>
      </c>
      <c r="E336" s="5">
        <f t="shared" ca="1" si="434"/>
        <v>0.25900000000000001</v>
      </c>
      <c r="F336" s="30">
        <f t="shared" ca="1" si="437"/>
        <v>0</v>
      </c>
      <c r="G336" s="28"/>
    </row>
    <row r="337" spans="1:7" x14ac:dyDescent="0.25">
      <c r="A337" s="4">
        <f t="shared" ref="A337" si="448">A335</f>
        <v>109</v>
      </c>
      <c r="B337" s="4" t="str">
        <f>MID(VLOOKUP(A337/4,'Nyquist Rate - Tx'!$E$15:$J$270,6),(MOD(A337,4)+1),1)</f>
        <v>0</v>
      </c>
      <c r="C337" s="5">
        <f t="shared" ca="1" si="436"/>
        <v>91</v>
      </c>
      <c r="D337" s="5">
        <f t="shared" ca="1" si="433"/>
        <v>0.63700000000000001</v>
      </c>
      <c r="E337" s="5">
        <f t="shared" ca="1" si="434"/>
        <v>0.63700000000000001</v>
      </c>
      <c r="F337" s="30">
        <f t="shared" ca="1" si="437"/>
        <v>1</v>
      </c>
      <c r="G337" s="28"/>
    </row>
    <row r="338" spans="1:7" x14ac:dyDescent="0.25">
      <c r="A338" s="4">
        <f t="shared" ref="A338" si="449">A335+1</f>
        <v>110</v>
      </c>
      <c r="B338" s="4" t="str">
        <f>MID(VLOOKUP(A338/4,'Nyquist Rate - Tx'!$E$15:$J$270,6),(MOD(A338,4)+1),1)</f>
        <v>0</v>
      </c>
      <c r="C338" s="5">
        <f t="shared" ca="1" si="436"/>
        <v>96</v>
      </c>
      <c r="D338" s="5">
        <f t="shared" ca="1" si="433"/>
        <v>0.67199999999999993</v>
      </c>
      <c r="E338" s="5">
        <f t="shared" ca="1" si="434"/>
        <v>0.67199999999999993</v>
      </c>
      <c r="F338" s="30">
        <f t="shared" ca="1" si="437"/>
        <v>1</v>
      </c>
      <c r="G338" s="30" t="str">
        <f t="shared" ref="G338" ca="1" si="450">CONCATENATE(F338,F339,F340)</f>
        <v>100</v>
      </c>
    </row>
    <row r="339" spans="1:7" x14ac:dyDescent="0.25">
      <c r="A339" s="4">
        <f t="shared" ref="A339" si="451">A338</f>
        <v>110</v>
      </c>
      <c r="B339" s="4" t="str">
        <f>MID(VLOOKUP(A339/4,'Nyquist Rate - Tx'!$E$15:$J$270,6),(MOD(A339,4)+1),1)</f>
        <v>0</v>
      </c>
      <c r="C339" s="5">
        <f t="shared" ca="1" si="436"/>
        <v>-35</v>
      </c>
      <c r="D339" s="5">
        <f t="shared" ca="1" si="433"/>
        <v>-0.24499999999999997</v>
      </c>
      <c r="E339" s="5">
        <f t="shared" ca="1" si="434"/>
        <v>-0.24499999999999997</v>
      </c>
      <c r="F339" s="30">
        <f t="shared" ca="1" si="437"/>
        <v>0</v>
      </c>
      <c r="G339" s="28"/>
    </row>
    <row r="340" spans="1:7" x14ac:dyDescent="0.25">
      <c r="A340" s="4">
        <f t="shared" ref="A340" si="452">A338</f>
        <v>110</v>
      </c>
      <c r="B340" s="4" t="str">
        <f>MID(VLOOKUP(A340/4,'Nyquist Rate - Tx'!$E$15:$J$270,6),(MOD(A340,4)+1),1)</f>
        <v>0</v>
      </c>
      <c r="C340" s="5">
        <f t="shared" ca="1" si="436"/>
        <v>-97</v>
      </c>
      <c r="D340" s="5">
        <f t="shared" ca="1" si="433"/>
        <v>-0.67899999999999994</v>
      </c>
      <c r="E340" s="5">
        <f t="shared" ca="1" si="434"/>
        <v>-0.67899999999999994</v>
      </c>
      <c r="F340" s="30">
        <f t="shared" ca="1" si="437"/>
        <v>0</v>
      </c>
      <c r="G340" s="28"/>
    </row>
    <row r="341" spans="1:7" x14ac:dyDescent="0.25">
      <c r="A341" s="4">
        <f t="shared" ref="A341" si="453">A338+1</f>
        <v>111</v>
      </c>
      <c r="B341" s="4" t="str">
        <f>MID(VLOOKUP(A341/4,'Nyquist Rate - Tx'!$E$15:$J$270,6),(MOD(A341,4)+1),1)</f>
        <v>0</v>
      </c>
      <c r="C341" s="5">
        <f t="shared" ca="1" si="436"/>
        <v>25</v>
      </c>
      <c r="D341" s="5">
        <f t="shared" ca="1" si="433"/>
        <v>0.17499999999999999</v>
      </c>
      <c r="E341" s="5">
        <f t="shared" ca="1" si="434"/>
        <v>0.17499999999999999</v>
      </c>
      <c r="F341" s="30">
        <f t="shared" ca="1" si="437"/>
        <v>0</v>
      </c>
      <c r="G341" s="30" t="str">
        <f t="shared" ref="G341" ca="1" si="454">CONCATENATE(F341,F342,F343)</f>
        <v>000</v>
      </c>
    </row>
    <row r="342" spans="1:7" x14ac:dyDescent="0.25">
      <c r="A342" s="4">
        <f t="shared" ref="A342" si="455">A341</f>
        <v>111</v>
      </c>
      <c r="B342" s="4" t="str">
        <f>MID(VLOOKUP(A342/4,'Nyquist Rate - Tx'!$E$15:$J$270,6),(MOD(A342,4)+1),1)</f>
        <v>0</v>
      </c>
      <c r="C342" s="5">
        <f t="shared" ca="1" si="436"/>
        <v>-42</v>
      </c>
      <c r="D342" s="5">
        <f t="shared" ca="1" si="433"/>
        <v>-0.29399999999999998</v>
      </c>
      <c r="E342" s="5">
        <f t="shared" ca="1" si="434"/>
        <v>-0.29399999999999998</v>
      </c>
      <c r="F342" s="30">
        <f t="shared" ca="1" si="437"/>
        <v>0</v>
      </c>
      <c r="G342" s="28"/>
    </row>
    <row r="343" spans="1:7" x14ac:dyDescent="0.25">
      <c r="A343" s="4">
        <f t="shared" ref="A343" si="456">A341</f>
        <v>111</v>
      </c>
      <c r="B343" s="4" t="str">
        <f>MID(VLOOKUP(A343/4,'Nyquist Rate - Tx'!$E$15:$J$270,6),(MOD(A343,4)+1),1)</f>
        <v>0</v>
      </c>
      <c r="C343" s="5">
        <f t="shared" ca="1" si="436"/>
        <v>57</v>
      </c>
      <c r="D343" s="5">
        <f t="shared" ca="1" si="433"/>
        <v>0.39899999999999997</v>
      </c>
      <c r="E343" s="5">
        <f t="shared" ca="1" si="434"/>
        <v>0.39899999999999997</v>
      </c>
      <c r="F343" s="30">
        <f t="shared" ca="1" si="437"/>
        <v>0</v>
      </c>
      <c r="G343" s="28"/>
    </row>
    <row r="344" spans="1:7" x14ac:dyDescent="0.25">
      <c r="A344" s="4">
        <f t="shared" ref="A344" si="457">A341+1</f>
        <v>112</v>
      </c>
      <c r="B344" s="4" t="str">
        <f>MID(VLOOKUP(A344/4,'Nyquist Rate - Tx'!$E$15:$J$270,6),(MOD(A344,4)+1),1)</f>
        <v>1</v>
      </c>
      <c r="C344" s="5">
        <f t="shared" ca="1" si="436"/>
        <v>-95</v>
      </c>
      <c r="D344" s="5">
        <f t="shared" ca="1" si="433"/>
        <v>-0.66499999999999992</v>
      </c>
      <c r="E344" s="5">
        <f t="shared" ca="1" si="434"/>
        <v>0.33500000000000008</v>
      </c>
      <c r="F344" s="30">
        <f t="shared" ca="1" si="437"/>
        <v>0</v>
      </c>
      <c r="G344" s="30" t="str">
        <f t="shared" ref="G344" ca="1" si="458">CONCATENATE(F344,F345,F346)</f>
        <v>010</v>
      </c>
    </row>
    <row r="345" spans="1:7" x14ac:dyDescent="0.25">
      <c r="A345" s="4">
        <f t="shared" ref="A345" si="459">A344</f>
        <v>112</v>
      </c>
      <c r="B345" s="4" t="str">
        <f>MID(VLOOKUP(A345/4,'Nyquist Rate - Tx'!$E$15:$J$270,6),(MOD(A345,4)+1),1)</f>
        <v>1</v>
      </c>
      <c r="C345" s="5">
        <f t="shared" ca="1" si="436"/>
        <v>-12</v>
      </c>
      <c r="D345" s="5">
        <f t="shared" ca="1" si="433"/>
        <v>-8.3999999999999991E-2</v>
      </c>
      <c r="E345" s="5">
        <f t="shared" ca="1" si="434"/>
        <v>0.91600000000000004</v>
      </c>
      <c r="F345" s="30">
        <f t="shared" ca="1" si="437"/>
        <v>1</v>
      </c>
      <c r="G345" s="28"/>
    </row>
    <row r="346" spans="1:7" x14ac:dyDescent="0.25">
      <c r="A346" s="4">
        <f t="shared" ref="A346" si="460">A344</f>
        <v>112</v>
      </c>
      <c r="B346" s="4" t="str">
        <f>MID(VLOOKUP(A346/4,'Nyquist Rate - Tx'!$E$15:$J$270,6),(MOD(A346,4)+1),1)</f>
        <v>1</v>
      </c>
      <c r="C346" s="5">
        <f t="shared" ca="1" si="436"/>
        <v>-77</v>
      </c>
      <c r="D346" s="5">
        <f t="shared" ca="1" si="433"/>
        <v>-0.53899999999999992</v>
      </c>
      <c r="E346" s="5">
        <f t="shared" ca="1" si="434"/>
        <v>0.46100000000000008</v>
      </c>
      <c r="F346" s="30">
        <f t="shared" ca="1" si="437"/>
        <v>0</v>
      </c>
      <c r="G346" s="28"/>
    </row>
    <row r="347" spans="1:7" x14ac:dyDescent="0.25">
      <c r="A347" s="4">
        <f t="shared" ref="A347" si="461">A344+1</f>
        <v>113</v>
      </c>
      <c r="B347" s="4" t="str">
        <f>MID(VLOOKUP(A347/4,'Nyquist Rate - Tx'!$E$15:$J$270,6),(MOD(A347,4)+1),1)</f>
        <v>0</v>
      </c>
      <c r="C347" s="5">
        <f t="shared" ca="1" si="436"/>
        <v>-43</v>
      </c>
      <c r="D347" s="5">
        <f t="shared" ca="1" si="433"/>
        <v>-0.30099999999999999</v>
      </c>
      <c r="E347" s="5">
        <f t="shared" ca="1" si="434"/>
        <v>-0.30099999999999999</v>
      </c>
      <c r="F347" s="30">
        <f t="shared" ca="1" si="437"/>
        <v>0</v>
      </c>
      <c r="G347" s="30" t="str">
        <f t="shared" ref="G347" ca="1" si="462">CONCATENATE(F347,F348,F349)</f>
        <v>000</v>
      </c>
    </row>
    <row r="348" spans="1:7" x14ac:dyDescent="0.25">
      <c r="A348" s="4">
        <f t="shared" ref="A348" si="463">A347</f>
        <v>113</v>
      </c>
      <c r="B348" s="4" t="str">
        <f>MID(VLOOKUP(A348/4,'Nyquist Rate - Tx'!$E$15:$J$270,6),(MOD(A348,4)+1),1)</f>
        <v>0</v>
      </c>
      <c r="C348" s="5">
        <f t="shared" ca="1" si="436"/>
        <v>28</v>
      </c>
      <c r="D348" s="5">
        <f t="shared" ca="1" si="433"/>
        <v>0.19600000000000001</v>
      </c>
      <c r="E348" s="5">
        <f t="shared" ca="1" si="434"/>
        <v>0.19600000000000001</v>
      </c>
      <c r="F348" s="30">
        <f t="shared" ca="1" si="437"/>
        <v>0</v>
      </c>
      <c r="G348" s="28"/>
    </row>
    <row r="349" spans="1:7" x14ac:dyDescent="0.25">
      <c r="A349" s="4">
        <f t="shared" ref="A349" si="464">A347</f>
        <v>113</v>
      </c>
      <c r="B349" s="4" t="str">
        <f>MID(VLOOKUP(A349/4,'Nyquist Rate - Tx'!$E$15:$J$270,6),(MOD(A349,4)+1),1)</f>
        <v>0</v>
      </c>
      <c r="C349" s="5">
        <f t="shared" ca="1" si="436"/>
        <v>-61</v>
      </c>
      <c r="D349" s="5">
        <f t="shared" ca="1" si="433"/>
        <v>-0.42699999999999999</v>
      </c>
      <c r="E349" s="5">
        <f t="shared" ca="1" si="434"/>
        <v>-0.42699999999999999</v>
      </c>
      <c r="F349" s="30">
        <f t="shared" ca="1" si="437"/>
        <v>0</v>
      </c>
      <c r="G349" s="28"/>
    </row>
    <row r="350" spans="1:7" x14ac:dyDescent="0.25">
      <c r="A350" s="4">
        <f t="shared" ref="A350" si="465">A347+1</f>
        <v>114</v>
      </c>
      <c r="B350" s="4" t="str">
        <f>MID(VLOOKUP(A350/4,'Nyquist Rate - Tx'!$E$15:$J$270,6),(MOD(A350,4)+1),1)</f>
        <v>0</v>
      </c>
      <c r="C350" s="5">
        <f t="shared" ca="1" si="436"/>
        <v>-43</v>
      </c>
      <c r="D350" s="5">
        <f t="shared" ca="1" si="433"/>
        <v>-0.30099999999999999</v>
      </c>
      <c r="E350" s="5">
        <f t="shared" ca="1" si="434"/>
        <v>-0.30099999999999999</v>
      </c>
      <c r="F350" s="30">
        <f t="shared" ca="1" si="437"/>
        <v>0</v>
      </c>
      <c r="G350" s="30" t="str">
        <f t="shared" ref="G350" ca="1" si="466">CONCATENATE(F350,F351,F352)</f>
        <v>000</v>
      </c>
    </row>
    <row r="351" spans="1:7" x14ac:dyDescent="0.25">
      <c r="A351" s="4">
        <f t="shared" ref="A351" si="467">A350</f>
        <v>114</v>
      </c>
      <c r="B351" s="4" t="str">
        <f>MID(VLOOKUP(A351/4,'Nyquist Rate - Tx'!$E$15:$J$270,6),(MOD(A351,4)+1),1)</f>
        <v>0</v>
      </c>
      <c r="C351" s="5">
        <f t="shared" ca="1" si="436"/>
        <v>-59</v>
      </c>
      <c r="D351" s="5">
        <f t="shared" ca="1" si="433"/>
        <v>-0.41299999999999998</v>
      </c>
      <c r="E351" s="5">
        <f t="shared" ca="1" si="434"/>
        <v>-0.41299999999999998</v>
      </c>
      <c r="F351" s="30">
        <f t="shared" ca="1" si="437"/>
        <v>0</v>
      </c>
      <c r="G351" s="28"/>
    </row>
    <row r="352" spans="1:7" x14ac:dyDescent="0.25">
      <c r="A352" s="4">
        <f t="shared" ref="A352" si="468">A350</f>
        <v>114</v>
      </c>
      <c r="B352" s="4" t="str">
        <f>MID(VLOOKUP(A352/4,'Nyquist Rate - Tx'!$E$15:$J$270,6),(MOD(A352,4)+1),1)</f>
        <v>0</v>
      </c>
      <c r="C352" s="5">
        <f t="shared" ca="1" si="436"/>
        <v>-99</v>
      </c>
      <c r="D352" s="5">
        <f t="shared" ca="1" si="433"/>
        <v>-0.69299999999999995</v>
      </c>
      <c r="E352" s="5">
        <f t="shared" ca="1" si="434"/>
        <v>-0.69299999999999995</v>
      </c>
      <c r="F352" s="30">
        <f t="shared" ca="1" si="437"/>
        <v>0</v>
      </c>
      <c r="G352" s="28"/>
    </row>
    <row r="353" spans="1:7" x14ac:dyDescent="0.25">
      <c r="A353" s="4">
        <f t="shared" ref="A353" si="469">A350+1</f>
        <v>115</v>
      </c>
      <c r="B353" s="4" t="str">
        <f>MID(VLOOKUP(A353/4,'Nyquist Rate - Tx'!$E$15:$J$270,6),(MOD(A353,4)+1),1)</f>
        <v>1</v>
      </c>
      <c r="C353" s="5">
        <f t="shared" ca="1" si="436"/>
        <v>-89</v>
      </c>
      <c r="D353" s="5">
        <f t="shared" ca="1" si="433"/>
        <v>-0.623</v>
      </c>
      <c r="E353" s="5">
        <f t="shared" ca="1" si="434"/>
        <v>0.377</v>
      </c>
      <c r="F353" s="30">
        <f t="shared" ca="1" si="437"/>
        <v>0</v>
      </c>
      <c r="G353" s="30" t="str">
        <f t="shared" ref="G353" ca="1" si="470">CONCATENATE(F353,F354,F355)</f>
        <v>000</v>
      </c>
    </row>
    <row r="354" spans="1:7" x14ac:dyDescent="0.25">
      <c r="A354" s="4">
        <f t="shared" ref="A354" si="471">A353</f>
        <v>115</v>
      </c>
      <c r="B354" s="4" t="str">
        <f>MID(VLOOKUP(A354/4,'Nyquist Rate - Tx'!$E$15:$J$270,6),(MOD(A354,4)+1),1)</f>
        <v>1</v>
      </c>
      <c r="C354" s="5">
        <f t="shared" ca="1" si="436"/>
        <v>-91</v>
      </c>
      <c r="D354" s="5">
        <f t="shared" ca="1" si="433"/>
        <v>-0.63700000000000001</v>
      </c>
      <c r="E354" s="5">
        <f t="shared" ca="1" si="434"/>
        <v>0.36299999999999999</v>
      </c>
      <c r="F354" s="30">
        <f t="shared" ca="1" si="437"/>
        <v>0</v>
      </c>
      <c r="G354" s="28"/>
    </row>
    <row r="355" spans="1:7" x14ac:dyDescent="0.25">
      <c r="A355" s="4">
        <f t="shared" ref="A355" si="472">A353</f>
        <v>115</v>
      </c>
      <c r="B355" s="4" t="str">
        <f>MID(VLOOKUP(A355/4,'Nyquist Rate - Tx'!$E$15:$J$270,6),(MOD(A355,4)+1),1)</f>
        <v>1</v>
      </c>
      <c r="C355" s="5">
        <f t="shared" ca="1" si="436"/>
        <v>-72</v>
      </c>
      <c r="D355" s="5">
        <f t="shared" ca="1" si="433"/>
        <v>-0.504</v>
      </c>
      <c r="E355" s="5">
        <f t="shared" ca="1" si="434"/>
        <v>0.496</v>
      </c>
      <c r="F355" s="30">
        <f t="shared" ca="1" si="437"/>
        <v>0</v>
      </c>
      <c r="G355" s="28"/>
    </row>
    <row r="356" spans="1:7" x14ac:dyDescent="0.25">
      <c r="A356" s="4">
        <f t="shared" ref="A356" si="473">A353+1</f>
        <v>116</v>
      </c>
      <c r="B356" s="4" t="str">
        <f>MID(VLOOKUP(A356/4,'Nyquist Rate - Tx'!$E$15:$J$270,6),(MOD(A356,4)+1),1)</f>
        <v>0</v>
      </c>
      <c r="C356" s="5">
        <f t="shared" ca="1" si="436"/>
        <v>3</v>
      </c>
      <c r="D356" s="5">
        <f t="shared" ca="1" si="433"/>
        <v>2.0999999999999998E-2</v>
      </c>
      <c r="E356" s="5">
        <f t="shared" ca="1" si="434"/>
        <v>2.0999999999999998E-2</v>
      </c>
      <c r="F356" s="30">
        <f t="shared" ca="1" si="437"/>
        <v>0</v>
      </c>
      <c r="G356" s="30" t="str">
        <f t="shared" ref="G356" ca="1" si="474">CONCATENATE(F356,F357,F358)</f>
        <v>000</v>
      </c>
    </row>
    <row r="357" spans="1:7" x14ac:dyDescent="0.25">
      <c r="A357" s="4">
        <f t="shared" ref="A357" si="475">A356</f>
        <v>116</v>
      </c>
      <c r="B357" s="4" t="str">
        <f>MID(VLOOKUP(A357/4,'Nyquist Rate - Tx'!$E$15:$J$270,6),(MOD(A357,4)+1),1)</f>
        <v>0</v>
      </c>
      <c r="C357" s="5">
        <f t="shared" ca="1" si="436"/>
        <v>28</v>
      </c>
      <c r="D357" s="5">
        <f t="shared" ca="1" si="433"/>
        <v>0.19600000000000001</v>
      </c>
      <c r="E357" s="5">
        <f t="shared" ca="1" si="434"/>
        <v>0.19600000000000001</v>
      </c>
      <c r="F357" s="30">
        <f t="shared" ca="1" si="437"/>
        <v>0</v>
      </c>
      <c r="G357" s="28"/>
    </row>
    <row r="358" spans="1:7" x14ac:dyDescent="0.25">
      <c r="A358" s="4">
        <f t="shared" ref="A358" si="476">A356</f>
        <v>116</v>
      </c>
      <c r="B358" s="4" t="str">
        <f>MID(VLOOKUP(A358/4,'Nyquist Rate - Tx'!$E$15:$J$270,6),(MOD(A358,4)+1),1)</f>
        <v>0</v>
      </c>
      <c r="C358" s="5">
        <f t="shared" ca="1" si="436"/>
        <v>-15</v>
      </c>
      <c r="D358" s="5">
        <f t="shared" ca="1" si="433"/>
        <v>-0.105</v>
      </c>
      <c r="E358" s="5">
        <f t="shared" ca="1" si="434"/>
        <v>-0.105</v>
      </c>
      <c r="F358" s="30">
        <f t="shared" ca="1" si="437"/>
        <v>0</v>
      </c>
      <c r="G358" s="28"/>
    </row>
    <row r="359" spans="1:7" x14ac:dyDescent="0.25">
      <c r="A359" s="4">
        <f t="shared" ref="A359" si="477">A356+1</f>
        <v>117</v>
      </c>
      <c r="B359" s="4" t="str">
        <f>MID(VLOOKUP(A359/4,'Nyquist Rate - Tx'!$E$15:$J$270,6),(MOD(A359,4)+1),1)</f>
        <v>0</v>
      </c>
      <c r="C359" s="5">
        <f t="shared" ca="1" si="436"/>
        <v>57</v>
      </c>
      <c r="D359" s="5">
        <f t="shared" ca="1" si="433"/>
        <v>0.39899999999999997</v>
      </c>
      <c r="E359" s="5">
        <f t="shared" ca="1" si="434"/>
        <v>0.39899999999999997</v>
      </c>
      <c r="F359" s="30">
        <f t="shared" ca="1" si="437"/>
        <v>0</v>
      </c>
      <c r="G359" s="30" t="str">
        <f t="shared" ref="G359" ca="1" si="478">CONCATENATE(F359,F360,F361)</f>
        <v>000</v>
      </c>
    </row>
    <row r="360" spans="1:7" x14ac:dyDescent="0.25">
      <c r="A360" s="4">
        <f t="shared" ref="A360" si="479">A359</f>
        <v>117</v>
      </c>
      <c r="B360" s="4" t="str">
        <f>MID(VLOOKUP(A360/4,'Nyquist Rate - Tx'!$E$15:$J$270,6),(MOD(A360,4)+1),1)</f>
        <v>0</v>
      </c>
      <c r="C360" s="5">
        <f t="shared" ca="1" si="436"/>
        <v>20</v>
      </c>
      <c r="D360" s="5">
        <f t="shared" ca="1" si="433"/>
        <v>0.13999999999999999</v>
      </c>
      <c r="E360" s="5">
        <f t="shared" ca="1" si="434"/>
        <v>0.13999999999999999</v>
      </c>
      <c r="F360" s="30">
        <f t="shared" ca="1" si="437"/>
        <v>0</v>
      </c>
      <c r="G360" s="28"/>
    </row>
    <row r="361" spans="1:7" x14ac:dyDescent="0.25">
      <c r="A361" s="4">
        <f t="shared" ref="A361" si="480">A359</f>
        <v>117</v>
      </c>
      <c r="B361" s="4" t="str">
        <f>MID(VLOOKUP(A361/4,'Nyquist Rate - Tx'!$E$15:$J$270,6),(MOD(A361,4)+1),1)</f>
        <v>0</v>
      </c>
      <c r="C361" s="5">
        <f t="shared" ca="1" si="436"/>
        <v>-67</v>
      </c>
      <c r="D361" s="5">
        <f t="shared" ca="1" si="433"/>
        <v>-0.46899999999999997</v>
      </c>
      <c r="E361" s="5">
        <f t="shared" ca="1" si="434"/>
        <v>-0.46899999999999997</v>
      </c>
      <c r="F361" s="30">
        <f t="shared" ca="1" si="437"/>
        <v>0</v>
      </c>
      <c r="G361" s="28"/>
    </row>
    <row r="362" spans="1:7" x14ac:dyDescent="0.25">
      <c r="A362" s="4">
        <f t="shared" ref="A362" si="481">A359+1</f>
        <v>118</v>
      </c>
      <c r="B362" s="4" t="str">
        <f>MID(VLOOKUP(A362/4,'Nyquist Rate - Tx'!$E$15:$J$270,6),(MOD(A362,4)+1),1)</f>
        <v>0</v>
      </c>
      <c r="C362" s="5">
        <f t="shared" ca="1" si="436"/>
        <v>-27</v>
      </c>
      <c r="D362" s="5">
        <f t="shared" ca="1" si="433"/>
        <v>-0.189</v>
      </c>
      <c r="E362" s="5">
        <f t="shared" ca="1" si="434"/>
        <v>-0.189</v>
      </c>
      <c r="F362" s="30">
        <f t="shared" ca="1" si="437"/>
        <v>0</v>
      </c>
      <c r="G362" s="30" t="str">
        <f t="shared" ref="G362" ca="1" si="482">CONCATENATE(F362,F363,F364)</f>
        <v>000</v>
      </c>
    </row>
    <row r="363" spans="1:7" x14ac:dyDescent="0.25">
      <c r="A363" s="4">
        <f t="shared" ref="A363" si="483">A362</f>
        <v>118</v>
      </c>
      <c r="B363" s="4" t="str">
        <f>MID(VLOOKUP(A363/4,'Nyquist Rate - Tx'!$E$15:$J$270,6),(MOD(A363,4)+1),1)</f>
        <v>0</v>
      </c>
      <c r="C363" s="5">
        <f t="shared" ca="1" si="436"/>
        <v>-4</v>
      </c>
      <c r="D363" s="5">
        <f t="shared" ca="1" si="433"/>
        <v>-2.7999999999999997E-2</v>
      </c>
      <c r="E363" s="5">
        <f t="shared" ca="1" si="434"/>
        <v>-2.7999999999999997E-2</v>
      </c>
      <c r="F363" s="30">
        <f t="shared" ca="1" si="437"/>
        <v>0</v>
      </c>
      <c r="G363" s="28"/>
    </row>
    <row r="364" spans="1:7" x14ac:dyDescent="0.25">
      <c r="A364" s="4">
        <f t="shared" ref="A364" si="484">A362</f>
        <v>118</v>
      </c>
      <c r="B364" s="4" t="str">
        <f>MID(VLOOKUP(A364/4,'Nyquist Rate - Tx'!$E$15:$J$270,6),(MOD(A364,4)+1),1)</f>
        <v>0</v>
      </c>
      <c r="C364" s="5">
        <f t="shared" ca="1" si="436"/>
        <v>-91</v>
      </c>
      <c r="D364" s="5">
        <f t="shared" ca="1" si="433"/>
        <v>-0.63700000000000001</v>
      </c>
      <c r="E364" s="5">
        <f t="shared" ca="1" si="434"/>
        <v>-0.63700000000000001</v>
      </c>
      <c r="F364" s="30">
        <f t="shared" ca="1" si="437"/>
        <v>0</v>
      </c>
      <c r="G364" s="28"/>
    </row>
    <row r="365" spans="1:7" x14ac:dyDescent="0.25">
      <c r="A365" s="4">
        <f t="shared" ref="A365" si="485">A362+1</f>
        <v>119</v>
      </c>
      <c r="B365" s="4" t="str">
        <f>MID(VLOOKUP(A365/4,'Nyquist Rate - Tx'!$E$15:$J$270,6),(MOD(A365,4)+1),1)</f>
        <v>0</v>
      </c>
      <c r="C365" s="5">
        <f t="shared" ca="1" si="436"/>
        <v>92</v>
      </c>
      <c r="D365" s="5">
        <f t="shared" ca="1" si="433"/>
        <v>0.64400000000000002</v>
      </c>
      <c r="E365" s="5">
        <f t="shared" ca="1" si="434"/>
        <v>0.64400000000000002</v>
      </c>
      <c r="F365" s="30">
        <f t="shared" ca="1" si="437"/>
        <v>1</v>
      </c>
      <c r="G365" s="30" t="str">
        <f t="shared" ref="G365" ca="1" si="486">CONCATENATE(F365,F366,F367)</f>
        <v>100</v>
      </c>
    </row>
    <row r="366" spans="1:7" x14ac:dyDescent="0.25">
      <c r="A366" s="4">
        <f t="shared" ref="A366" si="487">A365</f>
        <v>119</v>
      </c>
      <c r="B366" s="4" t="str">
        <f>MID(VLOOKUP(A366/4,'Nyquist Rate - Tx'!$E$15:$J$270,6),(MOD(A366,4)+1),1)</f>
        <v>0</v>
      </c>
      <c r="C366" s="5">
        <f t="shared" ca="1" si="436"/>
        <v>-72</v>
      </c>
      <c r="D366" s="5">
        <f t="shared" ca="1" si="433"/>
        <v>-0.504</v>
      </c>
      <c r="E366" s="5">
        <f t="shared" ca="1" si="434"/>
        <v>-0.504</v>
      </c>
      <c r="F366" s="30">
        <f t="shared" ca="1" si="437"/>
        <v>0</v>
      </c>
      <c r="G366" s="28"/>
    </row>
    <row r="367" spans="1:7" x14ac:dyDescent="0.25">
      <c r="A367" s="4">
        <f t="shared" ref="A367" si="488">A365</f>
        <v>119</v>
      </c>
      <c r="B367" s="4" t="str">
        <f>MID(VLOOKUP(A367/4,'Nyquist Rate - Tx'!$E$15:$J$270,6),(MOD(A367,4)+1),1)</f>
        <v>0</v>
      </c>
      <c r="C367" s="5">
        <f t="shared" ca="1" si="436"/>
        <v>-47</v>
      </c>
      <c r="D367" s="5">
        <f t="shared" ca="1" si="433"/>
        <v>-0.32899999999999996</v>
      </c>
      <c r="E367" s="5">
        <f t="shared" ca="1" si="434"/>
        <v>-0.32899999999999996</v>
      </c>
      <c r="F367" s="30">
        <f t="shared" ca="1" si="437"/>
        <v>0</v>
      </c>
      <c r="G367" s="28"/>
    </row>
    <row r="368" spans="1:7" x14ac:dyDescent="0.25">
      <c r="A368" s="4">
        <f t="shared" ref="A368" si="489">A365+1</f>
        <v>120</v>
      </c>
      <c r="B368" s="4" t="str">
        <f>MID(VLOOKUP(A368/4,'Nyquist Rate - Tx'!$E$15:$J$270,6),(MOD(A368,4)+1),1)</f>
        <v>0</v>
      </c>
      <c r="C368" s="5">
        <f t="shared" ca="1" si="436"/>
        <v>-16</v>
      </c>
      <c r="D368" s="5">
        <f t="shared" ca="1" si="433"/>
        <v>-0.11199999999999999</v>
      </c>
      <c r="E368" s="5">
        <f t="shared" ca="1" si="434"/>
        <v>-0.11199999999999999</v>
      </c>
      <c r="F368" s="30">
        <f t="shared" ca="1" si="437"/>
        <v>0</v>
      </c>
      <c r="G368" s="30" t="str">
        <f t="shared" ref="G368" ca="1" si="490">CONCATENATE(F368,F369,F370)</f>
        <v>000</v>
      </c>
    </row>
    <row r="369" spans="1:7" x14ac:dyDescent="0.25">
      <c r="A369" s="4">
        <f t="shared" ref="A369" si="491">A368</f>
        <v>120</v>
      </c>
      <c r="B369" s="4" t="str">
        <f>MID(VLOOKUP(A369/4,'Nyquist Rate - Tx'!$E$15:$J$270,6),(MOD(A369,4)+1),1)</f>
        <v>0</v>
      </c>
      <c r="C369" s="5">
        <f t="shared" ca="1" si="436"/>
        <v>11</v>
      </c>
      <c r="D369" s="5">
        <f t="shared" ca="1" si="433"/>
        <v>7.6999999999999999E-2</v>
      </c>
      <c r="E369" s="5">
        <f t="shared" ca="1" si="434"/>
        <v>7.6999999999999999E-2</v>
      </c>
      <c r="F369" s="30">
        <f t="shared" ca="1" si="437"/>
        <v>0</v>
      </c>
      <c r="G369" s="28"/>
    </row>
    <row r="370" spans="1:7" x14ac:dyDescent="0.25">
      <c r="A370" s="4">
        <f t="shared" ref="A370" si="492">A368</f>
        <v>120</v>
      </c>
      <c r="B370" s="4" t="str">
        <f>MID(VLOOKUP(A370/4,'Nyquist Rate - Tx'!$E$15:$J$270,6),(MOD(A370,4)+1),1)</f>
        <v>0</v>
      </c>
      <c r="C370" s="5">
        <f t="shared" ca="1" si="436"/>
        <v>-2</v>
      </c>
      <c r="D370" s="5">
        <f t="shared" ca="1" si="433"/>
        <v>-1.3999999999999999E-2</v>
      </c>
      <c r="E370" s="5">
        <f t="shared" ca="1" si="434"/>
        <v>-1.3999999999999999E-2</v>
      </c>
      <c r="F370" s="30">
        <f t="shared" ca="1" si="437"/>
        <v>0</v>
      </c>
      <c r="G370" s="28"/>
    </row>
    <row r="371" spans="1:7" x14ac:dyDescent="0.25">
      <c r="A371" s="4">
        <f t="shared" ref="A371" si="493">A368+1</f>
        <v>121</v>
      </c>
      <c r="B371" s="4" t="str">
        <f>MID(VLOOKUP(A371/4,'Nyquist Rate - Tx'!$E$15:$J$270,6),(MOD(A371,4)+1),1)</f>
        <v>1</v>
      </c>
      <c r="C371" s="5">
        <f t="shared" ca="1" si="436"/>
        <v>-44</v>
      </c>
      <c r="D371" s="5">
        <f t="shared" ca="1" si="433"/>
        <v>-0.308</v>
      </c>
      <c r="E371" s="5">
        <f t="shared" ca="1" si="434"/>
        <v>0.69199999999999995</v>
      </c>
      <c r="F371" s="30">
        <f t="shared" ca="1" si="437"/>
        <v>1</v>
      </c>
      <c r="G371" s="30" t="str">
        <f t="shared" ref="G371" ca="1" si="494">CONCATENATE(F371,F372,F373)</f>
        <v>111</v>
      </c>
    </row>
    <row r="372" spans="1:7" x14ac:dyDescent="0.25">
      <c r="A372" s="4">
        <f t="shared" ref="A372" si="495">A371</f>
        <v>121</v>
      </c>
      <c r="B372" s="4" t="str">
        <f>MID(VLOOKUP(A372/4,'Nyquist Rate - Tx'!$E$15:$J$270,6),(MOD(A372,4)+1),1)</f>
        <v>1</v>
      </c>
      <c r="C372" s="5">
        <f t="shared" ca="1" si="436"/>
        <v>57</v>
      </c>
      <c r="D372" s="5">
        <f t="shared" ca="1" si="433"/>
        <v>0.39899999999999997</v>
      </c>
      <c r="E372" s="5">
        <f t="shared" ca="1" si="434"/>
        <v>1.399</v>
      </c>
      <c r="F372" s="30">
        <f t="shared" ca="1" si="437"/>
        <v>1</v>
      </c>
      <c r="G372" s="28"/>
    </row>
    <row r="373" spans="1:7" x14ac:dyDescent="0.25">
      <c r="A373" s="4">
        <f t="shared" ref="A373" si="496">A371</f>
        <v>121</v>
      </c>
      <c r="B373" s="4" t="str">
        <f>MID(VLOOKUP(A373/4,'Nyquist Rate - Tx'!$E$15:$J$270,6),(MOD(A373,4)+1),1)</f>
        <v>1</v>
      </c>
      <c r="C373" s="5">
        <f t="shared" ca="1" si="436"/>
        <v>88</v>
      </c>
      <c r="D373" s="5">
        <f t="shared" ca="1" si="433"/>
        <v>0.61599999999999999</v>
      </c>
      <c r="E373" s="5">
        <f t="shared" ca="1" si="434"/>
        <v>1.6160000000000001</v>
      </c>
      <c r="F373" s="30">
        <f t="shared" ca="1" si="437"/>
        <v>1</v>
      </c>
      <c r="G373" s="28"/>
    </row>
    <row r="374" spans="1:7" x14ac:dyDescent="0.25">
      <c r="A374" s="4">
        <f t="shared" ref="A374" si="497">A371+1</f>
        <v>122</v>
      </c>
      <c r="B374" s="4" t="str">
        <f>MID(VLOOKUP(A374/4,'Nyquist Rate - Tx'!$E$15:$J$270,6),(MOD(A374,4)+1),1)</f>
        <v>1</v>
      </c>
      <c r="C374" s="5">
        <f t="shared" ca="1" si="436"/>
        <v>-98</v>
      </c>
      <c r="D374" s="5">
        <f t="shared" ca="1" si="433"/>
        <v>-0.68599999999999994</v>
      </c>
      <c r="E374" s="5">
        <f t="shared" ca="1" si="434"/>
        <v>0.31400000000000006</v>
      </c>
      <c r="F374" s="30">
        <f t="shared" ca="1" si="437"/>
        <v>0</v>
      </c>
      <c r="G374" s="30" t="str">
        <f t="shared" ref="G374" ca="1" si="498">CONCATENATE(F374,F375,F376)</f>
        <v>011</v>
      </c>
    </row>
    <row r="375" spans="1:7" x14ac:dyDescent="0.25">
      <c r="A375" s="4">
        <f t="shared" ref="A375" si="499">A374</f>
        <v>122</v>
      </c>
      <c r="B375" s="4" t="str">
        <f>MID(VLOOKUP(A375/4,'Nyquist Rate - Tx'!$E$15:$J$270,6),(MOD(A375,4)+1),1)</f>
        <v>1</v>
      </c>
      <c r="C375" s="5">
        <f t="shared" ca="1" si="436"/>
        <v>-16</v>
      </c>
      <c r="D375" s="5">
        <f t="shared" ca="1" si="433"/>
        <v>-0.11199999999999999</v>
      </c>
      <c r="E375" s="5">
        <f t="shared" ca="1" si="434"/>
        <v>0.88800000000000001</v>
      </c>
      <c r="F375" s="30">
        <f t="shared" ca="1" si="437"/>
        <v>1</v>
      </c>
      <c r="G375" s="28"/>
    </row>
    <row r="376" spans="1:7" x14ac:dyDescent="0.25">
      <c r="A376" s="4">
        <f t="shared" ref="A376" si="500">A374</f>
        <v>122</v>
      </c>
      <c r="B376" s="4" t="str">
        <f>MID(VLOOKUP(A376/4,'Nyquist Rate - Tx'!$E$15:$J$270,6),(MOD(A376,4)+1),1)</f>
        <v>1</v>
      </c>
      <c r="C376" s="5">
        <f t="shared" ca="1" si="436"/>
        <v>77</v>
      </c>
      <c r="D376" s="5">
        <f t="shared" ca="1" si="433"/>
        <v>0.53899999999999992</v>
      </c>
      <c r="E376" s="5">
        <f t="shared" ca="1" si="434"/>
        <v>1.5389999999999999</v>
      </c>
      <c r="F376" s="30">
        <f t="shared" ca="1" si="437"/>
        <v>1</v>
      </c>
      <c r="G376" s="28"/>
    </row>
    <row r="377" spans="1:7" x14ac:dyDescent="0.25">
      <c r="A377" s="4">
        <f t="shared" ref="A377" si="501">A374+1</f>
        <v>123</v>
      </c>
      <c r="B377" s="4" t="str">
        <f>MID(VLOOKUP(A377/4,'Nyquist Rate - Tx'!$E$15:$J$270,6),(MOD(A377,4)+1),1)</f>
        <v>0</v>
      </c>
      <c r="C377" s="5">
        <f t="shared" ca="1" si="436"/>
        <v>-59</v>
      </c>
      <c r="D377" s="5">
        <f t="shared" ca="1" si="433"/>
        <v>-0.41299999999999998</v>
      </c>
      <c r="E377" s="5">
        <f t="shared" ca="1" si="434"/>
        <v>-0.41299999999999998</v>
      </c>
      <c r="F377" s="30">
        <f t="shared" ca="1" si="437"/>
        <v>0</v>
      </c>
      <c r="G377" s="30" t="str">
        <f t="shared" ref="G377" ca="1" si="502">CONCATENATE(F377,F378,F379)</f>
        <v>000</v>
      </c>
    </row>
    <row r="378" spans="1:7" x14ac:dyDescent="0.25">
      <c r="A378" s="4">
        <f t="shared" ref="A378" si="503">A377</f>
        <v>123</v>
      </c>
      <c r="B378" s="4" t="str">
        <f>MID(VLOOKUP(A378/4,'Nyquist Rate - Tx'!$E$15:$J$270,6),(MOD(A378,4)+1),1)</f>
        <v>0</v>
      </c>
      <c r="C378" s="5">
        <f t="shared" ca="1" si="436"/>
        <v>58</v>
      </c>
      <c r="D378" s="5">
        <f t="shared" ca="1" si="433"/>
        <v>0.40599999999999997</v>
      </c>
      <c r="E378" s="5">
        <f t="shared" ca="1" si="434"/>
        <v>0.40599999999999997</v>
      </c>
      <c r="F378" s="30">
        <f t="shared" ca="1" si="437"/>
        <v>0</v>
      </c>
      <c r="G378" s="28"/>
    </row>
    <row r="379" spans="1:7" x14ac:dyDescent="0.25">
      <c r="A379" s="4">
        <f t="shared" ref="A379" si="504">A377</f>
        <v>123</v>
      </c>
      <c r="B379" s="4" t="str">
        <f>MID(VLOOKUP(A379/4,'Nyquist Rate - Tx'!$E$15:$J$270,6),(MOD(A379,4)+1),1)</f>
        <v>0</v>
      </c>
      <c r="C379" s="5">
        <f t="shared" ca="1" si="436"/>
        <v>-34</v>
      </c>
      <c r="D379" s="5">
        <f t="shared" ca="1" si="433"/>
        <v>-0.23799999999999999</v>
      </c>
      <c r="E379" s="5">
        <f t="shared" ca="1" si="434"/>
        <v>-0.23799999999999999</v>
      </c>
      <c r="F379" s="30">
        <f t="shared" ca="1" si="437"/>
        <v>0</v>
      </c>
      <c r="G379" s="28"/>
    </row>
    <row r="380" spans="1:7" x14ac:dyDescent="0.25">
      <c r="A380" s="4">
        <f t="shared" ref="A380" si="505">A377+1</f>
        <v>124</v>
      </c>
      <c r="B380" s="4" t="str">
        <f>MID(VLOOKUP(A380/4,'Nyquist Rate - Tx'!$E$15:$J$270,6),(MOD(A380,4)+1),1)</f>
        <v>0</v>
      </c>
      <c r="C380" s="5">
        <f t="shared" ca="1" si="436"/>
        <v>92</v>
      </c>
      <c r="D380" s="5">
        <f t="shared" ca="1" si="433"/>
        <v>0.64400000000000002</v>
      </c>
      <c r="E380" s="5">
        <f t="shared" ca="1" si="434"/>
        <v>0.64400000000000002</v>
      </c>
      <c r="F380" s="30">
        <f t="shared" ca="1" si="437"/>
        <v>1</v>
      </c>
      <c r="G380" s="30" t="str">
        <f t="shared" ref="G380" ca="1" si="506">CONCATENATE(F380,F381,F382)</f>
        <v>100</v>
      </c>
    </row>
    <row r="381" spans="1:7" x14ac:dyDescent="0.25">
      <c r="A381" s="4">
        <f t="shared" ref="A381" si="507">A380</f>
        <v>124</v>
      </c>
      <c r="B381" s="4" t="str">
        <f>MID(VLOOKUP(A381/4,'Nyquist Rate - Tx'!$E$15:$J$270,6),(MOD(A381,4)+1),1)</f>
        <v>0</v>
      </c>
      <c r="C381" s="5">
        <f t="shared" ca="1" si="436"/>
        <v>39</v>
      </c>
      <c r="D381" s="5">
        <f t="shared" ca="1" si="433"/>
        <v>0.27299999999999996</v>
      </c>
      <c r="E381" s="5">
        <f t="shared" ca="1" si="434"/>
        <v>0.27299999999999996</v>
      </c>
      <c r="F381" s="30">
        <f t="shared" ca="1" si="437"/>
        <v>0</v>
      </c>
      <c r="G381" s="28"/>
    </row>
    <row r="382" spans="1:7" x14ac:dyDescent="0.25">
      <c r="A382" s="4">
        <f t="shared" ref="A382" si="508">A380</f>
        <v>124</v>
      </c>
      <c r="B382" s="4" t="str">
        <f>MID(VLOOKUP(A382/4,'Nyquist Rate - Tx'!$E$15:$J$270,6),(MOD(A382,4)+1),1)</f>
        <v>0</v>
      </c>
      <c r="C382" s="5">
        <f t="shared" ca="1" si="436"/>
        <v>39</v>
      </c>
      <c r="D382" s="5">
        <f t="shared" ca="1" si="433"/>
        <v>0.27299999999999996</v>
      </c>
      <c r="E382" s="5">
        <f t="shared" ca="1" si="434"/>
        <v>0.27299999999999996</v>
      </c>
      <c r="F382" s="30">
        <f t="shared" ca="1" si="437"/>
        <v>0</v>
      </c>
      <c r="G382" s="28"/>
    </row>
    <row r="383" spans="1:7" x14ac:dyDescent="0.25">
      <c r="A383" s="4">
        <f t="shared" ref="A383" si="509">A380+1</f>
        <v>125</v>
      </c>
      <c r="B383" s="4" t="str">
        <f>MID(VLOOKUP(A383/4,'Nyquist Rate - Tx'!$E$15:$J$270,6),(MOD(A383,4)+1),1)</f>
        <v>0</v>
      </c>
      <c r="C383" s="5">
        <f t="shared" ca="1" si="436"/>
        <v>-88</v>
      </c>
      <c r="D383" s="5">
        <f t="shared" ca="1" si="433"/>
        <v>-0.61599999999999999</v>
      </c>
      <c r="E383" s="5">
        <f t="shared" ca="1" si="434"/>
        <v>-0.61599999999999999</v>
      </c>
      <c r="F383" s="30">
        <f t="shared" ca="1" si="437"/>
        <v>0</v>
      </c>
      <c r="G383" s="30" t="str">
        <f t="shared" ref="G383" ca="1" si="510">CONCATENATE(F383,F384,F385)</f>
        <v>000</v>
      </c>
    </row>
    <row r="384" spans="1:7" x14ac:dyDescent="0.25">
      <c r="A384" s="4">
        <f t="shared" ref="A384" si="511">A383</f>
        <v>125</v>
      </c>
      <c r="B384" s="4" t="str">
        <f>MID(VLOOKUP(A384/4,'Nyquist Rate - Tx'!$E$15:$J$270,6),(MOD(A384,4)+1),1)</f>
        <v>0</v>
      </c>
      <c r="C384" s="5">
        <f t="shared" ca="1" si="436"/>
        <v>54</v>
      </c>
      <c r="D384" s="5">
        <f t="shared" ca="1" si="433"/>
        <v>0.378</v>
      </c>
      <c r="E384" s="5">
        <f t="shared" ca="1" si="434"/>
        <v>0.378</v>
      </c>
      <c r="F384" s="30">
        <f t="shared" ca="1" si="437"/>
        <v>0</v>
      </c>
      <c r="G384" s="28"/>
    </row>
    <row r="385" spans="1:7" x14ac:dyDescent="0.25">
      <c r="A385" s="4">
        <f t="shared" ref="A385" si="512">A383</f>
        <v>125</v>
      </c>
      <c r="B385" s="4" t="str">
        <f>MID(VLOOKUP(A385/4,'Nyquist Rate - Tx'!$E$15:$J$270,6),(MOD(A385,4)+1),1)</f>
        <v>0</v>
      </c>
      <c r="C385" s="5">
        <f t="shared" ca="1" si="436"/>
        <v>6</v>
      </c>
      <c r="D385" s="5">
        <f t="shared" ca="1" si="433"/>
        <v>4.1999999999999996E-2</v>
      </c>
      <c r="E385" s="5">
        <f t="shared" ca="1" si="434"/>
        <v>4.1999999999999996E-2</v>
      </c>
      <c r="F385" s="30">
        <f t="shared" ca="1" si="437"/>
        <v>0</v>
      </c>
      <c r="G385" s="28"/>
    </row>
    <row r="386" spans="1:7" x14ac:dyDescent="0.25">
      <c r="A386" s="4">
        <f t="shared" ref="A386" si="513">A383+1</f>
        <v>126</v>
      </c>
      <c r="B386" s="4" t="str">
        <f>MID(VLOOKUP(A386/4,'Nyquist Rate - Tx'!$E$15:$J$270,6),(MOD(A386,4)+1),1)</f>
        <v>0</v>
      </c>
      <c r="C386" s="5">
        <f t="shared" ca="1" si="436"/>
        <v>30</v>
      </c>
      <c r="D386" s="5">
        <f t="shared" ca="1" si="433"/>
        <v>0.21</v>
      </c>
      <c r="E386" s="5">
        <f t="shared" ca="1" si="434"/>
        <v>0.21</v>
      </c>
      <c r="F386" s="30">
        <f t="shared" ca="1" si="437"/>
        <v>0</v>
      </c>
      <c r="G386" s="30" t="str">
        <f t="shared" ref="G386" ca="1" si="514">CONCATENATE(F386,F387,F388)</f>
        <v>000</v>
      </c>
    </row>
    <row r="387" spans="1:7" x14ac:dyDescent="0.25">
      <c r="A387" s="4">
        <f t="shared" ref="A387" si="515">A386</f>
        <v>126</v>
      </c>
      <c r="B387" s="4" t="str">
        <f>MID(VLOOKUP(A387/4,'Nyquist Rate - Tx'!$E$15:$J$270,6),(MOD(A387,4)+1),1)</f>
        <v>0</v>
      </c>
      <c r="C387" s="5">
        <f t="shared" ca="1" si="436"/>
        <v>-35</v>
      </c>
      <c r="D387" s="5">
        <f t="shared" ca="1" si="433"/>
        <v>-0.24499999999999997</v>
      </c>
      <c r="E387" s="5">
        <f t="shared" ca="1" si="434"/>
        <v>-0.24499999999999997</v>
      </c>
      <c r="F387" s="30">
        <f t="shared" ca="1" si="437"/>
        <v>0</v>
      </c>
      <c r="G387" s="28"/>
    </row>
    <row r="388" spans="1:7" x14ac:dyDescent="0.25">
      <c r="A388" s="4">
        <f t="shared" ref="A388" si="516">A386</f>
        <v>126</v>
      </c>
      <c r="B388" s="4" t="str">
        <f>MID(VLOOKUP(A388/4,'Nyquist Rate - Tx'!$E$15:$J$270,6),(MOD(A388,4)+1),1)</f>
        <v>0</v>
      </c>
      <c r="C388" s="5">
        <f t="shared" ca="1" si="436"/>
        <v>-45</v>
      </c>
      <c r="D388" s="5">
        <f t="shared" ca="1" si="433"/>
        <v>-0.315</v>
      </c>
      <c r="E388" s="5">
        <f t="shared" ca="1" si="434"/>
        <v>-0.315</v>
      </c>
      <c r="F388" s="30">
        <f t="shared" ca="1" si="437"/>
        <v>0</v>
      </c>
      <c r="G388" s="28"/>
    </row>
    <row r="389" spans="1:7" x14ac:dyDescent="0.25">
      <c r="A389" s="4">
        <f t="shared" ref="A389" si="517">A386+1</f>
        <v>127</v>
      </c>
      <c r="B389" s="4" t="str">
        <f>MID(VLOOKUP(A389/4,'Nyquist Rate - Tx'!$E$15:$J$270,6),(MOD(A389,4)+1),1)</f>
        <v>0</v>
      </c>
      <c r="C389" s="5">
        <f t="shared" ca="1" si="436"/>
        <v>-53</v>
      </c>
      <c r="D389" s="5">
        <f t="shared" ca="1" si="433"/>
        <v>-0.371</v>
      </c>
      <c r="E389" s="5">
        <f t="shared" ca="1" si="434"/>
        <v>-0.371</v>
      </c>
      <c r="F389" s="30">
        <f t="shared" ca="1" si="437"/>
        <v>0</v>
      </c>
      <c r="G389" s="30" t="str">
        <f t="shared" ref="G389" ca="1" si="518">CONCATENATE(F389,F390,F391)</f>
        <v>000</v>
      </c>
    </row>
    <row r="390" spans="1:7" x14ac:dyDescent="0.25">
      <c r="A390" s="4">
        <f t="shared" ref="A390" si="519">A389</f>
        <v>127</v>
      </c>
      <c r="B390" s="4" t="str">
        <f>MID(VLOOKUP(A390/4,'Nyquist Rate - Tx'!$E$15:$J$270,6),(MOD(A390,4)+1),1)</f>
        <v>0</v>
      </c>
      <c r="C390" s="5">
        <f t="shared" ca="1" si="436"/>
        <v>23</v>
      </c>
      <c r="D390" s="5">
        <f t="shared" ca="1" si="433"/>
        <v>0.161</v>
      </c>
      <c r="E390" s="5">
        <f t="shared" ca="1" si="434"/>
        <v>0.161</v>
      </c>
      <c r="F390" s="30">
        <f t="shared" ca="1" si="437"/>
        <v>0</v>
      </c>
      <c r="G390" s="28"/>
    </row>
    <row r="391" spans="1:7" x14ac:dyDescent="0.25">
      <c r="A391" s="4">
        <f t="shared" ref="A391" si="520">A389</f>
        <v>127</v>
      </c>
      <c r="B391" s="4" t="str">
        <f>MID(VLOOKUP(A391/4,'Nyquist Rate - Tx'!$E$15:$J$270,6),(MOD(A391,4)+1),1)</f>
        <v>0</v>
      </c>
      <c r="C391" s="5">
        <f t="shared" ca="1" si="436"/>
        <v>-73</v>
      </c>
      <c r="D391" s="5">
        <f t="shared" ca="1" si="433"/>
        <v>-0.51100000000000001</v>
      </c>
      <c r="E391" s="5">
        <f t="shared" ca="1" si="434"/>
        <v>-0.51100000000000001</v>
      </c>
      <c r="F391" s="30">
        <f t="shared" ca="1" si="437"/>
        <v>0</v>
      </c>
      <c r="G391" s="28"/>
    </row>
    <row r="392" spans="1:7" x14ac:dyDescent="0.25">
      <c r="A392" s="4">
        <f t="shared" ref="A392" si="521">A389+1</f>
        <v>128</v>
      </c>
      <c r="B392" s="4" t="str">
        <f>MID(VLOOKUP(A392/4,'Nyquist Rate - Tx'!$E$15:$J$270,6),(MOD(A392,4)+1),1)</f>
        <v>1</v>
      </c>
      <c r="C392" s="5">
        <f t="shared" ca="1" si="436"/>
        <v>0</v>
      </c>
      <c r="D392" s="5">
        <f t="shared" ref="D392:D455" ca="1" si="522">(C392/100)*$C$2</f>
        <v>0</v>
      </c>
      <c r="E392" s="5">
        <f t="shared" ref="E392:E455" ca="1" si="523">B392+D392</f>
        <v>1</v>
      </c>
      <c r="F392" s="30">
        <f t="shared" ca="1" si="437"/>
        <v>1</v>
      </c>
      <c r="G392" s="30" t="str">
        <f t="shared" ref="G392" ca="1" si="524">CONCATENATE(F392,F393,F394)</f>
        <v>111</v>
      </c>
    </row>
    <row r="393" spans="1:7" x14ac:dyDescent="0.25">
      <c r="A393" s="4">
        <f t="shared" ref="A393" si="525">A392</f>
        <v>128</v>
      </c>
      <c r="B393" s="4" t="str">
        <f>MID(VLOOKUP(A393/4,'Nyquist Rate - Tx'!$E$15:$J$270,6),(MOD(A393,4)+1),1)</f>
        <v>1</v>
      </c>
      <c r="C393" s="5">
        <f t="shared" ref="C393:C456" ca="1" si="526">RANDBETWEEN(-100,100)</f>
        <v>73</v>
      </c>
      <c r="D393" s="5">
        <f t="shared" ca="1" si="522"/>
        <v>0.51100000000000001</v>
      </c>
      <c r="E393" s="5">
        <f t="shared" ca="1" si="523"/>
        <v>1.5110000000000001</v>
      </c>
      <c r="F393" s="30">
        <f t="shared" ref="F393:F456" ca="1" si="527">IF(E393&lt;0.5, 0, 1)</f>
        <v>1</v>
      </c>
      <c r="G393" s="28"/>
    </row>
    <row r="394" spans="1:7" x14ac:dyDescent="0.25">
      <c r="A394" s="4">
        <f t="shared" ref="A394" si="528">A392</f>
        <v>128</v>
      </c>
      <c r="B394" s="4" t="str">
        <f>MID(VLOOKUP(A394/4,'Nyquist Rate - Tx'!$E$15:$J$270,6),(MOD(A394,4)+1),1)</f>
        <v>1</v>
      </c>
      <c r="C394" s="5">
        <f t="shared" ca="1" si="526"/>
        <v>-66</v>
      </c>
      <c r="D394" s="5">
        <f t="shared" ca="1" si="522"/>
        <v>-0.46199999999999997</v>
      </c>
      <c r="E394" s="5">
        <f t="shared" ca="1" si="523"/>
        <v>0.53800000000000003</v>
      </c>
      <c r="F394" s="30">
        <f t="shared" ca="1" si="527"/>
        <v>1</v>
      </c>
      <c r="G394" s="28"/>
    </row>
    <row r="395" spans="1:7" x14ac:dyDescent="0.25">
      <c r="A395" s="4">
        <f t="shared" ref="A395" si="529">A392+1</f>
        <v>129</v>
      </c>
      <c r="B395" s="4" t="str">
        <f>MID(VLOOKUP(A395/4,'Nyquist Rate - Tx'!$E$15:$J$270,6),(MOD(A395,4)+1),1)</f>
        <v>0</v>
      </c>
      <c r="C395" s="5">
        <f t="shared" ca="1" si="526"/>
        <v>81</v>
      </c>
      <c r="D395" s="5">
        <f t="shared" ca="1" si="522"/>
        <v>0.56699999999999995</v>
      </c>
      <c r="E395" s="5">
        <f t="shared" ca="1" si="523"/>
        <v>0.56699999999999995</v>
      </c>
      <c r="F395" s="30">
        <f t="shared" ca="1" si="527"/>
        <v>1</v>
      </c>
      <c r="G395" s="30" t="str">
        <f t="shared" ref="G395" ca="1" si="530">CONCATENATE(F395,F396,F397)</f>
        <v>100</v>
      </c>
    </row>
    <row r="396" spans="1:7" x14ac:dyDescent="0.25">
      <c r="A396" s="4">
        <f t="shared" ref="A396" si="531">A395</f>
        <v>129</v>
      </c>
      <c r="B396" s="4" t="str">
        <f>MID(VLOOKUP(A396/4,'Nyquist Rate - Tx'!$E$15:$J$270,6),(MOD(A396,4)+1),1)</f>
        <v>0</v>
      </c>
      <c r="C396" s="5">
        <f t="shared" ca="1" si="526"/>
        <v>64</v>
      </c>
      <c r="D396" s="5">
        <f t="shared" ca="1" si="522"/>
        <v>0.44799999999999995</v>
      </c>
      <c r="E396" s="5">
        <f t="shared" ca="1" si="523"/>
        <v>0.44799999999999995</v>
      </c>
      <c r="F396" s="30">
        <f t="shared" ca="1" si="527"/>
        <v>0</v>
      </c>
      <c r="G396" s="28"/>
    </row>
    <row r="397" spans="1:7" x14ac:dyDescent="0.25">
      <c r="A397" s="4">
        <f t="shared" ref="A397" si="532">A395</f>
        <v>129</v>
      </c>
      <c r="B397" s="4" t="str">
        <f>MID(VLOOKUP(A397/4,'Nyquist Rate - Tx'!$E$15:$J$270,6),(MOD(A397,4)+1),1)</f>
        <v>0</v>
      </c>
      <c r="C397" s="5">
        <f t="shared" ca="1" si="526"/>
        <v>-99</v>
      </c>
      <c r="D397" s="5">
        <f t="shared" ca="1" si="522"/>
        <v>-0.69299999999999995</v>
      </c>
      <c r="E397" s="5">
        <f t="shared" ca="1" si="523"/>
        <v>-0.69299999999999995</v>
      </c>
      <c r="F397" s="30">
        <f t="shared" ca="1" si="527"/>
        <v>0</v>
      </c>
      <c r="G397" s="28"/>
    </row>
    <row r="398" spans="1:7" x14ac:dyDescent="0.25">
      <c r="A398" s="4">
        <f t="shared" ref="A398" si="533">A395+1</f>
        <v>130</v>
      </c>
      <c r="B398" s="4" t="str">
        <f>MID(VLOOKUP(A398/4,'Nyquist Rate - Tx'!$E$15:$J$270,6),(MOD(A398,4)+1),1)</f>
        <v>0</v>
      </c>
      <c r="C398" s="5">
        <f t="shared" ca="1" si="526"/>
        <v>-6</v>
      </c>
      <c r="D398" s="5">
        <f t="shared" ca="1" si="522"/>
        <v>-4.1999999999999996E-2</v>
      </c>
      <c r="E398" s="5">
        <f t="shared" ca="1" si="523"/>
        <v>-4.1999999999999996E-2</v>
      </c>
      <c r="F398" s="30">
        <f t="shared" ca="1" si="527"/>
        <v>0</v>
      </c>
      <c r="G398" s="30" t="str">
        <f t="shared" ref="G398" ca="1" si="534">CONCATENATE(F398,F399,F400)</f>
        <v>001</v>
      </c>
    </row>
    <row r="399" spans="1:7" x14ac:dyDescent="0.25">
      <c r="A399" s="4">
        <f t="shared" ref="A399" si="535">A398</f>
        <v>130</v>
      </c>
      <c r="B399" s="4" t="str">
        <f>MID(VLOOKUP(A399/4,'Nyquist Rate - Tx'!$E$15:$J$270,6),(MOD(A399,4)+1),1)</f>
        <v>0</v>
      </c>
      <c r="C399" s="5">
        <f t="shared" ca="1" si="526"/>
        <v>3</v>
      </c>
      <c r="D399" s="5">
        <f t="shared" ca="1" si="522"/>
        <v>2.0999999999999998E-2</v>
      </c>
      <c r="E399" s="5">
        <f t="shared" ca="1" si="523"/>
        <v>2.0999999999999998E-2</v>
      </c>
      <c r="F399" s="30">
        <f t="shared" ca="1" si="527"/>
        <v>0</v>
      </c>
      <c r="G399" s="28"/>
    </row>
    <row r="400" spans="1:7" x14ac:dyDescent="0.25">
      <c r="A400" s="4">
        <f t="shared" ref="A400" si="536">A398</f>
        <v>130</v>
      </c>
      <c r="B400" s="4" t="str">
        <f>MID(VLOOKUP(A400/4,'Nyquist Rate - Tx'!$E$15:$J$270,6),(MOD(A400,4)+1),1)</f>
        <v>0</v>
      </c>
      <c r="C400" s="5">
        <f t="shared" ca="1" si="526"/>
        <v>72</v>
      </c>
      <c r="D400" s="5">
        <f t="shared" ca="1" si="522"/>
        <v>0.504</v>
      </c>
      <c r="E400" s="5">
        <f t="shared" ca="1" si="523"/>
        <v>0.504</v>
      </c>
      <c r="F400" s="30">
        <f t="shared" ca="1" si="527"/>
        <v>1</v>
      </c>
      <c r="G400" s="28"/>
    </row>
    <row r="401" spans="1:7" x14ac:dyDescent="0.25">
      <c r="A401" s="4">
        <f t="shared" ref="A401" si="537">A398+1</f>
        <v>131</v>
      </c>
      <c r="B401" s="4" t="str">
        <f>MID(VLOOKUP(A401/4,'Nyquist Rate - Tx'!$E$15:$J$270,6),(MOD(A401,4)+1),1)</f>
        <v>1</v>
      </c>
      <c r="C401" s="5">
        <f t="shared" ca="1" si="526"/>
        <v>23</v>
      </c>
      <c r="D401" s="5">
        <f t="shared" ca="1" si="522"/>
        <v>0.161</v>
      </c>
      <c r="E401" s="5">
        <f t="shared" ca="1" si="523"/>
        <v>1.161</v>
      </c>
      <c r="F401" s="30">
        <f t="shared" ca="1" si="527"/>
        <v>1</v>
      </c>
      <c r="G401" s="30" t="str">
        <f t="shared" ref="G401" ca="1" si="538">CONCATENATE(F401,F402,F403)</f>
        <v>111</v>
      </c>
    </row>
    <row r="402" spans="1:7" x14ac:dyDescent="0.25">
      <c r="A402" s="4">
        <f t="shared" ref="A402" si="539">A401</f>
        <v>131</v>
      </c>
      <c r="B402" s="4" t="str">
        <f>MID(VLOOKUP(A402/4,'Nyquist Rate - Tx'!$E$15:$J$270,6),(MOD(A402,4)+1),1)</f>
        <v>1</v>
      </c>
      <c r="C402" s="5">
        <f t="shared" ca="1" si="526"/>
        <v>99</v>
      </c>
      <c r="D402" s="5">
        <f t="shared" ca="1" si="522"/>
        <v>0.69299999999999995</v>
      </c>
      <c r="E402" s="5">
        <f t="shared" ca="1" si="523"/>
        <v>1.6930000000000001</v>
      </c>
      <c r="F402" s="30">
        <f t="shared" ca="1" si="527"/>
        <v>1</v>
      </c>
      <c r="G402" s="28"/>
    </row>
    <row r="403" spans="1:7" x14ac:dyDescent="0.25">
      <c r="A403" s="4">
        <f t="shared" ref="A403" si="540">A401</f>
        <v>131</v>
      </c>
      <c r="B403" s="4" t="str">
        <f>MID(VLOOKUP(A403/4,'Nyquist Rate - Tx'!$E$15:$J$270,6),(MOD(A403,4)+1),1)</f>
        <v>1</v>
      </c>
      <c r="C403" s="5">
        <f t="shared" ca="1" si="526"/>
        <v>-1</v>
      </c>
      <c r="D403" s="5">
        <f t="shared" ca="1" si="522"/>
        <v>-6.9999999999999993E-3</v>
      </c>
      <c r="E403" s="5">
        <f t="shared" ca="1" si="523"/>
        <v>0.99299999999999999</v>
      </c>
      <c r="F403" s="30">
        <f t="shared" ca="1" si="527"/>
        <v>1</v>
      </c>
      <c r="G403" s="28"/>
    </row>
    <row r="404" spans="1:7" x14ac:dyDescent="0.25">
      <c r="A404" s="4">
        <f t="shared" ref="A404" si="541">A401+1</f>
        <v>132</v>
      </c>
      <c r="B404" s="4" t="str">
        <f>MID(VLOOKUP(A404/4,'Nyquist Rate - Tx'!$E$15:$J$270,6),(MOD(A404,4)+1),1)</f>
        <v>0</v>
      </c>
      <c r="C404" s="5">
        <f t="shared" ca="1" si="526"/>
        <v>-50</v>
      </c>
      <c r="D404" s="5">
        <f t="shared" ca="1" si="522"/>
        <v>-0.35</v>
      </c>
      <c r="E404" s="5">
        <f t="shared" ca="1" si="523"/>
        <v>-0.35</v>
      </c>
      <c r="F404" s="30">
        <f t="shared" ca="1" si="527"/>
        <v>0</v>
      </c>
      <c r="G404" s="30" t="str">
        <f t="shared" ref="G404" ca="1" si="542">CONCATENATE(F404,F405,F406)</f>
        <v>001</v>
      </c>
    </row>
    <row r="405" spans="1:7" x14ac:dyDescent="0.25">
      <c r="A405" s="4">
        <f t="shared" ref="A405" si="543">A404</f>
        <v>132</v>
      </c>
      <c r="B405" s="4" t="str">
        <f>MID(VLOOKUP(A405/4,'Nyquist Rate - Tx'!$E$15:$J$270,6),(MOD(A405,4)+1),1)</f>
        <v>0</v>
      </c>
      <c r="C405" s="5">
        <f t="shared" ca="1" si="526"/>
        <v>-46</v>
      </c>
      <c r="D405" s="5">
        <f t="shared" ca="1" si="522"/>
        <v>-0.32200000000000001</v>
      </c>
      <c r="E405" s="5">
        <f t="shared" ca="1" si="523"/>
        <v>-0.32200000000000001</v>
      </c>
      <c r="F405" s="30">
        <f t="shared" ca="1" si="527"/>
        <v>0</v>
      </c>
      <c r="G405" s="28"/>
    </row>
    <row r="406" spans="1:7" x14ac:dyDescent="0.25">
      <c r="A406" s="4">
        <f t="shared" ref="A406" si="544">A404</f>
        <v>132</v>
      </c>
      <c r="B406" s="4" t="str">
        <f>MID(VLOOKUP(A406/4,'Nyquist Rate - Tx'!$E$15:$J$270,6),(MOD(A406,4)+1),1)</f>
        <v>0</v>
      </c>
      <c r="C406" s="5">
        <f t="shared" ca="1" si="526"/>
        <v>93</v>
      </c>
      <c r="D406" s="5">
        <f t="shared" ca="1" si="522"/>
        <v>0.65100000000000002</v>
      </c>
      <c r="E406" s="5">
        <f t="shared" ca="1" si="523"/>
        <v>0.65100000000000002</v>
      </c>
      <c r="F406" s="30">
        <f t="shared" ca="1" si="527"/>
        <v>1</v>
      </c>
      <c r="G406" s="28"/>
    </row>
    <row r="407" spans="1:7" x14ac:dyDescent="0.25">
      <c r="A407" s="4">
        <f t="shared" ref="A407" si="545">A404+1</f>
        <v>133</v>
      </c>
      <c r="B407" s="4" t="str">
        <f>MID(VLOOKUP(A407/4,'Nyquist Rate - Tx'!$E$15:$J$270,6),(MOD(A407,4)+1),1)</f>
        <v>0</v>
      </c>
      <c r="C407" s="5">
        <f t="shared" ca="1" si="526"/>
        <v>13</v>
      </c>
      <c r="D407" s="5">
        <f t="shared" ca="1" si="522"/>
        <v>9.0999999999999998E-2</v>
      </c>
      <c r="E407" s="5">
        <f t="shared" ca="1" si="523"/>
        <v>9.0999999999999998E-2</v>
      </c>
      <c r="F407" s="30">
        <f t="shared" ca="1" si="527"/>
        <v>0</v>
      </c>
      <c r="G407" s="30" t="str">
        <f t="shared" ref="G407" ca="1" si="546">CONCATENATE(F407,F408,F409)</f>
        <v>000</v>
      </c>
    </row>
    <row r="408" spans="1:7" x14ac:dyDescent="0.25">
      <c r="A408" s="4">
        <f t="shared" ref="A408" si="547">A407</f>
        <v>133</v>
      </c>
      <c r="B408" s="4" t="str">
        <f>MID(VLOOKUP(A408/4,'Nyquist Rate - Tx'!$E$15:$J$270,6),(MOD(A408,4)+1),1)</f>
        <v>0</v>
      </c>
      <c r="C408" s="5">
        <f t="shared" ca="1" si="526"/>
        <v>4</v>
      </c>
      <c r="D408" s="5">
        <f t="shared" ca="1" si="522"/>
        <v>2.7999999999999997E-2</v>
      </c>
      <c r="E408" s="5">
        <f t="shared" ca="1" si="523"/>
        <v>2.7999999999999997E-2</v>
      </c>
      <c r="F408" s="30">
        <f t="shared" ca="1" si="527"/>
        <v>0</v>
      </c>
      <c r="G408" s="28"/>
    </row>
    <row r="409" spans="1:7" x14ac:dyDescent="0.25">
      <c r="A409" s="4">
        <f t="shared" ref="A409" si="548">A407</f>
        <v>133</v>
      </c>
      <c r="B409" s="4" t="str">
        <f>MID(VLOOKUP(A409/4,'Nyquist Rate - Tx'!$E$15:$J$270,6),(MOD(A409,4)+1),1)</f>
        <v>0</v>
      </c>
      <c r="C409" s="5">
        <f t="shared" ca="1" si="526"/>
        <v>-27</v>
      </c>
      <c r="D409" s="5">
        <f t="shared" ca="1" si="522"/>
        <v>-0.189</v>
      </c>
      <c r="E409" s="5">
        <f t="shared" ca="1" si="523"/>
        <v>-0.189</v>
      </c>
      <c r="F409" s="30">
        <f t="shared" ca="1" si="527"/>
        <v>0</v>
      </c>
      <c r="G409" s="28"/>
    </row>
    <row r="410" spans="1:7" x14ac:dyDescent="0.25">
      <c r="A410" s="4">
        <f t="shared" ref="A410" si="549">A407+1</f>
        <v>134</v>
      </c>
      <c r="B410" s="4" t="str">
        <f>MID(VLOOKUP(A410/4,'Nyquist Rate - Tx'!$E$15:$J$270,6),(MOD(A410,4)+1),1)</f>
        <v>0</v>
      </c>
      <c r="C410" s="5">
        <f t="shared" ca="1" si="526"/>
        <v>-94</v>
      </c>
      <c r="D410" s="5">
        <f t="shared" ca="1" si="522"/>
        <v>-0.65799999999999992</v>
      </c>
      <c r="E410" s="5">
        <f t="shared" ca="1" si="523"/>
        <v>-0.65799999999999992</v>
      </c>
      <c r="F410" s="30">
        <f t="shared" ca="1" si="527"/>
        <v>0</v>
      </c>
      <c r="G410" s="30" t="str">
        <f t="shared" ref="G410" ca="1" si="550">CONCATENATE(F410,F411,F412)</f>
        <v>000</v>
      </c>
    </row>
    <row r="411" spans="1:7" x14ac:dyDescent="0.25">
      <c r="A411" s="4">
        <f t="shared" ref="A411" si="551">A410</f>
        <v>134</v>
      </c>
      <c r="B411" s="4" t="str">
        <f>MID(VLOOKUP(A411/4,'Nyquist Rate - Tx'!$E$15:$J$270,6),(MOD(A411,4)+1),1)</f>
        <v>0</v>
      </c>
      <c r="C411" s="5">
        <f t="shared" ca="1" si="526"/>
        <v>53</v>
      </c>
      <c r="D411" s="5">
        <f t="shared" ca="1" si="522"/>
        <v>0.371</v>
      </c>
      <c r="E411" s="5">
        <f t="shared" ca="1" si="523"/>
        <v>0.371</v>
      </c>
      <c r="F411" s="30">
        <f t="shared" ca="1" si="527"/>
        <v>0</v>
      </c>
      <c r="G411" s="28"/>
    </row>
    <row r="412" spans="1:7" x14ac:dyDescent="0.25">
      <c r="A412" s="4">
        <f t="shared" ref="A412" si="552">A410</f>
        <v>134</v>
      </c>
      <c r="B412" s="4" t="str">
        <f>MID(VLOOKUP(A412/4,'Nyquist Rate - Tx'!$E$15:$J$270,6),(MOD(A412,4)+1),1)</f>
        <v>0</v>
      </c>
      <c r="C412" s="5">
        <f t="shared" ca="1" si="526"/>
        <v>-60</v>
      </c>
      <c r="D412" s="5">
        <f t="shared" ca="1" si="522"/>
        <v>-0.42</v>
      </c>
      <c r="E412" s="5">
        <f t="shared" ca="1" si="523"/>
        <v>-0.42</v>
      </c>
      <c r="F412" s="30">
        <f t="shared" ca="1" si="527"/>
        <v>0</v>
      </c>
      <c r="G412" s="28"/>
    </row>
    <row r="413" spans="1:7" x14ac:dyDescent="0.25">
      <c r="A413" s="4">
        <f t="shared" ref="A413" si="553">A410+1</f>
        <v>135</v>
      </c>
      <c r="B413" s="4" t="str">
        <f>MID(VLOOKUP(A413/4,'Nyquist Rate - Tx'!$E$15:$J$270,6),(MOD(A413,4)+1),1)</f>
        <v>0</v>
      </c>
      <c r="C413" s="5">
        <f t="shared" ca="1" si="526"/>
        <v>-73</v>
      </c>
      <c r="D413" s="5">
        <f t="shared" ca="1" si="522"/>
        <v>-0.51100000000000001</v>
      </c>
      <c r="E413" s="5">
        <f t="shared" ca="1" si="523"/>
        <v>-0.51100000000000001</v>
      </c>
      <c r="F413" s="30">
        <f t="shared" ca="1" si="527"/>
        <v>0</v>
      </c>
      <c r="G413" s="30" t="str">
        <f t="shared" ref="G413" ca="1" si="554">CONCATENATE(F413,F414,F415)</f>
        <v>000</v>
      </c>
    </row>
    <row r="414" spans="1:7" x14ac:dyDescent="0.25">
      <c r="A414" s="4">
        <f t="shared" ref="A414" si="555">A413</f>
        <v>135</v>
      </c>
      <c r="B414" s="4" t="str">
        <f>MID(VLOOKUP(A414/4,'Nyquist Rate - Tx'!$E$15:$J$270,6),(MOD(A414,4)+1),1)</f>
        <v>0</v>
      </c>
      <c r="C414" s="5">
        <f t="shared" ca="1" si="526"/>
        <v>-25</v>
      </c>
      <c r="D414" s="5">
        <f t="shared" ca="1" si="522"/>
        <v>-0.17499999999999999</v>
      </c>
      <c r="E414" s="5">
        <f t="shared" ca="1" si="523"/>
        <v>-0.17499999999999999</v>
      </c>
      <c r="F414" s="30">
        <f t="shared" ca="1" si="527"/>
        <v>0</v>
      </c>
      <c r="G414" s="28"/>
    </row>
    <row r="415" spans="1:7" x14ac:dyDescent="0.25">
      <c r="A415" s="4">
        <f t="shared" ref="A415" si="556">A413</f>
        <v>135</v>
      </c>
      <c r="B415" s="4" t="str">
        <f>MID(VLOOKUP(A415/4,'Nyquist Rate - Tx'!$E$15:$J$270,6),(MOD(A415,4)+1),1)</f>
        <v>0</v>
      </c>
      <c r="C415" s="5">
        <f t="shared" ca="1" si="526"/>
        <v>-60</v>
      </c>
      <c r="D415" s="5">
        <f t="shared" ca="1" si="522"/>
        <v>-0.42</v>
      </c>
      <c r="E415" s="5">
        <f t="shared" ca="1" si="523"/>
        <v>-0.42</v>
      </c>
      <c r="F415" s="30">
        <f t="shared" ca="1" si="527"/>
        <v>0</v>
      </c>
      <c r="G415" s="28"/>
    </row>
    <row r="416" spans="1:7" x14ac:dyDescent="0.25">
      <c r="A416" s="4">
        <f t="shared" ref="A416" si="557">A413+1</f>
        <v>136</v>
      </c>
      <c r="B416" s="4" t="str">
        <f>MID(VLOOKUP(A416/4,'Nyquist Rate - Tx'!$E$15:$J$270,6),(MOD(A416,4)+1),1)</f>
        <v>0</v>
      </c>
      <c r="C416" s="5">
        <f t="shared" ca="1" si="526"/>
        <v>-4</v>
      </c>
      <c r="D416" s="5">
        <f t="shared" ca="1" si="522"/>
        <v>-2.7999999999999997E-2</v>
      </c>
      <c r="E416" s="5">
        <f t="shared" ca="1" si="523"/>
        <v>-2.7999999999999997E-2</v>
      </c>
      <c r="F416" s="30">
        <f t="shared" ca="1" si="527"/>
        <v>0</v>
      </c>
      <c r="G416" s="30" t="str">
        <f t="shared" ref="G416" ca="1" si="558">CONCATENATE(F416,F417,F418)</f>
        <v>001</v>
      </c>
    </row>
    <row r="417" spans="1:7" x14ac:dyDescent="0.25">
      <c r="A417" s="4">
        <f t="shared" ref="A417" si="559">A416</f>
        <v>136</v>
      </c>
      <c r="B417" s="4" t="str">
        <f>MID(VLOOKUP(A417/4,'Nyquist Rate - Tx'!$E$15:$J$270,6),(MOD(A417,4)+1),1)</f>
        <v>0</v>
      </c>
      <c r="C417" s="5">
        <f t="shared" ca="1" si="526"/>
        <v>65</v>
      </c>
      <c r="D417" s="5">
        <f t="shared" ca="1" si="522"/>
        <v>0.45499999999999996</v>
      </c>
      <c r="E417" s="5">
        <f t="shared" ca="1" si="523"/>
        <v>0.45499999999999996</v>
      </c>
      <c r="F417" s="30">
        <f t="shared" ca="1" si="527"/>
        <v>0</v>
      </c>
      <c r="G417" s="28"/>
    </row>
    <row r="418" spans="1:7" x14ac:dyDescent="0.25">
      <c r="A418" s="4">
        <f t="shared" ref="A418" si="560">A416</f>
        <v>136</v>
      </c>
      <c r="B418" s="4" t="str">
        <f>MID(VLOOKUP(A418/4,'Nyquist Rate - Tx'!$E$15:$J$270,6),(MOD(A418,4)+1),1)</f>
        <v>0</v>
      </c>
      <c r="C418" s="5">
        <f t="shared" ca="1" si="526"/>
        <v>84</v>
      </c>
      <c r="D418" s="5">
        <f t="shared" ca="1" si="522"/>
        <v>0.58799999999999997</v>
      </c>
      <c r="E418" s="5">
        <f t="shared" ca="1" si="523"/>
        <v>0.58799999999999997</v>
      </c>
      <c r="F418" s="30">
        <f t="shared" ca="1" si="527"/>
        <v>1</v>
      </c>
      <c r="G418" s="28"/>
    </row>
    <row r="419" spans="1:7" x14ac:dyDescent="0.25">
      <c r="A419" s="4">
        <f t="shared" ref="A419" si="561">A416+1</f>
        <v>137</v>
      </c>
      <c r="B419" s="4" t="str">
        <f>MID(VLOOKUP(A419/4,'Nyquist Rate - Tx'!$E$15:$J$270,6),(MOD(A419,4)+1),1)</f>
        <v>1</v>
      </c>
      <c r="C419" s="5">
        <f t="shared" ca="1" si="526"/>
        <v>-48</v>
      </c>
      <c r="D419" s="5">
        <f t="shared" ca="1" si="522"/>
        <v>-0.33599999999999997</v>
      </c>
      <c r="E419" s="5">
        <f t="shared" ca="1" si="523"/>
        <v>0.66400000000000003</v>
      </c>
      <c r="F419" s="30">
        <f t="shared" ca="1" si="527"/>
        <v>1</v>
      </c>
      <c r="G419" s="30" t="str">
        <f t="shared" ref="G419" ca="1" si="562">CONCATENATE(F419,F420,F421)</f>
        <v>111</v>
      </c>
    </row>
    <row r="420" spans="1:7" x14ac:dyDescent="0.25">
      <c r="A420" s="4">
        <f t="shared" ref="A420" si="563">A419</f>
        <v>137</v>
      </c>
      <c r="B420" s="4" t="str">
        <f>MID(VLOOKUP(A420/4,'Nyquist Rate - Tx'!$E$15:$J$270,6),(MOD(A420,4)+1),1)</f>
        <v>1</v>
      </c>
      <c r="C420" s="5">
        <f t="shared" ca="1" si="526"/>
        <v>53</v>
      </c>
      <c r="D420" s="5">
        <f t="shared" ca="1" si="522"/>
        <v>0.371</v>
      </c>
      <c r="E420" s="5">
        <f t="shared" ca="1" si="523"/>
        <v>1.371</v>
      </c>
      <c r="F420" s="30">
        <f t="shared" ca="1" si="527"/>
        <v>1</v>
      </c>
      <c r="G420" s="28"/>
    </row>
    <row r="421" spans="1:7" x14ac:dyDescent="0.25">
      <c r="A421" s="4">
        <f t="shared" ref="A421" si="564">A419</f>
        <v>137</v>
      </c>
      <c r="B421" s="4" t="str">
        <f>MID(VLOOKUP(A421/4,'Nyquist Rate - Tx'!$E$15:$J$270,6),(MOD(A421,4)+1),1)</f>
        <v>1</v>
      </c>
      <c r="C421" s="5">
        <f t="shared" ca="1" si="526"/>
        <v>60</v>
      </c>
      <c r="D421" s="5">
        <f t="shared" ca="1" si="522"/>
        <v>0.42</v>
      </c>
      <c r="E421" s="5">
        <f t="shared" ca="1" si="523"/>
        <v>1.42</v>
      </c>
      <c r="F421" s="30">
        <f t="shared" ca="1" si="527"/>
        <v>1</v>
      </c>
      <c r="G421" s="28"/>
    </row>
    <row r="422" spans="1:7" x14ac:dyDescent="0.25">
      <c r="A422" s="4">
        <f t="shared" ref="A422" si="565">A419+1</f>
        <v>138</v>
      </c>
      <c r="B422" s="4" t="str">
        <f>MID(VLOOKUP(A422/4,'Nyquist Rate - Tx'!$E$15:$J$270,6),(MOD(A422,4)+1),1)</f>
        <v>1</v>
      </c>
      <c r="C422" s="5">
        <f t="shared" ca="1" si="526"/>
        <v>-66</v>
      </c>
      <c r="D422" s="5">
        <f t="shared" ca="1" si="522"/>
        <v>-0.46199999999999997</v>
      </c>
      <c r="E422" s="5">
        <f t="shared" ca="1" si="523"/>
        <v>0.53800000000000003</v>
      </c>
      <c r="F422" s="30">
        <f t="shared" ca="1" si="527"/>
        <v>1</v>
      </c>
      <c r="G422" s="30" t="str">
        <f t="shared" ref="G422" ca="1" si="566">CONCATENATE(F422,F423,F424)</f>
        <v>111</v>
      </c>
    </row>
    <row r="423" spans="1:7" x14ac:dyDescent="0.25">
      <c r="A423" s="4">
        <f t="shared" ref="A423" si="567">A422</f>
        <v>138</v>
      </c>
      <c r="B423" s="4" t="str">
        <f>MID(VLOOKUP(A423/4,'Nyquist Rate - Tx'!$E$15:$J$270,6),(MOD(A423,4)+1),1)</f>
        <v>1</v>
      </c>
      <c r="C423" s="5">
        <f t="shared" ca="1" si="526"/>
        <v>-51</v>
      </c>
      <c r="D423" s="5">
        <f t="shared" ca="1" si="522"/>
        <v>-0.35699999999999998</v>
      </c>
      <c r="E423" s="5">
        <f t="shared" ca="1" si="523"/>
        <v>0.64300000000000002</v>
      </c>
      <c r="F423" s="30">
        <f t="shared" ca="1" si="527"/>
        <v>1</v>
      </c>
      <c r="G423" s="28"/>
    </row>
    <row r="424" spans="1:7" x14ac:dyDescent="0.25">
      <c r="A424" s="4">
        <f t="shared" ref="A424" si="568">A422</f>
        <v>138</v>
      </c>
      <c r="B424" s="4" t="str">
        <f>MID(VLOOKUP(A424/4,'Nyquist Rate - Tx'!$E$15:$J$270,6),(MOD(A424,4)+1),1)</f>
        <v>1</v>
      </c>
      <c r="C424" s="5">
        <f t="shared" ca="1" si="526"/>
        <v>-55</v>
      </c>
      <c r="D424" s="5">
        <f t="shared" ca="1" si="522"/>
        <v>-0.38500000000000001</v>
      </c>
      <c r="E424" s="5">
        <f t="shared" ca="1" si="523"/>
        <v>0.61499999999999999</v>
      </c>
      <c r="F424" s="30">
        <f t="shared" ca="1" si="527"/>
        <v>1</v>
      </c>
      <c r="G424" s="28"/>
    </row>
    <row r="425" spans="1:7" x14ac:dyDescent="0.25">
      <c r="A425" s="4">
        <f t="shared" ref="A425" si="569">A422+1</f>
        <v>139</v>
      </c>
      <c r="B425" s="4" t="str">
        <f>MID(VLOOKUP(A425/4,'Nyquist Rate - Tx'!$E$15:$J$270,6),(MOD(A425,4)+1),1)</f>
        <v>0</v>
      </c>
      <c r="C425" s="5">
        <f t="shared" ca="1" si="526"/>
        <v>80</v>
      </c>
      <c r="D425" s="5">
        <f t="shared" ca="1" si="522"/>
        <v>0.55999999999999994</v>
      </c>
      <c r="E425" s="5">
        <f t="shared" ca="1" si="523"/>
        <v>0.55999999999999994</v>
      </c>
      <c r="F425" s="30">
        <f t="shared" ca="1" si="527"/>
        <v>1</v>
      </c>
      <c r="G425" s="30" t="str">
        <f t="shared" ref="G425" ca="1" si="570">CONCATENATE(F425,F426,F427)</f>
        <v>100</v>
      </c>
    </row>
    <row r="426" spans="1:7" x14ac:dyDescent="0.25">
      <c r="A426" s="4">
        <f t="shared" ref="A426" si="571">A425</f>
        <v>139</v>
      </c>
      <c r="B426" s="4" t="str">
        <f>MID(VLOOKUP(A426/4,'Nyquist Rate - Tx'!$E$15:$J$270,6),(MOD(A426,4)+1),1)</f>
        <v>0</v>
      </c>
      <c r="C426" s="5">
        <f t="shared" ca="1" si="526"/>
        <v>-41</v>
      </c>
      <c r="D426" s="5">
        <f t="shared" ca="1" si="522"/>
        <v>-0.28699999999999998</v>
      </c>
      <c r="E426" s="5">
        <f t="shared" ca="1" si="523"/>
        <v>-0.28699999999999998</v>
      </c>
      <c r="F426" s="30">
        <f t="shared" ca="1" si="527"/>
        <v>0</v>
      </c>
      <c r="G426" s="28"/>
    </row>
    <row r="427" spans="1:7" x14ac:dyDescent="0.25">
      <c r="A427" s="4">
        <f t="shared" ref="A427" si="572">A425</f>
        <v>139</v>
      </c>
      <c r="B427" s="4" t="str">
        <f>MID(VLOOKUP(A427/4,'Nyquist Rate - Tx'!$E$15:$J$270,6),(MOD(A427,4)+1),1)</f>
        <v>0</v>
      </c>
      <c r="C427" s="5">
        <f t="shared" ca="1" si="526"/>
        <v>-24</v>
      </c>
      <c r="D427" s="5">
        <f t="shared" ca="1" si="522"/>
        <v>-0.16799999999999998</v>
      </c>
      <c r="E427" s="5">
        <f t="shared" ca="1" si="523"/>
        <v>-0.16799999999999998</v>
      </c>
      <c r="F427" s="30">
        <f t="shared" ca="1" si="527"/>
        <v>0</v>
      </c>
      <c r="G427" s="28"/>
    </row>
    <row r="428" spans="1:7" x14ac:dyDescent="0.25">
      <c r="A428" s="4">
        <f t="shared" ref="A428" si="573">A425+1</f>
        <v>140</v>
      </c>
      <c r="B428" s="4" t="str">
        <f>MID(VLOOKUP(A428/4,'Nyquist Rate - Tx'!$E$15:$J$270,6),(MOD(A428,4)+1),1)</f>
        <v>0</v>
      </c>
      <c r="C428" s="5">
        <f t="shared" ca="1" si="526"/>
        <v>36</v>
      </c>
      <c r="D428" s="5">
        <f t="shared" ca="1" si="522"/>
        <v>0.252</v>
      </c>
      <c r="E428" s="5">
        <f t="shared" ca="1" si="523"/>
        <v>0.252</v>
      </c>
      <c r="F428" s="30">
        <f t="shared" ca="1" si="527"/>
        <v>0</v>
      </c>
      <c r="G428" s="30" t="str">
        <f t="shared" ref="G428" ca="1" si="574">CONCATENATE(F428,F429,F430)</f>
        <v>000</v>
      </c>
    </row>
    <row r="429" spans="1:7" x14ac:dyDescent="0.25">
      <c r="A429" s="4">
        <f t="shared" ref="A429" si="575">A428</f>
        <v>140</v>
      </c>
      <c r="B429" s="4" t="str">
        <f>MID(VLOOKUP(A429/4,'Nyquist Rate - Tx'!$E$15:$J$270,6),(MOD(A429,4)+1),1)</f>
        <v>0</v>
      </c>
      <c r="C429" s="5">
        <f t="shared" ca="1" si="526"/>
        <v>-6</v>
      </c>
      <c r="D429" s="5">
        <f t="shared" ca="1" si="522"/>
        <v>-4.1999999999999996E-2</v>
      </c>
      <c r="E429" s="5">
        <f t="shared" ca="1" si="523"/>
        <v>-4.1999999999999996E-2</v>
      </c>
      <c r="F429" s="30">
        <f t="shared" ca="1" si="527"/>
        <v>0</v>
      </c>
      <c r="G429" s="28"/>
    </row>
    <row r="430" spans="1:7" x14ac:dyDescent="0.25">
      <c r="A430" s="4">
        <f t="shared" ref="A430" si="576">A428</f>
        <v>140</v>
      </c>
      <c r="B430" s="4" t="str">
        <f>MID(VLOOKUP(A430/4,'Nyquist Rate - Tx'!$E$15:$J$270,6),(MOD(A430,4)+1),1)</f>
        <v>0</v>
      </c>
      <c r="C430" s="5">
        <f t="shared" ca="1" si="526"/>
        <v>23</v>
      </c>
      <c r="D430" s="5">
        <f t="shared" ca="1" si="522"/>
        <v>0.161</v>
      </c>
      <c r="E430" s="5">
        <f t="shared" ca="1" si="523"/>
        <v>0.161</v>
      </c>
      <c r="F430" s="30">
        <f t="shared" ca="1" si="527"/>
        <v>0</v>
      </c>
      <c r="G430" s="28"/>
    </row>
    <row r="431" spans="1:7" x14ac:dyDescent="0.25">
      <c r="A431" s="4">
        <f t="shared" ref="A431" si="577">A428+1</f>
        <v>141</v>
      </c>
      <c r="B431" s="4" t="str">
        <f>MID(VLOOKUP(A431/4,'Nyquist Rate - Tx'!$E$15:$J$270,6),(MOD(A431,4)+1),1)</f>
        <v>0</v>
      </c>
      <c r="C431" s="5">
        <f t="shared" ca="1" si="526"/>
        <v>-56</v>
      </c>
      <c r="D431" s="5">
        <f t="shared" ca="1" si="522"/>
        <v>-0.39200000000000002</v>
      </c>
      <c r="E431" s="5">
        <f t="shared" ca="1" si="523"/>
        <v>-0.39200000000000002</v>
      </c>
      <c r="F431" s="30">
        <f t="shared" ca="1" si="527"/>
        <v>0</v>
      </c>
      <c r="G431" s="30" t="str">
        <f t="shared" ref="G431" ca="1" si="578">CONCATENATE(F431,F432,F433)</f>
        <v>010</v>
      </c>
    </row>
    <row r="432" spans="1:7" x14ac:dyDescent="0.25">
      <c r="A432" s="4">
        <f t="shared" ref="A432" si="579">A431</f>
        <v>141</v>
      </c>
      <c r="B432" s="4" t="str">
        <f>MID(VLOOKUP(A432/4,'Nyquist Rate - Tx'!$E$15:$J$270,6),(MOD(A432,4)+1),1)</f>
        <v>0</v>
      </c>
      <c r="C432" s="5">
        <f t="shared" ca="1" si="526"/>
        <v>95</v>
      </c>
      <c r="D432" s="5">
        <f t="shared" ca="1" si="522"/>
        <v>0.66499999999999992</v>
      </c>
      <c r="E432" s="5">
        <f t="shared" ca="1" si="523"/>
        <v>0.66499999999999992</v>
      </c>
      <c r="F432" s="30">
        <f t="shared" ca="1" si="527"/>
        <v>1</v>
      </c>
      <c r="G432" s="28"/>
    </row>
    <row r="433" spans="1:7" x14ac:dyDescent="0.25">
      <c r="A433" s="4">
        <f t="shared" ref="A433" si="580">A431</f>
        <v>141</v>
      </c>
      <c r="B433" s="4" t="str">
        <f>MID(VLOOKUP(A433/4,'Nyquist Rate - Tx'!$E$15:$J$270,6),(MOD(A433,4)+1),1)</f>
        <v>0</v>
      </c>
      <c r="C433" s="5">
        <f t="shared" ca="1" si="526"/>
        <v>5</v>
      </c>
      <c r="D433" s="5">
        <f t="shared" ca="1" si="522"/>
        <v>3.4999999999999996E-2</v>
      </c>
      <c r="E433" s="5">
        <f t="shared" ca="1" si="523"/>
        <v>3.4999999999999996E-2</v>
      </c>
      <c r="F433" s="30">
        <f t="shared" ca="1" si="527"/>
        <v>0</v>
      </c>
      <c r="G433" s="28"/>
    </row>
    <row r="434" spans="1:7" x14ac:dyDescent="0.25">
      <c r="A434" s="4">
        <f t="shared" ref="A434" si="581">A431+1</f>
        <v>142</v>
      </c>
      <c r="B434" s="4" t="str">
        <f>MID(VLOOKUP(A434/4,'Nyquist Rate - Tx'!$E$15:$J$270,6),(MOD(A434,4)+1),1)</f>
        <v>0</v>
      </c>
      <c r="C434" s="5">
        <f t="shared" ca="1" si="526"/>
        <v>-18</v>
      </c>
      <c r="D434" s="5">
        <f t="shared" ca="1" si="522"/>
        <v>-0.126</v>
      </c>
      <c r="E434" s="5">
        <f t="shared" ca="1" si="523"/>
        <v>-0.126</v>
      </c>
      <c r="F434" s="30">
        <f t="shared" ca="1" si="527"/>
        <v>0</v>
      </c>
      <c r="G434" s="30" t="str">
        <f t="shared" ref="G434" ca="1" si="582">CONCATENATE(F434,F435,F436)</f>
        <v>000</v>
      </c>
    </row>
    <row r="435" spans="1:7" x14ac:dyDescent="0.25">
      <c r="A435" s="4">
        <f t="shared" ref="A435" si="583">A434</f>
        <v>142</v>
      </c>
      <c r="B435" s="4" t="str">
        <f>MID(VLOOKUP(A435/4,'Nyquist Rate - Tx'!$E$15:$J$270,6),(MOD(A435,4)+1),1)</f>
        <v>0</v>
      </c>
      <c r="C435" s="5">
        <f t="shared" ca="1" si="526"/>
        <v>1</v>
      </c>
      <c r="D435" s="5">
        <f t="shared" ca="1" si="522"/>
        <v>6.9999999999999993E-3</v>
      </c>
      <c r="E435" s="5">
        <f t="shared" ca="1" si="523"/>
        <v>6.9999999999999993E-3</v>
      </c>
      <c r="F435" s="30">
        <f t="shared" ca="1" si="527"/>
        <v>0</v>
      </c>
      <c r="G435" s="28"/>
    </row>
    <row r="436" spans="1:7" x14ac:dyDescent="0.25">
      <c r="A436" s="4">
        <f t="shared" ref="A436" si="584">A434</f>
        <v>142</v>
      </c>
      <c r="B436" s="4" t="str">
        <f>MID(VLOOKUP(A436/4,'Nyquist Rate - Tx'!$E$15:$J$270,6),(MOD(A436,4)+1),1)</f>
        <v>0</v>
      </c>
      <c r="C436" s="5">
        <f t="shared" ca="1" si="526"/>
        <v>30</v>
      </c>
      <c r="D436" s="5">
        <f t="shared" ca="1" si="522"/>
        <v>0.21</v>
      </c>
      <c r="E436" s="5">
        <f t="shared" ca="1" si="523"/>
        <v>0.21</v>
      </c>
      <c r="F436" s="30">
        <f t="shared" ca="1" si="527"/>
        <v>0</v>
      </c>
      <c r="G436" s="28"/>
    </row>
    <row r="437" spans="1:7" x14ac:dyDescent="0.25">
      <c r="A437" s="4">
        <f t="shared" ref="A437" si="585">A434+1</f>
        <v>143</v>
      </c>
      <c r="B437" s="4" t="str">
        <f>MID(VLOOKUP(A437/4,'Nyquist Rate - Tx'!$E$15:$J$270,6),(MOD(A437,4)+1),1)</f>
        <v>0</v>
      </c>
      <c r="C437" s="5">
        <f t="shared" ca="1" si="526"/>
        <v>-2</v>
      </c>
      <c r="D437" s="5">
        <f t="shared" ca="1" si="522"/>
        <v>-1.3999999999999999E-2</v>
      </c>
      <c r="E437" s="5">
        <f t="shared" ca="1" si="523"/>
        <v>-1.3999999999999999E-2</v>
      </c>
      <c r="F437" s="30">
        <f t="shared" ca="1" si="527"/>
        <v>0</v>
      </c>
      <c r="G437" s="30" t="str">
        <f t="shared" ref="G437" ca="1" si="586">CONCATENATE(F437,F438,F439)</f>
        <v>000</v>
      </c>
    </row>
    <row r="438" spans="1:7" x14ac:dyDescent="0.25">
      <c r="A438" s="4">
        <f t="shared" ref="A438" si="587">A437</f>
        <v>143</v>
      </c>
      <c r="B438" s="4" t="str">
        <f>MID(VLOOKUP(A438/4,'Nyquist Rate - Tx'!$E$15:$J$270,6),(MOD(A438,4)+1),1)</f>
        <v>0</v>
      </c>
      <c r="C438" s="5">
        <f t="shared" ca="1" si="526"/>
        <v>-88</v>
      </c>
      <c r="D438" s="5">
        <f t="shared" ca="1" si="522"/>
        <v>-0.61599999999999999</v>
      </c>
      <c r="E438" s="5">
        <f t="shared" ca="1" si="523"/>
        <v>-0.61599999999999999</v>
      </c>
      <c r="F438" s="30">
        <f t="shared" ca="1" si="527"/>
        <v>0</v>
      </c>
      <c r="G438" s="28"/>
    </row>
    <row r="439" spans="1:7" x14ac:dyDescent="0.25">
      <c r="A439" s="4">
        <f t="shared" ref="A439" si="588">A437</f>
        <v>143</v>
      </c>
      <c r="B439" s="4" t="str">
        <f>MID(VLOOKUP(A439/4,'Nyquist Rate - Tx'!$E$15:$J$270,6),(MOD(A439,4)+1),1)</f>
        <v>0</v>
      </c>
      <c r="C439" s="5">
        <f t="shared" ca="1" si="526"/>
        <v>-79</v>
      </c>
      <c r="D439" s="5">
        <f t="shared" ca="1" si="522"/>
        <v>-0.55299999999999994</v>
      </c>
      <c r="E439" s="5">
        <f t="shared" ca="1" si="523"/>
        <v>-0.55299999999999994</v>
      </c>
      <c r="F439" s="30">
        <f t="shared" ca="1" si="527"/>
        <v>0</v>
      </c>
      <c r="G439" s="28"/>
    </row>
    <row r="440" spans="1:7" x14ac:dyDescent="0.25">
      <c r="A440" s="4">
        <f t="shared" ref="A440" si="589">A437+1</f>
        <v>144</v>
      </c>
      <c r="B440" s="4" t="str">
        <f>MID(VLOOKUP(A440/4,'Nyquist Rate - Tx'!$E$15:$J$270,6),(MOD(A440,4)+1),1)</f>
        <v>1</v>
      </c>
      <c r="C440" s="5">
        <f t="shared" ca="1" si="526"/>
        <v>-85</v>
      </c>
      <c r="D440" s="5">
        <f t="shared" ca="1" si="522"/>
        <v>-0.59499999999999997</v>
      </c>
      <c r="E440" s="5">
        <f t="shared" ca="1" si="523"/>
        <v>0.40500000000000003</v>
      </c>
      <c r="F440" s="30">
        <f t="shared" ca="1" si="527"/>
        <v>0</v>
      </c>
      <c r="G440" s="30" t="str">
        <f t="shared" ref="G440" ca="1" si="590">CONCATENATE(F440,F441,F442)</f>
        <v>011</v>
      </c>
    </row>
    <row r="441" spans="1:7" x14ac:dyDescent="0.25">
      <c r="A441" s="4">
        <f t="shared" ref="A441" si="591">A440</f>
        <v>144</v>
      </c>
      <c r="B441" s="4" t="str">
        <f>MID(VLOOKUP(A441/4,'Nyquist Rate - Tx'!$E$15:$J$270,6),(MOD(A441,4)+1),1)</f>
        <v>1</v>
      </c>
      <c r="C441" s="5">
        <f t="shared" ca="1" si="526"/>
        <v>34</v>
      </c>
      <c r="D441" s="5">
        <f t="shared" ca="1" si="522"/>
        <v>0.23799999999999999</v>
      </c>
      <c r="E441" s="5">
        <f t="shared" ca="1" si="523"/>
        <v>1.238</v>
      </c>
      <c r="F441" s="30">
        <f t="shared" ca="1" si="527"/>
        <v>1</v>
      </c>
      <c r="G441" s="28"/>
    </row>
    <row r="442" spans="1:7" x14ac:dyDescent="0.25">
      <c r="A442" s="4">
        <f t="shared" ref="A442" si="592">A440</f>
        <v>144</v>
      </c>
      <c r="B442" s="4" t="str">
        <f>MID(VLOOKUP(A442/4,'Nyquist Rate - Tx'!$E$15:$J$270,6),(MOD(A442,4)+1),1)</f>
        <v>1</v>
      </c>
      <c r="C442" s="5">
        <f t="shared" ca="1" si="526"/>
        <v>14</v>
      </c>
      <c r="D442" s="5">
        <f t="shared" ca="1" si="522"/>
        <v>9.8000000000000004E-2</v>
      </c>
      <c r="E442" s="5">
        <f t="shared" ca="1" si="523"/>
        <v>1.0980000000000001</v>
      </c>
      <c r="F442" s="30">
        <f t="shared" ca="1" si="527"/>
        <v>1</v>
      </c>
      <c r="G442" s="28"/>
    </row>
    <row r="443" spans="1:7" x14ac:dyDescent="0.25">
      <c r="A443" s="4">
        <f t="shared" ref="A443" si="593">A440+1</f>
        <v>145</v>
      </c>
      <c r="B443" s="4" t="str">
        <f>MID(VLOOKUP(A443/4,'Nyquist Rate - Tx'!$E$15:$J$270,6),(MOD(A443,4)+1),1)</f>
        <v>0</v>
      </c>
      <c r="C443" s="5">
        <f t="shared" ca="1" si="526"/>
        <v>-70</v>
      </c>
      <c r="D443" s="5">
        <f t="shared" ca="1" si="522"/>
        <v>-0.48999999999999994</v>
      </c>
      <c r="E443" s="5">
        <f t="shared" ca="1" si="523"/>
        <v>-0.48999999999999994</v>
      </c>
      <c r="F443" s="30">
        <f t="shared" ca="1" si="527"/>
        <v>0</v>
      </c>
      <c r="G443" s="30" t="str">
        <f t="shared" ref="G443" ca="1" si="594">CONCATENATE(F443,F444,F445)</f>
        <v>010</v>
      </c>
    </row>
    <row r="444" spans="1:7" x14ac:dyDescent="0.25">
      <c r="A444" s="4">
        <f t="shared" ref="A444" si="595">A443</f>
        <v>145</v>
      </c>
      <c r="B444" s="4" t="str">
        <f>MID(VLOOKUP(A444/4,'Nyquist Rate - Tx'!$E$15:$J$270,6),(MOD(A444,4)+1),1)</f>
        <v>0</v>
      </c>
      <c r="C444" s="5">
        <f t="shared" ca="1" si="526"/>
        <v>100</v>
      </c>
      <c r="D444" s="5">
        <f t="shared" ca="1" si="522"/>
        <v>0.7</v>
      </c>
      <c r="E444" s="5">
        <f t="shared" ca="1" si="523"/>
        <v>0.7</v>
      </c>
      <c r="F444" s="30">
        <f t="shared" ca="1" si="527"/>
        <v>1</v>
      </c>
      <c r="G444" s="28"/>
    </row>
    <row r="445" spans="1:7" x14ac:dyDescent="0.25">
      <c r="A445" s="4">
        <f t="shared" ref="A445" si="596">A443</f>
        <v>145</v>
      </c>
      <c r="B445" s="4" t="str">
        <f>MID(VLOOKUP(A445/4,'Nyquist Rate - Tx'!$E$15:$J$270,6),(MOD(A445,4)+1),1)</f>
        <v>0</v>
      </c>
      <c r="C445" s="5">
        <f t="shared" ca="1" si="526"/>
        <v>-73</v>
      </c>
      <c r="D445" s="5">
        <f t="shared" ca="1" si="522"/>
        <v>-0.51100000000000001</v>
      </c>
      <c r="E445" s="5">
        <f t="shared" ca="1" si="523"/>
        <v>-0.51100000000000001</v>
      </c>
      <c r="F445" s="30">
        <f t="shared" ca="1" si="527"/>
        <v>0</v>
      </c>
      <c r="G445" s="28"/>
    </row>
    <row r="446" spans="1:7" x14ac:dyDescent="0.25">
      <c r="A446" s="4">
        <f t="shared" ref="A446" si="597">A443+1</f>
        <v>146</v>
      </c>
      <c r="B446" s="4" t="str">
        <f>MID(VLOOKUP(A446/4,'Nyquist Rate - Tx'!$E$15:$J$270,6),(MOD(A446,4)+1),1)</f>
        <v>0</v>
      </c>
      <c r="C446" s="5">
        <f t="shared" ca="1" si="526"/>
        <v>-24</v>
      </c>
      <c r="D446" s="5">
        <f t="shared" ca="1" si="522"/>
        <v>-0.16799999999999998</v>
      </c>
      <c r="E446" s="5">
        <f t="shared" ca="1" si="523"/>
        <v>-0.16799999999999998</v>
      </c>
      <c r="F446" s="30">
        <f t="shared" ca="1" si="527"/>
        <v>0</v>
      </c>
      <c r="G446" s="30" t="str">
        <f t="shared" ref="G446" ca="1" si="598">CONCATENATE(F446,F447,F448)</f>
        <v>000</v>
      </c>
    </row>
    <row r="447" spans="1:7" x14ac:dyDescent="0.25">
      <c r="A447" s="4">
        <f t="shared" ref="A447" si="599">A446</f>
        <v>146</v>
      </c>
      <c r="B447" s="4" t="str">
        <f>MID(VLOOKUP(A447/4,'Nyquist Rate - Tx'!$E$15:$J$270,6),(MOD(A447,4)+1),1)</f>
        <v>0</v>
      </c>
      <c r="C447" s="5">
        <f t="shared" ca="1" si="526"/>
        <v>-59</v>
      </c>
      <c r="D447" s="5">
        <f t="shared" ca="1" si="522"/>
        <v>-0.41299999999999998</v>
      </c>
      <c r="E447" s="5">
        <f t="shared" ca="1" si="523"/>
        <v>-0.41299999999999998</v>
      </c>
      <c r="F447" s="30">
        <f t="shared" ca="1" si="527"/>
        <v>0</v>
      </c>
      <c r="G447" s="28"/>
    </row>
    <row r="448" spans="1:7" x14ac:dyDescent="0.25">
      <c r="A448" s="4">
        <f t="shared" ref="A448" si="600">A446</f>
        <v>146</v>
      </c>
      <c r="B448" s="4" t="str">
        <f>MID(VLOOKUP(A448/4,'Nyquist Rate - Tx'!$E$15:$J$270,6),(MOD(A448,4)+1),1)</f>
        <v>0</v>
      </c>
      <c r="C448" s="5">
        <f t="shared" ca="1" si="526"/>
        <v>41</v>
      </c>
      <c r="D448" s="5">
        <f t="shared" ca="1" si="522"/>
        <v>0.28699999999999998</v>
      </c>
      <c r="E448" s="5">
        <f t="shared" ca="1" si="523"/>
        <v>0.28699999999999998</v>
      </c>
      <c r="F448" s="30">
        <f t="shared" ca="1" si="527"/>
        <v>0</v>
      </c>
      <c r="G448" s="28"/>
    </row>
    <row r="449" spans="1:7" x14ac:dyDescent="0.25">
      <c r="A449" s="4">
        <f t="shared" ref="A449" si="601">A446+1</f>
        <v>147</v>
      </c>
      <c r="B449" s="4" t="str">
        <f>MID(VLOOKUP(A449/4,'Nyquist Rate - Tx'!$E$15:$J$270,6),(MOD(A449,4)+1),1)</f>
        <v>1</v>
      </c>
      <c r="C449" s="5">
        <f t="shared" ca="1" si="526"/>
        <v>5</v>
      </c>
      <c r="D449" s="5">
        <f t="shared" ca="1" si="522"/>
        <v>3.4999999999999996E-2</v>
      </c>
      <c r="E449" s="5">
        <f t="shared" ca="1" si="523"/>
        <v>1.0349999999999999</v>
      </c>
      <c r="F449" s="30">
        <f t="shared" ca="1" si="527"/>
        <v>1</v>
      </c>
      <c r="G449" s="30" t="str">
        <f t="shared" ref="G449" ca="1" si="602">CONCATENATE(F449,F450,F451)</f>
        <v>110</v>
      </c>
    </row>
    <row r="450" spans="1:7" x14ac:dyDescent="0.25">
      <c r="A450" s="4">
        <f t="shared" ref="A450" si="603">A449</f>
        <v>147</v>
      </c>
      <c r="B450" s="4" t="str">
        <f>MID(VLOOKUP(A450/4,'Nyquist Rate - Tx'!$E$15:$J$270,6),(MOD(A450,4)+1),1)</f>
        <v>1</v>
      </c>
      <c r="C450" s="5">
        <f t="shared" ca="1" si="526"/>
        <v>83</v>
      </c>
      <c r="D450" s="5">
        <f t="shared" ca="1" si="522"/>
        <v>0.58099999999999996</v>
      </c>
      <c r="E450" s="5">
        <f t="shared" ca="1" si="523"/>
        <v>1.581</v>
      </c>
      <c r="F450" s="30">
        <f t="shared" ca="1" si="527"/>
        <v>1</v>
      </c>
      <c r="G450" s="28"/>
    </row>
    <row r="451" spans="1:7" x14ac:dyDescent="0.25">
      <c r="A451" s="4">
        <f t="shared" ref="A451" si="604">A449</f>
        <v>147</v>
      </c>
      <c r="B451" s="4" t="str">
        <f>MID(VLOOKUP(A451/4,'Nyquist Rate - Tx'!$E$15:$J$270,6),(MOD(A451,4)+1),1)</f>
        <v>1</v>
      </c>
      <c r="C451" s="5">
        <f t="shared" ca="1" si="526"/>
        <v>-91</v>
      </c>
      <c r="D451" s="5">
        <f t="shared" ca="1" si="522"/>
        <v>-0.63700000000000001</v>
      </c>
      <c r="E451" s="5">
        <f t="shared" ca="1" si="523"/>
        <v>0.36299999999999999</v>
      </c>
      <c r="F451" s="30">
        <f t="shared" ca="1" si="527"/>
        <v>0</v>
      </c>
      <c r="G451" s="28"/>
    </row>
    <row r="452" spans="1:7" x14ac:dyDescent="0.25">
      <c r="A452" s="4">
        <f t="shared" ref="A452" si="605">A449+1</f>
        <v>148</v>
      </c>
      <c r="B452" s="4" t="str">
        <f>MID(VLOOKUP(A452/4,'Nyquist Rate - Tx'!$E$15:$J$270,6),(MOD(A452,4)+1),1)</f>
        <v>0</v>
      </c>
      <c r="C452" s="5">
        <f t="shared" ca="1" si="526"/>
        <v>-26</v>
      </c>
      <c r="D452" s="5">
        <f t="shared" ca="1" si="522"/>
        <v>-0.182</v>
      </c>
      <c r="E452" s="5">
        <f t="shared" ca="1" si="523"/>
        <v>-0.182</v>
      </c>
      <c r="F452" s="30">
        <f t="shared" ca="1" si="527"/>
        <v>0</v>
      </c>
      <c r="G452" s="30" t="str">
        <f t="shared" ref="G452" ca="1" si="606">CONCATENATE(F452,F453,F454)</f>
        <v>000</v>
      </c>
    </row>
    <row r="453" spans="1:7" x14ac:dyDescent="0.25">
      <c r="A453" s="4">
        <f t="shared" ref="A453" si="607">A452</f>
        <v>148</v>
      </c>
      <c r="B453" s="4" t="str">
        <f>MID(VLOOKUP(A453/4,'Nyquist Rate - Tx'!$E$15:$J$270,6),(MOD(A453,4)+1),1)</f>
        <v>0</v>
      </c>
      <c r="C453" s="5">
        <f t="shared" ca="1" si="526"/>
        <v>57</v>
      </c>
      <c r="D453" s="5">
        <f t="shared" ca="1" si="522"/>
        <v>0.39899999999999997</v>
      </c>
      <c r="E453" s="5">
        <f t="shared" ca="1" si="523"/>
        <v>0.39899999999999997</v>
      </c>
      <c r="F453" s="30">
        <f t="shared" ca="1" si="527"/>
        <v>0</v>
      </c>
      <c r="G453" s="28"/>
    </row>
    <row r="454" spans="1:7" x14ac:dyDescent="0.25">
      <c r="A454" s="4">
        <f t="shared" ref="A454" si="608">A452</f>
        <v>148</v>
      </c>
      <c r="B454" s="4" t="str">
        <f>MID(VLOOKUP(A454/4,'Nyquist Rate - Tx'!$E$15:$J$270,6),(MOD(A454,4)+1),1)</f>
        <v>0</v>
      </c>
      <c r="C454" s="5">
        <f t="shared" ca="1" si="526"/>
        <v>-90</v>
      </c>
      <c r="D454" s="5">
        <f t="shared" ca="1" si="522"/>
        <v>-0.63</v>
      </c>
      <c r="E454" s="5">
        <f t="shared" ca="1" si="523"/>
        <v>-0.63</v>
      </c>
      <c r="F454" s="30">
        <f t="shared" ca="1" si="527"/>
        <v>0</v>
      </c>
      <c r="G454" s="28"/>
    </row>
    <row r="455" spans="1:7" x14ac:dyDescent="0.25">
      <c r="A455" s="4">
        <f t="shared" ref="A455" si="609">A452+1</f>
        <v>149</v>
      </c>
      <c r="B455" s="4" t="str">
        <f>MID(VLOOKUP(A455/4,'Nyquist Rate - Tx'!$E$15:$J$270,6),(MOD(A455,4)+1),1)</f>
        <v>0</v>
      </c>
      <c r="C455" s="5">
        <f t="shared" ca="1" si="526"/>
        <v>93</v>
      </c>
      <c r="D455" s="5">
        <f t="shared" ca="1" si="522"/>
        <v>0.65100000000000002</v>
      </c>
      <c r="E455" s="5">
        <f t="shared" ca="1" si="523"/>
        <v>0.65100000000000002</v>
      </c>
      <c r="F455" s="30">
        <f t="shared" ca="1" si="527"/>
        <v>1</v>
      </c>
      <c r="G455" s="30" t="str">
        <f t="shared" ref="G455" ca="1" si="610">CONCATENATE(F455,F456,F457)</f>
        <v>100</v>
      </c>
    </row>
    <row r="456" spans="1:7" x14ac:dyDescent="0.25">
      <c r="A456" s="4">
        <f t="shared" ref="A456" si="611">A455</f>
        <v>149</v>
      </c>
      <c r="B456" s="4" t="str">
        <f>MID(VLOOKUP(A456/4,'Nyquist Rate - Tx'!$E$15:$J$270,6),(MOD(A456,4)+1),1)</f>
        <v>0</v>
      </c>
      <c r="C456" s="5">
        <f t="shared" ca="1" si="526"/>
        <v>-18</v>
      </c>
      <c r="D456" s="5">
        <f t="shared" ref="D456:D519" ca="1" si="612">(C456/100)*$C$2</f>
        <v>-0.126</v>
      </c>
      <c r="E456" s="5">
        <f t="shared" ref="E456:E519" ca="1" si="613">B456+D456</f>
        <v>-0.126</v>
      </c>
      <c r="F456" s="30">
        <f t="shared" ca="1" si="527"/>
        <v>0</v>
      </c>
      <c r="G456" s="28"/>
    </row>
    <row r="457" spans="1:7" x14ac:dyDescent="0.25">
      <c r="A457" s="4">
        <f t="shared" ref="A457" si="614">A455</f>
        <v>149</v>
      </c>
      <c r="B457" s="4" t="str">
        <f>MID(VLOOKUP(A457/4,'Nyquist Rate - Tx'!$E$15:$J$270,6),(MOD(A457,4)+1),1)</f>
        <v>0</v>
      </c>
      <c r="C457" s="5">
        <f t="shared" ref="C457:C520" ca="1" si="615">RANDBETWEEN(-100,100)</f>
        <v>-29</v>
      </c>
      <c r="D457" s="5">
        <f t="shared" ca="1" si="612"/>
        <v>-0.20299999999999999</v>
      </c>
      <c r="E457" s="5">
        <f t="shared" ca="1" si="613"/>
        <v>-0.20299999999999999</v>
      </c>
      <c r="F457" s="30">
        <f t="shared" ref="F457:F520" ca="1" si="616">IF(E457&lt;0.5, 0, 1)</f>
        <v>0</v>
      </c>
      <c r="G457" s="28"/>
    </row>
    <row r="458" spans="1:7" x14ac:dyDescent="0.25">
      <c r="A458" s="4">
        <f t="shared" ref="A458" si="617">A455+1</f>
        <v>150</v>
      </c>
      <c r="B458" s="4" t="str">
        <f>MID(VLOOKUP(A458/4,'Nyquist Rate - Tx'!$E$15:$J$270,6),(MOD(A458,4)+1),1)</f>
        <v>0</v>
      </c>
      <c r="C458" s="5">
        <f t="shared" ca="1" si="615"/>
        <v>-21</v>
      </c>
      <c r="D458" s="5">
        <f t="shared" ca="1" si="612"/>
        <v>-0.14699999999999999</v>
      </c>
      <c r="E458" s="5">
        <f t="shared" ca="1" si="613"/>
        <v>-0.14699999999999999</v>
      </c>
      <c r="F458" s="30">
        <f t="shared" ca="1" si="616"/>
        <v>0</v>
      </c>
      <c r="G458" s="30" t="str">
        <f t="shared" ref="G458" ca="1" si="618">CONCATENATE(F458,F459,F460)</f>
        <v>000</v>
      </c>
    </row>
    <row r="459" spans="1:7" x14ac:dyDescent="0.25">
      <c r="A459" s="4">
        <f t="shared" ref="A459" si="619">A458</f>
        <v>150</v>
      </c>
      <c r="B459" s="4" t="str">
        <f>MID(VLOOKUP(A459/4,'Nyquist Rate - Tx'!$E$15:$J$270,6),(MOD(A459,4)+1),1)</f>
        <v>0</v>
      </c>
      <c r="C459" s="5">
        <f t="shared" ca="1" si="615"/>
        <v>18</v>
      </c>
      <c r="D459" s="5">
        <f t="shared" ca="1" si="612"/>
        <v>0.126</v>
      </c>
      <c r="E459" s="5">
        <f t="shared" ca="1" si="613"/>
        <v>0.126</v>
      </c>
      <c r="F459" s="30">
        <f t="shared" ca="1" si="616"/>
        <v>0</v>
      </c>
      <c r="G459" s="28"/>
    </row>
    <row r="460" spans="1:7" x14ac:dyDescent="0.25">
      <c r="A460" s="4">
        <f t="shared" ref="A460" si="620">A458</f>
        <v>150</v>
      </c>
      <c r="B460" s="4" t="str">
        <f>MID(VLOOKUP(A460/4,'Nyquist Rate - Tx'!$E$15:$J$270,6),(MOD(A460,4)+1),1)</f>
        <v>0</v>
      </c>
      <c r="C460" s="5">
        <f t="shared" ca="1" si="615"/>
        <v>58</v>
      </c>
      <c r="D460" s="5">
        <f t="shared" ca="1" si="612"/>
        <v>0.40599999999999997</v>
      </c>
      <c r="E460" s="5">
        <f t="shared" ca="1" si="613"/>
        <v>0.40599999999999997</v>
      </c>
      <c r="F460" s="30">
        <f t="shared" ca="1" si="616"/>
        <v>0</v>
      </c>
      <c r="G460" s="28"/>
    </row>
    <row r="461" spans="1:7" x14ac:dyDescent="0.25">
      <c r="A461" s="4">
        <f t="shared" ref="A461" si="621">A458+1</f>
        <v>151</v>
      </c>
      <c r="B461" s="4" t="str">
        <f>MID(VLOOKUP(A461/4,'Nyquist Rate - Tx'!$E$15:$J$270,6),(MOD(A461,4)+1),1)</f>
        <v>0</v>
      </c>
      <c r="C461" s="5">
        <f t="shared" ca="1" si="615"/>
        <v>24</v>
      </c>
      <c r="D461" s="5">
        <f t="shared" ca="1" si="612"/>
        <v>0.16799999999999998</v>
      </c>
      <c r="E461" s="5">
        <f t="shared" ca="1" si="613"/>
        <v>0.16799999999999998</v>
      </c>
      <c r="F461" s="30">
        <f t="shared" ca="1" si="616"/>
        <v>0</v>
      </c>
      <c r="G461" s="30" t="str">
        <f t="shared" ref="G461" ca="1" si="622">CONCATENATE(F461,F462,F463)</f>
        <v>000</v>
      </c>
    </row>
    <row r="462" spans="1:7" x14ac:dyDescent="0.25">
      <c r="A462" s="4">
        <f t="shared" ref="A462" si="623">A461</f>
        <v>151</v>
      </c>
      <c r="B462" s="4" t="str">
        <f>MID(VLOOKUP(A462/4,'Nyquist Rate - Tx'!$E$15:$J$270,6),(MOD(A462,4)+1),1)</f>
        <v>0</v>
      </c>
      <c r="C462" s="5">
        <f t="shared" ca="1" si="615"/>
        <v>19</v>
      </c>
      <c r="D462" s="5">
        <f t="shared" ca="1" si="612"/>
        <v>0.13299999999999998</v>
      </c>
      <c r="E462" s="5">
        <f t="shared" ca="1" si="613"/>
        <v>0.13299999999999998</v>
      </c>
      <c r="F462" s="30">
        <f t="shared" ca="1" si="616"/>
        <v>0</v>
      </c>
      <c r="G462" s="28"/>
    </row>
    <row r="463" spans="1:7" x14ac:dyDescent="0.25">
      <c r="A463" s="4">
        <f t="shared" ref="A463" si="624">A461</f>
        <v>151</v>
      </c>
      <c r="B463" s="4" t="str">
        <f>MID(VLOOKUP(A463/4,'Nyquist Rate - Tx'!$E$15:$J$270,6),(MOD(A463,4)+1),1)</f>
        <v>0</v>
      </c>
      <c r="C463" s="5">
        <f t="shared" ca="1" si="615"/>
        <v>-78</v>
      </c>
      <c r="D463" s="5">
        <f t="shared" ca="1" si="612"/>
        <v>-0.54599999999999993</v>
      </c>
      <c r="E463" s="5">
        <f t="shared" ca="1" si="613"/>
        <v>-0.54599999999999993</v>
      </c>
      <c r="F463" s="30">
        <f t="shared" ca="1" si="616"/>
        <v>0</v>
      </c>
      <c r="G463" s="28"/>
    </row>
    <row r="464" spans="1:7" x14ac:dyDescent="0.25">
      <c r="A464" s="4">
        <f t="shared" ref="A464" si="625">A461+1</f>
        <v>152</v>
      </c>
      <c r="B464" s="4" t="str">
        <f>MID(VLOOKUP(A464/4,'Nyquist Rate - Tx'!$E$15:$J$270,6),(MOD(A464,4)+1),1)</f>
        <v>0</v>
      </c>
      <c r="C464" s="5">
        <f t="shared" ca="1" si="615"/>
        <v>41</v>
      </c>
      <c r="D464" s="5">
        <f t="shared" ca="1" si="612"/>
        <v>0.28699999999999998</v>
      </c>
      <c r="E464" s="5">
        <f t="shared" ca="1" si="613"/>
        <v>0.28699999999999998</v>
      </c>
      <c r="F464" s="30">
        <f t="shared" ca="1" si="616"/>
        <v>0</v>
      </c>
      <c r="G464" s="30" t="str">
        <f t="shared" ref="G464" ca="1" si="626">CONCATENATE(F464,F465,F466)</f>
        <v>000</v>
      </c>
    </row>
    <row r="465" spans="1:7" x14ac:dyDescent="0.25">
      <c r="A465" s="4">
        <f t="shared" ref="A465" si="627">A464</f>
        <v>152</v>
      </c>
      <c r="B465" s="4" t="str">
        <f>MID(VLOOKUP(A465/4,'Nyquist Rate - Tx'!$E$15:$J$270,6),(MOD(A465,4)+1),1)</f>
        <v>0</v>
      </c>
      <c r="C465" s="5">
        <f t="shared" ca="1" si="615"/>
        <v>-88</v>
      </c>
      <c r="D465" s="5">
        <f t="shared" ca="1" si="612"/>
        <v>-0.61599999999999999</v>
      </c>
      <c r="E465" s="5">
        <f t="shared" ca="1" si="613"/>
        <v>-0.61599999999999999</v>
      </c>
      <c r="F465" s="30">
        <f t="shared" ca="1" si="616"/>
        <v>0</v>
      </c>
      <c r="G465" s="28"/>
    </row>
    <row r="466" spans="1:7" x14ac:dyDescent="0.25">
      <c r="A466" s="4">
        <f t="shared" ref="A466" si="628">A464</f>
        <v>152</v>
      </c>
      <c r="B466" s="4" t="str">
        <f>MID(VLOOKUP(A466/4,'Nyquist Rate - Tx'!$E$15:$J$270,6),(MOD(A466,4)+1),1)</f>
        <v>0</v>
      </c>
      <c r="C466" s="5">
        <f t="shared" ca="1" si="615"/>
        <v>-45</v>
      </c>
      <c r="D466" s="5">
        <f t="shared" ca="1" si="612"/>
        <v>-0.315</v>
      </c>
      <c r="E466" s="5">
        <f t="shared" ca="1" si="613"/>
        <v>-0.315</v>
      </c>
      <c r="F466" s="30">
        <f t="shared" ca="1" si="616"/>
        <v>0</v>
      </c>
      <c r="G466" s="28"/>
    </row>
    <row r="467" spans="1:7" x14ac:dyDescent="0.25">
      <c r="A467" s="4">
        <f t="shared" ref="A467" si="629">A464+1</f>
        <v>153</v>
      </c>
      <c r="B467" s="4" t="str">
        <f>MID(VLOOKUP(A467/4,'Nyquist Rate - Tx'!$E$15:$J$270,6),(MOD(A467,4)+1),1)</f>
        <v>1</v>
      </c>
      <c r="C467" s="5">
        <f t="shared" ca="1" si="615"/>
        <v>33</v>
      </c>
      <c r="D467" s="5">
        <f t="shared" ca="1" si="612"/>
        <v>0.23099999999999998</v>
      </c>
      <c r="E467" s="5">
        <f t="shared" ca="1" si="613"/>
        <v>1.2309999999999999</v>
      </c>
      <c r="F467" s="30">
        <f t="shared" ca="1" si="616"/>
        <v>1</v>
      </c>
      <c r="G467" s="30" t="str">
        <f t="shared" ref="G467" ca="1" si="630">CONCATENATE(F467,F468,F469)</f>
        <v>110</v>
      </c>
    </row>
    <row r="468" spans="1:7" x14ac:dyDescent="0.25">
      <c r="A468" s="4">
        <f t="shared" ref="A468" si="631">A467</f>
        <v>153</v>
      </c>
      <c r="B468" s="4" t="str">
        <f>MID(VLOOKUP(A468/4,'Nyquist Rate - Tx'!$E$15:$J$270,6),(MOD(A468,4)+1),1)</f>
        <v>1</v>
      </c>
      <c r="C468" s="5">
        <f t="shared" ca="1" si="615"/>
        <v>35</v>
      </c>
      <c r="D468" s="5">
        <f t="shared" ca="1" si="612"/>
        <v>0.24499999999999997</v>
      </c>
      <c r="E468" s="5">
        <f t="shared" ca="1" si="613"/>
        <v>1.2449999999999999</v>
      </c>
      <c r="F468" s="30">
        <f t="shared" ca="1" si="616"/>
        <v>1</v>
      </c>
      <c r="G468" s="28"/>
    </row>
    <row r="469" spans="1:7" x14ac:dyDescent="0.25">
      <c r="A469" s="4">
        <f t="shared" ref="A469" si="632">A467</f>
        <v>153</v>
      </c>
      <c r="B469" s="4" t="str">
        <f>MID(VLOOKUP(A469/4,'Nyquist Rate - Tx'!$E$15:$J$270,6),(MOD(A469,4)+1),1)</f>
        <v>1</v>
      </c>
      <c r="C469" s="5">
        <f t="shared" ca="1" si="615"/>
        <v>-79</v>
      </c>
      <c r="D469" s="5">
        <f t="shared" ca="1" si="612"/>
        <v>-0.55299999999999994</v>
      </c>
      <c r="E469" s="5">
        <f t="shared" ca="1" si="613"/>
        <v>0.44700000000000006</v>
      </c>
      <c r="F469" s="30">
        <f t="shared" ca="1" si="616"/>
        <v>0</v>
      </c>
      <c r="G469" s="28"/>
    </row>
    <row r="470" spans="1:7" x14ac:dyDescent="0.25">
      <c r="A470" s="4">
        <f t="shared" ref="A470" si="633">A467+1</f>
        <v>154</v>
      </c>
      <c r="B470" s="4" t="str">
        <f>MID(VLOOKUP(A470/4,'Nyquist Rate - Tx'!$E$15:$J$270,6),(MOD(A470,4)+1),1)</f>
        <v>1</v>
      </c>
      <c r="C470" s="5">
        <f t="shared" ca="1" si="615"/>
        <v>97</v>
      </c>
      <c r="D470" s="5">
        <f t="shared" ca="1" si="612"/>
        <v>0.67899999999999994</v>
      </c>
      <c r="E470" s="5">
        <f t="shared" ca="1" si="613"/>
        <v>1.6789999999999998</v>
      </c>
      <c r="F470" s="30">
        <f t="shared" ca="1" si="616"/>
        <v>1</v>
      </c>
      <c r="G470" s="30" t="str">
        <f t="shared" ref="G470" ca="1" si="634">CONCATENATE(F470,F471,F472)</f>
        <v>110</v>
      </c>
    </row>
    <row r="471" spans="1:7" x14ac:dyDescent="0.25">
      <c r="A471" s="4">
        <f t="shared" ref="A471" si="635">A470</f>
        <v>154</v>
      </c>
      <c r="B471" s="4" t="str">
        <f>MID(VLOOKUP(A471/4,'Nyquist Rate - Tx'!$E$15:$J$270,6),(MOD(A471,4)+1),1)</f>
        <v>1</v>
      </c>
      <c r="C471" s="5">
        <f t="shared" ca="1" si="615"/>
        <v>32</v>
      </c>
      <c r="D471" s="5">
        <f t="shared" ca="1" si="612"/>
        <v>0.22399999999999998</v>
      </c>
      <c r="E471" s="5">
        <f t="shared" ca="1" si="613"/>
        <v>1.224</v>
      </c>
      <c r="F471" s="30">
        <f t="shared" ca="1" si="616"/>
        <v>1</v>
      </c>
      <c r="G471" s="28"/>
    </row>
    <row r="472" spans="1:7" x14ac:dyDescent="0.25">
      <c r="A472" s="4">
        <f t="shared" ref="A472" si="636">A470</f>
        <v>154</v>
      </c>
      <c r="B472" s="4" t="str">
        <f>MID(VLOOKUP(A472/4,'Nyquist Rate - Tx'!$E$15:$J$270,6),(MOD(A472,4)+1),1)</f>
        <v>1</v>
      </c>
      <c r="C472" s="5">
        <f t="shared" ca="1" si="615"/>
        <v>-82</v>
      </c>
      <c r="D472" s="5">
        <f t="shared" ca="1" si="612"/>
        <v>-0.57399999999999995</v>
      </c>
      <c r="E472" s="5">
        <f t="shared" ca="1" si="613"/>
        <v>0.42600000000000005</v>
      </c>
      <c r="F472" s="30">
        <f t="shared" ca="1" si="616"/>
        <v>0</v>
      </c>
      <c r="G472" s="28"/>
    </row>
    <row r="473" spans="1:7" x14ac:dyDescent="0.25">
      <c r="A473" s="4">
        <f t="shared" ref="A473" si="637">A470+1</f>
        <v>155</v>
      </c>
      <c r="B473" s="4" t="str">
        <f>MID(VLOOKUP(A473/4,'Nyquist Rate - Tx'!$E$15:$J$270,6),(MOD(A473,4)+1),1)</f>
        <v>0</v>
      </c>
      <c r="C473" s="5">
        <f t="shared" ca="1" si="615"/>
        <v>54</v>
      </c>
      <c r="D473" s="5">
        <f t="shared" ca="1" si="612"/>
        <v>0.378</v>
      </c>
      <c r="E473" s="5">
        <f t="shared" ca="1" si="613"/>
        <v>0.378</v>
      </c>
      <c r="F473" s="30">
        <f t="shared" ca="1" si="616"/>
        <v>0</v>
      </c>
      <c r="G473" s="30" t="str">
        <f t="shared" ref="G473" ca="1" si="638">CONCATENATE(F473,F474,F475)</f>
        <v>000</v>
      </c>
    </row>
    <row r="474" spans="1:7" x14ac:dyDescent="0.25">
      <c r="A474" s="4">
        <f t="shared" ref="A474" si="639">A473</f>
        <v>155</v>
      </c>
      <c r="B474" s="4" t="str">
        <f>MID(VLOOKUP(A474/4,'Nyquist Rate - Tx'!$E$15:$J$270,6),(MOD(A474,4)+1),1)</f>
        <v>0</v>
      </c>
      <c r="C474" s="5">
        <f t="shared" ca="1" si="615"/>
        <v>63</v>
      </c>
      <c r="D474" s="5">
        <f t="shared" ca="1" si="612"/>
        <v>0.44099999999999995</v>
      </c>
      <c r="E474" s="5">
        <f t="shared" ca="1" si="613"/>
        <v>0.44099999999999995</v>
      </c>
      <c r="F474" s="30">
        <f t="shared" ca="1" si="616"/>
        <v>0</v>
      </c>
      <c r="G474" s="28"/>
    </row>
    <row r="475" spans="1:7" x14ac:dyDescent="0.25">
      <c r="A475" s="4">
        <f t="shared" ref="A475" si="640">A473</f>
        <v>155</v>
      </c>
      <c r="B475" s="4" t="str">
        <f>MID(VLOOKUP(A475/4,'Nyquist Rate - Tx'!$E$15:$J$270,6),(MOD(A475,4)+1),1)</f>
        <v>0</v>
      </c>
      <c r="C475" s="5">
        <f t="shared" ca="1" si="615"/>
        <v>13</v>
      </c>
      <c r="D475" s="5">
        <f t="shared" ca="1" si="612"/>
        <v>9.0999999999999998E-2</v>
      </c>
      <c r="E475" s="5">
        <f t="shared" ca="1" si="613"/>
        <v>9.0999999999999998E-2</v>
      </c>
      <c r="F475" s="30">
        <f t="shared" ca="1" si="616"/>
        <v>0</v>
      </c>
      <c r="G475" s="28"/>
    </row>
    <row r="476" spans="1:7" x14ac:dyDescent="0.25">
      <c r="A476" s="4">
        <f t="shared" ref="A476" si="641">A473+1</f>
        <v>156</v>
      </c>
      <c r="B476" s="4" t="str">
        <f>MID(VLOOKUP(A476/4,'Nyquist Rate - Tx'!$E$15:$J$270,6),(MOD(A476,4)+1),1)</f>
        <v>0</v>
      </c>
      <c r="C476" s="5">
        <f t="shared" ca="1" si="615"/>
        <v>14</v>
      </c>
      <c r="D476" s="5">
        <f t="shared" ca="1" si="612"/>
        <v>9.8000000000000004E-2</v>
      </c>
      <c r="E476" s="5">
        <f t="shared" ca="1" si="613"/>
        <v>9.8000000000000004E-2</v>
      </c>
      <c r="F476" s="30">
        <f t="shared" ca="1" si="616"/>
        <v>0</v>
      </c>
      <c r="G476" s="30" t="str">
        <f t="shared" ref="G476" ca="1" si="642">CONCATENATE(F476,F477,F478)</f>
        <v>000</v>
      </c>
    </row>
    <row r="477" spans="1:7" x14ac:dyDescent="0.25">
      <c r="A477" s="4">
        <f t="shared" ref="A477" si="643">A476</f>
        <v>156</v>
      </c>
      <c r="B477" s="4" t="str">
        <f>MID(VLOOKUP(A477/4,'Nyquist Rate - Tx'!$E$15:$J$270,6),(MOD(A477,4)+1),1)</f>
        <v>0</v>
      </c>
      <c r="C477" s="5">
        <f t="shared" ca="1" si="615"/>
        <v>9</v>
      </c>
      <c r="D477" s="5">
        <f t="shared" ca="1" si="612"/>
        <v>6.3E-2</v>
      </c>
      <c r="E477" s="5">
        <f t="shared" ca="1" si="613"/>
        <v>6.3E-2</v>
      </c>
      <c r="F477" s="30">
        <f t="shared" ca="1" si="616"/>
        <v>0</v>
      </c>
      <c r="G477" s="28"/>
    </row>
    <row r="478" spans="1:7" x14ac:dyDescent="0.25">
      <c r="A478" s="4">
        <f t="shared" ref="A478" si="644">A476</f>
        <v>156</v>
      </c>
      <c r="B478" s="4" t="str">
        <f>MID(VLOOKUP(A478/4,'Nyquist Rate - Tx'!$E$15:$J$270,6),(MOD(A478,4)+1),1)</f>
        <v>0</v>
      </c>
      <c r="C478" s="5">
        <f t="shared" ca="1" si="615"/>
        <v>58</v>
      </c>
      <c r="D478" s="5">
        <f t="shared" ca="1" si="612"/>
        <v>0.40599999999999997</v>
      </c>
      <c r="E478" s="5">
        <f t="shared" ca="1" si="613"/>
        <v>0.40599999999999997</v>
      </c>
      <c r="F478" s="30">
        <f t="shared" ca="1" si="616"/>
        <v>0</v>
      </c>
      <c r="G478" s="28"/>
    </row>
    <row r="479" spans="1:7" x14ac:dyDescent="0.25">
      <c r="A479" s="4">
        <f t="shared" ref="A479" si="645">A476+1</f>
        <v>157</v>
      </c>
      <c r="B479" s="4" t="str">
        <f>MID(VLOOKUP(A479/4,'Nyquist Rate - Tx'!$E$15:$J$270,6),(MOD(A479,4)+1),1)</f>
        <v>0</v>
      </c>
      <c r="C479" s="5">
        <f t="shared" ca="1" si="615"/>
        <v>-62</v>
      </c>
      <c r="D479" s="5">
        <f t="shared" ca="1" si="612"/>
        <v>-0.434</v>
      </c>
      <c r="E479" s="5">
        <f t="shared" ca="1" si="613"/>
        <v>-0.434</v>
      </c>
      <c r="F479" s="30">
        <f t="shared" ca="1" si="616"/>
        <v>0</v>
      </c>
      <c r="G479" s="30" t="str">
        <f t="shared" ref="G479" ca="1" si="646">CONCATENATE(F479,F480,F481)</f>
        <v>000</v>
      </c>
    </row>
    <row r="480" spans="1:7" x14ac:dyDescent="0.25">
      <c r="A480" s="4">
        <f t="shared" ref="A480" si="647">A479</f>
        <v>157</v>
      </c>
      <c r="B480" s="4" t="str">
        <f>MID(VLOOKUP(A480/4,'Nyquist Rate - Tx'!$E$15:$J$270,6),(MOD(A480,4)+1),1)</f>
        <v>0</v>
      </c>
      <c r="C480" s="5">
        <f t="shared" ca="1" si="615"/>
        <v>-78</v>
      </c>
      <c r="D480" s="5">
        <f t="shared" ca="1" si="612"/>
        <v>-0.54599999999999993</v>
      </c>
      <c r="E480" s="5">
        <f t="shared" ca="1" si="613"/>
        <v>-0.54599999999999993</v>
      </c>
      <c r="F480" s="30">
        <f t="shared" ca="1" si="616"/>
        <v>0</v>
      </c>
      <c r="G480" s="28"/>
    </row>
    <row r="481" spans="1:7" x14ac:dyDescent="0.25">
      <c r="A481" s="4">
        <f t="shared" ref="A481" si="648">A479</f>
        <v>157</v>
      </c>
      <c r="B481" s="4" t="str">
        <f>MID(VLOOKUP(A481/4,'Nyquist Rate - Tx'!$E$15:$J$270,6),(MOD(A481,4)+1),1)</f>
        <v>0</v>
      </c>
      <c r="C481" s="5">
        <f t="shared" ca="1" si="615"/>
        <v>-61</v>
      </c>
      <c r="D481" s="5">
        <f t="shared" ca="1" si="612"/>
        <v>-0.42699999999999999</v>
      </c>
      <c r="E481" s="5">
        <f t="shared" ca="1" si="613"/>
        <v>-0.42699999999999999</v>
      </c>
      <c r="F481" s="30">
        <f t="shared" ca="1" si="616"/>
        <v>0</v>
      </c>
      <c r="G481" s="28"/>
    </row>
    <row r="482" spans="1:7" x14ac:dyDescent="0.25">
      <c r="A482" s="4">
        <f t="shared" ref="A482" si="649">A479+1</f>
        <v>158</v>
      </c>
      <c r="B482" s="4" t="str">
        <f>MID(VLOOKUP(A482/4,'Nyquist Rate - Tx'!$E$15:$J$270,6),(MOD(A482,4)+1),1)</f>
        <v>0</v>
      </c>
      <c r="C482" s="5">
        <f t="shared" ca="1" si="615"/>
        <v>10</v>
      </c>
      <c r="D482" s="5">
        <f t="shared" ca="1" si="612"/>
        <v>6.9999999999999993E-2</v>
      </c>
      <c r="E482" s="5">
        <f t="shared" ca="1" si="613"/>
        <v>6.9999999999999993E-2</v>
      </c>
      <c r="F482" s="30">
        <f t="shared" ca="1" si="616"/>
        <v>0</v>
      </c>
      <c r="G482" s="30" t="str">
        <f t="shared" ref="G482" ca="1" si="650">CONCATENATE(F482,F483,F484)</f>
        <v>000</v>
      </c>
    </row>
    <row r="483" spans="1:7" x14ac:dyDescent="0.25">
      <c r="A483" s="4">
        <f t="shared" ref="A483" si="651">A482</f>
        <v>158</v>
      </c>
      <c r="B483" s="4" t="str">
        <f>MID(VLOOKUP(A483/4,'Nyquist Rate - Tx'!$E$15:$J$270,6),(MOD(A483,4)+1),1)</f>
        <v>0</v>
      </c>
      <c r="C483" s="5">
        <f t="shared" ca="1" si="615"/>
        <v>-93</v>
      </c>
      <c r="D483" s="5">
        <f t="shared" ca="1" si="612"/>
        <v>-0.65100000000000002</v>
      </c>
      <c r="E483" s="5">
        <f t="shared" ca="1" si="613"/>
        <v>-0.65100000000000002</v>
      </c>
      <c r="F483" s="30">
        <f t="shared" ca="1" si="616"/>
        <v>0</v>
      </c>
      <c r="G483" s="28"/>
    </row>
    <row r="484" spans="1:7" x14ac:dyDescent="0.25">
      <c r="A484" s="4">
        <f t="shared" ref="A484" si="652">A482</f>
        <v>158</v>
      </c>
      <c r="B484" s="4" t="str">
        <f>MID(VLOOKUP(A484/4,'Nyquist Rate - Tx'!$E$15:$J$270,6),(MOD(A484,4)+1),1)</f>
        <v>0</v>
      </c>
      <c r="C484" s="5">
        <f t="shared" ca="1" si="615"/>
        <v>-21</v>
      </c>
      <c r="D484" s="5">
        <f t="shared" ca="1" si="612"/>
        <v>-0.14699999999999999</v>
      </c>
      <c r="E484" s="5">
        <f t="shared" ca="1" si="613"/>
        <v>-0.14699999999999999</v>
      </c>
      <c r="F484" s="30">
        <f t="shared" ca="1" si="616"/>
        <v>0</v>
      </c>
      <c r="G484" s="28"/>
    </row>
    <row r="485" spans="1:7" x14ac:dyDescent="0.25">
      <c r="A485" s="4">
        <f t="shared" ref="A485" si="653">A482+1</f>
        <v>159</v>
      </c>
      <c r="B485" s="4" t="str">
        <f>MID(VLOOKUP(A485/4,'Nyquist Rate - Tx'!$E$15:$J$270,6),(MOD(A485,4)+1),1)</f>
        <v>0</v>
      </c>
      <c r="C485" s="5">
        <f t="shared" ca="1" si="615"/>
        <v>-33</v>
      </c>
      <c r="D485" s="5">
        <f t="shared" ca="1" si="612"/>
        <v>-0.23099999999999998</v>
      </c>
      <c r="E485" s="5">
        <f t="shared" ca="1" si="613"/>
        <v>-0.23099999999999998</v>
      </c>
      <c r="F485" s="30">
        <f t="shared" ca="1" si="616"/>
        <v>0</v>
      </c>
      <c r="G485" s="30" t="str">
        <f t="shared" ref="G485" ca="1" si="654">CONCATENATE(F485,F486,F487)</f>
        <v>001</v>
      </c>
    </row>
    <row r="486" spans="1:7" x14ac:dyDescent="0.25">
      <c r="A486" s="4">
        <f t="shared" ref="A486" si="655">A485</f>
        <v>159</v>
      </c>
      <c r="B486" s="4" t="str">
        <f>MID(VLOOKUP(A486/4,'Nyquist Rate - Tx'!$E$15:$J$270,6),(MOD(A486,4)+1),1)</f>
        <v>0</v>
      </c>
      <c r="C486" s="5">
        <f t="shared" ca="1" si="615"/>
        <v>-89</v>
      </c>
      <c r="D486" s="5">
        <f t="shared" ca="1" si="612"/>
        <v>-0.623</v>
      </c>
      <c r="E486" s="5">
        <f t="shared" ca="1" si="613"/>
        <v>-0.623</v>
      </c>
      <c r="F486" s="30">
        <f t="shared" ca="1" si="616"/>
        <v>0</v>
      </c>
      <c r="G486" s="28"/>
    </row>
    <row r="487" spans="1:7" x14ac:dyDescent="0.25">
      <c r="A487" s="4">
        <f t="shared" ref="A487" si="656">A485</f>
        <v>159</v>
      </c>
      <c r="B487" s="4" t="str">
        <f>MID(VLOOKUP(A487/4,'Nyquist Rate - Tx'!$E$15:$J$270,6),(MOD(A487,4)+1),1)</f>
        <v>0</v>
      </c>
      <c r="C487" s="5">
        <f t="shared" ca="1" si="615"/>
        <v>91</v>
      </c>
      <c r="D487" s="5">
        <f t="shared" ca="1" si="612"/>
        <v>0.63700000000000001</v>
      </c>
      <c r="E487" s="5">
        <f t="shared" ca="1" si="613"/>
        <v>0.63700000000000001</v>
      </c>
      <c r="F487" s="30">
        <f t="shared" ca="1" si="616"/>
        <v>1</v>
      </c>
      <c r="G487" s="28"/>
    </row>
    <row r="488" spans="1:7" x14ac:dyDescent="0.25">
      <c r="A488" s="4">
        <f t="shared" ref="A488" si="657">A485+1</f>
        <v>160</v>
      </c>
      <c r="B488" s="4" t="str">
        <f>MID(VLOOKUP(A488/4,'Nyquist Rate - Tx'!$E$15:$J$270,6),(MOD(A488,4)+1),1)</f>
        <v>1</v>
      </c>
      <c r="C488" s="5">
        <f t="shared" ca="1" si="615"/>
        <v>61</v>
      </c>
      <c r="D488" s="5">
        <f t="shared" ca="1" si="612"/>
        <v>0.42699999999999999</v>
      </c>
      <c r="E488" s="5">
        <f t="shared" ca="1" si="613"/>
        <v>1.427</v>
      </c>
      <c r="F488" s="30">
        <f t="shared" ca="1" si="616"/>
        <v>1</v>
      </c>
      <c r="G488" s="30" t="str">
        <f t="shared" ref="G488" ca="1" si="658">CONCATENATE(F488,F489,F490)</f>
        <v>110</v>
      </c>
    </row>
    <row r="489" spans="1:7" x14ac:dyDescent="0.25">
      <c r="A489" s="4">
        <f t="shared" ref="A489" si="659">A488</f>
        <v>160</v>
      </c>
      <c r="B489" s="4" t="str">
        <f>MID(VLOOKUP(A489/4,'Nyquist Rate - Tx'!$E$15:$J$270,6),(MOD(A489,4)+1),1)</f>
        <v>1</v>
      </c>
      <c r="C489" s="5">
        <f t="shared" ca="1" si="615"/>
        <v>-43</v>
      </c>
      <c r="D489" s="5">
        <f t="shared" ca="1" si="612"/>
        <v>-0.30099999999999999</v>
      </c>
      <c r="E489" s="5">
        <f t="shared" ca="1" si="613"/>
        <v>0.69900000000000007</v>
      </c>
      <c r="F489" s="30">
        <f t="shared" ca="1" si="616"/>
        <v>1</v>
      </c>
      <c r="G489" s="28"/>
    </row>
    <row r="490" spans="1:7" x14ac:dyDescent="0.25">
      <c r="A490" s="4">
        <f t="shared" ref="A490" si="660">A488</f>
        <v>160</v>
      </c>
      <c r="B490" s="4" t="str">
        <f>MID(VLOOKUP(A490/4,'Nyquist Rate - Tx'!$E$15:$J$270,6),(MOD(A490,4)+1),1)</f>
        <v>1</v>
      </c>
      <c r="C490" s="5">
        <f t="shared" ca="1" si="615"/>
        <v>-81</v>
      </c>
      <c r="D490" s="5">
        <f t="shared" ca="1" si="612"/>
        <v>-0.56699999999999995</v>
      </c>
      <c r="E490" s="5">
        <f t="shared" ca="1" si="613"/>
        <v>0.43300000000000005</v>
      </c>
      <c r="F490" s="30">
        <f t="shared" ca="1" si="616"/>
        <v>0</v>
      </c>
      <c r="G490" s="28"/>
    </row>
    <row r="491" spans="1:7" x14ac:dyDescent="0.25">
      <c r="A491" s="4">
        <f t="shared" ref="A491" si="661">A488+1</f>
        <v>161</v>
      </c>
      <c r="B491" s="4" t="str">
        <f>MID(VLOOKUP(A491/4,'Nyquist Rate - Tx'!$E$15:$J$270,6),(MOD(A491,4)+1),1)</f>
        <v>0</v>
      </c>
      <c r="C491" s="5">
        <f t="shared" ca="1" si="615"/>
        <v>86</v>
      </c>
      <c r="D491" s="5">
        <f t="shared" ca="1" si="612"/>
        <v>0.60199999999999998</v>
      </c>
      <c r="E491" s="5">
        <f t="shared" ca="1" si="613"/>
        <v>0.60199999999999998</v>
      </c>
      <c r="F491" s="30">
        <f t="shared" ca="1" si="616"/>
        <v>1</v>
      </c>
      <c r="G491" s="30" t="str">
        <f t="shared" ref="G491" ca="1" si="662">CONCATENATE(F491,F492,F493)</f>
        <v>100</v>
      </c>
    </row>
    <row r="492" spans="1:7" x14ac:dyDescent="0.25">
      <c r="A492" s="4">
        <f t="shared" ref="A492" si="663">A491</f>
        <v>161</v>
      </c>
      <c r="B492" s="4" t="str">
        <f>MID(VLOOKUP(A492/4,'Nyquist Rate - Tx'!$E$15:$J$270,6),(MOD(A492,4)+1),1)</f>
        <v>0</v>
      </c>
      <c r="C492" s="5">
        <f t="shared" ca="1" si="615"/>
        <v>5</v>
      </c>
      <c r="D492" s="5">
        <f t="shared" ca="1" si="612"/>
        <v>3.4999999999999996E-2</v>
      </c>
      <c r="E492" s="5">
        <f t="shared" ca="1" si="613"/>
        <v>3.4999999999999996E-2</v>
      </c>
      <c r="F492" s="30">
        <f t="shared" ca="1" si="616"/>
        <v>0</v>
      </c>
      <c r="G492" s="28"/>
    </row>
    <row r="493" spans="1:7" x14ac:dyDescent="0.25">
      <c r="A493" s="4">
        <f t="shared" ref="A493" si="664">A491</f>
        <v>161</v>
      </c>
      <c r="B493" s="4" t="str">
        <f>MID(VLOOKUP(A493/4,'Nyquist Rate - Tx'!$E$15:$J$270,6),(MOD(A493,4)+1),1)</f>
        <v>0</v>
      </c>
      <c r="C493" s="5">
        <f t="shared" ca="1" si="615"/>
        <v>-86</v>
      </c>
      <c r="D493" s="5">
        <f t="shared" ca="1" si="612"/>
        <v>-0.60199999999999998</v>
      </c>
      <c r="E493" s="5">
        <f t="shared" ca="1" si="613"/>
        <v>-0.60199999999999998</v>
      </c>
      <c r="F493" s="30">
        <f t="shared" ca="1" si="616"/>
        <v>0</v>
      </c>
      <c r="G493" s="28"/>
    </row>
    <row r="494" spans="1:7" x14ac:dyDescent="0.25">
      <c r="A494" s="4">
        <f t="shared" ref="A494" si="665">A491+1</f>
        <v>162</v>
      </c>
      <c r="B494" s="4" t="str">
        <f>MID(VLOOKUP(A494/4,'Nyquist Rate - Tx'!$E$15:$J$270,6),(MOD(A494,4)+1),1)</f>
        <v>0</v>
      </c>
      <c r="C494" s="5">
        <f t="shared" ca="1" si="615"/>
        <v>-58</v>
      </c>
      <c r="D494" s="5">
        <f t="shared" ca="1" si="612"/>
        <v>-0.40599999999999997</v>
      </c>
      <c r="E494" s="5">
        <f t="shared" ca="1" si="613"/>
        <v>-0.40599999999999997</v>
      </c>
      <c r="F494" s="30">
        <f t="shared" ca="1" si="616"/>
        <v>0</v>
      </c>
      <c r="G494" s="30" t="str">
        <f t="shared" ref="G494" ca="1" si="666">CONCATENATE(F494,F495,F496)</f>
        <v>000</v>
      </c>
    </row>
    <row r="495" spans="1:7" x14ac:dyDescent="0.25">
      <c r="A495" s="4">
        <f t="shared" ref="A495" si="667">A494</f>
        <v>162</v>
      </c>
      <c r="B495" s="4" t="str">
        <f>MID(VLOOKUP(A495/4,'Nyquist Rate - Tx'!$E$15:$J$270,6),(MOD(A495,4)+1),1)</f>
        <v>0</v>
      </c>
      <c r="C495" s="5">
        <f t="shared" ca="1" si="615"/>
        <v>-66</v>
      </c>
      <c r="D495" s="5">
        <f t="shared" ca="1" si="612"/>
        <v>-0.46199999999999997</v>
      </c>
      <c r="E495" s="5">
        <f t="shared" ca="1" si="613"/>
        <v>-0.46199999999999997</v>
      </c>
      <c r="F495" s="30">
        <f t="shared" ca="1" si="616"/>
        <v>0</v>
      </c>
      <c r="G495" s="28"/>
    </row>
    <row r="496" spans="1:7" x14ac:dyDescent="0.25">
      <c r="A496" s="4">
        <f t="shared" ref="A496" si="668">A494</f>
        <v>162</v>
      </c>
      <c r="B496" s="4" t="str">
        <f>MID(VLOOKUP(A496/4,'Nyquist Rate - Tx'!$E$15:$J$270,6),(MOD(A496,4)+1),1)</f>
        <v>0</v>
      </c>
      <c r="C496" s="5">
        <f t="shared" ca="1" si="615"/>
        <v>-16</v>
      </c>
      <c r="D496" s="5">
        <f t="shared" ca="1" si="612"/>
        <v>-0.11199999999999999</v>
      </c>
      <c r="E496" s="5">
        <f t="shared" ca="1" si="613"/>
        <v>-0.11199999999999999</v>
      </c>
      <c r="F496" s="30">
        <f t="shared" ca="1" si="616"/>
        <v>0</v>
      </c>
      <c r="G496" s="28"/>
    </row>
    <row r="497" spans="1:7" x14ac:dyDescent="0.25">
      <c r="A497" s="4">
        <f t="shared" ref="A497" si="669">A494+1</f>
        <v>163</v>
      </c>
      <c r="B497" s="4" t="str">
        <f>MID(VLOOKUP(A497/4,'Nyquist Rate - Tx'!$E$15:$J$270,6),(MOD(A497,4)+1),1)</f>
        <v>1</v>
      </c>
      <c r="C497" s="5">
        <f t="shared" ca="1" si="615"/>
        <v>-37</v>
      </c>
      <c r="D497" s="5">
        <f t="shared" ca="1" si="612"/>
        <v>-0.25900000000000001</v>
      </c>
      <c r="E497" s="5">
        <f t="shared" ca="1" si="613"/>
        <v>0.74099999999999999</v>
      </c>
      <c r="F497" s="30">
        <f t="shared" ca="1" si="616"/>
        <v>1</v>
      </c>
      <c r="G497" s="30" t="str">
        <f t="shared" ref="G497" ca="1" si="670">CONCATENATE(F497,F498,F499)</f>
        <v>111</v>
      </c>
    </row>
    <row r="498" spans="1:7" x14ac:dyDescent="0.25">
      <c r="A498" s="4">
        <f t="shared" ref="A498" si="671">A497</f>
        <v>163</v>
      </c>
      <c r="B498" s="4" t="str">
        <f>MID(VLOOKUP(A498/4,'Nyquist Rate - Tx'!$E$15:$J$270,6),(MOD(A498,4)+1),1)</f>
        <v>1</v>
      </c>
      <c r="C498" s="5">
        <f t="shared" ca="1" si="615"/>
        <v>45</v>
      </c>
      <c r="D498" s="5">
        <f t="shared" ca="1" si="612"/>
        <v>0.315</v>
      </c>
      <c r="E498" s="5">
        <f t="shared" ca="1" si="613"/>
        <v>1.3149999999999999</v>
      </c>
      <c r="F498" s="30">
        <f t="shared" ca="1" si="616"/>
        <v>1</v>
      </c>
      <c r="G498" s="28"/>
    </row>
    <row r="499" spans="1:7" x14ac:dyDescent="0.25">
      <c r="A499" s="4">
        <f t="shared" ref="A499" si="672">A497</f>
        <v>163</v>
      </c>
      <c r="B499" s="4" t="str">
        <f>MID(VLOOKUP(A499/4,'Nyquist Rate - Tx'!$E$15:$J$270,6),(MOD(A499,4)+1),1)</f>
        <v>1</v>
      </c>
      <c r="C499" s="5">
        <f t="shared" ca="1" si="615"/>
        <v>42</v>
      </c>
      <c r="D499" s="5">
        <f t="shared" ca="1" si="612"/>
        <v>0.29399999999999998</v>
      </c>
      <c r="E499" s="5">
        <f t="shared" ca="1" si="613"/>
        <v>1.294</v>
      </c>
      <c r="F499" s="30">
        <f t="shared" ca="1" si="616"/>
        <v>1</v>
      </c>
      <c r="G499" s="28"/>
    </row>
    <row r="500" spans="1:7" x14ac:dyDescent="0.25">
      <c r="A500" s="4">
        <f t="shared" ref="A500" si="673">A497+1</f>
        <v>164</v>
      </c>
      <c r="B500" s="4" t="str">
        <f>MID(VLOOKUP(A500/4,'Nyquist Rate - Tx'!$E$15:$J$270,6),(MOD(A500,4)+1),1)</f>
        <v>0</v>
      </c>
      <c r="C500" s="5">
        <f t="shared" ca="1" si="615"/>
        <v>-74</v>
      </c>
      <c r="D500" s="5">
        <f t="shared" ca="1" si="612"/>
        <v>-0.51800000000000002</v>
      </c>
      <c r="E500" s="5">
        <f t="shared" ca="1" si="613"/>
        <v>-0.51800000000000002</v>
      </c>
      <c r="F500" s="30">
        <f t="shared" ca="1" si="616"/>
        <v>0</v>
      </c>
      <c r="G500" s="30" t="str">
        <f t="shared" ref="G500" ca="1" si="674">CONCATENATE(F500,F501,F502)</f>
        <v>000</v>
      </c>
    </row>
    <row r="501" spans="1:7" x14ac:dyDescent="0.25">
      <c r="A501" s="4">
        <f t="shared" ref="A501" si="675">A500</f>
        <v>164</v>
      </c>
      <c r="B501" s="4" t="str">
        <f>MID(VLOOKUP(A501/4,'Nyquist Rate - Tx'!$E$15:$J$270,6),(MOD(A501,4)+1),1)</f>
        <v>0</v>
      </c>
      <c r="C501" s="5">
        <f t="shared" ca="1" si="615"/>
        <v>-79</v>
      </c>
      <c r="D501" s="5">
        <f t="shared" ca="1" si="612"/>
        <v>-0.55299999999999994</v>
      </c>
      <c r="E501" s="5">
        <f t="shared" ca="1" si="613"/>
        <v>-0.55299999999999994</v>
      </c>
      <c r="F501" s="30">
        <f t="shared" ca="1" si="616"/>
        <v>0</v>
      </c>
      <c r="G501" s="28"/>
    </row>
    <row r="502" spans="1:7" x14ac:dyDescent="0.25">
      <c r="A502" s="4">
        <f t="shared" ref="A502" si="676">A500</f>
        <v>164</v>
      </c>
      <c r="B502" s="4" t="str">
        <f>MID(VLOOKUP(A502/4,'Nyquist Rate - Tx'!$E$15:$J$270,6),(MOD(A502,4)+1),1)</f>
        <v>0</v>
      </c>
      <c r="C502" s="5">
        <f t="shared" ca="1" si="615"/>
        <v>18</v>
      </c>
      <c r="D502" s="5">
        <f t="shared" ca="1" si="612"/>
        <v>0.126</v>
      </c>
      <c r="E502" s="5">
        <f t="shared" ca="1" si="613"/>
        <v>0.126</v>
      </c>
      <c r="F502" s="30">
        <f t="shared" ca="1" si="616"/>
        <v>0</v>
      </c>
      <c r="G502" s="28"/>
    </row>
    <row r="503" spans="1:7" x14ac:dyDescent="0.25">
      <c r="A503" s="4">
        <f t="shared" ref="A503" si="677">A500+1</f>
        <v>165</v>
      </c>
      <c r="B503" s="4" t="str">
        <f>MID(VLOOKUP(A503/4,'Nyquist Rate - Tx'!$E$15:$J$270,6),(MOD(A503,4)+1),1)</f>
        <v>0</v>
      </c>
      <c r="C503" s="5">
        <f t="shared" ca="1" si="615"/>
        <v>-36</v>
      </c>
      <c r="D503" s="5">
        <f t="shared" ca="1" si="612"/>
        <v>-0.252</v>
      </c>
      <c r="E503" s="5">
        <f t="shared" ca="1" si="613"/>
        <v>-0.252</v>
      </c>
      <c r="F503" s="30">
        <f t="shared" ca="1" si="616"/>
        <v>0</v>
      </c>
      <c r="G503" s="30" t="str">
        <f t="shared" ref="G503" ca="1" si="678">CONCATENATE(F503,F504,F505)</f>
        <v>000</v>
      </c>
    </row>
    <row r="504" spans="1:7" x14ac:dyDescent="0.25">
      <c r="A504" s="4">
        <f t="shared" ref="A504" si="679">A503</f>
        <v>165</v>
      </c>
      <c r="B504" s="4" t="str">
        <f>MID(VLOOKUP(A504/4,'Nyquist Rate - Tx'!$E$15:$J$270,6),(MOD(A504,4)+1),1)</f>
        <v>0</v>
      </c>
      <c r="C504" s="5">
        <f t="shared" ca="1" si="615"/>
        <v>-66</v>
      </c>
      <c r="D504" s="5">
        <f t="shared" ca="1" si="612"/>
        <v>-0.46199999999999997</v>
      </c>
      <c r="E504" s="5">
        <f t="shared" ca="1" si="613"/>
        <v>-0.46199999999999997</v>
      </c>
      <c r="F504" s="30">
        <f t="shared" ca="1" si="616"/>
        <v>0</v>
      </c>
      <c r="G504" s="28"/>
    </row>
    <row r="505" spans="1:7" x14ac:dyDescent="0.25">
      <c r="A505" s="4">
        <f t="shared" ref="A505" si="680">A503</f>
        <v>165</v>
      </c>
      <c r="B505" s="4" t="str">
        <f>MID(VLOOKUP(A505/4,'Nyquist Rate - Tx'!$E$15:$J$270,6),(MOD(A505,4)+1),1)</f>
        <v>0</v>
      </c>
      <c r="C505" s="5">
        <f t="shared" ca="1" si="615"/>
        <v>-68</v>
      </c>
      <c r="D505" s="5">
        <f t="shared" ca="1" si="612"/>
        <v>-0.47599999999999998</v>
      </c>
      <c r="E505" s="5">
        <f t="shared" ca="1" si="613"/>
        <v>-0.47599999999999998</v>
      </c>
      <c r="F505" s="30">
        <f t="shared" ca="1" si="616"/>
        <v>0</v>
      </c>
      <c r="G505" s="28"/>
    </row>
    <row r="506" spans="1:7" x14ac:dyDescent="0.25">
      <c r="A506" s="4">
        <f t="shared" ref="A506" si="681">A503+1</f>
        <v>166</v>
      </c>
      <c r="B506" s="4" t="str">
        <f>MID(VLOOKUP(A506/4,'Nyquist Rate - Tx'!$E$15:$J$270,6),(MOD(A506,4)+1),1)</f>
        <v>0</v>
      </c>
      <c r="C506" s="5">
        <f t="shared" ca="1" si="615"/>
        <v>37</v>
      </c>
      <c r="D506" s="5">
        <f t="shared" ca="1" si="612"/>
        <v>0.25900000000000001</v>
      </c>
      <c r="E506" s="5">
        <f t="shared" ca="1" si="613"/>
        <v>0.25900000000000001</v>
      </c>
      <c r="F506" s="30">
        <f t="shared" ca="1" si="616"/>
        <v>0</v>
      </c>
      <c r="G506" s="30" t="str">
        <f t="shared" ref="G506" ca="1" si="682">CONCATENATE(F506,F507,F508)</f>
        <v>000</v>
      </c>
    </row>
    <row r="507" spans="1:7" x14ac:dyDescent="0.25">
      <c r="A507" s="4">
        <f t="shared" ref="A507" si="683">A506</f>
        <v>166</v>
      </c>
      <c r="B507" s="4" t="str">
        <f>MID(VLOOKUP(A507/4,'Nyquist Rate - Tx'!$E$15:$J$270,6),(MOD(A507,4)+1),1)</f>
        <v>0</v>
      </c>
      <c r="C507" s="5">
        <f t="shared" ca="1" si="615"/>
        <v>-87</v>
      </c>
      <c r="D507" s="5">
        <f t="shared" ca="1" si="612"/>
        <v>-0.60899999999999999</v>
      </c>
      <c r="E507" s="5">
        <f t="shared" ca="1" si="613"/>
        <v>-0.60899999999999999</v>
      </c>
      <c r="F507" s="30">
        <f t="shared" ca="1" si="616"/>
        <v>0</v>
      </c>
      <c r="G507" s="28"/>
    </row>
    <row r="508" spans="1:7" x14ac:dyDescent="0.25">
      <c r="A508" s="4">
        <f t="shared" ref="A508" si="684">A506</f>
        <v>166</v>
      </c>
      <c r="B508" s="4" t="str">
        <f>MID(VLOOKUP(A508/4,'Nyquist Rate - Tx'!$E$15:$J$270,6),(MOD(A508,4)+1),1)</f>
        <v>0</v>
      </c>
      <c r="C508" s="5">
        <f t="shared" ca="1" si="615"/>
        <v>-18</v>
      </c>
      <c r="D508" s="5">
        <f t="shared" ca="1" si="612"/>
        <v>-0.126</v>
      </c>
      <c r="E508" s="5">
        <f t="shared" ca="1" si="613"/>
        <v>-0.126</v>
      </c>
      <c r="F508" s="30">
        <f t="shared" ca="1" si="616"/>
        <v>0</v>
      </c>
      <c r="G508" s="28"/>
    </row>
    <row r="509" spans="1:7" x14ac:dyDescent="0.25">
      <c r="A509" s="4">
        <f t="shared" ref="A509" si="685">A506+1</f>
        <v>167</v>
      </c>
      <c r="B509" s="4" t="str">
        <f>MID(VLOOKUP(A509/4,'Nyquist Rate - Tx'!$E$15:$J$270,6),(MOD(A509,4)+1),1)</f>
        <v>0</v>
      </c>
      <c r="C509" s="5">
        <f t="shared" ca="1" si="615"/>
        <v>4</v>
      </c>
      <c r="D509" s="5">
        <f t="shared" ca="1" si="612"/>
        <v>2.7999999999999997E-2</v>
      </c>
      <c r="E509" s="5">
        <f t="shared" ca="1" si="613"/>
        <v>2.7999999999999997E-2</v>
      </c>
      <c r="F509" s="30">
        <f t="shared" ca="1" si="616"/>
        <v>0</v>
      </c>
      <c r="G509" s="30" t="str">
        <f t="shared" ref="G509" ca="1" si="686">CONCATENATE(F509,F510,F511)</f>
        <v>000</v>
      </c>
    </row>
    <row r="510" spans="1:7" x14ac:dyDescent="0.25">
      <c r="A510" s="4">
        <f t="shared" ref="A510" si="687">A509</f>
        <v>167</v>
      </c>
      <c r="B510" s="4" t="str">
        <f>MID(VLOOKUP(A510/4,'Nyquist Rate - Tx'!$E$15:$J$270,6),(MOD(A510,4)+1),1)</f>
        <v>0</v>
      </c>
      <c r="C510" s="5">
        <f t="shared" ca="1" si="615"/>
        <v>62</v>
      </c>
      <c r="D510" s="5">
        <f t="shared" ca="1" si="612"/>
        <v>0.434</v>
      </c>
      <c r="E510" s="5">
        <f t="shared" ca="1" si="613"/>
        <v>0.434</v>
      </c>
      <c r="F510" s="30">
        <f t="shared" ca="1" si="616"/>
        <v>0</v>
      </c>
      <c r="G510" s="28"/>
    </row>
    <row r="511" spans="1:7" x14ac:dyDescent="0.25">
      <c r="A511" s="4">
        <f t="shared" ref="A511" si="688">A509</f>
        <v>167</v>
      </c>
      <c r="B511" s="4" t="str">
        <f>MID(VLOOKUP(A511/4,'Nyquist Rate - Tx'!$E$15:$J$270,6),(MOD(A511,4)+1),1)</f>
        <v>0</v>
      </c>
      <c r="C511" s="5">
        <f t="shared" ca="1" si="615"/>
        <v>58</v>
      </c>
      <c r="D511" s="5">
        <f t="shared" ca="1" si="612"/>
        <v>0.40599999999999997</v>
      </c>
      <c r="E511" s="5">
        <f t="shared" ca="1" si="613"/>
        <v>0.40599999999999997</v>
      </c>
      <c r="F511" s="30">
        <f t="shared" ca="1" si="616"/>
        <v>0</v>
      </c>
      <c r="G511" s="28"/>
    </row>
    <row r="512" spans="1:7" x14ac:dyDescent="0.25">
      <c r="A512" s="4">
        <f t="shared" ref="A512" si="689">A509+1</f>
        <v>168</v>
      </c>
      <c r="B512" s="4" t="str">
        <f>MID(VLOOKUP(A512/4,'Nyquist Rate - Tx'!$E$15:$J$270,6),(MOD(A512,4)+1),1)</f>
        <v>0</v>
      </c>
      <c r="C512" s="5">
        <f t="shared" ca="1" si="615"/>
        <v>-99</v>
      </c>
      <c r="D512" s="5">
        <f t="shared" ca="1" si="612"/>
        <v>-0.69299999999999995</v>
      </c>
      <c r="E512" s="5">
        <f t="shared" ca="1" si="613"/>
        <v>-0.69299999999999995</v>
      </c>
      <c r="F512" s="30">
        <f t="shared" ca="1" si="616"/>
        <v>0</v>
      </c>
      <c r="G512" s="30" t="str">
        <f t="shared" ref="G512" ca="1" si="690">CONCATENATE(F512,F513,F514)</f>
        <v>000</v>
      </c>
    </row>
    <row r="513" spans="1:7" x14ac:dyDescent="0.25">
      <c r="A513" s="4">
        <f t="shared" ref="A513" si="691">A512</f>
        <v>168</v>
      </c>
      <c r="B513" s="4" t="str">
        <f>MID(VLOOKUP(A513/4,'Nyquist Rate - Tx'!$E$15:$J$270,6),(MOD(A513,4)+1),1)</f>
        <v>0</v>
      </c>
      <c r="C513" s="5">
        <f t="shared" ca="1" si="615"/>
        <v>38</v>
      </c>
      <c r="D513" s="5">
        <f t="shared" ca="1" si="612"/>
        <v>0.26599999999999996</v>
      </c>
      <c r="E513" s="5">
        <f t="shared" ca="1" si="613"/>
        <v>0.26599999999999996</v>
      </c>
      <c r="F513" s="30">
        <f t="shared" ca="1" si="616"/>
        <v>0</v>
      </c>
      <c r="G513" s="28"/>
    </row>
    <row r="514" spans="1:7" x14ac:dyDescent="0.25">
      <c r="A514" s="4">
        <f t="shared" ref="A514" si="692">A512</f>
        <v>168</v>
      </c>
      <c r="B514" s="4" t="str">
        <f>MID(VLOOKUP(A514/4,'Nyquist Rate - Tx'!$E$15:$J$270,6),(MOD(A514,4)+1),1)</f>
        <v>0</v>
      </c>
      <c r="C514" s="5">
        <f t="shared" ca="1" si="615"/>
        <v>42</v>
      </c>
      <c r="D514" s="5">
        <f t="shared" ca="1" si="612"/>
        <v>0.29399999999999998</v>
      </c>
      <c r="E514" s="5">
        <f t="shared" ca="1" si="613"/>
        <v>0.29399999999999998</v>
      </c>
      <c r="F514" s="30">
        <f t="shared" ca="1" si="616"/>
        <v>0</v>
      </c>
      <c r="G514" s="28"/>
    </row>
    <row r="515" spans="1:7" x14ac:dyDescent="0.25">
      <c r="A515" s="4">
        <f t="shared" ref="A515" si="693">A512+1</f>
        <v>169</v>
      </c>
      <c r="B515" s="4" t="str">
        <f>MID(VLOOKUP(A515/4,'Nyquist Rate - Tx'!$E$15:$J$270,6),(MOD(A515,4)+1),1)</f>
        <v>1</v>
      </c>
      <c r="C515" s="5">
        <f t="shared" ca="1" si="615"/>
        <v>16</v>
      </c>
      <c r="D515" s="5">
        <f t="shared" ca="1" si="612"/>
        <v>0.11199999999999999</v>
      </c>
      <c r="E515" s="5">
        <f t="shared" ca="1" si="613"/>
        <v>1.1120000000000001</v>
      </c>
      <c r="F515" s="30">
        <f t="shared" ca="1" si="616"/>
        <v>1</v>
      </c>
      <c r="G515" s="30" t="str">
        <f t="shared" ref="G515" ca="1" si="694">CONCATENATE(F515,F516,F517)</f>
        <v>110</v>
      </c>
    </row>
    <row r="516" spans="1:7" x14ac:dyDescent="0.25">
      <c r="A516" s="4">
        <f t="shared" ref="A516" si="695">A515</f>
        <v>169</v>
      </c>
      <c r="B516" s="4" t="str">
        <f>MID(VLOOKUP(A516/4,'Nyquist Rate - Tx'!$E$15:$J$270,6),(MOD(A516,4)+1),1)</f>
        <v>1</v>
      </c>
      <c r="C516" s="5">
        <f t="shared" ca="1" si="615"/>
        <v>-10</v>
      </c>
      <c r="D516" s="5">
        <f t="shared" ca="1" si="612"/>
        <v>-6.9999999999999993E-2</v>
      </c>
      <c r="E516" s="5">
        <f t="shared" ca="1" si="613"/>
        <v>0.93</v>
      </c>
      <c r="F516" s="30">
        <f t="shared" ca="1" si="616"/>
        <v>1</v>
      </c>
      <c r="G516" s="28"/>
    </row>
    <row r="517" spans="1:7" x14ac:dyDescent="0.25">
      <c r="A517" s="4">
        <f t="shared" ref="A517" si="696">A515</f>
        <v>169</v>
      </c>
      <c r="B517" s="4" t="str">
        <f>MID(VLOOKUP(A517/4,'Nyquist Rate - Tx'!$E$15:$J$270,6),(MOD(A517,4)+1),1)</f>
        <v>1</v>
      </c>
      <c r="C517" s="5">
        <f t="shared" ca="1" si="615"/>
        <v>-99</v>
      </c>
      <c r="D517" s="5">
        <f t="shared" ca="1" si="612"/>
        <v>-0.69299999999999995</v>
      </c>
      <c r="E517" s="5">
        <f t="shared" ca="1" si="613"/>
        <v>0.30700000000000005</v>
      </c>
      <c r="F517" s="30">
        <f t="shared" ca="1" si="616"/>
        <v>0</v>
      </c>
      <c r="G517" s="28"/>
    </row>
    <row r="518" spans="1:7" x14ac:dyDescent="0.25">
      <c r="A518" s="4">
        <f t="shared" ref="A518" si="697">A515+1</f>
        <v>170</v>
      </c>
      <c r="B518" s="4" t="str">
        <f>MID(VLOOKUP(A518/4,'Nyquist Rate - Tx'!$E$15:$J$270,6),(MOD(A518,4)+1),1)</f>
        <v>1</v>
      </c>
      <c r="C518" s="5">
        <f t="shared" ca="1" si="615"/>
        <v>-58</v>
      </c>
      <c r="D518" s="5">
        <f t="shared" ca="1" si="612"/>
        <v>-0.40599999999999997</v>
      </c>
      <c r="E518" s="5">
        <f t="shared" ca="1" si="613"/>
        <v>0.59400000000000008</v>
      </c>
      <c r="F518" s="30">
        <f t="shared" ca="1" si="616"/>
        <v>1</v>
      </c>
      <c r="G518" s="30" t="str">
        <f t="shared" ref="G518" ca="1" si="698">CONCATENATE(F518,F519,F520)</f>
        <v>111</v>
      </c>
    </row>
    <row r="519" spans="1:7" x14ac:dyDescent="0.25">
      <c r="A519" s="4">
        <f t="shared" ref="A519" si="699">A518</f>
        <v>170</v>
      </c>
      <c r="B519" s="4" t="str">
        <f>MID(VLOOKUP(A519/4,'Nyquist Rate - Tx'!$E$15:$J$270,6),(MOD(A519,4)+1),1)</f>
        <v>1</v>
      </c>
      <c r="C519" s="5">
        <f t="shared" ca="1" si="615"/>
        <v>92</v>
      </c>
      <c r="D519" s="5">
        <f t="shared" ca="1" si="612"/>
        <v>0.64400000000000002</v>
      </c>
      <c r="E519" s="5">
        <f t="shared" ca="1" si="613"/>
        <v>1.6440000000000001</v>
      </c>
      <c r="F519" s="30">
        <f t="shared" ca="1" si="616"/>
        <v>1</v>
      </c>
      <c r="G519" s="28"/>
    </row>
    <row r="520" spans="1:7" x14ac:dyDescent="0.25">
      <c r="A520" s="4">
        <f t="shared" ref="A520" si="700">A518</f>
        <v>170</v>
      </c>
      <c r="B520" s="4" t="str">
        <f>MID(VLOOKUP(A520/4,'Nyquist Rate - Tx'!$E$15:$J$270,6),(MOD(A520,4)+1),1)</f>
        <v>1</v>
      </c>
      <c r="C520" s="5">
        <f t="shared" ca="1" si="615"/>
        <v>58</v>
      </c>
      <c r="D520" s="5">
        <f t="shared" ref="D520:D583" ca="1" si="701">(C520/100)*$C$2</f>
        <v>0.40599999999999997</v>
      </c>
      <c r="E520" s="5">
        <f t="shared" ref="E520:E583" ca="1" si="702">B520+D520</f>
        <v>1.4059999999999999</v>
      </c>
      <c r="F520" s="30">
        <f t="shared" ca="1" si="616"/>
        <v>1</v>
      </c>
      <c r="G520" s="28"/>
    </row>
    <row r="521" spans="1:7" x14ac:dyDescent="0.25">
      <c r="A521" s="4">
        <f t="shared" ref="A521" si="703">A518+1</f>
        <v>171</v>
      </c>
      <c r="B521" s="4" t="str">
        <f>MID(VLOOKUP(A521/4,'Nyquist Rate - Tx'!$E$15:$J$270,6),(MOD(A521,4)+1),1)</f>
        <v>0</v>
      </c>
      <c r="C521" s="5">
        <f t="shared" ref="C521:C584" ca="1" si="704">RANDBETWEEN(-100,100)</f>
        <v>10</v>
      </c>
      <c r="D521" s="5">
        <f t="shared" ca="1" si="701"/>
        <v>6.9999999999999993E-2</v>
      </c>
      <c r="E521" s="5">
        <f t="shared" ca="1" si="702"/>
        <v>6.9999999999999993E-2</v>
      </c>
      <c r="F521" s="30">
        <f t="shared" ref="F521:F584" ca="1" si="705">IF(E521&lt;0.5, 0, 1)</f>
        <v>0</v>
      </c>
      <c r="G521" s="30" t="str">
        <f t="shared" ref="G521" ca="1" si="706">CONCATENATE(F521,F522,F523)</f>
        <v>000</v>
      </c>
    </row>
    <row r="522" spans="1:7" x14ac:dyDescent="0.25">
      <c r="A522" s="4">
        <f t="shared" ref="A522" si="707">A521</f>
        <v>171</v>
      </c>
      <c r="B522" s="4" t="str">
        <f>MID(VLOOKUP(A522/4,'Nyquist Rate - Tx'!$E$15:$J$270,6),(MOD(A522,4)+1),1)</f>
        <v>0</v>
      </c>
      <c r="C522" s="5">
        <f t="shared" ca="1" si="704"/>
        <v>-93</v>
      </c>
      <c r="D522" s="5">
        <f t="shared" ca="1" si="701"/>
        <v>-0.65100000000000002</v>
      </c>
      <c r="E522" s="5">
        <f t="shared" ca="1" si="702"/>
        <v>-0.65100000000000002</v>
      </c>
      <c r="F522" s="30">
        <f t="shared" ca="1" si="705"/>
        <v>0</v>
      </c>
      <c r="G522" s="28"/>
    </row>
    <row r="523" spans="1:7" x14ac:dyDescent="0.25">
      <c r="A523" s="4">
        <f t="shared" ref="A523" si="708">A521</f>
        <v>171</v>
      </c>
      <c r="B523" s="4" t="str">
        <f>MID(VLOOKUP(A523/4,'Nyquist Rate - Tx'!$E$15:$J$270,6),(MOD(A523,4)+1),1)</f>
        <v>0</v>
      </c>
      <c r="C523" s="5">
        <f t="shared" ca="1" si="704"/>
        <v>51</v>
      </c>
      <c r="D523" s="5">
        <f t="shared" ca="1" si="701"/>
        <v>0.35699999999999998</v>
      </c>
      <c r="E523" s="5">
        <f t="shared" ca="1" si="702"/>
        <v>0.35699999999999998</v>
      </c>
      <c r="F523" s="30">
        <f t="shared" ca="1" si="705"/>
        <v>0</v>
      </c>
      <c r="G523" s="28"/>
    </row>
    <row r="524" spans="1:7" x14ac:dyDescent="0.25">
      <c r="A524" s="4">
        <f t="shared" ref="A524" si="709">A521+1</f>
        <v>172</v>
      </c>
      <c r="B524" s="4" t="str">
        <f>MID(VLOOKUP(A524/4,'Nyquist Rate - Tx'!$E$15:$J$270,6),(MOD(A524,4)+1),1)</f>
        <v>0</v>
      </c>
      <c r="C524" s="5">
        <f t="shared" ca="1" si="704"/>
        <v>-21</v>
      </c>
      <c r="D524" s="5">
        <f t="shared" ca="1" si="701"/>
        <v>-0.14699999999999999</v>
      </c>
      <c r="E524" s="5">
        <f t="shared" ca="1" si="702"/>
        <v>-0.14699999999999999</v>
      </c>
      <c r="F524" s="30">
        <f t="shared" ca="1" si="705"/>
        <v>0</v>
      </c>
      <c r="G524" s="30" t="str">
        <f t="shared" ref="G524" ca="1" si="710">CONCATENATE(F524,F525,F526)</f>
        <v>000</v>
      </c>
    </row>
    <row r="525" spans="1:7" x14ac:dyDescent="0.25">
      <c r="A525" s="4">
        <f t="shared" ref="A525" si="711">A524</f>
        <v>172</v>
      </c>
      <c r="B525" s="4" t="str">
        <f>MID(VLOOKUP(A525/4,'Nyquist Rate - Tx'!$E$15:$J$270,6),(MOD(A525,4)+1),1)</f>
        <v>0</v>
      </c>
      <c r="C525" s="5">
        <f t="shared" ca="1" si="704"/>
        <v>33</v>
      </c>
      <c r="D525" s="5">
        <f t="shared" ca="1" si="701"/>
        <v>0.23099999999999998</v>
      </c>
      <c r="E525" s="5">
        <f t="shared" ca="1" si="702"/>
        <v>0.23099999999999998</v>
      </c>
      <c r="F525" s="30">
        <f t="shared" ca="1" si="705"/>
        <v>0</v>
      </c>
      <c r="G525" s="28"/>
    </row>
    <row r="526" spans="1:7" x14ac:dyDescent="0.25">
      <c r="A526" s="4">
        <f t="shared" ref="A526" si="712">A524</f>
        <v>172</v>
      </c>
      <c r="B526" s="4" t="str">
        <f>MID(VLOOKUP(A526/4,'Nyquist Rate - Tx'!$E$15:$J$270,6),(MOD(A526,4)+1),1)</f>
        <v>0</v>
      </c>
      <c r="C526" s="5">
        <f t="shared" ca="1" si="704"/>
        <v>69</v>
      </c>
      <c r="D526" s="5">
        <f t="shared" ca="1" si="701"/>
        <v>0.48299999999999993</v>
      </c>
      <c r="E526" s="5">
        <f t="shared" ca="1" si="702"/>
        <v>0.48299999999999993</v>
      </c>
      <c r="F526" s="30">
        <f t="shared" ca="1" si="705"/>
        <v>0</v>
      </c>
      <c r="G526" s="28"/>
    </row>
    <row r="527" spans="1:7" x14ac:dyDescent="0.25">
      <c r="A527" s="4">
        <f t="shared" ref="A527" si="713">A524+1</f>
        <v>173</v>
      </c>
      <c r="B527" s="4" t="str">
        <f>MID(VLOOKUP(A527/4,'Nyquist Rate - Tx'!$E$15:$J$270,6),(MOD(A527,4)+1),1)</f>
        <v>0</v>
      </c>
      <c r="C527" s="5">
        <f t="shared" ca="1" si="704"/>
        <v>94</v>
      </c>
      <c r="D527" s="5">
        <f t="shared" ca="1" si="701"/>
        <v>0.65799999999999992</v>
      </c>
      <c r="E527" s="5">
        <f t="shared" ca="1" si="702"/>
        <v>0.65799999999999992</v>
      </c>
      <c r="F527" s="30">
        <f t="shared" ca="1" si="705"/>
        <v>1</v>
      </c>
      <c r="G527" s="30" t="str">
        <f t="shared" ref="G527" ca="1" si="714">CONCATENATE(F527,F528,F529)</f>
        <v>100</v>
      </c>
    </row>
    <row r="528" spans="1:7" x14ac:dyDescent="0.25">
      <c r="A528" s="4">
        <f t="shared" ref="A528" si="715">A527</f>
        <v>173</v>
      </c>
      <c r="B528" s="4" t="str">
        <f>MID(VLOOKUP(A528/4,'Nyquist Rate - Tx'!$E$15:$J$270,6),(MOD(A528,4)+1),1)</f>
        <v>0</v>
      </c>
      <c r="C528" s="5">
        <f t="shared" ca="1" si="704"/>
        <v>13</v>
      </c>
      <c r="D528" s="5">
        <f t="shared" ca="1" si="701"/>
        <v>9.0999999999999998E-2</v>
      </c>
      <c r="E528" s="5">
        <f t="shared" ca="1" si="702"/>
        <v>9.0999999999999998E-2</v>
      </c>
      <c r="F528" s="30">
        <f t="shared" ca="1" si="705"/>
        <v>0</v>
      </c>
      <c r="G528" s="28"/>
    </row>
    <row r="529" spans="1:7" x14ac:dyDescent="0.25">
      <c r="A529" s="4">
        <f t="shared" ref="A529" si="716">A527</f>
        <v>173</v>
      </c>
      <c r="B529" s="4" t="str">
        <f>MID(VLOOKUP(A529/4,'Nyquist Rate - Tx'!$E$15:$J$270,6),(MOD(A529,4)+1),1)</f>
        <v>0</v>
      </c>
      <c r="C529" s="5">
        <f t="shared" ca="1" si="704"/>
        <v>-54</v>
      </c>
      <c r="D529" s="5">
        <f t="shared" ca="1" si="701"/>
        <v>-0.378</v>
      </c>
      <c r="E529" s="5">
        <f t="shared" ca="1" si="702"/>
        <v>-0.378</v>
      </c>
      <c r="F529" s="30">
        <f t="shared" ca="1" si="705"/>
        <v>0</v>
      </c>
      <c r="G529" s="28"/>
    </row>
    <row r="530" spans="1:7" x14ac:dyDescent="0.25">
      <c r="A530" s="4">
        <f t="shared" ref="A530" si="717">A527+1</f>
        <v>174</v>
      </c>
      <c r="B530" s="4" t="str">
        <f>MID(VLOOKUP(A530/4,'Nyquist Rate - Tx'!$E$15:$J$270,6),(MOD(A530,4)+1),1)</f>
        <v>0</v>
      </c>
      <c r="C530" s="5">
        <f t="shared" ca="1" si="704"/>
        <v>-77</v>
      </c>
      <c r="D530" s="5">
        <f t="shared" ca="1" si="701"/>
        <v>-0.53899999999999992</v>
      </c>
      <c r="E530" s="5">
        <f t="shared" ca="1" si="702"/>
        <v>-0.53899999999999992</v>
      </c>
      <c r="F530" s="30">
        <f t="shared" ca="1" si="705"/>
        <v>0</v>
      </c>
      <c r="G530" s="30" t="str">
        <f t="shared" ref="G530" ca="1" si="718">CONCATENATE(F530,F531,F532)</f>
        <v>001</v>
      </c>
    </row>
    <row r="531" spans="1:7" x14ac:dyDescent="0.25">
      <c r="A531" s="4">
        <f t="shared" ref="A531" si="719">A530</f>
        <v>174</v>
      </c>
      <c r="B531" s="4" t="str">
        <f>MID(VLOOKUP(A531/4,'Nyquist Rate - Tx'!$E$15:$J$270,6),(MOD(A531,4)+1),1)</f>
        <v>0</v>
      </c>
      <c r="C531" s="5">
        <f t="shared" ca="1" si="704"/>
        <v>65</v>
      </c>
      <c r="D531" s="5">
        <f t="shared" ca="1" si="701"/>
        <v>0.45499999999999996</v>
      </c>
      <c r="E531" s="5">
        <f t="shared" ca="1" si="702"/>
        <v>0.45499999999999996</v>
      </c>
      <c r="F531" s="30">
        <f t="shared" ca="1" si="705"/>
        <v>0</v>
      </c>
      <c r="G531" s="28"/>
    </row>
    <row r="532" spans="1:7" x14ac:dyDescent="0.25">
      <c r="A532" s="4">
        <f t="shared" ref="A532" si="720">A530</f>
        <v>174</v>
      </c>
      <c r="B532" s="4" t="str">
        <f>MID(VLOOKUP(A532/4,'Nyquist Rate - Tx'!$E$15:$J$270,6),(MOD(A532,4)+1),1)</f>
        <v>0</v>
      </c>
      <c r="C532" s="5">
        <f t="shared" ca="1" si="704"/>
        <v>79</v>
      </c>
      <c r="D532" s="5">
        <f t="shared" ca="1" si="701"/>
        <v>0.55299999999999994</v>
      </c>
      <c r="E532" s="5">
        <f t="shared" ca="1" si="702"/>
        <v>0.55299999999999994</v>
      </c>
      <c r="F532" s="30">
        <f t="shared" ca="1" si="705"/>
        <v>1</v>
      </c>
      <c r="G532" s="28"/>
    </row>
    <row r="533" spans="1:7" x14ac:dyDescent="0.25">
      <c r="A533" s="4">
        <f t="shared" ref="A533" si="721">A530+1</f>
        <v>175</v>
      </c>
      <c r="B533" s="4" t="str">
        <f>MID(VLOOKUP(A533/4,'Nyquist Rate - Tx'!$E$15:$J$270,6),(MOD(A533,4)+1),1)</f>
        <v>0</v>
      </c>
      <c r="C533" s="5">
        <f t="shared" ca="1" si="704"/>
        <v>-71</v>
      </c>
      <c r="D533" s="5">
        <f t="shared" ca="1" si="701"/>
        <v>-0.49699999999999994</v>
      </c>
      <c r="E533" s="5">
        <f t="shared" ca="1" si="702"/>
        <v>-0.49699999999999994</v>
      </c>
      <c r="F533" s="30">
        <f t="shared" ca="1" si="705"/>
        <v>0</v>
      </c>
      <c r="G533" s="30" t="str">
        <f t="shared" ref="G533" ca="1" si="722">CONCATENATE(F533,F534,F535)</f>
        <v>000</v>
      </c>
    </row>
    <row r="534" spans="1:7" x14ac:dyDescent="0.25">
      <c r="A534" s="4">
        <f t="shared" ref="A534" si="723">A533</f>
        <v>175</v>
      </c>
      <c r="B534" s="4" t="str">
        <f>MID(VLOOKUP(A534/4,'Nyquist Rate - Tx'!$E$15:$J$270,6),(MOD(A534,4)+1),1)</f>
        <v>0</v>
      </c>
      <c r="C534" s="5">
        <f t="shared" ca="1" si="704"/>
        <v>-69</v>
      </c>
      <c r="D534" s="5">
        <f t="shared" ca="1" si="701"/>
        <v>-0.48299999999999993</v>
      </c>
      <c r="E534" s="5">
        <f t="shared" ca="1" si="702"/>
        <v>-0.48299999999999993</v>
      </c>
      <c r="F534" s="30">
        <f t="shared" ca="1" si="705"/>
        <v>0</v>
      </c>
      <c r="G534" s="28"/>
    </row>
    <row r="535" spans="1:7" x14ac:dyDescent="0.25">
      <c r="A535" s="4">
        <f t="shared" ref="A535" si="724">A533</f>
        <v>175</v>
      </c>
      <c r="B535" s="4" t="str">
        <f>MID(VLOOKUP(A535/4,'Nyquist Rate - Tx'!$E$15:$J$270,6),(MOD(A535,4)+1),1)</f>
        <v>0</v>
      </c>
      <c r="C535" s="5">
        <f t="shared" ca="1" si="704"/>
        <v>-29</v>
      </c>
      <c r="D535" s="5">
        <f t="shared" ca="1" si="701"/>
        <v>-0.20299999999999999</v>
      </c>
      <c r="E535" s="5">
        <f t="shared" ca="1" si="702"/>
        <v>-0.20299999999999999</v>
      </c>
      <c r="F535" s="30">
        <f t="shared" ca="1" si="705"/>
        <v>0</v>
      </c>
      <c r="G535" s="28"/>
    </row>
    <row r="536" spans="1:7" x14ac:dyDescent="0.25">
      <c r="A536" s="4">
        <f t="shared" ref="A536" si="725">A533+1</f>
        <v>176</v>
      </c>
      <c r="B536" s="4" t="str">
        <f>MID(VLOOKUP(A536/4,'Nyquist Rate - Tx'!$E$15:$J$270,6),(MOD(A536,4)+1),1)</f>
        <v>1</v>
      </c>
      <c r="C536" s="5">
        <f t="shared" ca="1" si="704"/>
        <v>28</v>
      </c>
      <c r="D536" s="5">
        <f t="shared" ca="1" si="701"/>
        <v>0.19600000000000001</v>
      </c>
      <c r="E536" s="5">
        <f t="shared" ca="1" si="702"/>
        <v>1.196</v>
      </c>
      <c r="F536" s="30">
        <f t="shared" ca="1" si="705"/>
        <v>1</v>
      </c>
      <c r="G536" s="30" t="str">
        <f t="shared" ref="G536" ca="1" si="726">CONCATENATE(F536,F537,F538)</f>
        <v>110</v>
      </c>
    </row>
    <row r="537" spans="1:7" x14ac:dyDescent="0.25">
      <c r="A537" s="4">
        <f t="shared" ref="A537" si="727">A536</f>
        <v>176</v>
      </c>
      <c r="B537" s="4" t="str">
        <f>MID(VLOOKUP(A537/4,'Nyquist Rate - Tx'!$E$15:$J$270,6),(MOD(A537,4)+1),1)</f>
        <v>1</v>
      </c>
      <c r="C537" s="5">
        <f t="shared" ca="1" si="704"/>
        <v>1</v>
      </c>
      <c r="D537" s="5">
        <f t="shared" ca="1" si="701"/>
        <v>6.9999999999999993E-3</v>
      </c>
      <c r="E537" s="5">
        <f t="shared" ca="1" si="702"/>
        <v>1.0069999999999999</v>
      </c>
      <c r="F537" s="30">
        <f t="shared" ca="1" si="705"/>
        <v>1</v>
      </c>
      <c r="G537" s="28"/>
    </row>
    <row r="538" spans="1:7" x14ac:dyDescent="0.25">
      <c r="A538" s="4">
        <f t="shared" ref="A538" si="728">A536</f>
        <v>176</v>
      </c>
      <c r="B538" s="4" t="str">
        <f>MID(VLOOKUP(A538/4,'Nyquist Rate - Tx'!$E$15:$J$270,6),(MOD(A538,4)+1),1)</f>
        <v>1</v>
      </c>
      <c r="C538" s="5">
        <f t="shared" ca="1" si="704"/>
        <v>-94</v>
      </c>
      <c r="D538" s="5">
        <f t="shared" ca="1" si="701"/>
        <v>-0.65799999999999992</v>
      </c>
      <c r="E538" s="5">
        <f t="shared" ca="1" si="702"/>
        <v>0.34200000000000008</v>
      </c>
      <c r="F538" s="30">
        <f t="shared" ca="1" si="705"/>
        <v>0</v>
      </c>
      <c r="G538" s="28"/>
    </row>
    <row r="539" spans="1:7" x14ac:dyDescent="0.25">
      <c r="A539" s="4">
        <f t="shared" ref="A539" si="729">A536+1</f>
        <v>177</v>
      </c>
      <c r="B539" s="4" t="str">
        <f>MID(VLOOKUP(A539/4,'Nyquist Rate - Tx'!$E$15:$J$270,6),(MOD(A539,4)+1),1)</f>
        <v>0</v>
      </c>
      <c r="C539" s="5">
        <f t="shared" ca="1" si="704"/>
        <v>84</v>
      </c>
      <c r="D539" s="5">
        <f t="shared" ca="1" si="701"/>
        <v>0.58799999999999997</v>
      </c>
      <c r="E539" s="5">
        <f t="shared" ca="1" si="702"/>
        <v>0.58799999999999997</v>
      </c>
      <c r="F539" s="30">
        <f t="shared" ca="1" si="705"/>
        <v>1</v>
      </c>
      <c r="G539" s="30" t="str">
        <f t="shared" ref="G539" ca="1" si="730">CONCATENATE(F539,F540,F541)</f>
        <v>100</v>
      </c>
    </row>
    <row r="540" spans="1:7" x14ac:dyDescent="0.25">
      <c r="A540" s="4">
        <f t="shared" ref="A540" si="731">A539</f>
        <v>177</v>
      </c>
      <c r="B540" s="4" t="str">
        <f>MID(VLOOKUP(A540/4,'Nyquist Rate - Tx'!$E$15:$J$270,6),(MOD(A540,4)+1),1)</f>
        <v>0</v>
      </c>
      <c r="C540" s="5">
        <f t="shared" ca="1" si="704"/>
        <v>-20</v>
      </c>
      <c r="D540" s="5">
        <f t="shared" ca="1" si="701"/>
        <v>-0.13999999999999999</v>
      </c>
      <c r="E540" s="5">
        <f t="shared" ca="1" si="702"/>
        <v>-0.13999999999999999</v>
      </c>
      <c r="F540" s="30">
        <f t="shared" ca="1" si="705"/>
        <v>0</v>
      </c>
      <c r="G540" s="28"/>
    </row>
    <row r="541" spans="1:7" x14ac:dyDescent="0.25">
      <c r="A541" s="4">
        <f t="shared" ref="A541" si="732">A539</f>
        <v>177</v>
      </c>
      <c r="B541" s="4" t="str">
        <f>MID(VLOOKUP(A541/4,'Nyquist Rate - Tx'!$E$15:$J$270,6),(MOD(A541,4)+1),1)</f>
        <v>0</v>
      </c>
      <c r="C541" s="5">
        <f t="shared" ca="1" si="704"/>
        <v>63</v>
      </c>
      <c r="D541" s="5">
        <f t="shared" ca="1" si="701"/>
        <v>0.44099999999999995</v>
      </c>
      <c r="E541" s="5">
        <f t="shared" ca="1" si="702"/>
        <v>0.44099999999999995</v>
      </c>
      <c r="F541" s="30">
        <f t="shared" ca="1" si="705"/>
        <v>0</v>
      </c>
      <c r="G541" s="28"/>
    </row>
    <row r="542" spans="1:7" x14ac:dyDescent="0.25">
      <c r="A542" s="4">
        <f t="shared" ref="A542" si="733">A539+1</f>
        <v>178</v>
      </c>
      <c r="B542" s="4" t="str">
        <f>MID(VLOOKUP(A542/4,'Nyquist Rate - Tx'!$E$15:$J$270,6),(MOD(A542,4)+1),1)</f>
        <v>0</v>
      </c>
      <c r="C542" s="5">
        <f t="shared" ca="1" si="704"/>
        <v>22</v>
      </c>
      <c r="D542" s="5">
        <f t="shared" ca="1" si="701"/>
        <v>0.154</v>
      </c>
      <c r="E542" s="5">
        <f t="shared" ca="1" si="702"/>
        <v>0.154</v>
      </c>
      <c r="F542" s="30">
        <f t="shared" ca="1" si="705"/>
        <v>0</v>
      </c>
      <c r="G542" s="30" t="str">
        <f t="shared" ref="G542" ca="1" si="734">CONCATENATE(F542,F543,F544)</f>
        <v>010</v>
      </c>
    </row>
    <row r="543" spans="1:7" x14ac:dyDescent="0.25">
      <c r="A543" s="4">
        <f t="shared" ref="A543" si="735">A542</f>
        <v>178</v>
      </c>
      <c r="B543" s="4" t="str">
        <f>MID(VLOOKUP(A543/4,'Nyquist Rate - Tx'!$E$15:$J$270,6),(MOD(A543,4)+1),1)</f>
        <v>0</v>
      </c>
      <c r="C543" s="5">
        <f t="shared" ca="1" si="704"/>
        <v>74</v>
      </c>
      <c r="D543" s="5">
        <f t="shared" ca="1" si="701"/>
        <v>0.51800000000000002</v>
      </c>
      <c r="E543" s="5">
        <f t="shared" ca="1" si="702"/>
        <v>0.51800000000000002</v>
      </c>
      <c r="F543" s="30">
        <f t="shared" ca="1" si="705"/>
        <v>1</v>
      </c>
      <c r="G543" s="28"/>
    </row>
    <row r="544" spans="1:7" x14ac:dyDescent="0.25">
      <c r="A544" s="4">
        <f t="shared" ref="A544" si="736">A542</f>
        <v>178</v>
      </c>
      <c r="B544" s="4" t="str">
        <f>MID(VLOOKUP(A544/4,'Nyquist Rate - Tx'!$E$15:$J$270,6),(MOD(A544,4)+1),1)</f>
        <v>0</v>
      </c>
      <c r="C544" s="5">
        <f t="shared" ca="1" si="704"/>
        <v>65</v>
      </c>
      <c r="D544" s="5">
        <f t="shared" ca="1" si="701"/>
        <v>0.45499999999999996</v>
      </c>
      <c r="E544" s="5">
        <f t="shared" ca="1" si="702"/>
        <v>0.45499999999999996</v>
      </c>
      <c r="F544" s="30">
        <f t="shared" ca="1" si="705"/>
        <v>0</v>
      </c>
      <c r="G544" s="28"/>
    </row>
    <row r="545" spans="1:7" x14ac:dyDescent="0.25">
      <c r="A545" s="4">
        <f t="shared" ref="A545" si="737">A542+1</f>
        <v>179</v>
      </c>
      <c r="B545" s="4" t="str">
        <f>MID(VLOOKUP(A545/4,'Nyquist Rate - Tx'!$E$15:$J$270,6),(MOD(A545,4)+1),1)</f>
        <v>1</v>
      </c>
      <c r="C545" s="5">
        <f t="shared" ca="1" si="704"/>
        <v>-97</v>
      </c>
      <c r="D545" s="5">
        <f t="shared" ca="1" si="701"/>
        <v>-0.67899999999999994</v>
      </c>
      <c r="E545" s="5">
        <f t="shared" ca="1" si="702"/>
        <v>0.32100000000000006</v>
      </c>
      <c r="F545" s="30">
        <f t="shared" ca="1" si="705"/>
        <v>0</v>
      </c>
      <c r="G545" s="30" t="str">
        <f t="shared" ref="G545" ca="1" si="738">CONCATENATE(F545,F546,F547)</f>
        <v>010</v>
      </c>
    </row>
    <row r="546" spans="1:7" x14ac:dyDescent="0.25">
      <c r="A546" s="4">
        <f t="shared" ref="A546" si="739">A545</f>
        <v>179</v>
      </c>
      <c r="B546" s="4" t="str">
        <f>MID(VLOOKUP(A546/4,'Nyquist Rate - Tx'!$E$15:$J$270,6),(MOD(A546,4)+1),1)</f>
        <v>1</v>
      </c>
      <c r="C546" s="5">
        <f t="shared" ca="1" si="704"/>
        <v>54</v>
      </c>
      <c r="D546" s="5">
        <f t="shared" ca="1" si="701"/>
        <v>0.378</v>
      </c>
      <c r="E546" s="5">
        <f t="shared" ca="1" si="702"/>
        <v>1.3780000000000001</v>
      </c>
      <c r="F546" s="30">
        <f t="shared" ca="1" si="705"/>
        <v>1</v>
      </c>
      <c r="G546" s="28"/>
    </row>
    <row r="547" spans="1:7" x14ac:dyDescent="0.25">
      <c r="A547" s="4">
        <f t="shared" ref="A547" si="740">A545</f>
        <v>179</v>
      </c>
      <c r="B547" s="4" t="str">
        <f>MID(VLOOKUP(A547/4,'Nyquist Rate - Tx'!$E$15:$J$270,6),(MOD(A547,4)+1),1)</f>
        <v>1</v>
      </c>
      <c r="C547" s="5">
        <f t="shared" ca="1" si="704"/>
        <v>-86</v>
      </c>
      <c r="D547" s="5">
        <f t="shared" ca="1" si="701"/>
        <v>-0.60199999999999998</v>
      </c>
      <c r="E547" s="5">
        <f t="shared" ca="1" si="702"/>
        <v>0.39800000000000002</v>
      </c>
      <c r="F547" s="30">
        <f t="shared" ca="1" si="705"/>
        <v>0</v>
      </c>
      <c r="G547" s="28"/>
    </row>
    <row r="548" spans="1:7" x14ac:dyDescent="0.25">
      <c r="A548" s="4">
        <f t="shared" ref="A548" si="741">A545+1</f>
        <v>180</v>
      </c>
      <c r="B548" s="4" t="str">
        <f>MID(VLOOKUP(A548/4,'Nyquist Rate - Tx'!$E$15:$J$270,6),(MOD(A548,4)+1),1)</f>
        <v>0</v>
      </c>
      <c r="C548" s="5">
        <f t="shared" ca="1" si="704"/>
        <v>-73</v>
      </c>
      <c r="D548" s="5">
        <f t="shared" ca="1" si="701"/>
        <v>-0.51100000000000001</v>
      </c>
      <c r="E548" s="5">
        <f t="shared" ca="1" si="702"/>
        <v>-0.51100000000000001</v>
      </c>
      <c r="F548" s="30">
        <f t="shared" ca="1" si="705"/>
        <v>0</v>
      </c>
      <c r="G548" s="30" t="str">
        <f t="shared" ref="G548" ca="1" si="742">CONCATENATE(F548,F549,F550)</f>
        <v>000</v>
      </c>
    </row>
    <row r="549" spans="1:7" x14ac:dyDescent="0.25">
      <c r="A549" s="4">
        <f t="shared" ref="A549" si="743">A548</f>
        <v>180</v>
      </c>
      <c r="B549" s="4" t="str">
        <f>MID(VLOOKUP(A549/4,'Nyquist Rate - Tx'!$E$15:$J$270,6),(MOD(A549,4)+1),1)</f>
        <v>0</v>
      </c>
      <c r="C549" s="5">
        <f t="shared" ca="1" si="704"/>
        <v>-12</v>
      </c>
      <c r="D549" s="5">
        <f t="shared" ca="1" si="701"/>
        <v>-8.3999999999999991E-2</v>
      </c>
      <c r="E549" s="5">
        <f t="shared" ca="1" si="702"/>
        <v>-8.3999999999999991E-2</v>
      </c>
      <c r="F549" s="30">
        <f t="shared" ca="1" si="705"/>
        <v>0</v>
      </c>
      <c r="G549" s="28"/>
    </row>
    <row r="550" spans="1:7" x14ac:dyDescent="0.25">
      <c r="A550" s="4">
        <f t="shared" ref="A550" si="744">A548</f>
        <v>180</v>
      </c>
      <c r="B550" s="4" t="str">
        <f>MID(VLOOKUP(A550/4,'Nyquist Rate - Tx'!$E$15:$J$270,6),(MOD(A550,4)+1),1)</f>
        <v>0</v>
      </c>
      <c r="C550" s="5">
        <f t="shared" ca="1" si="704"/>
        <v>-2</v>
      </c>
      <c r="D550" s="5">
        <f t="shared" ca="1" si="701"/>
        <v>-1.3999999999999999E-2</v>
      </c>
      <c r="E550" s="5">
        <f t="shared" ca="1" si="702"/>
        <v>-1.3999999999999999E-2</v>
      </c>
      <c r="F550" s="30">
        <f t="shared" ca="1" si="705"/>
        <v>0</v>
      </c>
      <c r="G550" s="28"/>
    </row>
    <row r="551" spans="1:7" x14ac:dyDescent="0.25">
      <c r="A551" s="4">
        <f t="shared" ref="A551" si="745">A548+1</f>
        <v>181</v>
      </c>
      <c r="B551" s="4" t="str">
        <f>MID(VLOOKUP(A551/4,'Nyquist Rate - Tx'!$E$15:$J$270,6),(MOD(A551,4)+1),1)</f>
        <v>0</v>
      </c>
      <c r="C551" s="5">
        <f t="shared" ca="1" si="704"/>
        <v>-16</v>
      </c>
      <c r="D551" s="5">
        <f t="shared" ca="1" si="701"/>
        <v>-0.11199999999999999</v>
      </c>
      <c r="E551" s="5">
        <f t="shared" ca="1" si="702"/>
        <v>-0.11199999999999999</v>
      </c>
      <c r="F551" s="30">
        <f t="shared" ca="1" si="705"/>
        <v>0</v>
      </c>
      <c r="G551" s="30" t="str">
        <f t="shared" ref="G551" ca="1" si="746">CONCATENATE(F551,F552,F553)</f>
        <v>000</v>
      </c>
    </row>
    <row r="552" spans="1:7" x14ac:dyDescent="0.25">
      <c r="A552" s="4">
        <f t="shared" ref="A552" si="747">A551</f>
        <v>181</v>
      </c>
      <c r="B552" s="4" t="str">
        <f>MID(VLOOKUP(A552/4,'Nyquist Rate - Tx'!$E$15:$J$270,6),(MOD(A552,4)+1),1)</f>
        <v>0</v>
      </c>
      <c r="C552" s="5">
        <f t="shared" ca="1" si="704"/>
        <v>-22</v>
      </c>
      <c r="D552" s="5">
        <f t="shared" ca="1" si="701"/>
        <v>-0.154</v>
      </c>
      <c r="E552" s="5">
        <f t="shared" ca="1" si="702"/>
        <v>-0.154</v>
      </c>
      <c r="F552" s="30">
        <f t="shared" ca="1" si="705"/>
        <v>0</v>
      </c>
      <c r="G552" s="28"/>
    </row>
    <row r="553" spans="1:7" x14ac:dyDescent="0.25">
      <c r="A553" s="4">
        <f t="shared" ref="A553" si="748">A551</f>
        <v>181</v>
      </c>
      <c r="B553" s="4" t="str">
        <f>MID(VLOOKUP(A553/4,'Nyquist Rate - Tx'!$E$15:$J$270,6),(MOD(A553,4)+1),1)</f>
        <v>0</v>
      </c>
      <c r="C553" s="5">
        <f t="shared" ca="1" si="704"/>
        <v>28</v>
      </c>
      <c r="D553" s="5">
        <f t="shared" ca="1" si="701"/>
        <v>0.19600000000000001</v>
      </c>
      <c r="E553" s="5">
        <f t="shared" ca="1" si="702"/>
        <v>0.19600000000000001</v>
      </c>
      <c r="F553" s="30">
        <f t="shared" ca="1" si="705"/>
        <v>0</v>
      </c>
      <c r="G553" s="28"/>
    </row>
    <row r="554" spans="1:7" x14ac:dyDescent="0.25">
      <c r="A554" s="4">
        <f t="shared" ref="A554" si="749">A551+1</f>
        <v>182</v>
      </c>
      <c r="B554" s="4" t="str">
        <f>MID(VLOOKUP(A554/4,'Nyquist Rate - Tx'!$E$15:$J$270,6),(MOD(A554,4)+1),1)</f>
        <v>0</v>
      </c>
      <c r="C554" s="5">
        <f t="shared" ca="1" si="704"/>
        <v>-39</v>
      </c>
      <c r="D554" s="5">
        <f t="shared" ca="1" si="701"/>
        <v>-0.27299999999999996</v>
      </c>
      <c r="E554" s="5">
        <f t="shared" ca="1" si="702"/>
        <v>-0.27299999999999996</v>
      </c>
      <c r="F554" s="30">
        <f t="shared" ca="1" si="705"/>
        <v>0</v>
      </c>
      <c r="G554" s="30" t="str">
        <f t="shared" ref="G554" ca="1" si="750">CONCATENATE(F554,F555,F556)</f>
        <v>000</v>
      </c>
    </row>
    <row r="555" spans="1:7" x14ac:dyDescent="0.25">
      <c r="A555" s="4">
        <f t="shared" ref="A555" si="751">A554</f>
        <v>182</v>
      </c>
      <c r="B555" s="4" t="str">
        <f>MID(VLOOKUP(A555/4,'Nyquist Rate - Tx'!$E$15:$J$270,6),(MOD(A555,4)+1),1)</f>
        <v>0</v>
      </c>
      <c r="C555" s="5">
        <f t="shared" ca="1" si="704"/>
        <v>67</v>
      </c>
      <c r="D555" s="5">
        <f t="shared" ca="1" si="701"/>
        <v>0.46899999999999997</v>
      </c>
      <c r="E555" s="5">
        <f t="shared" ca="1" si="702"/>
        <v>0.46899999999999997</v>
      </c>
      <c r="F555" s="30">
        <f t="shared" ca="1" si="705"/>
        <v>0</v>
      </c>
      <c r="G555" s="28"/>
    </row>
    <row r="556" spans="1:7" x14ac:dyDescent="0.25">
      <c r="A556" s="4">
        <f t="shared" ref="A556" si="752">A554</f>
        <v>182</v>
      </c>
      <c r="B556" s="4" t="str">
        <f>MID(VLOOKUP(A556/4,'Nyquist Rate - Tx'!$E$15:$J$270,6),(MOD(A556,4)+1),1)</f>
        <v>0</v>
      </c>
      <c r="C556" s="5">
        <f t="shared" ca="1" si="704"/>
        <v>41</v>
      </c>
      <c r="D556" s="5">
        <f t="shared" ca="1" si="701"/>
        <v>0.28699999999999998</v>
      </c>
      <c r="E556" s="5">
        <f t="shared" ca="1" si="702"/>
        <v>0.28699999999999998</v>
      </c>
      <c r="F556" s="30">
        <f t="shared" ca="1" si="705"/>
        <v>0</v>
      </c>
      <c r="G556" s="28"/>
    </row>
    <row r="557" spans="1:7" x14ac:dyDescent="0.25">
      <c r="A557" s="4">
        <f t="shared" ref="A557" si="753">A554+1</f>
        <v>183</v>
      </c>
      <c r="B557" s="4" t="str">
        <f>MID(VLOOKUP(A557/4,'Nyquist Rate - Tx'!$E$15:$J$270,6),(MOD(A557,4)+1),1)</f>
        <v>0</v>
      </c>
      <c r="C557" s="5">
        <f t="shared" ca="1" si="704"/>
        <v>-36</v>
      </c>
      <c r="D557" s="5">
        <f t="shared" ca="1" si="701"/>
        <v>-0.252</v>
      </c>
      <c r="E557" s="5">
        <f t="shared" ca="1" si="702"/>
        <v>-0.252</v>
      </c>
      <c r="F557" s="30">
        <f t="shared" ca="1" si="705"/>
        <v>0</v>
      </c>
      <c r="G557" s="30" t="str">
        <f t="shared" ref="G557" ca="1" si="754">CONCATENATE(F557,F558,F559)</f>
        <v>000</v>
      </c>
    </row>
    <row r="558" spans="1:7" x14ac:dyDescent="0.25">
      <c r="A558" s="4">
        <f t="shared" ref="A558" si="755">A557</f>
        <v>183</v>
      </c>
      <c r="B558" s="4" t="str">
        <f>MID(VLOOKUP(A558/4,'Nyquist Rate - Tx'!$E$15:$J$270,6),(MOD(A558,4)+1),1)</f>
        <v>0</v>
      </c>
      <c r="C558" s="5">
        <f t="shared" ca="1" si="704"/>
        <v>-46</v>
      </c>
      <c r="D558" s="5">
        <f t="shared" ca="1" si="701"/>
        <v>-0.32200000000000001</v>
      </c>
      <c r="E558" s="5">
        <f t="shared" ca="1" si="702"/>
        <v>-0.32200000000000001</v>
      </c>
      <c r="F558" s="30">
        <f t="shared" ca="1" si="705"/>
        <v>0</v>
      </c>
      <c r="G558" s="28"/>
    </row>
    <row r="559" spans="1:7" x14ac:dyDescent="0.25">
      <c r="A559" s="4">
        <f t="shared" ref="A559" si="756">A557</f>
        <v>183</v>
      </c>
      <c r="B559" s="4" t="str">
        <f>MID(VLOOKUP(A559/4,'Nyquist Rate - Tx'!$E$15:$J$270,6),(MOD(A559,4)+1),1)</f>
        <v>0</v>
      </c>
      <c r="C559" s="5">
        <f t="shared" ca="1" si="704"/>
        <v>46</v>
      </c>
      <c r="D559" s="5">
        <f t="shared" ca="1" si="701"/>
        <v>0.32200000000000001</v>
      </c>
      <c r="E559" s="5">
        <f t="shared" ca="1" si="702"/>
        <v>0.32200000000000001</v>
      </c>
      <c r="F559" s="30">
        <f t="shared" ca="1" si="705"/>
        <v>0</v>
      </c>
      <c r="G559" s="28"/>
    </row>
    <row r="560" spans="1:7" x14ac:dyDescent="0.25">
      <c r="A560" s="4">
        <f t="shared" ref="A560" si="757">A557+1</f>
        <v>184</v>
      </c>
      <c r="B560" s="4" t="str">
        <f>MID(VLOOKUP(A560/4,'Nyquist Rate - Tx'!$E$15:$J$270,6),(MOD(A560,4)+1),1)</f>
        <v>0</v>
      </c>
      <c r="C560" s="5">
        <f t="shared" ca="1" si="704"/>
        <v>72</v>
      </c>
      <c r="D560" s="5">
        <f t="shared" ca="1" si="701"/>
        <v>0.504</v>
      </c>
      <c r="E560" s="5">
        <f t="shared" ca="1" si="702"/>
        <v>0.504</v>
      </c>
      <c r="F560" s="30">
        <f t="shared" ca="1" si="705"/>
        <v>1</v>
      </c>
      <c r="G560" s="30" t="str">
        <f t="shared" ref="G560" ca="1" si="758">CONCATENATE(F560,F561,F562)</f>
        <v>100</v>
      </c>
    </row>
    <row r="561" spans="1:7" x14ac:dyDescent="0.25">
      <c r="A561" s="4">
        <f t="shared" ref="A561" si="759">A560</f>
        <v>184</v>
      </c>
      <c r="B561" s="4" t="str">
        <f>MID(VLOOKUP(A561/4,'Nyquist Rate - Tx'!$E$15:$J$270,6),(MOD(A561,4)+1),1)</f>
        <v>0</v>
      </c>
      <c r="C561" s="5">
        <f t="shared" ca="1" si="704"/>
        <v>-43</v>
      </c>
      <c r="D561" s="5">
        <f t="shared" ca="1" si="701"/>
        <v>-0.30099999999999999</v>
      </c>
      <c r="E561" s="5">
        <f t="shared" ca="1" si="702"/>
        <v>-0.30099999999999999</v>
      </c>
      <c r="F561" s="30">
        <f t="shared" ca="1" si="705"/>
        <v>0</v>
      </c>
      <c r="G561" s="28"/>
    </row>
    <row r="562" spans="1:7" x14ac:dyDescent="0.25">
      <c r="A562" s="4">
        <f t="shared" ref="A562" si="760">A560</f>
        <v>184</v>
      </c>
      <c r="B562" s="4" t="str">
        <f>MID(VLOOKUP(A562/4,'Nyquist Rate - Tx'!$E$15:$J$270,6),(MOD(A562,4)+1),1)</f>
        <v>0</v>
      </c>
      <c r="C562" s="5">
        <f t="shared" ca="1" si="704"/>
        <v>17</v>
      </c>
      <c r="D562" s="5">
        <f t="shared" ca="1" si="701"/>
        <v>0.11899999999999999</v>
      </c>
      <c r="E562" s="5">
        <f t="shared" ca="1" si="702"/>
        <v>0.11899999999999999</v>
      </c>
      <c r="F562" s="30">
        <f t="shared" ca="1" si="705"/>
        <v>0</v>
      </c>
      <c r="G562" s="28"/>
    </row>
    <row r="563" spans="1:7" x14ac:dyDescent="0.25">
      <c r="A563" s="4">
        <f t="shared" ref="A563" si="761">A560+1</f>
        <v>185</v>
      </c>
      <c r="B563" s="4" t="str">
        <f>MID(VLOOKUP(A563/4,'Nyquist Rate - Tx'!$E$15:$J$270,6),(MOD(A563,4)+1),1)</f>
        <v>1</v>
      </c>
      <c r="C563" s="5">
        <f t="shared" ca="1" si="704"/>
        <v>3</v>
      </c>
      <c r="D563" s="5">
        <f t="shared" ca="1" si="701"/>
        <v>2.0999999999999998E-2</v>
      </c>
      <c r="E563" s="5">
        <f t="shared" ca="1" si="702"/>
        <v>1.0209999999999999</v>
      </c>
      <c r="F563" s="30">
        <f t="shared" ca="1" si="705"/>
        <v>1</v>
      </c>
      <c r="G563" s="30" t="str">
        <f t="shared" ref="G563" ca="1" si="762">CONCATENATE(F563,F564,F565)</f>
        <v>110</v>
      </c>
    </row>
    <row r="564" spans="1:7" x14ac:dyDescent="0.25">
      <c r="A564" s="4">
        <f t="shared" ref="A564" si="763">A563</f>
        <v>185</v>
      </c>
      <c r="B564" s="4" t="str">
        <f>MID(VLOOKUP(A564/4,'Nyquist Rate - Tx'!$E$15:$J$270,6),(MOD(A564,4)+1),1)</f>
        <v>1</v>
      </c>
      <c r="C564" s="5">
        <f t="shared" ca="1" si="704"/>
        <v>-62</v>
      </c>
      <c r="D564" s="5">
        <f t="shared" ca="1" si="701"/>
        <v>-0.434</v>
      </c>
      <c r="E564" s="5">
        <f t="shared" ca="1" si="702"/>
        <v>0.56600000000000006</v>
      </c>
      <c r="F564" s="30">
        <f t="shared" ca="1" si="705"/>
        <v>1</v>
      </c>
      <c r="G564" s="28"/>
    </row>
    <row r="565" spans="1:7" x14ac:dyDescent="0.25">
      <c r="A565" s="4">
        <f t="shared" ref="A565" si="764">A563</f>
        <v>185</v>
      </c>
      <c r="B565" s="4" t="str">
        <f>MID(VLOOKUP(A565/4,'Nyquist Rate - Tx'!$E$15:$J$270,6),(MOD(A565,4)+1),1)</f>
        <v>1</v>
      </c>
      <c r="C565" s="5">
        <f t="shared" ca="1" si="704"/>
        <v>-91</v>
      </c>
      <c r="D565" s="5">
        <f t="shared" ca="1" si="701"/>
        <v>-0.63700000000000001</v>
      </c>
      <c r="E565" s="5">
        <f t="shared" ca="1" si="702"/>
        <v>0.36299999999999999</v>
      </c>
      <c r="F565" s="30">
        <f t="shared" ca="1" si="705"/>
        <v>0</v>
      </c>
      <c r="G565" s="28"/>
    </row>
    <row r="566" spans="1:7" x14ac:dyDescent="0.25">
      <c r="A566" s="4">
        <f t="shared" ref="A566" si="765">A563+1</f>
        <v>186</v>
      </c>
      <c r="B566" s="4" t="str">
        <f>MID(VLOOKUP(A566/4,'Nyquist Rate - Tx'!$E$15:$J$270,6),(MOD(A566,4)+1),1)</f>
        <v>1</v>
      </c>
      <c r="C566" s="5">
        <f t="shared" ca="1" si="704"/>
        <v>-94</v>
      </c>
      <c r="D566" s="5">
        <f t="shared" ca="1" si="701"/>
        <v>-0.65799999999999992</v>
      </c>
      <c r="E566" s="5">
        <f t="shared" ca="1" si="702"/>
        <v>0.34200000000000008</v>
      </c>
      <c r="F566" s="30">
        <f t="shared" ca="1" si="705"/>
        <v>0</v>
      </c>
      <c r="G566" s="30" t="str">
        <f t="shared" ref="G566" ca="1" si="766">CONCATENATE(F566,F567,F568)</f>
        <v>011</v>
      </c>
    </row>
    <row r="567" spans="1:7" x14ac:dyDescent="0.25">
      <c r="A567" s="4">
        <f t="shared" ref="A567" si="767">A566</f>
        <v>186</v>
      </c>
      <c r="B567" s="4" t="str">
        <f>MID(VLOOKUP(A567/4,'Nyquist Rate - Tx'!$E$15:$J$270,6),(MOD(A567,4)+1),1)</f>
        <v>1</v>
      </c>
      <c r="C567" s="5">
        <f t="shared" ca="1" si="704"/>
        <v>-35</v>
      </c>
      <c r="D567" s="5">
        <f t="shared" ca="1" si="701"/>
        <v>-0.24499999999999997</v>
      </c>
      <c r="E567" s="5">
        <f t="shared" ca="1" si="702"/>
        <v>0.755</v>
      </c>
      <c r="F567" s="30">
        <f t="shared" ca="1" si="705"/>
        <v>1</v>
      </c>
      <c r="G567" s="28"/>
    </row>
    <row r="568" spans="1:7" x14ac:dyDescent="0.25">
      <c r="A568" s="4">
        <f t="shared" ref="A568" si="768">A566</f>
        <v>186</v>
      </c>
      <c r="B568" s="4" t="str">
        <f>MID(VLOOKUP(A568/4,'Nyquist Rate - Tx'!$E$15:$J$270,6),(MOD(A568,4)+1),1)</f>
        <v>1</v>
      </c>
      <c r="C568" s="5">
        <f t="shared" ca="1" si="704"/>
        <v>11</v>
      </c>
      <c r="D568" s="5">
        <f t="shared" ca="1" si="701"/>
        <v>7.6999999999999999E-2</v>
      </c>
      <c r="E568" s="5">
        <f t="shared" ca="1" si="702"/>
        <v>1.077</v>
      </c>
      <c r="F568" s="30">
        <f t="shared" ca="1" si="705"/>
        <v>1</v>
      </c>
      <c r="G568" s="28"/>
    </row>
    <row r="569" spans="1:7" x14ac:dyDescent="0.25">
      <c r="A569" s="4">
        <f t="shared" ref="A569" si="769">A566+1</f>
        <v>187</v>
      </c>
      <c r="B569" s="4" t="str">
        <f>MID(VLOOKUP(A569/4,'Nyquist Rate - Tx'!$E$15:$J$270,6),(MOD(A569,4)+1),1)</f>
        <v>0</v>
      </c>
      <c r="C569" s="5">
        <f t="shared" ca="1" si="704"/>
        <v>-44</v>
      </c>
      <c r="D569" s="5">
        <f t="shared" ca="1" si="701"/>
        <v>-0.308</v>
      </c>
      <c r="E569" s="5">
        <f t="shared" ca="1" si="702"/>
        <v>-0.308</v>
      </c>
      <c r="F569" s="30">
        <f t="shared" ca="1" si="705"/>
        <v>0</v>
      </c>
      <c r="G569" s="30" t="str">
        <f t="shared" ref="G569" ca="1" si="770">CONCATENATE(F569,F570,F571)</f>
        <v>000</v>
      </c>
    </row>
    <row r="570" spans="1:7" x14ac:dyDescent="0.25">
      <c r="A570" s="4">
        <f t="shared" ref="A570" si="771">A569</f>
        <v>187</v>
      </c>
      <c r="B570" s="4" t="str">
        <f>MID(VLOOKUP(A570/4,'Nyquist Rate - Tx'!$E$15:$J$270,6),(MOD(A570,4)+1),1)</f>
        <v>0</v>
      </c>
      <c r="C570" s="5">
        <f t="shared" ca="1" si="704"/>
        <v>-14</v>
      </c>
      <c r="D570" s="5">
        <f t="shared" ca="1" si="701"/>
        <v>-9.8000000000000004E-2</v>
      </c>
      <c r="E570" s="5">
        <f t="shared" ca="1" si="702"/>
        <v>-9.8000000000000004E-2</v>
      </c>
      <c r="F570" s="30">
        <f t="shared" ca="1" si="705"/>
        <v>0</v>
      </c>
      <c r="G570" s="28"/>
    </row>
    <row r="571" spans="1:7" x14ac:dyDescent="0.25">
      <c r="A571" s="4">
        <f t="shared" ref="A571" si="772">A569</f>
        <v>187</v>
      </c>
      <c r="B571" s="4" t="str">
        <f>MID(VLOOKUP(A571/4,'Nyquist Rate - Tx'!$E$15:$J$270,6),(MOD(A571,4)+1),1)</f>
        <v>0</v>
      </c>
      <c r="C571" s="5">
        <f t="shared" ca="1" si="704"/>
        <v>-62</v>
      </c>
      <c r="D571" s="5">
        <f t="shared" ca="1" si="701"/>
        <v>-0.434</v>
      </c>
      <c r="E571" s="5">
        <f t="shared" ca="1" si="702"/>
        <v>-0.434</v>
      </c>
      <c r="F571" s="30">
        <f t="shared" ca="1" si="705"/>
        <v>0</v>
      </c>
      <c r="G571" s="28"/>
    </row>
    <row r="572" spans="1:7" x14ac:dyDescent="0.25">
      <c r="A572" s="4">
        <f t="shared" ref="A572" si="773">A569+1</f>
        <v>188</v>
      </c>
      <c r="B572" s="4" t="str">
        <f>MID(VLOOKUP(A572/4,'Nyquist Rate - Tx'!$E$15:$J$270,6),(MOD(A572,4)+1),1)</f>
        <v>0</v>
      </c>
      <c r="C572" s="5">
        <f t="shared" ca="1" si="704"/>
        <v>-73</v>
      </c>
      <c r="D572" s="5">
        <f t="shared" ca="1" si="701"/>
        <v>-0.51100000000000001</v>
      </c>
      <c r="E572" s="5">
        <f t="shared" ca="1" si="702"/>
        <v>-0.51100000000000001</v>
      </c>
      <c r="F572" s="30">
        <f t="shared" ca="1" si="705"/>
        <v>0</v>
      </c>
      <c r="G572" s="30" t="str">
        <f t="shared" ref="G572" ca="1" si="774">CONCATENATE(F572,F573,F574)</f>
        <v>001</v>
      </c>
    </row>
    <row r="573" spans="1:7" x14ac:dyDescent="0.25">
      <c r="A573" s="4">
        <f t="shared" ref="A573" si="775">A572</f>
        <v>188</v>
      </c>
      <c r="B573" s="4" t="str">
        <f>MID(VLOOKUP(A573/4,'Nyquist Rate - Tx'!$E$15:$J$270,6),(MOD(A573,4)+1),1)</f>
        <v>0</v>
      </c>
      <c r="C573" s="5">
        <f t="shared" ca="1" si="704"/>
        <v>58</v>
      </c>
      <c r="D573" s="5">
        <f t="shared" ca="1" si="701"/>
        <v>0.40599999999999997</v>
      </c>
      <c r="E573" s="5">
        <f t="shared" ca="1" si="702"/>
        <v>0.40599999999999997</v>
      </c>
      <c r="F573" s="30">
        <f t="shared" ca="1" si="705"/>
        <v>0</v>
      </c>
      <c r="G573" s="28"/>
    </row>
    <row r="574" spans="1:7" x14ac:dyDescent="0.25">
      <c r="A574" s="4">
        <f t="shared" ref="A574" si="776">A572</f>
        <v>188</v>
      </c>
      <c r="B574" s="4" t="str">
        <f>MID(VLOOKUP(A574/4,'Nyquist Rate - Tx'!$E$15:$J$270,6),(MOD(A574,4)+1),1)</f>
        <v>0</v>
      </c>
      <c r="C574" s="5">
        <f t="shared" ca="1" si="704"/>
        <v>90</v>
      </c>
      <c r="D574" s="5">
        <f t="shared" ca="1" si="701"/>
        <v>0.63</v>
      </c>
      <c r="E574" s="5">
        <f t="shared" ca="1" si="702"/>
        <v>0.63</v>
      </c>
      <c r="F574" s="30">
        <f t="shared" ca="1" si="705"/>
        <v>1</v>
      </c>
      <c r="G574" s="28"/>
    </row>
    <row r="575" spans="1:7" x14ac:dyDescent="0.25">
      <c r="A575" s="4">
        <f t="shared" ref="A575" si="777">A572+1</f>
        <v>189</v>
      </c>
      <c r="B575" s="4" t="str">
        <f>MID(VLOOKUP(A575/4,'Nyquist Rate - Tx'!$E$15:$J$270,6),(MOD(A575,4)+1),1)</f>
        <v>0</v>
      </c>
      <c r="C575" s="5">
        <f t="shared" ca="1" si="704"/>
        <v>100</v>
      </c>
      <c r="D575" s="5">
        <f t="shared" ca="1" si="701"/>
        <v>0.7</v>
      </c>
      <c r="E575" s="5">
        <f t="shared" ca="1" si="702"/>
        <v>0.7</v>
      </c>
      <c r="F575" s="30">
        <f t="shared" ca="1" si="705"/>
        <v>1</v>
      </c>
      <c r="G575" s="30" t="str">
        <f t="shared" ref="G575" ca="1" si="778">CONCATENATE(F575,F576,F577)</f>
        <v>100</v>
      </c>
    </row>
    <row r="576" spans="1:7" x14ac:dyDescent="0.25">
      <c r="A576" s="4">
        <f t="shared" ref="A576" si="779">A575</f>
        <v>189</v>
      </c>
      <c r="B576" s="4" t="str">
        <f>MID(VLOOKUP(A576/4,'Nyquist Rate - Tx'!$E$15:$J$270,6),(MOD(A576,4)+1),1)</f>
        <v>0</v>
      </c>
      <c r="C576" s="5">
        <f t="shared" ca="1" si="704"/>
        <v>0</v>
      </c>
      <c r="D576" s="5">
        <f t="shared" ca="1" si="701"/>
        <v>0</v>
      </c>
      <c r="E576" s="5">
        <f t="shared" ca="1" si="702"/>
        <v>0</v>
      </c>
      <c r="F576" s="30">
        <f t="shared" ca="1" si="705"/>
        <v>0</v>
      </c>
      <c r="G576" s="28"/>
    </row>
    <row r="577" spans="1:7" x14ac:dyDescent="0.25">
      <c r="A577" s="4">
        <f t="shared" ref="A577" si="780">A575</f>
        <v>189</v>
      </c>
      <c r="B577" s="4" t="str">
        <f>MID(VLOOKUP(A577/4,'Nyquist Rate - Tx'!$E$15:$J$270,6),(MOD(A577,4)+1),1)</f>
        <v>0</v>
      </c>
      <c r="C577" s="5">
        <f t="shared" ca="1" si="704"/>
        <v>-63</v>
      </c>
      <c r="D577" s="5">
        <f t="shared" ca="1" si="701"/>
        <v>-0.44099999999999995</v>
      </c>
      <c r="E577" s="5">
        <f t="shared" ca="1" si="702"/>
        <v>-0.44099999999999995</v>
      </c>
      <c r="F577" s="30">
        <f t="shared" ca="1" si="705"/>
        <v>0</v>
      </c>
      <c r="G577" s="28"/>
    </row>
    <row r="578" spans="1:7" x14ac:dyDescent="0.25">
      <c r="A578" s="4">
        <f t="shared" ref="A578" si="781">A575+1</f>
        <v>190</v>
      </c>
      <c r="B578" s="4" t="str">
        <f>MID(VLOOKUP(A578/4,'Nyquist Rate - Tx'!$E$15:$J$270,6),(MOD(A578,4)+1),1)</f>
        <v>0</v>
      </c>
      <c r="C578" s="5">
        <f t="shared" ca="1" si="704"/>
        <v>57</v>
      </c>
      <c r="D578" s="5">
        <f t="shared" ca="1" si="701"/>
        <v>0.39899999999999997</v>
      </c>
      <c r="E578" s="5">
        <f t="shared" ca="1" si="702"/>
        <v>0.39899999999999997</v>
      </c>
      <c r="F578" s="30">
        <f t="shared" ca="1" si="705"/>
        <v>0</v>
      </c>
      <c r="G578" s="30" t="str">
        <f t="shared" ref="G578" ca="1" si="782">CONCATENATE(F578,F579,F580)</f>
        <v>000</v>
      </c>
    </row>
    <row r="579" spans="1:7" x14ac:dyDescent="0.25">
      <c r="A579" s="4">
        <f t="shared" ref="A579" si="783">A578</f>
        <v>190</v>
      </c>
      <c r="B579" s="4" t="str">
        <f>MID(VLOOKUP(A579/4,'Nyquist Rate - Tx'!$E$15:$J$270,6),(MOD(A579,4)+1),1)</f>
        <v>0</v>
      </c>
      <c r="C579" s="5">
        <f t="shared" ca="1" si="704"/>
        <v>-52</v>
      </c>
      <c r="D579" s="5">
        <f t="shared" ca="1" si="701"/>
        <v>-0.36399999999999999</v>
      </c>
      <c r="E579" s="5">
        <f t="shared" ca="1" si="702"/>
        <v>-0.36399999999999999</v>
      </c>
      <c r="F579" s="30">
        <f t="shared" ca="1" si="705"/>
        <v>0</v>
      </c>
      <c r="G579" s="28"/>
    </row>
    <row r="580" spans="1:7" x14ac:dyDescent="0.25">
      <c r="A580" s="4">
        <f t="shared" ref="A580" si="784">A578</f>
        <v>190</v>
      </c>
      <c r="B580" s="4" t="str">
        <f>MID(VLOOKUP(A580/4,'Nyquist Rate - Tx'!$E$15:$J$270,6),(MOD(A580,4)+1),1)</f>
        <v>0</v>
      </c>
      <c r="C580" s="5">
        <f t="shared" ca="1" si="704"/>
        <v>-25</v>
      </c>
      <c r="D580" s="5">
        <f t="shared" ca="1" si="701"/>
        <v>-0.17499999999999999</v>
      </c>
      <c r="E580" s="5">
        <f t="shared" ca="1" si="702"/>
        <v>-0.17499999999999999</v>
      </c>
      <c r="F580" s="30">
        <f t="shared" ca="1" si="705"/>
        <v>0</v>
      </c>
      <c r="G580" s="28"/>
    </row>
    <row r="581" spans="1:7" x14ac:dyDescent="0.25">
      <c r="A581" s="4">
        <f t="shared" ref="A581" si="785">A578+1</f>
        <v>191</v>
      </c>
      <c r="B581" s="4" t="str">
        <f>MID(VLOOKUP(A581/4,'Nyquist Rate - Tx'!$E$15:$J$270,6),(MOD(A581,4)+1),1)</f>
        <v>0</v>
      </c>
      <c r="C581" s="5">
        <f t="shared" ca="1" si="704"/>
        <v>-80</v>
      </c>
      <c r="D581" s="5">
        <f t="shared" ca="1" si="701"/>
        <v>-0.55999999999999994</v>
      </c>
      <c r="E581" s="5">
        <f t="shared" ca="1" si="702"/>
        <v>-0.55999999999999994</v>
      </c>
      <c r="F581" s="30">
        <f t="shared" ca="1" si="705"/>
        <v>0</v>
      </c>
      <c r="G581" s="30" t="str">
        <f t="shared" ref="G581" ca="1" si="786">CONCATENATE(F581,F582,F583)</f>
        <v>000</v>
      </c>
    </row>
    <row r="582" spans="1:7" x14ac:dyDescent="0.25">
      <c r="A582" s="4">
        <f t="shared" ref="A582" si="787">A581</f>
        <v>191</v>
      </c>
      <c r="B582" s="4" t="str">
        <f>MID(VLOOKUP(A582/4,'Nyquist Rate - Tx'!$E$15:$J$270,6),(MOD(A582,4)+1),1)</f>
        <v>0</v>
      </c>
      <c r="C582" s="5">
        <f t="shared" ca="1" si="704"/>
        <v>55</v>
      </c>
      <c r="D582" s="5">
        <f t="shared" ca="1" si="701"/>
        <v>0.38500000000000001</v>
      </c>
      <c r="E582" s="5">
        <f t="shared" ca="1" si="702"/>
        <v>0.38500000000000001</v>
      </c>
      <c r="F582" s="30">
        <f t="shared" ca="1" si="705"/>
        <v>0</v>
      </c>
      <c r="G582" s="28"/>
    </row>
    <row r="583" spans="1:7" x14ac:dyDescent="0.25">
      <c r="A583" s="4">
        <f t="shared" ref="A583" si="788">A581</f>
        <v>191</v>
      </c>
      <c r="B583" s="4" t="str">
        <f>MID(VLOOKUP(A583/4,'Nyquist Rate - Tx'!$E$15:$J$270,6),(MOD(A583,4)+1),1)</f>
        <v>0</v>
      </c>
      <c r="C583" s="5">
        <f t="shared" ca="1" si="704"/>
        <v>-93</v>
      </c>
      <c r="D583" s="5">
        <f t="shared" ca="1" si="701"/>
        <v>-0.65100000000000002</v>
      </c>
      <c r="E583" s="5">
        <f t="shared" ca="1" si="702"/>
        <v>-0.65100000000000002</v>
      </c>
      <c r="F583" s="30">
        <f t="shared" ca="1" si="705"/>
        <v>0</v>
      </c>
      <c r="G583" s="28"/>
    </row>
    <row r="584" spans="1:7" x14ac:dyDescent="0.25">
      <c r="A584" s="4">
        <f t="shared" ref="A584" si="789">A581+1</f>
        <v>192</v>
      </c>
      <c r="B584" s="4" t="str">
        <f>MID(VLOOKUP(A584/4,'Nyquist Rate - Tx'!$E$15:$J$270,6),(MOD(A584,4)+1),1)</f>
        <v>1</v>
      </c>
      <c r="C584" s="5">
        <f t="shared" ca="1" si="704"/>
        <v>1</v>
      </c>
      <c r="D584" s="5">
        <f t="shared" ref="D584:D647" ca="1" si="790">(C584/100)*$C$2</f>
        <v>6.9999999999999993E-3</v>
      </c>
      <c r="E584" s="5">
        <f t="shared" ref="E584:E647" ca="1" si="791">B584+D584</f>
        <v>1.0069999999999999</v>
      </c>
      <c r="F584" s="30">
        <f t="shared" ca="1" si="705"/>
        <v>1</v>
      </c>
      <c r="G584" s="30" t="str">
        <f t="shared" ref="G584" ca="1" si="792">CONCATENATE(F584,F585,F586)</f>
        <v>101</v>
      </c>
    </row>
    <row r="585" spans="1:7" x14ac:dyDescent="0.25">
      <c r="A585" s="4">
        <f t="shared" ref="A585" si="793">A584</f>
        <v>192</v>
      </c>
      <c r="B585" s="4" t="str">
        <f>MID(VLOOKUP(A585/4,'Nyquist Rate - Tx'!$E$15:$J$270,6),(MOD(A585,4)+1),1)</f>
        <v>1</v>
      </c>
      <c r="C585" s="5">
        <f t="shared" ref="C585:C648" ca="1" si="794">RANDBETWEEN(-100,100)</f>
        <v>-91</v>
      </c>
      <c r="D585" s="5">
        <f t="shared" ca="1" si="790"/>
        <v>-0.63700000000000001</v>
      </c>
      <c r="E585" s="5">
        <f t="shared" ca="1" si="791"/>
        <v>0.36299999999999999</v>
      </c>
      <c r="F585" s="30">
        <f t="shared" ref="F585:F648" ca="1" si="795">IF(E585&lt;0.5, 0, 1)</f>
        <v>0</v>
      </c>
      <c r="G585" s="28"/>
    </row>
    <row r="586" spans="1:7" x14ac:dyDescent="0.25">
      <c r="A586" s="4">
        <f t="shared" ref="A586" si="796">A584</f>
        <v>192</v>
      </c>
      <c r="B586" s="4" t="str">
        <f>MID(VLOOKUP(A586/4,'Nyquist Rate - Tx'!$E$15:$J$270,6),(MOD(A586,4)+1),1)</f>
        <v>1</v>
      </c>
      <c r="C586" s="5">
        <f t="shared" ca="1" si="794"/>
        <v>40</v>
      </c>
      <c r="D586" s="5">
        <f t="shared" ca="1" si="790"/>
        <v>0.27999999999999997</v>
      </c>
      <c r="E586" s="5">
        <f t="shared" ca="1" si="791"/>
        <v>1.28</v>
      </c>
      <c r="F586" s="30">
        <f t="shared" ca="1" si="795"/>
        <v>1</v>
      </c>
      <c r="G586" s="28"/>
    </row>
    <row r="587" spans="1:7" x14ac:dyDescent="0.25">
      <c r="A587" s="4">
        <f t="shared" ref="A587" si="797">A584+1</f>
        <v>193</v>
      </c>
      <c r="B587" s="4" t="str">
        <f>MID(VLOOKUP(A587/4,'Nyquist Rate - Tx'!$E$15:$J$270,6),(MOD(A587,4)+1),1)</f>
        <v>0</v>
      </c>
      <c r="C587" s="5">
        <f t="shared" ca="1" si="794"/>
        <v>53</v>
      </c>
      <c r="D587" s="5">
        <f t="shared" ca="1" si="790"/>
        <v>0.371</v>
      </c>
      <c r="E587" s="5">
        <f t="shared" ca="1" si="791"/>
        <v>0.371</v>
      </c>
      <c r="F587" s="30">
        <f t="shared" ca="1" si="795"/>
        <v>0</v>
      </c>
      <c r="G587" s="30" t="str">
        <f t="shared" ref="G587" ca="1" si="798">CONCATENATE(F587,F588,F589)</f>
        <v>000</v>
      </c>
    </row>
    <row r="588" spans="1:7" x14ac:dyDescent="0.25">
      <c r="A588" s="4">
        <f t="shared" ref="A588" si="799">A587</f>
        <v>193</v>
      </c>
      <c r="B588" s="4" t="str">
        <f>MID(VLOOKUP(A588/4,'Nyquist Rate - Tx'!$E$15:$J$270,6),(MOD(A588,4)+1),1)</f>
        <v>0</v>
      </c>
      <c r="C588" s="5">
        <f t="shared" ca="1" si="794"/>
        <v>-2</v>
      </c>
      <c r="D588" s="5">
        <f t="shared" ca="1" si="790"/>
        <v>-1.3999999999999999E-2</v>
      </c>
      <c r="E588" s="5">
        <f t="shared" ca="1" si="791"/>
        <v>-1.3999999999999999E-2</v>
      </c>
      <c r="F588" s="30">
        <f t="shared" ca="1" si="795"/>
        <v>0</v>
      </c>
      <c r="G588" s="28"/>
    </row>
    <row r="589" spans="1:7" x14ac:dyDescent="0.25">
      <c r="A589" s="4">
        <f t="shared" ref="A589" si="800">A587</f>
        <v>193</v>
      </c>
      <c r="B589" s="4" t="str">
        <f>MID(VLOOKUP(A589/4,'Nyquist Rate - Tx'!$E$15:$J$270,6),(MOD(A589,4)+1),1)</f>
        <v>0</v>
      </c>
      <c r="C589" s="5">
        <f t="shared" ca="1" si="794"/>
        <v>-95</v>
      </c>
      <c r="D589" s="5">
        <f t="shared" ca="1" si="790"/>
        <v>-0.66499999999999992</v>
      </c>
      <c r="E589" s="5">
        <f t="shared" ca="1" si="791"/>
        <v>-0.66499999999999992</v>
      </c>
      <c r="F589" s="30">
        <f t="shared" ca="1" si="795"/>
        <v>0</v>
      </c>
      <c r="G589" s="28"/>
    </row>
    <row r="590" spans="1:7" x14ac:dyDescent="0.25">
      <c r="A590" s="4">
        <f t="shared" ref="A590" si="801">A587+1</f>
        <v>194</v>
      </c>
      <c r="B590" s="4" t="str">
        <f>MID(VLOOKUP(A590/4,'Nyquist Rate - Tx'!$E$15:$J$270,6),(MOD(A590,4)+1),1)</f>
        <v>0</v>
      </c>
      <c r="C590" s="5">
        <f t="shared" ca="1" si="794"/>
        <v>45</v>
      </c>
      <c r="D590" s="5">
        <f t="shared" ca="1" si="790"/>
        <v>0.315</v>
      </c>
      <c r="E590" s="5">
        <f t="shared" ca="1" si="791"/>
        <v>0.315</v>
      </c>
      <c r="F590" s="30">
        <f t="shared" ca="1" si="795"/>
        <v>0</v>
      </c>
      <c r="G590" s="30" t="str">
        <f t="shared" ref="G590" ca="1" si="802">CONCATENATE(F590,F591,F592)</f>
        <v>000</v>
      </c>
    </row>
    <row r="591" spans="1:7" x14ac:dyDescent="0.25">
      <c r="A591" s="4">
        <f t="shared" ref="A591" si="803">A590</f>
        <v>194</v>
      </c>
      <c r="B591" s="4" t="str">
        <f>MID(VLOOKUP(A591/4,'Nyquist Rate - Tx'!$E$15:$J$270,6),(MOD(A591,4)+1),1)</f>
        <v>0</v>
      </c>
      <c r="C591" s="5">
        <f t="shared" ca="1" si="794"/>
        <v>-17</v>
      </c>
      <c r="D591" s="5">
        <f t="shared" ca="1" si="790"/>
        <v>-0.11899999999999999</v>
      </c>
      <c r="E591" s="5">
        <f t="shared" ca="1" si="791"/>
        <v>-0.11899999999999999</v>
      </c>
      <c r="F591" s="30">
        <f t="shared" ca="1" si="795"/>
        <v>0</v>
      </c>
      <c r="G591" s="28"/>
    </row>
    <row r="592" spans="1:7" x14ac:dyDescent="0.25">
      <c r="A592" s="4">
        <f t="shared" ref="A592" si="804">A590</f>
        <v>194</v>
      </c>
      <c r="B592" s="4" t="str">
        <f>MID(VLOOKUP(A592/4,'Nyquist Rate - Tx'!$E$15:$J$270,6),(MOD(A592,4)+1),1)</f>
        <v>0</v>
      </c>
      <c r="C592" s="5">
        <f t="shared" ca="1" si="794"/>
        <v>30</v>
      </c>
      <c r="D592" s="5">
        <f t="shared" ca="1" si="790"/>
        <v>0.21</v>
      </c>
      <c r="E592" s="5">
        <f t="shared" ca="1" si="791"/>
        <v>0.21</v>
      </c>
      <c r="F592" s="30">
        <f t="shared" ca="1" si="795"/>
        <v>0</v>
      </c>
      <c r="G592" s="28"/>
    </row>
    <row r="593" spans="1:7" x14ac:dyDescent="0.25">
      <c r="A593" s="4">
        <f t="shared" ref="A593" si="805">A590+1</f>
        <v>195</v>
      </c>
      <c r="B593" s="4" t="str">
        <f>MID(VLOOKUP(A593/4,'Nyquist Rate - Tx'!$E$15:$J$270,6),(MOD(A593,4)+1),1)</f>
        <v>1</v>
      </c>
      <c r="C593" s="5">
        <f t="shared" ca="1" si="794"/>
        <v>-12</v>
      </c>
      <c r="D593" s="5">
        <f t="shared" ca="1" si="790"/>
        <v>-8.3999999999999991E-2</v>
      </c>
      <c r="E593" s="5">
        <f t="shared" ca="1" si="791"/>
        <v>0.91600000000000004</v>
      </c>
      <c r="F593" s="30">
        <f t="shared" ca="1" si="795"/>
        <v>1</v>
      </c>
      <c r="G593" s="30" t="str">
        <f t="shared" ref="G593" ca="1" si="806">CONCATENATE(F593,F594,F595)</f>
        <v>111</v>
      </c>
    </row>
    <row r="594" spans="1:7" x14ac:dyDescent="0.25">
      <c r="A594" s="4">
        <f t="shared" ref="A594" si="807">A593</f>
        <v>195</v>
      </c>
      <c r="B594" s="4" t="str">
        <f>MID(VLOOKUP(A594/4,'Nyquist Rate - Tx'!$E$15:$J$270,6),(MOD(A594,4)+1),1)</f>
        <v>1</v>
      </c>
      <c r="C594" s="5">
        <f t="shared" ca="1" si="794"/>
        <v>70</v>
      </c>
      <c r="D594" s="5">
        <f t="shared" ca="1" si="790"/>
        <v>0.48999999999999994</v>
      </c>
      <c r="E594" s="5">
        <f t="shared" ca="1" si="791"/>
        <v>1.49</v>
      </c>
      <c r="F594" s="30">
        <f t="shared" ca="1" si="795"/>
        <v>1</v>
      </c>
      <c r="G594" s="28"/>
    </row>
    <row r="595" spans="1:7" x14ac:dyDescent="0.25">
      <c r="A595" s="4">
        <f t="shared" ref="A595" si="808">A593</f>
        <v>195</v>
      </c>
      <c r="B595" s="4" t="str">
        <f>MID(VLOOKUP(A595/4,'Nyquist Rate - Tx'!$E$15:$J$270,6),(MOD(A595,4)+1),1)</f>
        <v>1</v>
      </c>
      <c r="C595" s="5">
        <f t="shared" ca="1" si="794"/>
        <v>-42</v>
      </c>
      <c r="D595" s="5">
        <f t="shared" ca="1" si="790"/>
        <v>-0.29399999999999998</v>
      </c>
      <c r="E595" s="5">
        <f t="shared" ca="1" si="791"/>
        <v>0.70599999999999996</v>
      </c>
      <c r="F595" s="30">
        <f t="shared" ca="1" si="795"/>
        <v>1</v>
      </c>
      <c r="G595" s="28"/>
    </row>
    <row r="596" spans="1:7" x14ac:dyDescent="0.25">
      <c r="A596" s="4">
        <f t="shared" ref="A596" si="809">A593+1</f>
        <v>196</v>
      </c>
      <c r="B596" s="4" t="str">
        <f>MID(VLOOKUP(A596/4,'Nyquist Rate - Tx'!$E$15:$J$270,6),(MOD(A596,4)+1),1)</f>
        <v>0</v>
      </c>
      <c r="C596" s="5">
        <f t="shared" ca="1" si="794"/>
        <v>68</v>
      </c>
      <c r="D596" s="5">
        <f t="shared" ca="1" si="790"/>
        <v>0.47599999999999998</v>
      </c>
      <c r="E596" s="5">
        <f t="shared" ca="1" si="791"/>
        <v>0.47599999999999998</v>
      </c>
      <c r="F596" s="30">
        <f t="shared" ca="1" si="795"/>
        <v>0</v>
      </c>
      <c r="G596" s="30" t="str">
        <f t="shared" ref="G596" ca="1" si="810">CONCATENATE(F596,F597,F598)</f>
        <v>000</v>
      </c>
    </row>
    <row r="597" spans="1:7" x14ac:dyDescent="0.25">
      <c r="A597" s="4">
        <f t="shared" ref="A597" si="811">A596</f>
        <v>196</v>
      </c>
      <c r="B597" s="4" t="str">
        <f>MID(VLOOKUP(A597/4,'Nyquist Rate - Tx'!$E$15:$J$270,6),(MOD(A597,4)+1),1)</f>
        <v>0</v>
      </c>
      <c r="C597" s="5">
        <f t="shared" ca="1" si="794"/>
        <v>-47</v>
      </c>
      <c r="D597" s="5">
        <f t="shared" ca="1" si="790"/>
        <v>-0.32899999999999996</v>
      </c>
      <c r="E597" s="5">
        <f t="shared" ca="1" si="791"/>
        <v>-0.32899999999999996</v>
      </c>
      <c r="F597" s="30">
        <f t="shared" ca="1" si="795"/>
        <v>0</v>
      </c>
      <c r="G597" s="28"/>
    </row>
    <row r="598" spans="1:7" x14ac:dyDescent="0.25">
      <c r="A598" s="4">
        <f t="shared" ref="A598" si="812">A596</f>
        <v>196</v>
      </c>
      <c r="B598" s="4" t="str">
        <f>MID(VLOOKUP(A598/4,'Nyquist Rate - Tx'!$E$15:$J$270,6),(MOD(A598,4)+1),1)</f>
        <v>0</v>
      </c>
      <c r="C598" s="5">
        <f t="shared" ca="1" si="794"/>
        <v>-39</v>
      </c>
      <c r="D598" s="5">
        <f t="shared" ca="1" si="790"/>
        <v>-0.27299999999999996</v>
      </c>
      <c r="E598" s="5">
        <f t="shared" ca="1" si="791"/>
        <v>-0.27299999999999996</v>
      </c>
      <c r="F598" s="30">
        <f t="shared" ca="1" si="795"/>
        <v>0</v>
      </c>
      <c r="G598" s="28"/>
    </row>
    <row r="599" spans="1:7" x14ac:dyDescent="0.25">
      <c r="A599" s="4">
        <f t="shared" ref="A599" si="813">A596+1</f>
        <v>197</v>
      </c>
      <c r="B599" s="4" t="str">
        <f>MID(VLOOKUP(A599/4,'Nyquist Rate - Tx'!$E$15:$J$270,6),(MOD(A599,4)+1),1)</f>
        <v>0</v>
      </c>
      <c r="C599" s="5">
        <f t="shared" ca="1" si="794"/>
        <v>-84</v>
      </c>
      <c r="D599" s="5">
        <f t="shared" ca="1" si="790"/>
        <v>-0.58799999999999997</v>
      </c>
      <c r="E599" s="5">
        <f t="shared" ca="1" si="791"/>
        <v>-0.58799999999999997</v>
      </c>
      <c r="F599" s="30">
        <f t="shared" ca="1" si="795"/>
        <v>0</v>
      </c>
      <c r="G599" s="30" t="str">
        <f t="shared" ref="G599" ca="1" si="814">CONCATENATE(F599,F600,F601)</f>
        <v>000</v>
      </c>
    </row>
    <row r="600" spans="1:7" x14ac:dyDescent="0.25">
      <c r="A600" s="4">
        <f t="shared" ref="A600" si="815">A599</f>
        <v>197</v>
      </c>
      <c r="B600" s="4" t="str">
        <f>MID(VLOOKUP(A600/4,'Nyquist Rate - Tx'!$E$15:$J$270,6),(MOD(A600,4)+1),1)</f>
        <v>0</v>
      </c>
      <c r="C600" s="5">
        <f t="shared" ca="1" si="794"/>
        <v>62</v>
      </c>
      <c r="D600" s="5">
        <f t="shared" ca="1" si="790"/>
        <v>0.434</v>
      </c>
      <c r="E600" s="5">
        <f t="shared" ca="1" si="791"/>
        <v>0.434</v>
      </c>
      <c r="F600" s="30">
        <f t="shared" ca="1" si="795"/>
        <v>0</v>
      </c>
      <c r="G600" s="28"/>
    </row>
    <row r="601" spans="1:7" x14ac:dyDescent="0.25">
      <c r="A601" s="4">
        <f t="shared" ref="A601" si="816">A599</f>
        <v>197</v>
      </c>
      <c r="B601" s="4" t="str">
        <f>MID(VLOOKUP(A601/4,'Nyquist Rate - Tx'!$E$15:$J$270,6),(MOD(A601,4)+1),1)</f>
        <v>0</v>
      </c>
      <c r="C601" s="5">
        <f t="shared" ca="1" si="794"/>
        <v>-74</v>
      </c>
      <c r="D601" s="5">
        <f t="shared" ca="1" si="790"/>
        <v>-0.51800000000000002</v>
      </c>
      <c r="E601" s="5">
        <f t="shared" ca="1" si="791"/>
        <v>-0.51800000000000002</v>
      </c>
      <c r="F601" s="30">
        <f t="shared" ca="1" si="795"/>
        <v>0</v>
      </c>
      <c r="G601" s="28"/>
    </row>
    <row r="602" spans="1:7" x14ac:dyDescent="0.25">
      <c r="A602" s="4">
        <f t="shared" ref="A602" si="817">A599+1</f>
        <v>198</v>
      </c>
      <c r="B602" s="4" t="str">
        <f>MID(VLOOKUP(A602/4,'Nyquist Rate - Tx'!$E$15:$J$270,6),(MOD(A602,4)+1),1)</f>
        <v>0</v>
      </c>
      <c r="C602" s="5">
        <f t="shared" ca="1" si="794"/>
        <v>20</v>
      </c>
      <c r="D602" s="5">
        <f t="shared" ca="1" si="790"/>
        <v>0.13999999999999999</v>
      </c>
      <c r="E602" s="5">
        <f t="shared" ca="1" si="791"/>
        <v>0.13999999999999999</v>
      </c>
      <c r="F602" s="30">
        <f t="shared" ca="1" si="795"/>
        <v>0</v>
      </c>
      <c r="G602" s="30" t="str">
        <f t="shared" ref="G602" ca="1" si="818">CONCATENATE(F602,F603,F604)</f>
        <v>000</v>
      </c>
    </row>
    <row r="603" spans="1:7" x14ac:dyDescent="0.25">
      <c r="A603" s="4">
        <f t="shared" ref="A603" si="819">A602</f>
        <v>198</v>
      </c>
      <c r="B603" s="4" t="str">
        <f>MID(VLOOKUP(A603/4,'Nyquist Rate - Tx'!$E$15:$J$270,6),(MOD(A603,4)+1),1)</f>
        <v>0</v>
      </c>
      <c r="C603" s="5">
        <f t="shared" ca="1" si="794"/>
        <v>-71</v>
      </c>
      <c r="D603" s="5">
        <f t="shared" ca="1" si="790"/>
        <v>-0.49699999999999994</v>
      </c>
      <c r="E603" s="5">
        <f t="shared" ca="1" si="791"/>
        <v>-0.49699999999999994</v>
      </c>
      <c r="F603" s="30">
        <f t="shared" ca="1" si="795"/>
        <v>0</v>
      </c>
      <c r="G603" s="28"/>
    </row>
    <row r="604" spans="1:7" x14ac:dyDescent="0.25">
      <c r="A604" s="4">
        <f t="shared" ref="A604" si="820">A602</f>
        <v>198</v>
      </c>
      <c r="B604" s="4" t="str">
        <f>MID(VLOOKUP(A604/4,'Nyquist Rate - Tx'!$E$15:$J$270,6),(MOD(A604,4)+1),1)</f>
        <v>0</v>
      </c>
      <c r="C604" s="5">
        <f t="shared" ca="1" si="794"/>
        <v>-45</v>
      </c>
      <c r="D604" s="5">
        <f t="shared" ca="1" si="790"/>
        <v>-0.315</v>
      </c>
      <c r="E604" s="5">
        <f t="shared" ca="1" si="791"/>
        <v>-0.315</v>
      </c>
      <c r="F604" s="30">
        <f t="shared" ca="1" si="795"/>
        <v>0</v>
      </c>
      <c r="G604" s="28"/>
    </row>
    <row r="605" spans="1:7" x14ac:dyDescent="0.25">
      <c r="A605" s="4">
        <f t="shared" ref="A605" si="821">A602+1</f>
        <v>199</v>
      </c>
      <c r="B605" s="4" t="str">
        <f>MID(VLOOKUP(A605/4,'Nyquist Rate - Tx'!$E$15:$J$270,6),(MOD(A605,4)+1),1)</f>
        <v>0</v>
      </c>
      <c r="C605" s="5">
        <f t="shared" ca="1" si="794"/>
        <v>-44</v>
      </c>
      <c r="D605" s="5">
        <f t="shared" ca="1" si="790"/>
        <v>-0.308</v>
      </c>
      <c r="E605" s="5">
        <f t="shared" ca="1" si="791"/>
        <v>-0.308</v>
      </c>
      <c r="F605" s="30">
        <f t="shared" ca="1" si="795"/>
        <v>0</v>
      </c>
      <c r="G605" s="30" t="str">
        <f t="shared" ref="G605" ca="1" si="822">CONCATENATE(F605,F606,F607)</f>
        <v>000</v>
      </c>
    </row>
    <row r="606" spans="1:7" x14ac:dyDescent="0.25">
      <c r="A606" s="4">
        <f t="shared" ref="A606" si="823">A605</f>
        <v>199</v>
      </c>
      <c r="B606" s="4" t="str">
        <f>MID(VLOOKUP(A606/4,'Nyquist Rate - Tx'!$E$15:$J$270,6),(MOD(A606,4)+1),1)</f>
        <v>0</v>
      </c>
      <c r="C606" s="5">
        <f t="shared" ca="1" si="794"/>
        <v>-93</v>
      </c>
      <c r="D606" s="5">
        <f t="shared" ca="1" si="790"/>
        <v>-0.65100000000000002</v>
      </c>
      <c r="E606" s="5">
        <f t="shared" ca="1" si="791"/>
        <v>-0.65100000000000002</v>
      </c>
      <c r="F606" s="30">
        <f t="shared" ca="1" si="795"/>
        <v>0</v>
      </c>
      <c r="G606" s="28"/>
    </row>
    <row r="607" spans="1:7" x14ac:dyDescent="0.25">
      <c r="A607" s="4">
        <f t="shared" ref="A607" si="824">A605</f>
        <v>199</v>
      </c>
      <c r="B607" s="4" t="str">
        <f>MID(VLOOKUP(A607/4,'Nyquist Rate - Tx'!$E$15:$J$270,6),(MOD(A607,4)+1),1)</f>
        <v>0</v>
      </c>
      <c r="C607" s="5">
        <f t="shared" ca="1" si="794"/>
        <v>-9</v>
      </c>
      <c r="D607" s="5">
        <f t="shared" ca="1" si="790"/>
        <v>-6.3E-2</v>
      </c>
      <c r="E607" s="5">
        <f t="shared" ca="1" si="791"/>
        <v>-6.3E-2</v>
      </c>
      <c r="F607" s="30">
        <f t="shared" ca="1" si="795"/>
        <v>0</v>
      </c>
      <c r="G607" s="28"/>
    </row>
    <row r="608" spans="1:7" x14ac:dyDescent="0.25">
      <c r="A608" s="4">
        <f t="shared" ref="A608" si="825">A605+1</f>
        <v>200</v>
      </c>
      <c r="B608" s="4" t="str">
        <f>MID(VLOOKUP(A608/4,'Nyquist Rate - Tx'!$E$15:$J$270,6),(MOD(A608,4)+1),1)</f>
        <v>0</v>
      </c>
      <c r="C608" s="5">
        <f t="shared" ca="1" si="794"/>
        <v>66</v>
      </c>
      <c r="D608" s="5">
        <f t="shared" ca="1" si="790"/>
        <v>0.46199999999999997</v>
      </c>
      <c r="E608" s="5">
        <f t="shared" ca="1" si="791"/>
        <v>0.46199999999999997</v>
      </c>
      <c r="F608" s="30">
        <f t="shared" ca="1" si="795"/>
        <v>0</v>
      </c>
      <c r="G608" s="30" t="str">
        <f t="shared" ref="G608" ca="1" si="826">CONCATENATE(F608,F609,F610)</f>
        <v>000</v>
      </c>
    </row>
    <row r="609" spans="1:7" x14ac:dyDescent="0.25">
      <c r="A609" s="4">
        <f t="shared" ref="A609" si="827">A608</f>
        <v>200</v>
      </c>
      <c r="B609" s="4" t="str">
        <f>MID(VLOOKUP(A609/4,'Nyquist Rate - Tx'!$E$15:$J$270,6),(MOD(A609,4)+1),1)</f>
        <v>0</v>
      </c>
      <c r="C609" s="5">
        <f t="shared" ca="1" si="794"/>
        <v>-13</v>
      </c>
      <c r="D609" s="5">
        <f t="shared" ca="1" si="790"/>
        <v>-9.0999999999999998E-2</v>
      </c>
      <c r="E609" s="5">
        <f t="shared" ca="1" si="791"/>
        <v>-9.0999999999999998E-2</v>
      </c>
      <c r="F609" s="30">
        <f t="shared" ca="1" si="795"/>
        <v>0</v>
      </c>
      <c r="G609" s="28"/>
    </row>
    <row r="610" spans="1:7" x14ac:dyDescent="0.25">
      <c r="A610" s="4">
        <f t="shared" ref="A610" si="828">A608</f>
        <v>200</v>
      </c>
      <c r="B610" s="4" t="str">
        <f>MID(VLOOKUP(A610/4,'Nyquist Rate - Tx'!$E$15:$J$270,6),(MOD(A610,4)+1),1)</f>
        <v>0</v>
      </c>
      <c r="C610" s="5">
        <f t="shared" ca="1" si="794"/>
        <v>-29</v>
      </c>
      <c r="D610" s="5">
        <f t="shared" ca="1" si="790"/>
        <v>-0.20299999999999999</v>
      </c>
      <c r="E610" s="5">
        <f t="shared" ca="1" si="791"/>
        <v>-0.20299999999999999</v>
      </c>
      <c r="F610" s="30">
        <f t="shared" ca="1" si="795"/>
        <v>0</v>
      </c>
      <c r="G610" s="28"/>
    </row>
    <row r="611" spans="1:7" x14ac:dyDescent="0.25">
      <c r="A611" s="4">
        <f t="shared" ref="A611" si="829">A608+1</f>
        <v>201</v>
      </c>
      <c r="B611" s="4" t="str">
        <f>MID(VLOOKUP(A611/4,'Nyquist Rate - Tx'!$E$15:$J$270,6),(MOD(A611,4)+1),1)</f>
        <v>1</v>
      </c>
      <c r="C611" s="5">
        <f t="shared" ca="1" si="794"/>
        <v>-29</v>
      </c>
      <c r="D611" s="5">
        <f t="shared" ca="1" si="790"/>
        <v>-0.20299999999999999</v>
      </c>
      <c r="E611" s="5">
        <f t="shared" ca="1" si="791"/>
        <v>0.79700000000000004</v>
      </c>
      <c r="F611" s="30">
        <f t="shared" ca="1" si="795"/>
        <v>1</v>
      </c>
      <c r="G611" s="30" t="str">
        <f t="shared" ref="G611" ca="1" si="830">CONCATENATE(F611,F612,F613)</f>
        <v>100</v>
      </c>
    </row>
    <row r="612" spans="1:7" x14ac:dyDescent="0.25">
      <c r="A612" s="4">
        <f t="shared" ref="A612" si="831">A611</f>
        <v>201</v>
      </c>
      <c r="B612" s="4" t="str">
        <f>MID(VLOOKUP(A612/4,'Nyquist Rate - Tx'!$E$15:$J$270,6),(MOD(A612,4)+1),1)</f>
        <v>1</v>
      </c>
      <c r="C612" s="5">
        <f t="shared" ca="1" si="794"/>
        <v>-87</v>
      </c>
      <c r="D612" s="5">
        <f t="shared" ca="1" si="790"/>
        <v>-0.60899999999999999</v>
      </c>
      <c r="E612" s="5">
        <f t="shared" ca="1" si="791"/>
        <v>0.39100000000000001</v>
      </c>
      <c r="F612" s="30">
        <f t="shared" ca="1" si="795"/>
        <v>0</v>
      </c>
      <c r="G612" s="28"/>
    </row>
    <row r="613" spans="1:7" x14ac:dyDescent="0.25">
      <c r="A613" s="4">
        <f t="shared" ref="A613" si="832">A611</f>
        <v>201</v>
      </c>
      <c r="B613" s="4" t="str">
        <f>MID(VLOOKUP(A613/4,'Nyquist Rate - Tx'!$E$15:$J$270,6),(MOD(A613,4)+1),1)</f>
        <v>1</v>
      </c>
      <c r="C613" s="5">
        <f t="shared" ca="1" si="794"/>
        <v>-89</v>
      </c>
      <c r="D613" s="5">
        <f t="shared" ca="1" si="790"/>
        <v>-0.623</v>
      </c>
      <c r="E613" s="5">
        <f t="shared" ca="1" si="791"/>
        <v>0.377</v>
      </c>
      <c r="F613" s="30">
        <f t="shared" ca="1" si="795"/>
        <v>0</v>
      </c>
      <c r="G613" s="28"/>
    </row>
    <row r="614" spans="1:7" x14ac:dyDescent="0.25">
      <c r="A614" s="4">
        <f t="shared" ref="A614" si="833">A611+1</f>
        <v>202</v>
      </c>
      <c r="B614" s="4" t="str">
        <f>MID(VLOOKUP(A614/4,'Nyquist Rate - Tx'!$E$15:$J$270,6),(MOD(A614,4)+1),1)</f>
        <v>1</v>
      </c>
      <c r="C614" s="5">
        <f t="shared" ca="1" si="794"/>
        <v>-83</v>
      </c>
      <c r="D614" s="5">
        <f t="shared" ca="1" si="790"/>
        <v>-0.58099999999999996</v>
      </c>
      <c r="E614" s="5">
        <f t="shared" ca="1" si="791"/>
        <v>0.41900000000000004</v>
      </c>
      <c r="F614" s="30">
        <f t="shared" ca="1" si="795"/>
        <v>0</v>
      </c>
      <c r="G614" s="30" t="str">
        <f t="shared" ref="G614" ca="1" si="834">CONCATENATE(F614,F615,F616)</f>
        <v>001</v>
      </c>
    </row>
    <row r="615" spans="1:7" x14ac:dyDescent="0.25">
      <c r="A615" s="4">
        <f t="shared" ref="A615" si="835">A614</f>
        <v>202</v>
      </c>
      <c r="B615" s="4" t="str">
        <f>MID(VLOOKUP(A615/4,'Nyquist Rate - Tx'!$E$15:$J$270,6),(MOD(A615,4)+1),1)</f>
        <v>1</v>
      </c>
      <c r="C615" s="5">
        <f t="shared" ca="1" si="794"/>
        <v>-83</v>
      </c>
      <c r="D615" s="5">
        <f t="shared" ca="1" si="790"/>
        <v>-0.58099999999999996</v>
      </c>
      <c r="E615" s="5">
        <f t="shared" ca="1" si="791"/>
        <v>0.41900000000000004</v>
      </c>
      <c r="F615" s="30">
        <f t="shared" ca="1" si="795"/>
        <v>0</v>
      </c>
      <c r="G615" s="28"/>
    </row>
    <row r="616" spans="1:7" x14ac:dyDescent="0.25">
      <c r="A616" s="4">
        <f t="shared" ref="A616" si="836">A614</f>
        <v>202</v>
      </c>
      <c r="B616" s="4" t="str">
        <f>MID(VLOOKUP(A616/4,'Nyquist Rate - Tx'!$E$15:$J$270,6),(MOD(A616,4)+1),1)</f>
        <v>1</v>
      </c>
      <c r="C616" s="5">
        <f t="shared" ca="1" si="794"/>
        <v>24</v>
      </c>
      <c r="D616" s="5">
        <f t="shared" ca="1" si="790"/>
        <v>0.16799999999999998</v>
      </c>
      <c r="E616" s="5">
        <f t="shared" ca="1" si="791"/>
        <v>1.1679999999999999</v>
      </c>
      <c r="F616" s="30">
        <f t="shared" ca="1" si="795"/>
        <v>1</v>
      </c>
      <c r="G616" s="28"/>
    </row>
    <row r="617" spans="1:7" x14ac:dyDescent="0.25">
      <c r="A617" s="4">
        <f t="shared" ref="A617" si="837">A614+1</f>
        <v>203</v>
      </c>
      <c r="B617" s="4" t="str">
        <f>MID(VLOOKUP(A617/4,'Nyquist Rate - Tx'!$E$15:$J$270,6),(MOD(A617,4)+1),1)</f>
        <v>0</v>
      </c>
      <c r="C617" s="5">
        <f t="shared" ca="1" si="794"/>
        <v>75</v>
      </c>
      <c r="D617" s="5">
        <f t="shared" ca="1" si="790"/>
        <v>0.52499999999999991</v>
      </c>
      <c r="E617" s="5">
        <f t="shared" ca="1" si="791"/>
        <v>0.52499999999999991</v>
      </c>
      <c r="F617" s="30">
        <f t="shared" ca="1" si="795"/>
        <v>1</v>
      </c>
      <c r="G617" s="30" t="str">
        <f t="shared" ref="G617" ca="1" si="838">CONCATENATE(F617,F618,F619)</f>
        <v>100</v>
      </c>
    </row>
    <row r="618" spans="1:7" x14ac:dyDescent="0.25">
      <c r="A618" s="4">
        <f t="shared" ref="A618" si="839">A617</f>
        <v>203</v>
      </c>
      <c r="B618" s="4" t="str">
        <f>MID(VLOOKUP(A618/4,'Nyquist Rate - Tx'!$E$15:$J$270,6),(MOD(A618,4)+1),1)</f>
        <v>0</v>
      </c>
      <c r="C618" s="5">
        <f t="shared" ca="1" si="794"/>
        <v>41</v>
      </c>
      <c r="D618" s="5">
        <f t="shared" ca="1" si="790"/>
        <v>0.28699999999999998</v>
      </c>
      <c r="E618" s="5">
        <f t="shared" ca="1" si="791"/>
        <v>0.28699999999999998</v>
      </c>
      <c r="F618" s="30">
        <f t="shared" ca="1" si="795"/>
        <v>0</v>
      </c>
      <c r="G618" s="28"/>
    </row>
    <row r="619" spans="1:7" x14ac:dyDescent="0.25">
      <c r="A619" s="4">
        <f t="shared" ref="A619" si="840">A617</f>
        <v>203</v>
      </c>
      <c r="B619" s="4" t="str">
        <f>MID(VLOOKUP(A619/4,'Nyquist Rate - Tx'!$E$15:$J$270,6),(MOD(A619,4)+1),1)</f>
        <v>0</v>
      </c>
      <c r="C619" s="5">
        <f t="shared" ca="1" si="794"/>
        <v>-11</v>
      </c>
      <c r="D619" s="5">
        <f t="shared" ca="1" si="790"/>
        <v>-7.6999999999999999E-2</v>
      </c>
      <c r="E619" s="5">
        <f t="shared" ca="1" si="791"/>
        <v>-7.6999999999999999E-2</v>
      </c>
      <c r="F619" s="30">
        <f t="shared" ca="1" si="795"/>
        <v>0</v>
      </c>
      <c r="G619" s="28"/>
    </row>
    <row r="620" spans="1:7" x14ac:dyDescent="0.25">
      <c r="A620" s="4">
        <f t="shared" ref="A620" si="841">A617+1</f>
        <v>204</v>
      </c>
      <c r="B620" s="4" t="str">
        <f>MID(VLOOKUP(A620/4,'Nyquist Rate - Tx'!$E$15:$J$270,6),(MOD(A620,4)+1),1)</f>
        <v>0</v>
      </c>
      <c r="C620" s="5">
        <f t="shared" ca="1" si="794"/>
        <v>-67</v>
      </c>
      <c r="D620" s="5">
        <f t="shared" ca="1" si="790"/>
        <v>-0.46899999999999997</v>
      </c>
      <c r="E620" s="5">
        <f t="shared" ca="1" si="791"/>
        <v>-0.46899999999999997</v>
      </c>
      <c r="F620" s="30">
        <f t="shared" ca="1" si="795"/>
        <v>0</v>
      </c>
      <c r="G620" s="30" t="str">
        <f t="shared" ref="G620" ca="1" si="842">CONCATENATE(F620,F621,F622)</f>
        <v>010</v>
      </c>
    </row>
    <row r="621" spans="1:7" x14ac:dyDescent="0.25">
      <c r="A621" s="4">
        <f t="shared" ref="A621" si="843">A620</f>
        <v>204</v>
      </c>
      <c r="B621" s="4" t="str">
        <f>MID(VLOOKUP(A621/4,'Nyquist Rate - Tx'!$E$15:$J$270,6),(MOD(A621,4)+1),1)</f>
        <v>0</v>
      </c>
      <c r="C621" s="5">
        <f t="shared" ca="1" si="794"/>
        <v>75</v>
      </c>
      <c r="D621" s="5">
        <f t="shared" ca="1" si="790"/>
        <v>0.52499999999999991</v>
      </c>
      <c r="E621" s="5">
        <f t="shared" ca="1" si="791"/>
        <v>0.52499999999999991</v>
      </c>
      <c r="F621" s="30">
        <f t="shared" ca="1" si="795"/>
        <v>1</v>
      </c>
      <c r="G621" s="28"/>
    </row>
    <row r="622" spans="1:7" x14ac:dyDescent="0.25">
      <c r="A622" s="4">
        <f t="shared" ref="A622" si="844">A620</f>
        <v>204</v>
      </c>
      <c r="B622" s="4" t="str">
        <f>MID(VLOOKUP(A622/4,'Nyquist Rate - Tx'!$E$15:$J$270,6),(MOD(A622,4)+1),1)</f>
        <v>0</v>
      </c>
      <c r="C622" s="5">
        <f t="shared" ca="1" si="794"/>
        <v>37</v>
      </c>
      <c r="D622" s="5">
        <f t="shared" ca="1" si="790"/>
        <v>0.25900000000000001</v>
      </c>
      <c r="E622" s="5">
        <f t="shared" ca="1" si="791"/>
        <v>0.25900000000000001</v>
      </c>
      <c r="F622" s="30">
        <f t="shared" ca="1" si="795"/>
        <v>0</v>
      </c>
      <c r="G622" s="28"/>
    </row>
    <row r="623" spans="1:7" x14ac:dyDescent="0.25">
      <c r="A623" s="4">
        <f t="shared" ref="A623" si="845">A620+1</f>
        <v>205</v>
      </c>
      <c r="B623" s="4" t="str">
        <f>MID(VLOOKUP(A623/4,'Nyquist Rate - Tx'!$E$15:$J$270,6),(MOD(A623,4)+1),1)</f>
        <v>0</v>
      </c>
      <c r="C623" s="5">
        <f t="shared" ca="1" si="794"/>
        <v>-59</v>
      </c>
      <c r="D623" s="5">
        <f t="shared" ca="1" si="790"/>
        <v>-0.41299999999999998</v>
      </c>
      <c r="E623" s="5">
        <f t="shared" ca="1" si="791"/>
        <v>-0.41299999999999998</v>
      </c>
      <c r="F623" s="30">
        <f t="shared" ca="1" si="795"/>
        <v>0</v>
      </c>
      <c r="G623" s="30" t="str">
        <f t="shared" ref="G623" ca="1" si="846">CONCATENATE(F623,F624,F625)</f>
        <v>000</v>
      </c>
    </row>
    <row r="624" spans="1:7" x14ac:dyDescent="0.25">
      <c r="A624" s="4">
        <f t="shared" ref="A624" si="847">A623</f>
        <v>205</v>
      </c>
      <c r="B624" s="4" t="str">
        <f>MID(VLOOKUP(A624/4,'Nyquist Rate - Tx'!$E$15:$J$270,6),(MOD(A624,4)+1),1)</f>
        <v>0</v>
      </c>
      <c r="C624" s="5">
        <f t="shared" ca="1" si="794"/>
        <v>-51</v>
      </c>
      <c r="D624" s="5">
        <f t="shared" ca="1" si="790"/>
        <v>-0.35699999999999998</v>
      </c>
      <c r="E624" s="5">
        <f t="shared" ca="1" si="791"/>
        <v>-0.35699999999999998</v>
      </c>
      <c r="F624" s="30">
        <f t="shared" ca="1" si="795"/>
        <v>0</v>
      </c>
      <c r="G624" s="28"/>
    </row>
    <row r="625" spans="1:7" x14ac:dyDescent="0.25">
      <c r="A625" s="4">
        <f t="shared" ref="A625" si="848">A623</f>
        <v>205</v>
      </c>
      <c r="B625" s="4" t="str">
        <f>MID(VLOOKUP(A625/4,'Nyquist Rate - Tx'!$E$15:$J$270,6),(MOD(A625,4)+1),1)</f>
        <v>0</v>
      </c>
      <c r="C625" s="5">
        <f t="shared" ca="1" si="794"/>
        <v>49</v>
      </c>
      <c r="D625" s="5">
        <f t="shared" ca="1" si="790"/>
        <v>0.34299999999999997</v>
      </c>
      <c r="E625" s="5">
        <f t="shared" ca="1" si="791"/>
        <v>0.34299999999999997</v>
      </c>
      <c r="F625" s="30">
        <f t="shared" ca="1" si="795"/>
        <v>0</v>
      </c>
      <c r="G625" s="28"/>
    </row>
    <row r="626" spans="1:7" x14ac:dyDescent="0.25">
      <c r="A626" s="4">
        <f t="shared" ref="A626" si="849">A623+1</f>
        <v>206</v>
      </c>
      <c r="B626" s="4" t="str">
        <f>MID(VLOOKUP(A626/4,'Nyquist Rate - Tx'!$E$15:$J$270,6),(MOD(A626,4)+1),1)</f>
        <v>0</v>
      </c>
      <c r="C626" s="5">
        <f t="shared" ca="1" si="794"/>
        <v>73</v>
      </c>
      <c r="D626" s="5">
        <f t="shared" ca="1" si="790"/>
        <v>0.51100000000000001</v>
      </c>
      <c r="E626" s="5">
        <f t="shared" ca="1" si="791"/>
        <v>0.51100000000000001</v>
      </c>
      <c r="F626" s="30">
        <f t="shared" ca="1" si="795"/>
        <v>1</v>
      </c>
      <c r="G626" s="30" t="str">
        <f t="shared" ref="G626" ca="1" si="850">CONCATENATE(F626,F627,F628)</f>
        <v>110</v>
      </c>
    </row>
    <row r="627" spans="1:7" x14ac:dyDescent="0.25">
      <c r="A627" s="4">
        <f t="shared" ref="A627" si="851">A626</f>
        <v>206</v>
      </c>
      <c r="B627" s="4" t="str">
        <f>MID(VLOOKUP(A627/4,'Nyquist Rate - Tx'!$E$15:$J$270,6),(MOD(A627,4)+1),1)</f>
        <v>0</v>
      </c>
      <c r="C627" s="5">
        <f t="shared" ca="1" si="794"/>
        <v>96</v>
      </c>
      <c r="D627" s="5">
        <f t="shared" ca="1" si="790"/>
        <v>0.67199999999999993</v>
      </c>
      <c r="E627" s="5">
        <f t="shared" ca="1" si="791"/>
        <v>0.67199999999999993</v>
      </c>
      <c r="F627" s="30">
        <f t="shared" ca="1" si="795"/>
        <v>1</v>
      </c>
      <c r="G627" s="28"/>
    </row>
    <row r="628" spans="1:7" x14ac:dyDescent="0.25">
      <c r="A628" s="4">
        <f t="shared" ref="A628" si="852">A626</f>
        <v>206</v>
      </c>
      <c r="B628" s="4" t="str">
        <f>MID(VLOOKUP(A628/4,'Nyquist Rate - Tx'!$E$15:$J$270,6),(MOD(A628,4)+1),1)</f>
        <v>0</v>
      </c>
      <c r="C628" s="5">
        <f t="shared" ca="1" si="794"/>
        <v>-50</v>
      </c>
      <c r="D628" s="5">
        <f t="shared" ca="1" si="790"/>
        <v>-0.35</v>
      </c>
      <c r="E628" s="5">
        <f t="shared" ca="1" si="791"/>
        <v>-0.35</v>
      </c>
      <c r="F628" s="30">
        <f t="shared" ca="1" si="795"/>
        <v>0</v>
      </c>
      <c r="G628" s="28"/>
    </row>
    <row r="629" spans="1:7" x14ac:dyDescent="0.25">
      <c r="A629" s="4">
        <f t="shared" ref="A629" si="853">A626+1</f>
        <v>207</v>
      </c>
      <c r="B629" s="4" t="str">
        <f>MID(VLOOKUP(A629/4,'Nyquist Rate - Tx'!$E$15:$J$270,6),(MOD(A629,4)+1),1)</f>
        <v>0</v>
      </c>
      <c r="C629" s="5">
        <f t="shared" ca="1" si="794"/>
        <v>-84</v>
      </c>
      <c r="D629" s="5">
        <f t="shared" ca="1" si="790"/>
        <v>-0.58799999999999997</v>
      </c>
      <c r="E629" s="5">
        <f t="shared" ca="1" si="791"/>
        <v>-0.58799999999999997</v>
      </c>
      <c r="F629" s="30">
        <f t="shared" ca="1" si="795"/>
        <v>0</v>
      </c>
      <c r="G629" s="30" t="str">
        <f t="shared" ref="G629" ca="1" si="854">CONCATENATE(F629,F630,F631)</f>
        <v>000</v>
      </c>
    </row>
    <row r="630" spans="1:7" x14ac:dyDescent="0.25">
      <c r="A630" s="4">
        <f t="shared" ref="A630" si="855">A629</f>
        <v>207</v>
      </c>
      <c r="B630" s="4" t="str">
        <f>MID(VLOOKUP(A630/4,'Nyquist Rate - Tx'!$E$15:$J$270,6),(MOD(A630,4)+1),1)</f>
        <v>0</v>
      </c>
      <c r="C630" s="5">
        <f t="shared" ca="1" si="794"/>
        <v>-14</v>
      </c>
      <c r="D630" s="5">
        <f t="shared" ca="1" si="790"/>
        <v>-9.8000000000000004E-2</v>
      </c>
      <c r="E630" s="5">
        <f t="shared" ca="1" si="791"/>
        <v>-9.8000000000000004E-2</v>
      </c>
      <c r="F630" s="30">
        <f t="shared" ca="1" si="795"/>
        <v>0</v>
      </c>
      <c r="G630" s="28"/>
    </row>
    <row r="631" spans="1:7" x14ac:dyDescent="0.25">
      <c r="A631" s="4">
        <f t="shared" ref="A631" si="856">A629</f>
        <v>207</v>
      </c>
      <c r="B631" s="4" t="str">
        <f>MID(VLOOKUP(A631/4,'Nyquist Rate - Tx'!$E$15:$J$270,6),(MOD(A631,4)+1),1)</f>
        <v>0</v>
      </c>
      <c r="C631" s="5">
        <f t="shared" ca="1" si="794"/>
        <v>-85</v>
      </c>
      <c r="D631" s="5">
        <f t="shared" ca="1" si="790"/>
        <v>-0.59499999999999997</v>
      </c>
      <c r="E631" s="5">
        <f t="shared" ca="1" si="791"/>
        <v>-0.59499999999999997</v>
      </c>
      <c r="F631" s="30">
        <f t="shared" ca="1" si="795"/>
        <v>0</v>
      </c>
      <c r="G631" s="28"/>
    </row>
    <row r="632" spans="1:7" x14ac:dyDescent="0.25">
      <c r="A632" s="4">
        <f t="shared" ref="A632" si="857">A629+1</f>
        <v>208</v>
      </c>
      <c r="B632" s="4" t="str">
        <f>MID(VLOOKUP(A632/4,'Nyquist Rate - Tx'!$E$15:$J$270,6),(MOD(A632,4)+1),1)</f>
        <v>1</v>
      </c>
      <c r="C632" s="5">
        <f t="shared" ca="1" si="794"/>
        <v>-10</v>
      </c>
      <c r="D632" s="5">
        <f t="shared" ca="1" si="790"/>
        <v>-6.9999999999999993E-2</v>
      </c>
      <c r="E632" s="5">
        <f t="shared" ca="1" si="791"/>
        <v>0.93</v>
      </c>
      <c r="F632" s="30">
        <f t="shared" ca="1" si="795"/>
        <v>1</v>
      </c>
      <c r="G632" s="30" t="str">
        <f t="shared" ref="G632" ca="1" si="858">CONCATENATE(F632,F633,F634)</f>
        <v>111</v>
      </c>
    </row>
    <row r="633" spans="1:7" x14ac:dyDescent="0.25">
      <c r="A633" s="4">
        <f t="shared" ref="A633" si="859">A632</f>
        <v>208</v>
      </c>
      <c r="B633" s="4" t="str">
        <f>MID(VLOOKUP(A633/4,'Nyquist Rate - Tx'!$E$15:$J$270,6),(MOD(A633,4)+1),1)</f>
        <v>1</v>
      </c>
      <c r="C633" s="5">
        <f t="shared" ca="1" si="794"/>
        <v>64</v>
      </c>
      <c r="D633" s="5">
        <f t="shared" ca="1" si="790"/>
        <v>0.44799999999999995</v>
      </c>
      <c r="E633" s="5">
        <f t="shared" ca="1" si="791"/>
        <v>1.448</v>
      </c>
      <c r="F633" s="30">
        <f t="shared" ca="1" si="795"/>
        <v>1</v>
      </c>
      <c r="G633" s="28"/>
    </row>
    <row r="634" spans="1:7" x14ac:dyDescent="0.25">
      <c r="A634" s="4">
        <f t="shared" ref="A634" si="860">A632</f>
        <v>208</v>
      </c>
      <c r="B634" s="4" t="str">
        <f>MID(VLOOKUP(A634/4,'Nyquist Rate - Tx'!$E$15:$J$270,6),(MOD(A634,4)+1),1)</f>
        <v>1</v>
      </c>
      <c r="C634" s="5">
        <f t="shared" ca="1" si="794"/>
        <v>-12</v>
      </c>
      <c r="D634" s="5">
        <f t="shared" ca="1" si="790"/>
        <v>-8.3999999999999991E-2</v>
      </c>
      <c r="E634" s="5">
        <f t="shared" ca="1" si="791"/>
        <v>0.91600000000000004</v>
      </c>
      <c r="F634" s="30">
        <f t="shared" ca="1" si="795"/>
        <v>1</v>
      </c>
      <c r="G634" s="28"/>
    </row>
    <row r="635" spans="1:7" x14ac:dyDescent="0.25">
      <c r="A635" s="4">
        <f t="shared" ref="A635" si="861">A632+1</f>
        <v>209</v>
      </c>
      <c r="B635" s="4" t="str">
        <f>MID(VLOOKUP(A635/4,'Nyquist Rate - Tx'!$E$15:$J$270,6),(MOD(A635,4)+1),1)</f>
        <v>0</v>
      </c>
      <c r="C635" s="5">
        <f t="shared" ca="1" si="794"/>
        <v>-78</v>
      </c>
      <c r="D635" s="5">
        <f t="shared" ca="1" si="790"/>
        <v>-0.54599999999999993</v>
      </c>
      <c r="E635" s="5">
        <f t="shared" ca="1" si="791"/>
        <v>-0.54599999999999993</v>
      </c>
      <c r="F635" s="30">
        <f t="shared" ca="1" si="795"/>
        <v>0</v>
      </c>
      <c r="G635" s="30" t="str">
        <f t="shared" ref="G635" ca="1" si="862">CONCATENATE(F635,F636,F637)</f>
        <v>001</v>
      </c>
    </row>
    <row r="636" spans="1:7" x14ac:dyDescent="0.25">
      <c r="A636" s="4">
        <f t="shared" ref="A636" si="863">A635</f>
        <v>209</v>
      </c>
      <c r="B636" s="4" t="str">
        <f>MID(VLOOKUP(A636/4,'Nyquist Rate - Tx'!$E$15:$J$270,6),(MOD(A636,4)+1),1)</f>
        <v>0</v>
      </c>
      <c r="C636" s="5">
        <f t="shared" ca="1" si="794"/>
        <v>-45</v>
      </c>
      <c r="D636" s="5">
        <f t="shared" ca="1" si="790"/>
        <v>-0.315</v>
      </c>
      <c r="E636" s="5">
        <f t="shared" ca="1" si="791"/>
        <v>-0.315</v>
      </c>
      <c r="F636" s="30">
        <f t="shared" ca="1" si="795"/>
        <v>0</v>
      </c>
      <c r="G636" s="28"/>
    </row>
    <row r="637" spans="1:7" x14ac:dyDescent="0.25">
      <c r="A637" s="4">
        <f t="shared" ref="A637" si="864">A635</f>
        <v>209</v>
      </c>
      <c r="B637" s="4" t="str">
        <f>MID(VLOOKUP(A637/4,'Nyquist Rate - Tx'!$E$15:$J$270,6),(MOD(A637,4)+1),1)</f>
        <v>0</v>
      </c>
      <c r="C637" s="5">
        <f t="shared" ca="1" si="794"/>
        <v>78</v>
      </c>
      <c r="D637" s="5">
        <f t="shared" ca="1" si="790"/>
        <v>0.54599999999999993</v>
      </c>
      <c r="E637" s="5">
        <f t="shared" ca="1" si="791"/>
        <v>0.54599999999999993</v>
      </c>
      <c r="F637" s="30">
        <f t="shared" ca="1" si="795"/>
        <v>1</v>
      </c>
      <c r="G637" s="28"/>
    </row>
    <row r="638" spans="1:7" x14ac:dyDescent="0.25">
      <c r="A638" s="4">
        <f t="shared" ref="A638" si="865">A635+1</f>
        <v>210</v>
      </c>
      <c r="B638" s="4" t="str">
        <f>MID(VLOOKUP(A638/4,'Nyquist Rate - Tx'!$E$15:$J$270,6),(MOD(A638,4)+1),1)</f>
        <v>0</v>
      </c>
      <c r="C638" s="5">
        <f t="shared" ca="1" si="794"/>
        <v>-8</v>
      </c>
      <c r="D638" s="5">
        <f t="shared" ca="1" si="790"/>
        <v>-5.5999999999999994E-2</v>
      </c>
      <c r="E638" s="5">
        <f t="shared" ca="1" si="791"/>
        <v>-5.5999999999999994E-2</v>
      </c>
      <c r="F638" s="30">
        <f t="shared" ca="1" si="795"/>
        <v>0</v>
      </c>
      <c r="G638" s="30" t="str">
        <f t="shared" ref="G638" ca="1" si="866">CONCATENATE(F638,F639,F640)</f>
        <v>000</v>
      </c>
    </row>
    <row r="639" spans="1:7" x14ac:dyDescent="0.25">
      <c r="A639" s="4">
        <f t="shared" ref="A639" si="867">A638</f>
        <v>210</v>
      </c>
      <c r="B639" s="4" t="str">
        <f>MID(VLOOKUP(A639/4,'Nyquist Rate - Tx'!$E$15:$J$270,6),(MOD(A639,4)+1),1)</f>
        <v>0</v>
      </c>
      <c r="C639" s="5">
        <f t="shared" ca="1" si="794"/>
        <v>-77</v>
      </c>
      <c r="D639" s="5">
        <f t="shared" ca="1" si="790"/>
        <v>-0.53899999999999992</v>
      </c>
      <c r="E639" s="5">
        <f t="shared" ca="1" si="791"/>
        <v>-0.53899999999999992</v>
      </c>
      <c r="F639" s="30">
        <f t="shared" ca="1" si="795"/>
        <v>0</v>
      </c>
      <c r="G639" s="28"/>
    </row>
    <row r="640" spans="1:7" x14ac:dyDescent="0.25">
      <c r="A640" s="4">
        <f t="shared" ref="A640" si="868">A638</f>
        <v>210</v>
      </c>
      <c r="B640" s="4" t="str">
        <f>MID(VLOOKUP(A640/4,'Nyquist Rate - Tx'!$E$15:$J$270,6),(MOD(A640,4)+1),1)</f>
        <v>0</v>
      </c>
      <c r="C640" s="5">
        <f t="shared" ca="1" si="794"/>
        <v>-26</v>
      </c>
      <c r="D640" s="5">
        <f t="shared" ca="1" si="790"/>
        <v>-0.182</v>
      </c>
      <c r="E640" s="5">
        <f t="shared" ca="1" si="791"/>
        <v>-0.182</v>
      </c>
      <c r="F640" s="30">
        <f t="shared" ca="1" si="795"/>
        <v>0</v>
      </c>
      <c r="G640" s="28"/>
    </row>
    <row r="641" spans="1:7" x14ac:dyDescent="0.25">
      <c r="A641" s="4">
        <f t="shared" ref="A641" si="869">A638+1</f>
        <v>211</v>
      </c>
      <c r="B641" s="4" t="str">
        <f>MID(VLOOKUP(A641/4,'Nyquist Rate - Tx'!$E$15:$J$270,6),(MOD(A641,4)+1),1)</f>
        <v>1</v>
      </c>
      <c r="C641" s="5">
        <f t="shared" ca="1" si="794"/>
        <v>32</v>
      </c>
      <c r="D641" s="5">
        <f t="shared" ca="1" si="790"/>
        <v>0.22399999999999998</v>
      </c>
      <c r="E641" s="5">
        <f t="shared" ca="1" si="791"/>
        <v>1.224</v>
      </c>
      <c r="F641" s="30">
        <f t="shared" ca="1" si="795"/>
        <v>1</v>
      </c>
      <c r="G641" s="30" t="str">
        <f t="shared" ref="G641" ca="1" si="870">CONCATENATE(F641,F642,F643)</f>
        <v>110</v>
      </c>
    </row>
    <row r="642" spans="1:7" x14ac:dyDescent="0.25">
      <c r="A642" s="4">
        <f t="shared" ref="A642" si="871">A641</f>
        <v>211</v>
      </c>
      <c r="B642" s="4" t="str">
        <f>MID(VLOOKUP(A642/4,'Nyquist Rate - Tx'!$E$15:$J$270,6),(MOD(A642,4)+1),1)</f>
        <v>1</v>
      </c>
      <c r="C642" s="5">
        <f t="shared" ca="1" si="794"/>
        <v>58</v>
      </c>
      <c r="D642" s="5">
        <f t="shared" ca="1" si="790"/>
        <v>0.40599999999999997</v>
      </c>
      <c r="E642" s="5">
        <f t="shared" ca="1" si="791"/>
        <v>1.4059999999999999</v>
      </c>
      <c r="F642" s="30">
        <f t="shared" ca="1" si="795"/>
        <v>1</v>
      </c>
      <c r="G642" s="28"/>
    </row>
    <row r="643" spans="1:7" x14ac:dyDescent="0.25">
      <c r="A643" s="4">
        <f t="shared" ref="A643" si="872">A641</f>
        <v>211</v>
      </c>
      <c r="B643" s="4" t="str">
        <f>MID(VLOOKUP(A643/4,'Nyquist Rate - Tx'!$E$15:$J$270,6),(MOD(A643,4)+1),1)</f>
        <v>1</v>
      </c>
      <c r="C643" s="5">
        <f t="shared" ca="1" si="794"/>
        <v>-91</v>
      </c>
      <c r="D643" s="5">
        <f t="shared" ca="1" si="790"/>
        <v>-0.63700000000000001</v>
      </c>
      <c r="E643" s="5">
        <f t="shared" ca="1" si="791"/>
        <v>0.36299999999999999</v>
      </c>
      <c r="F643" s="30">
        <f t="shared" ca="1" si="795"/>
        <v>0</v>
      </c>
      <c r="G643" s="28"/>
    </row>
    <row r="644" spans="1:7" x14ac:dyDescent="0.25">
      <c r="A644" s="4">
        <f t="shared" ref="A644" si="873">A641+1</f>
        <v>212</v>
      </c>
      <c r="B644" s="4" t="str">
        <f>MID(VLOOKUP(A644/4,'Nyquist Rate - Tx'!$E$15:$J$270,6),(MOD(A644,4)+1),1)</f>
        <v>0</v>
      </c>
      <c r="C644" s="5">
        <f t="shared" ca="1" si="794"/>
        <v>-60</v>
      </c>
      <c r="D644" s="5">
        <f t="shared" ca="1" si="790"/>
        <v>-0.42</v>
      </c>
      <c r="E644" s="5">
        <f t="shared" ca="1" si="791"/>
        <v>-0.42</v>
      </c>
      <c r="F644" s="30">
        <f t="shared" ca="1" si="795"/>
        <v>0</v>
      </c>
      <c r="G644" s="30" t="str">
        <f t="shared" ref="G644" ca="1" si="874">CONCATENATE(F644,F645,F646)</f>
        <v>000</v>
      </c>
    </row>
    <row r="645" spans="1:7" x14ac:dyDescent="0.25">
      <c r="A645" s="4">
        <f t="shared" ref="A645" si="875">A644</f>
        <v>212</v>
      </c>
      <c r="B645" s="4" t="str">
        <f>MID(VLOOKUP(A645/4,'Nyquist Rate - Tx'!$E$15:$J$270,6),(MOD(A645,4)+1),1)</f>
        <v>0</v>
      </c>
      <c r="C645" s="5">
        <f t="shared" ca="1" si="794"/>
        <v>-28</v>
      </c>
      <c r="D645" s="5">
        <f t="shared" ca="1" si="790"/>
        <v>-0.19600000000000001</v>
      </c>
      <c r="E645" s="5">
        <f t="shared" ca="1" si="791"/>
        <v>-0.19600000000000001</v>
      </c>
      <c r="F645" s="30">
        <f t="shared" ca="1" si="795"/>
        <v>0</v>
      </c>
      <c r="G645" s="28"/>
    </row>
    <row r="646" spans="1:7" x14ac:dyDescent="0.25">
      <c r="A646" s="4">
        <f t="shared" ref="A646" si="876">A644</f>
        <v>212</v>
      </c>
      <c r="B646" s="4" t="str">
        <f>MID(VLOOKUP(A646/4,'Nyquist Rate - Tx'!$E$15:$J$270,6),(MOD(A646,4)+1),1)</f>
        <v>0</v>
      </c>
      <c r="C646" s="5">
        <f t="shared" ca="1" si="794"/>
        <v>-27</v>
      </c>
      <c r="D646" s="5">
        <f t="shared" ca="1" si="790"/>
        <v>-0.189</v>
      </c>
      <c r="E646" s="5">
        <f t="shared" ca="1" si="791"/>
        <v>-0.189</v>
      </c>
      <c r="F646" s="30">
        <f t="shared" ca="1" si="795"/>
        <v>0</v>
      </c>
      <c r="G646" s="28"/>
    </row>
    <row r="647" spans="1:7" x14ac:dyDescent="0.25">
      <c r="A647" s="4">
        <f t="shared" ref="A647" si="877">A644+1</f>
        <v>213</v>
      </c>
      <c r="B647" s="4" t="str">
        <f>MID(VLOOKUP(A647/4,'Nyquist Rate - Tx'!$E$15:$J$270,6),(MOD(A647,4)+1),1)</f>
        <v>0</v>
      </c>
      <c r="C647" s="5">
        <f t="shared" ca="1" si="794"/>
        <v>2</v>
      </c>
      <c r="D647" s="5">
        <f t="shared" ca="1" si="790"/>
        <v>1.3999999999999999E-2</v>
      </c>
      <c r="E647" s="5">
        <f t="shared" ca="1" si="791"/>
        <v>1.3999999999999999E-2</v>
      </c>
      <c r="F647" s="30">
        <f t="shared" ca="1" si="795"/>
        <v>0</v>
      </c>
      <c r="G647" s="30" t="str">
        <f t="shared" ref="G647" ca="1" si="878">CONCATENATE(F647,F648,F649)</f>
        <v>000</v>
      </c>
    </row>
    <row r="648" spans="1:7" x14ac:dyDescent="0.25">
      <c r="A648" s="4">
        <f t="shared" ref="A648" si="879">A647</f>
        <v>213</v>
      </c>
      <c r="B648" s="4" t="str">
        <f>MID(VLOOKUP(A648/4,'Nyquist Rate - Tx'!$E$15:$J$270,6),(MOD(A648,4)+1),1)</f>
        <v>0</v>
      </c>
      <c r="C648" s="5">
        <f t="shared" ca="1" si="794"/>
        <v>-59</v>
      </c>
      <c r="D648" s="5">
        <f t="shared" ref="D648:D711" ca="1" si="880">(C648/100)*$C$2</f>
        <v>-0.41299999999999998</v>
      </c>
      <c r="E648" s="5">
        <f t="shared" ref="E648:E711" ca="1" si="881">B648+D648</f>
        <v>-0.41299999999999998</v>
      </c>
      <c r="F648" s="30">
        <f t="shared" ca="1" si="795"/>
        <v>0</v>
      </c>
      <c r="G648" s="28"/>
    </row>
    <row r="649" spans="1:7" x14ac:dyDescent="0.25">
      <c r="A649" s="4">
        <f t="shared" ref="A649" si="882">A647</f>
        <v>213</v>
      </c>
      <c r="B649" s="4" t="str">
        <f>MID(VLOOKUP(A649/4,'Nyquist Rate - Tx'!$E$15:$J$270,6),(MOD(A649,4)+1),1)</f>
        <v>0</v>
      </c>
      <c r="C649" s="5">
        <f t="shared" ref="C649:C712" ca="1" si="883">RANDBETWEEN(-100,100)</f>
        <v>26</v>
      </c>
      <c r="D649" s="5">
        <f t="shared" ca="1" si="880"/>
        <v>0.182</v>
      </c>
      <c r="E649" s="5">
        <f t="shared" ca="1" si="881"/>
        <v>0.182</v>
      </c>
      <c r="F649" s="30">
        <f t="shared" ref="F649:F712" ca="1" si="884">IF(E649&lt;0.5, 0, 1)</f>
        <v>0</v>
      </c>
      <c r="G649" s="28"/>
    </row>
    <row r="650" spans="1:7" x14ac:dyDescent="0.25">
      <c r="A650" s="4">
        <f t="shared" ref="A650" si="885">A647+1</f>
        <v>214</v>
      </c>
      <c r="B650" s="4" t="str">
        <f>MID(VLOOKUP(A650/4,'Nyquist Rate - Tx'!$E$15:$J$270,6),(MOD(A650,4)+1),1)</f>
        <v>0</v>
      </c>
      <c r="C650" s="5">
        <f t="shared" ca="1" si="883"/>
        <v>-52</v>
      </c>
      <c r="D650" s="5">
        <f t="shared" ca="1" si="880"/>
        <v>-0.36399999999999999</v>
      </c>
      <c r="E650" s="5">
        <f t="shared" ca="1" si="881"/>
        <v>-0.36399999999999999</v>
      </c>
      <c r="F650" s="30">
        <f t="shared" ca="1" si="884"/>
        <v>0</v>
      </c>
      <c r="G650" s="30" t="str">
        <f t="shared" ref="G650" ca="1" si="886">CONCATENATE(F650,F651,F652)</f>
        <v>000</v>
      </c>
    </row>
    <row r="651" spans="1:7" x14ac:dyDescent="0.25">
      <c r="A651" s="4">
        <f t="shared" ref="A651" si="887">A650</f>
        <v>214</v>
      </c>
      <c r="B651" s="4" t="str">
        <f>MID(VLOOKUP(A651/4,'Nyquist Rate - Tx'!$E$15:$J$270,6),(MOD(A651,4)+1),1)</f>
        <v>0</v>
      </c>
      <c r="C651" s="5">
        <f t="shared" ca="1" si="883"/>
        <v>-5</v>
      </c>
      <c r="D651" s="5">
        <f t="shared" ca="1" si="880"/>
        <v>-3.4999999999999996E-2</v>
      </c>
      <c r="E651" s="5">
        <f t="shared" ca="1" si="881"/>
        <v>-3.4999999999999996E-2</v>
      </c>
      <c r="F651" s="30">
        <f t="shared" ca="1" si="884"/>
        <v>0</v>
      </c>
      <c r="G651" s="28"/>
    </row>
    <row r="652" spans="1:7" x14ac:dyDescent="0.25">
      <c r="A652" s="4">
        <f t="shared" ref="A652" si="888">A650</f>
        <v>214</v>
      </c>
      <c r="B652" s="4" t="str">
        <f>MID(VLOOKUP(A652/4,'Nyquist Rate - Tx'!$E$15:$J$270,6),(MOD(A652,4)+1),1)</f>
        <v>0</v>
      </c>
      <c r="C652" s="5">
        <f t="shared" ca="1" si="883"/>
        <v>-88</v>
      </c>
      <c r="D652" s="5">
        <f t="shared" ca="1" si="880"/>
        <v>-0.61599999999999999</v>
      </c>
      <c r="E652" s="5">
        <f t="shared" ca="1" si="881"/>
        <v>-0.61599999999999999</v>
      </c>
      <c r="F652" s="30">
        <f t="shared" ca="1" si="884"/>
        <v>0</v>
      </c>
      <c r="G652" s="28"/>
    </row>
    <row r="653" spans="1:7" x14ac:dyDescent="0.25">
      <c r="A653" s="4">
        <f t="shared" ref="A653" si="889">A650+1</f>
        <v>215</v>
      </c>
      <c r="B653" s="4" t="str">
        <f>MID(VLOOKUP(A653/4,'Nyquist Rate - Tx'!$E$15:$J$270,6),(MOD(A653,4)+1),1)</f>
        <v>0</v>
      </c>
      <c r="C653" s="5">
        <f t="shared" ca="1" si="883"/>
        <v>-45</v>
      </c>
      <c r="D653" s="5">
        <f t="shared" ca="1" si="880"/>
        <v>-0.315</v>
      </c>
      <c r="E653" s="5">
        <f t="shared" ca="1" si="881"/>
        <v>-0.315</v>
      </c>
      <c r="F653" s="30">
        <f t="shared" ca="1" si="884"/>
        <v>0</v>
      </c>
      <c r="G653" s="30" t="str">
        <f t="shared" ref="G653" ca="1" si="890">CONCATENATE(F653,F654,F655)</f>
        <v>000</v>
      </c>
    </row>
    <row r="654" spans="1:7" x14ac:dyDescent="0.25">
      <c r="A654" s="4">
        <f t="shared" ref="A654" si="891">A653</f>
        <v>215</v>
      </c>
      <c r="B654" s="4" t="str">
        <f>MID(VLOOKUP(A654/4,'Nyquist Rate - Tx'!$E$15:$J$270,6),(MOD(A654,4)+1),1)</f>
        <v>0</v>
      </c>
      <c r="C654" s="5">
        <f t="shared" ca="1" si="883"/>
        <v>-32</v>
      </c>
      <c r="D654" s="5">
        <f t="shared" ca="1" si="880"/>
        <v>-0.22399999999999998</v>
      </c>
      <c r="E654" s="5">
        <f t="shared" ca="1" si="881"/>
        <v>-0.22399999999999998</v>
      </c>
      <c r="F654" s="30">
        <f t="shared" ca="1" si="884"/>
        <v>0</v>
      </c>
      <c r="G654" s="28"/>
    </row>
    <row r="655" spans="1:7" x14ac:dyDescent="0.25">
      <c r="A655" s="4">
        <f t="shared" ref="A655" si="892">A653</f>
        <v>215</v>
      </c>
      <c r="B655" s="4" t="str">
        <f>MID(VLOOKUP(A655/4,'Nyquist Rate - Tx'!$E$15:$J$270,6),(MOD(A655,4)+1),1)</f>
        <v>0</v>
      </c>
      <c r="C655" s="5">
        <f t="shared" ca="1" si="883"/>
        <v>-27</v>
      </c>
      <c r="D655" s="5">
        <f t="shared" ca="1" si="880"/>
        <v>-0.189</v>
      </c>
      <c r="E655" s="5">
        <f t="shared" ca="1" si="881"/>
        <v>-0.189</v>
      </c>
      <c r="F655" s="30">
        <f t="shared" ca="1" si="884"/>
        <v>0</v>
      </c>
      <c r="G655" s="28"/>
    </row>
    <row r="656" spans="1:7" x14ac:dyDescent="0.25">
      <c r="A656" s="4">
        <f t="shared" ref="A656" si="893">A653+1</f>
        <v>216</v>
      </c>
      <c r="B656" s="4" t="str">
        <f>MID(VLOOKUP(A656/4,'Nyquist Rate - Tx'!$E$15:$J$270,6),(MOD(A656,4)+1),1)</f>
        <v>0</v>
      </c>
      <c r="C656" s="5">
        <f t="shared" ca="1" si="883"/>
        <v>-59</v>
      </c>
      <c r="D656" s="5">
        <f t="shared" ca="1" si="880"/>
        <v>-0.41299999999999998</v>
      </c>
      <c r="E656" s="5">
        <f t="shared" ca="1" si="881"/>
        <v>-0.41299999999999998</v>
      </c>
      <c r="F656" s="30">
        <f t="shared" ca="1" si="884"/>
        <v>0</v>
      </c>
      <c r="G656" s="30" t="str">
        <f t="shared" ref="G656" ca="1" si="894">CONCATENATE(F656,F657,F658)</f>
        <v>000</v>
      </c>
    </row>
    <row r="657" spans="1:7" x14ac:dyDescent="0.25">
      <c r="A657" s="4">
        <f t="shared" ref="A657" si="895">A656</f>
        <v>216</v>
      </c>
      <c r="B657" s="4" t="str">
        <f>MID(VLOOKUP(A657/4,'Nyquist Rate - Tx'!$E$15:$J$270,6),(MOD(A657,4)+1),1)</f>
        <v>0</v>
      </c>
      <c r="C657" s="5">
        <f t="shared" ca="1" si="883"/>
        <v>-98</v>
      </c>
      <c r="D657" s="5">
        <f t="shared" ca="1" si="880"/>
        <v>-0.68599999999999994</v>
      </c>
      <c r="E657" s="5">
        <f t="shared" ca="1" si="881"/>
        <v>-0.68599999999999994</v>
      </c>
      <c r="F657" s="30">
        <f t="shared" ca="1" si="884"/>
        <v>0</v>
      </c>
      <c r="G657" s="28"/>
    </row>
    <row r="658" spans="1:7" x14ac:dyDescent="0.25">
      <c r="A658" s="4">
        <f t="shared" ref="A658" si="896">A656</f>
        <v>216</v>
      </c>
      <c r="B658" s="4" t="str">
        <f>MID(VLOOKUP(A658/4,'Nyquist Rate - Tx'!$E$15:$J$270,6),(MOD(A658,4)+1),1)</f>
        <v>0</v>
      </c>
      <c r="C658" s="5">
        <f t="shared" ca="1" si="883"/>
        <v>-34</v>
      </c>
      <c r="D658" s="5">
        <f t="shared" ca="1" si="880"/>
        <v>-0.23799999999999999</v>
      </c>
      <c r="E658" s="5">
        <f t="shared" ca="1" si="881"/>
        <v>-0.23799999999999999</v>
      </c>
      <c r="F658" s="30">
        <f t="shared" ca="1" si="884"/>
        <v>0</v>
      </c>
      <c r="G658" s="28"/>
    </row>
    <row r="659" spans="1:7" x14ac:dyDescent="0.25">
      <c r="A659" s="4">
        <f t="shared" ref="A659" si="897">A656+1</f>
        <v>217</v>
      </c>
      <c r="B659" s="4" t="str">
        <f>MID(VLOOKUP(A659/4,'Nyquist Rate - Tx'!$E$15:$J$270,6),(MOD(A659,4)+1),1)</f>
        <v>1</v>
      </c>
      <c r="C659" s="5">
        <f t="shared" ca="1" si="883"/>
        <v>49</v>
      </c>
      <c r="D659" s="5">
        <f t="shared" ca="1" si="880"/>
        <v>0.34299999999999997</v>
      </c>
      <c r="E659" s="5">
        <f t="shared" ca="1" si="881"/>
        <v>1.343</v>
      </c>
      <c r="F659" s="30">
        <f t="shared" ca="1" si="884"/>
        <v>1</v>
      </c>
      <c r="G659" s="30" t="str">
        <f t="shared" ref="G659" ca="1" si="898">CONCATENATE(F659,F660,F661)</f>
        <v>111</v>
      </c>
    </row>
    <row r="660" spans="1:7" x14ac:dyDescent="0.25">
      <c r="A660" s="4">
        <f t="shared" ref="A660" si="899">A659</f>
        <v>217</v>
      </c>
      <c r="B660" s="4" t="str">
        <f>MID(VLOOKUP(A660/4,'Nyquist Rate - Tx'!$E$15:$J$270,6),(MOD(A660,4)+1),1)</f>
        <v>1</v>
      </c>
      <c r="C660" s="5">
        <f t="shared" ca="1" si="883"/>
        <v>84</v>
      </c>
      <c r="D660" s="5">
        <f t="shared" ca="1" si="880"/>
        <v>0.58799999999999997</v>
      </c>
      <c r="E660" s="5">
        <f t="shared" ca="1" si="881"/>
        <v>1.5880000000000001</v>
      </c>
      <c r="F660" s="30">
        <f t="shared" ca="1" si="884"/>
        <v>1</v>
      </c>
      <c r="G660" s="28"/>
    </row>
    <row r="661" spans="1:7" x14ac:dyDescent="0.25">
      <c r="A661" s="4">
        <f t="shared" ref="A661" si="900">A659</f>
        <v>217</v>
      </c>
      <c r="B661" s="4" t="str">
        <f>MID(VLOOKUP(A661/4,'Nyquist Rate - Tx'!$E$15:$J$270,6),(MOD(A661,4)+1),1)</f>
        <v>1</v>
      </c>
      <c r="C661" s="5">
        <f t="shared" ca="1" si="883"/>
        <v>51</v>
      </c>
      <c r="D661" s="5">
        <f t="shared" ca="1" si="880"/>
        <v>0.35699999999999998</v>
      </c>
      <c r="E661" s="5">
        <f t="shared" ca="1" si="881"/>
        <v>1.357</v>
      </c>
      <c r="F661" s="30">
        <f t="shared" ca="1" si="884"/>
        <v>1</v>
      </c>
      <c r="G661" s="28"/>
    </row>
    <row r="662" spans="1:7" x14ac:dyDescent="0.25">
      <c r="A662" s="4">
        <f t="shared" ref="A662" si="901">A659+1</f>
        <v>218</v>
      </c>
      <c r="B662" s="4" t="str">
        <f>MID(VLOOKUP(A662/4,'Nyquist Rate - Tx'!$E$15:$J$270,6),(MOD(A662,4)+1),1)</f>
        <v>1</v>
      </c>
      <c r="C662" s="5">
        <f t="shared" ca="1" si="883"/>
        <v>-73</v>
      </c>
      <c r="D662" s="5">
        <f t="shared" ca="1" si="880"/>
        <v>-0.51100000000000001</v>
      </c>
      <c r="E662" s="5">
        <f t="shared" ca="1" si="881"/>
        <v>0.48899999999999999</v>
      </c>
      <c r="F662" s="30">
        <f t="shared" ca="1" si="884"/>
        <v>0</v>
      </c>
      <c r="G662" s="30" t="str">
        <f t="shared" ref="G662" ca="1" si="902">CONCATENATE(F662,F663,F664)</f>
        <v>011</v>
      </c>
    </row>
    <row r="663" spans="1:7" x14ac:dyDescent="0.25">
      <c r="A663" s="4">
        <f t="shared" ref="A663" si="903">A662</f>
        <v>218</v>
      </c>
      <c r="B663" s="4" t="str">
        <f>MID(VLOOKUP(A663/4,'Nyquist Rate - Tx'!$E$15:$J$270,6),(MOD(A663,4)+1),1)</f>
        <v>1</v>
      </c>
      <c r="C663" s="5">
        <f t="shared" ca="1" si="883"/>
        <v>17</v>
      </c>
      <c r="D663" s="5">
        <f t="shared" ca="1" si="880"/>
        <v>0.11899999999999999</v>
      </c>
      <c r="E663" s="5">
        <f t="shared" ca="1" si="881"/>
        <v>1.119</v>
      </c>
      <c r="F663" s="30">
        <f t="shared" ca="1" si="884"/>
        <v>1</v>
      </c>
      <c r="G663" s="28"/>
    </row>
    <row r="664" spans="1:7" x14ac:dyDescent="0.25">
      <c r="A664" s="4">
        <f t="shared" ref="A664" si="904">A662</f>
        <v>218</v>
      </c>
      <c r="B664" s="4" t="str">
        <f>MID(VLOOKUP(A664/4,'Nyquist Rate - Tx'!$E$15:$J$270,6),(MOD(A664,4)+1),1)</f>
        <v>1</v>
      </c>
      <c r="C664" s="5">
        <f t="shared" ca="1" si="883"/>
        <v>-22</v>
      </c>
      <c r="D664" s="5">
        <f t="shared" ca="1" si="880"/>
        <v>-0.154</v>
      </c>
      <c r="E664" s="5">
        <f t="shared" ca="1" si="881"/>
        <v>0.84599999999999997</v>
      </c>
      <c r="F664" s="30">
        <f t="shared" ca="1" si="884"/>
        <v>1</v>
      </c>
      <c r="G664" s="28"/>
    </row>
    <row r="665" spans="1:7" x14ac:dyDescent="0.25">
      <c r="A665" s="4">
        <f t="shared" ref="A665" si="905">A662+1</f>
        <v>219</v>
      </c>
      <c r="B665" s="4" t="str">
        <f>MID(VLOOKUP(A665/4,'Nyquist Rate - Tx'!$E$15:$J$270,6),(MOD(A665,4)+1),1)</f>
        <v>0</v>
      </c>
      <c r="C665" s="5">
        <f t="shared" ca="1" si="883"/>
        <v>53</v>
      </c>
      <c r="D665" s="5">
        <f t="shared" ca="1" si="880"/>
        <v>0.371</v>
      </c>
      <c r="E665" s="5">
        <f t="shared" ca="1" si="881"/>
        <v>0.371</v>
      </c>
      <c r="F665" s="30">
        <f t="shared" ca="1" si="884"/>
        <v>0</v>
      </c>
      <c r="G665" s="30" t="str">
        <f t="shared" ref="G665" ca="1" si="906">CONCATENATE(F665,F666,F667)</f>
        <v>000</v>
      </c>
    </row>
    <row r="666" spans="1:7" x14ac:dyDescent="0.25">
      <c r="A666" s="4">
        <f t="shared" ref="A666" si="907">A665</f>
        <v>219</v>
      </c>
      <c r="B666" s="4" t="str">
        <f>MID(VLOOKUP(A666/4,'Nyquist Rate - Tx'!$E$15:$J$270,6),(MOD(A666,4)+1),1)</f>
        <v>0</v>
      </c>
      <c r="C666" s="5">
        <f t="shared" ca="1" si="883"/>
        <v>-89</v>
      </c>
      <c r="D666" s="5">
        <f t="shared" ca="1" si="880"/>
        <v>-0.623</v>
      </c>
      <c r="E666" s="5">
        <f t="shared" ca="1" si="881"/>
        <v>-0.623</v>
      </c>
      <c r="F666" s="30">
        <f t="shared" ca="1" si="884"/>
        <v>0</v>
      </c>
      <c r="G666" s="28"/>
    </row>
    <row r="667" spans="1:7" x14ac:dyDescent="0.25">
      <c r="A667" s="4">
        <f t="shared" ref="A667" si="908">A665</f>
        <v>219</v>
      </c>
      <c r="B667" s="4" t="str">
        <f>MID(VLOOKUP(A667/4,'Nyquist Rate - Tx'!$E$15:$J$270,6),(MOD(A667,4)+1),1)</f>
        <v>0</v>
      </c>
      <c r="C667" s="5">
        <f t="shared" ca="1" si="883"/>
        <v>29</v>
      </c>
      <c r="D667" s="5">
        <f t="shared" ca="1" si="880"/>
        <v>0.20299999999999999</v>
      </c>
      <c r="E667" s="5">
        <f t="shared" ca="1" si="881"/>
        <v>0.20299999999999999</v>
      </c>
      <c r="F667" s="30">
        <f t="shared" ca="1" si="884"/>
        <v>0</v>
      </c>
      <c r="G667" s="28"/>
    </row>
    <row r="668" spans="1:7" x14ac:dyDescent="0.25">
      <c r="A668" s="4">
        <f t="shared" ref="A668" si="909">A665+1</f>
        <v>220</v>
      </c>
      <c r="B668" s="4" t="str">
        <f>MID(VLOOKUP(A668/4,'Nyquist Rate - Tx'!$E$15:$J$270,6),(MOD(A668,4)+1),1)</f>
        <v>0</v>
      </c>
      <c r="C668" s="5">
        <f t="shared" ca="1" si="883"/>
        <v>49</v>
      </c>
      <c r="D668" s="5">
        <f t="shared" ca="1" si="880"/>
        <v>0.34299999999999997</v>
      </c>
      <c r="E668" s="5">
        <f t="shared" ca="1" si="881"/>
        <v>0.34299999999999997</v>
      </c>
      <c r="F668" s="30">
        <f t="shared" ca="1" si="884"/>
        <v>0</v>
      </c>
      <c r="G668" s="30" t="str">
        <f t="shared" ref="G668" ca="1" si="910">CONCATENATE(F668,F669,F670)</f>
        <v>000</v>
      </c>
    </row>
    <row r="669" spans="1:7" x14ac:dyDescent="0.25">
      <c r="A669" s="4">
        <f t="shared" ref="A669" si="911">A668</f>
        <v>220</v>
      </c>
      <c r="B669" s="4" t="str">
        <f>MID(VLOOKUP(A669/4,'Nyquist Rate - Tx'!$E$15:$J$270,6),(MOD(A669,4)+1),1)</f>
        <v>0</v>
      </c>
      <c r="C669" s="5">
        <f t="shared" ca="1" si="883"/>
        <v>-43</v>
      </c>
      <c r="D669" s="5">
        <f t="shared" ca="1" si="880"/>
        <v>-0.30099999999999999</v>
      </c>
      <c r="E669" s="5">
        <f t="shared" ca="1" si="881"/>
        <v>-0.30099999999999999</v>
      </c>
      <c r="F669" s="30">
        <f t="shared" ca="1" si="884"/>
        <v>0</v>
      </c>
      <c r="G669" s="28"/>
    </row>
    <row r="670" spans="1:7" x14ac:dyDescent="0.25">
      <c r="A670" s="4">
        <f t="shared" ref="A670" si="912">A668</f>
        <v>220</v>
      </c>
      <c r="B670" s="4" t="str">
        <f>MID(VLOOKUP(A670/4,'Nyquist Rate - Tx'!$E$15:$J$270,6),(MOD(A670,4)+1),1)</f>
        <v>0</v>
      </c>
      <c r="C670" s="5">
        <f t="shared" ca="1" si="883"/>
        <v>61</v>
      </c>
      <c r="D670" s="5">
        <f t="shared" ca="1" si="880"/>
        <v>0.42699999999999999</v>
      </c>
      <c r="E670" s="5">
        <f t="shared" ca="1" si="881"/>
        <v>0.42699999999999999</v>
      </c>
      <c r="F670" s="30">
        <f t="shared" ca="1" si="884"/>
        <v>0</v>
      </c>
      <c r="G670" s="28"/>
    </row>
    <row r="671" spans="1:7" x14ac:dyDescent="0.25">
      <c r="A671" s="4">
        <f t="shared" ref="A671" si="913">A668+1</f>
        <v>221</v>
      </c>
      <c r="B671" s="4" t="str">
        <f>MID(VLOOKUP(A671/4,'Nyquist Rate - Tx'!$E$15:$J$270,6),(MOD(A671,4)+1),1)</f>
        <v>0</v>
      </c>
      <c r="C671" s="5">
        <f t="shared" ca="1" si="883"/>
        <v>-57</v>
      </c>
      <c r="D671" s="5">
        <f t="shared" ca="1" si="880"/>
        <v>-0.39899999999999997</v>
      </c>
      <c r="E671" s="5">
        <f t="shared" ca="1" si="881"/>
        <v>-0.39899999999999997</v>
      </c>
      <c r="F671" s="30">
        <f t="shared" ca="1" si="884"/>
        <v>0</v>
      </c>
      <c r="G671" s="30" t="str">
        <f t="shared" ref="G671" ca="1" si="914">CONCATENATE(F671,F672,F673)</f>
        <v>000</v>
      </c>
    </row>
    <row r="672" spans="1:7" x14ac:dyDescent="0.25">
      <c r="A672" s="4">
        <f t="shared" ref="A672" si="915">A671</f>
        <v>221</v>
      </c>
      <c r="B672" s="4" t="str">
        <f>MID(VLOOKUP(A672/4,'Nyquist Rate - Tx'!$E$15:$J$270,6),(MOD(A672,4)+1),1)</f>
        <v>0</v>
      </c>
      <c r="C672" s="5">
        <f t="shared" ca="1" si="883"/>
        <v>-51</v>
      </c>
      <c r="D672" s="5">
        <f t="shared" ca="1" si="880"/>
        <v>-0.35699999999999998</v>
      </c>
      <c r="E672" s="5">
        <f t="shared" ca="1" si="881"/>
        <v>-0.35699999999999998</v>
      </c>
      <c r="F672" s="30">
        <f t="shared" ca="1" si="884"/>
        <v>0</v>
      </c>
      <c r="G672" s="28"/>
    </row>
    <row r="673" spans="1:7" x14ac:dyDescent="0.25">
      <c r="A673" s="4">
        <f t="shared" ref="A673" si="916">A671</f>
        <v>221</v>
      </c>
      <c r="B673" s="4" t="str">
        <f>MID(VLOOKUP(A673/4,'Nyquist Rate - Tx'!$E$15:$J$270,6),(MOD(A673,4)+1),1)</f>
        <v>0</v>
      </c>
      <c r="C673" s="5">
        <f t="shared" ca="1" si="883"/>
        <v>-40</v>
      </c>
      <c r="D673" s="5">
        <f t="shared" ca="1" si="880"/>
        <v>-0.27999999999999997</v>
      </c>
      <c r="E673" s="5">
        <f t="shared" ca="1" si="881"/>
        <v>-0.27999999999999997</v>
      </c>
      <c r="F673" s="30">
        <f t="shared" ca="1" si="884"/>
        <v>0</v>
      </c>
      <c r="G673" s="28"/>
    </row>
    <row r="674" spans="1:7" x14ac:dyDescent="0.25">
      <c r="A674" s="4">
        <f t="shared" ref="A674" si="917">A671+1</f>
        <v>222</v>
      </c>
      <c r="B674" s="4" t="str">
        <f>MID(VLOOKUP(A674/4,'Nyquist Rate - Tx'!$E$15:$J$270,6),(MOD(A674,4)+1),1)</f>
        <v>0</v>
      </c>
      <c r="C674" s="5">
        <f t="shared" ca="1" si="883"/>
        <v>60</v>
      </c>
      <c r="D674" s="5">
        <f t="shared" ca="1" si="880"/>
        <v>0.42</v>
      </c>
      <c r="E674" s="5">
        <f t="shared" ca="1" si="881"/>
        <v>0.42</v>
      </c>
      <c r="F674" s="30">
        <f t="shared" ca="1" si="884"/>
        <v>0</v>
      </c>
      <c r="G674" s="30" t="str">
        <f t="shared" ref="G674" ca="1" si="918">CONCATENATE(F674,F675,F676)</f>
        <v>011</v>
      </c>
    </row>
    <row r="675" spans="1:7" x14ac:dyDescent="0.25">
      <c r="A675" s="4">
        <f t="shared" ref="A675" si="919">A674</f>
        <v>222</v>
      </c>
      <c r="B675" s="4" t="str">
        <f>MID(VLOOKUP(A675/4,'Nyquist Rate - Tx'!$E$15:$J$270,6),(MOD(A675,4)+1),1)</f>
        <v>0</v>
      </c>
      <c r="C675" s="5">
        <f t="shared" ca="1" si="883"/>
        <v>90</v>
      </c>
      <c r="D675" s="5">
        <f t="shared" ca="1" si="880"/>
        <v>0.63</v>
      </c>
      <c r="E675" s="5">
        <f t="shared" ca="1" si="881"/>
        <v>0.63</v>
      </c>
      <c r="F675" s="30">
        <f t="shared" ca="1" si="884"/>
        <v>1</v>
      </c>
      <c r="G675" s="28"/>
    </row>
    <row r="676" spans="1:7" x14ac:dyDescent="0.25">
      <c r="A676" s="4">
        <f t="shared" ref="A676" si="920">A674</f>
        <v>222</v>
      </c>
      <c r="B676" s="4" t="str">
        <f>MID(VLOOKUP(A676/4,'Nyquist Rate - Tx'!$E$15:$J$270,6),(MOD(A676,4)+1),1)</f>
        <v>0</v>
      </c>
      <c r="C676" s="5">
        <f t="shared" ca="1" si="883"/>
        <v>77</v>
      </c>
      <c r="D676" s="5">
        <f t="shared" ca="1" si="880"/>
        <v>0.53899999999999992</v>
      </c>
      <c r="E676" s="5">
        <f t="shared" ca="1" si="881"/>
        <v>0.53899999999999992</v>
      </c>
      <c r="F676" s="30">
        <f t="shared" ca="1" si="884"/>
        <v>1</v>
      </c>
      <c r="G676" s="28"/>
    </row>
    <row r="677" spans="1:7" x14ac:dyDescent="0.25">
      <c r="A677" s="4">
        <f t="shared" ref="A677" si="921">A674+1</f>
        <v>223</v>
      </c>
      <c r="B677" s="4" t="str">
        <f>MID(VLOOKUP(A677/4,'Nyquist Rate - Tx'!$E$15:$J$270,6),(MOD(A677,4)+1),1)</f>
        <v>0</v>
      </c>
      <c r="C677" s="5">
        <f t="shared" ca="1" si="883"/>
        <v>69</v>
      </c>
      <c r="D677" s="5">
        <f t="shared" ca="1" si="880"/>
        <v>0.48299999999999993</v>
      </c>
      <c r="E677" s="5">
        <f t="shared" ca="1" si="881"/>
        <v>0.48299999999999993</v>
      </c>
      <c r="F677" s="30">
        <f t="shared" ca="1" si="884"/>
        <v>0</v>
      </c>
      <c r="G677" s="30" t="str">
        <f t="shared" ref="G677" ca="1" si="922">CONCATENATE(F677,F678,F679)</f>
        <v>010</v>
      </c>
    </row>
    <row r="678" spans="1:7" x14ac:dyDescent="0.25">
      <c r="A678" s="4">
        <f t="shared" ref="A678" si="923">A677</f>
        <v>223</v>
      </c>
      <c r="B678" s="4" t="str">
        <f>MID(VLOOKUP(A678/4,'Nyquist Rate - Tx'!$E$15:$J$270,6),(MOD(A678,4)+1),1)</f>
        <v>0</v>
      </c>
      <c r="C678" s="5">
        <f t="shared" ca="1" si="883"/>
        <v>95</v>
      </c>
      <c r="D678" s="5">
        <f t="shared" ca="1" si="880"/>
        <v>0.66499999999999992</v>
      </c>
      <c r="E678" s="5">
        <f t="shared" ca="1" si="881"/>
        <v>0.66499999999999992</v>
      </c>
      <c r="F678" s="30">
        <f t="shared" ca="1" si="884"/>
        <v>1</v>
      </c>
      <c r="G678" s="28"/>
    </row>
    <row r="679" spans="1:7" x14ac:dyDescent="0.25">
      <c r="A679" s="4">
        <f t="shared" ref="A679" si="924">A677</f>
        <v>223</v>
      </c>
      <c r="B679" s="4" t="str">
        <f>MID(VLOOKUP(A679/4,'Nyquist Rate - Tx'!$E$15:$J$270,6),(MOD(A679,4)+1),1)</f>
        <v>0</v>
      </c>
      <c r="C679" s="5">
        <f t="shared" ca="1" si="883"/>
        <v>-50</v>
      </c>
      <c r="D679" s="5">
        <f t="shared" ca="1" si="880"/>
        <v>-0.35</v>
      </c>
      <c r="E679" s="5">
        <f t="shared" ca="1" si="881"/>
        <v>-0.35</v>
      </c>
      <c r="F679" s="30">
        <f t="shared" ca="1" si="884"/>
        <v>0</v>
      </c>
      <c r="G679" s="28"/>
    </row>
    <row r="680" spans="1:7" x14ac:dyDescent="0.25">
      <c r="A680" s="4">
        <f t="shared" ref="A680" si="925">A677+1</f>
        <v>224</v>
      </c>
      <c r="B680" s="4" t="str">
        <f>MID(VLOOKUP(A680/4,'Nyquist Rate - Tx'!$E$15:$J$270,6),(MOD(A680,4)+1),1)</f>
        <v>1</v>
      </c>
      <c r="C680" s="5">
        <f t="shared" ca="1" si="883"/>
        <v>94</v>
      </c>
      <c r="D680" s="5">
        <f t="shared" ca="1" si="880"/>
        <v>0.65799999999999992</v>
      </c>
      <c r="E680" s="5">
        <f t="shared" ca="1" si="881"/>
        <v>1.6579999999999999</v>
      </c>
      <c r="F680" s="30">
        <f t="shared" ca="1" si="884"/>
        <v>1</v>
      </c>
      <c r="G680" s="30" t="str">
        <f t="shared" ref="G680" ca="1" si="926">CONCATENATE(F680,F681,F682)</f>
        <v>111</v>
      </c>
    </row>
    <row r="681" spans="1:7" x14ac:dyDescent="0.25">
      <c r="A681" s="4">
        <f t="shared" ref="A681" si="927">A680</f>
        <v>224</v>
      </c>
      <c r="B681" s="4" t="str">
        <f>MID(VLOOKUP(A681/4,'Nyquist Rate - Tx'!$E$15:$J$270,6),(MOD(A681,4)+1),1)</f>
        <v>1</v>
      </c>
      <c r="C681" s="5">
        <f t="shared" ca="1" si="883"/>
        <v>77</v>
      </c>
      <c r="D681" s="5">
        <f t="shared" ca="1" si="880"/>
        <v>0.53899999999999992</v>
      </c>
      <c r="E681" s="5">
        <f t="shared" ca="1" si="881"/>
        <v>1.5389999999999999</v>
      </c>
      <c r="F681" s="30">
        <f t="shared" ca="1" si="884"/>
        <v>1</v>
      </c>
      <c r="G681" s="28"/>
    </row>
    <row r="682" spans="1:7" x14ac:dyDescent="0.25">
      <c r="A682" s="4">
        <f t="shared" ref="A682" si="928">A680</f>
        <v>224</v>
      </c>
      <c r="B682" s="4" t="str">
        <f>MID(VLOOKUP(A682/4,'Nyquist Rate - Tx'!$E$15:$J$270,6),(MOD(A682,4)+1),1)</f>
        <v>1</v>
      </c>
      <c r="C682" s="5">
        <f t="shared" ca="1" si="883"/>
        <v>-7</v>
      </c>
      <c r="D682" s="5">
        <f t="shared" ca="1" si="880"/>
        <v>-4.9000000000000002E-2</v>
      </c>
      <c r="E682" s="5">
        <f t="shared" ca="1" si="881"/>
        <v>0.95099999999999996</v>
      </c>
      <c r="F682" s="30">
        <f t="shared" ca="1" si="884"/>
        <v>1</v>
      </c>
      <c r="G682" s="28"/>
    </row>
    <row r="683" spans="1:7" x14ac:dyDescent="0.25">
      <c r="A683" s="4">
        <f t="shared" ref="A683" si="929">A680+1</f>
        <v>225</v>
      </c>
      <c r="B683" s="4" t="str">
        <f>MID(VLOOKUP(A683/4,'Nyquist Rate - Tx'!$E$15:$J$270,6),(MOD(A683,4)+1),1)</f>
        <v>0</v>
      </c>
      <c r="C683" s="5">
        <f t="shared" ca="1" si="883"/>
        <v>44</v>
      </c>
      <c r="D683" s="5">
        <f t="shared" ca="1" si="880"/>
        <v>0.308</v>
      </c>
      <c r="E683" s="5">
        <f t="shared" ca="1" si="881"/>
        <v>0.308</v>
      </c>
      <c r="F683" s="30">
        <f t="shared" ca="1" si="884"/>
        <v>0</v>
      </c>
      <c r="G683" s="30" t="str">
        <f t="shared" ref="G683" ca="1" si="930">CONCATENATE(F683,F684,F685)</f>
        <v>010</v>
      </c>
    </row>
    <row r="684" spans="1:7" x14ac:dyDescent="0.25">
      <c r="A684" s="4">
        <f t="shared" ref="A684" si="931">A683</f>
        <v>225</v>
      </c>
      <c r="B684" s="4" t="str">
        <f>MID(VLOOKUP(A684/4,'Nyquist Rate - Tx'!$E$15:$J$270,6),(MOD(A684,4)+1),1)</f>
        <v>0</v>
      </c>
      <c r="C684" s="5">
        <f t="shared" ca="1" si="883"/>
        <v>73</v>
      </c>
      <c r="D684" s="5">
        <f t="shared" ca="1" si="880"/>
        <v>0.51100000000000001</v>
      </c>
      <c r="E684" s="5">
        <f t="shared" ca="1" si="881"/>
        <v>0.51100000000000001</v>
      </c>
      <c r="F684" s="30">
        <f t="shared" ca="1" si="884"/>
        <v>1</v>
      </c>
      <c r="G684" s="28"/>
    </row>
    <row r="685" spans="1:7" x14ac:dyDescent="0.25">
      <c r="A685" s="4">
        <f t="shared" ref="A685" si="932">A683</f>
        <v>225</v>
      </c>
      <c r="B685" s="4" t="str">
        <f>MID(VLOOKUP(A685/4,'Nyquist Rate - Tx'!$E$15:$J$270,6),(MOD(A685,4)+1),1)</f>
        <v>0</v>
      </c>
      <c r="C685" s="5">
        <f t="shared" ca="1" si="883"/>
        <v>-62</v>
      </c>
      <c r="D685" s="5">
        <f t="shared" ca="1" si="880"/>
        <v>-0.434</v>
      </c>
      <c r="E685" s="5">
        <f t="shared" ca="1" si="881"/>
        <v>-0.434</v>
      </c>
      <c r="F685" s="30">
        <f t="shared" ca="1" si="884"/>
        <v>0</v>
      </c>
      <c r="G685" s="28"/>
    </row>
    <row r="686" spans="1:7" x14ac:dyDescent="0.25">
      <c r="A686" s="4">
        <f t="shared" ref="A686" si="933">A683+1</f>
        <v>226</v>
      </c>
      <c r="B686" s="4" t="str">
        <f>MID(VLOOKUP(A686/4,'Nyquist Rate - Tx'!$E$15:$J$270,6),(MOD(A686,4)+1),1)</f>
        <v>0</v>
      </c>
      <c r="C686" s="5">
        <f t="shared" ca="1" si="883"/>
        <v>-27</v>
      </c>
      <c r="D686" s="5">
        <f t="shared" ca="1" si="880"/>
        <v>-0.189</v>
      </c>
      <c r="E686" s="5">
        <f t="shared" ca="1" si="881"/>
        <v>-0.189</v>
      </c>
      <c r="F686" s="30">
        <f t="shared" ca="1" si="884"/>
        <v>0</v>
      </c>
      <c r="G686" s="30" t="str">
        <f t="shared" ref="G686" ca="1" si="934">CONCATENATE(F686,F687,F688)</f>
        <v>000</v>
      </c>
    </row>
    <row r="687" spans="1:7" x14ac:dyDescent="0.25">
      <c r="A687" s="4">
        <f t="shared" ref="A687" si="935">A686</f>
        <v>226</v>
      </c>
      <c r="B687" s="4" t="str">
        <f>MID(VLOOKUP(A687/4,'Nyquist Rate - Tx'!$E$15:$J$270,6),(MOD(A687,4)+1),1)</f>
        <v>0</v>
      </c>
      <c r="C687" s="5">
        <f t="shared" ca="1" si="883"/>
        <v>-67</v>
      </c>
      <c r="D687" s="5">
        <f t="shared" ca="1" si="880"/>
        <v>-0.46899999999999997</v>
      </c>
      <c r="E687" s="5">
        <f t="shared" ca="1" si="881"/>
        <v>-0.46899999999999997</v>
      </c>
      <c r="F687" s="30">
        <f t="shared" ca="1" si="884"/>
        <v>0</v>
      </c>
      <c r="G687" s="28"/>
    </row>
    <row r="688" spans="1:7" x14ac:dyDescent="0.25">
      <c r="A688" s="4">
        <f t="shared" ref="A688" si="936">A686</f>
        <v>226</v>
      </c>
      <c r="B688" s="4" t="str">
        <f>MID(VLOOKUP(A688/4,'Nyquist Rate - Tx'!$E$15:$J$270,6),(MOD(A688,4)+1),1)</f>
        <v>0</v>
      </c>
      <c r="C688" s="5">
        <f t="shared" ca="1" si="883"/>
        <v>21</v>
      </c>
      <c r="D688" s="5">
        <f t="shared" ca="1" si="880"/>
        <v>0.14699999999999999</v>
      </c>
      <c r="E688" s="5">
        <f t="shared" ca="1" si="881"/>
        <v>0.14699999999999999</v>
      </c>
      <c r="F688" s="30">
        <f t="shared" ca="1" si="884"/>
        <v>0</v>
      </c>
      <c r="G688" s="28"/>
    </row>
    <row r="689" spans="1:7" x14ac:dyDescent="0.25">
      <c r="A689" s="4">
        <f t="shared" ref="A689" si="937">A686+1</f>
        <v>227</v>
      </c>
      <c r="B689" s="4" t="str">
        <f>MID(VLOOKUP(A689/4,'Nyquist Rate - Tx'!$E$15:$J$270,6),(MOD(A689,4)+1),1)</f>
        <v>1</v>
      </c>
      <c r="C689" s="5">
        <f t="shared" ca="1" si="883"/>
        <v>-63</v>
      </c>
      <c r="D689" s="5">
        <f t="shared" ca="1" si="880"/>
        <v>-0.44099999999999995</v>
      </c>
      <c r="E689" s="5">
        <f t="shared" ca="1" si="881"/>
        <v>0.55900000000000005</v>
      </c>
      <c r="F689" s="30">
        <f t="shared" ca="1" si="884"/>
        <v>1</v>
      </c>
      <c r="G689" s="30" t="str">
        <f t="shared" ref="G689" ca="1" si="938">CONCATENATE(F689,F690,F691)</f>
        <v>111</v>
      </c>
    </row>
    <row r="690" spans="1:7" x14ac:dyDescent="0.25">
      <c r="A690" s="4">
        <f t="shared" ref="A690" si="939">A689</f>
        <v>227</v>
      </c>
      <c r="B690" s="4" t="str">
        <f>MID(VLOOKUP(A690/4,'Nyquist Rate - Tx'!$E$15:$J$270,6),(MOD(A690,4)+1),1)</f>
        <v>1</v>
      </c>
      <c r="C690" s="5">
        <f t="shared" ca="1" si="883"/>
        <v>-30</v>
      </c>
      <c r="D690" s="5">
        <f t="shared" ca="1" si="880"/>
        <v>-0.21</v>
      </c>
      <c r="E690" s="5">
        <f t="shared" ca="1" si="881"/>
        <v>0.79</v>
      </c>
      <c r="F690" s="30">
        <f t="shared" ca="1" si="884"/>
        <v>1</v>
      </c>
      <c r="G690" s="28"/>
    </row>
    <row r="691" spans="1:7" x14ac:dyDescent="0.25">
      <c r="A691" s="4">
        <f t="shared" ref="A691" si="940">A689</f>
        <v>227</v>
      </c>
      <c r="B691" s="4" t="str">
        <f>MID(VLOOKUP(A691/4,'Nyquist Rate - Tx'!$E$15:$J$270,6),(MOD(A691,4)+1),1)</f>
        <v>1</v>
      </c>
      <c r="C691" s="5">
        <f t="shared" ca="1" si="883"/>
        <v>67</v>
      </c>
      <c r="D691" s="5">
        <f t="shared" ca="1" si="880"/>
        <v>0.46899999999999997</v>
      </c>
      <c r="E691" s="5">
        <f t="shared" ca="1" si="881"/>
        <v>1.4689999999999999</v>
      </c>
      <c r="F691" s="30">
        <f t="shared" ca="1" si="884"/>
        <v>1</v>
      </c>
      <c r="G691" s="28"/>
    </row>
    <row r="692" spans="1:7" x14ac:dyDescent="0.25">
      <c r="A692" s="4">
        <f t="shared" ref="A692" si="941">A689+1</f>
        <v>228</v>
      </c>
      <c r="B692" s="4" t="str">
        <f>MID(VLOOKUP(A692/4,'Nyquist Rate - Tx'!$E$15:$J$270,6),(MOD(A692,4)+1),1)</f>
        <v>0</v>
      </c>
      <c r="C692" s="5">
        <f t="shared" ca="1" si="883"/>
        <v>-21</v>
      </c>
      <c r="D692" s="5">
        <f t="shared" ca="1" si="880"/>
        <v>-0.14699999999999999</v>
      </c>
      <c r="E692" s="5">
        <f t="shared" ca="1" si="881"/>
        <v>-0.14699999999999999</v>
      </c>
      <c r="F692" s="30">
        <f t="shared" ca="1" si="884"/>
        <v>0</v>
      </c>
      <c r="G692" s="30" t="str">
        <f t="shared" ref="G692" ca="1" si="942">CONCATENATE(F692,F693,F694)</f>
        <v>000</v>
      </c>
    </row>
    <row r="693" spans="1:7" x14ac:dyDescent="0.25">
      <c r="A693" s="4">
        <f t="shared" ref="A693" si="943">A692</f>
        <v>228</v>
      </c>
      <c r="B693" s="4" t="str">
        <f>MID(VLOOKUP(A693/4,'Nyquist Rate - Tx'!$E$15:$J$270,6),(MOD(A693,4)+1),1)</f>
        <v>0</v>
      </c>
      <c r="C693" s="5">
        <f t="shared" ca="1" si="883"/>
        <v>54</v>
      </c>
      <c r="D693" s="5">
        <f t="shared" ca="1" si="880"/>
        <v>0.378</v>
      </c>
      <c r="E693" s="5">
        <f t="shared" ca="1" si="881"/>
        <v>0.378</v>
      </c>
      <c r="F693" s="30">
        <f t="shared" ca="1" si="884"/>
        <v>0</v>
      </c>
      <c r="G693" s="28"/>
    </row>
    <row r="694" spans="1:7" x14ac:dyDescent="0.25">
      <c r="A694" s="4">
        <f t="shared" ref="A694" si="944">A692</f>
        <v>228</v>
      </c>
      <c r="B694" s="4" t="str">
        <f>MID(VLOOKUP(A694/4,'Nyquist Rate - Tx'!$E$15:$J$270,6),(MOD(A694,4)+1),1)</f>
        <v>0</v>
      </c>
      <c r="C694" s="5">
        <f t="shared" ca="1" si="883"/>
        <v>68</v>
      </c>
      <c r="D694" s="5">
        <f t="shared" ca="1" si="880"/>
        <v>0.47599999999999998</v>
      </c>
      <c r="E694" s="5">
        <f t="shared" ca="1" si="881"/>
        <v>0.47599999999999998</v>
      </c>
      <c r="F694" s="30">
        <f t="shared" ca="1" si="884"/>
        <v>0</v>
      </c>
      <c r="G694" s="28"/>
    </row>
    <row r="695" spans="1:7" x14ac:dyDescent="0.25">
      <c r="A695" s="4">
        <f t="shared" ref="A695" si="945">A692+1</f>
        <v>229</v>
      </c>
      <c r="B695" s="4" t="str">
        <f>MID(VLOOKUP(A695/4,'Nyquist Rate - Tx'!$E$15:$J$270,6),(MOD(A695,4)+1),1)</f>
        <v>0</v>
      </c>
      <c r="C695" s="5">
        <f t="shared" ca="1" si="883"/>
        <v>83</v>
      </c>
      <c r="D695" s="5">
        <f t="shared" ca="1" si="880"/>
        <v>0.58099999999999996</v>
      </c>
      <c r="E695" s="5">
        <f t="shared" ca="1" si="881"/>
        <v>0.58099999999999996</v>
      </c>
      <c r="F695" s="30">
        <f t="shared" ca="1" si="884"/>
        <v>1</v>
      </c>
      <c r="G695" s="30" t="str">
        <f t="shared" ref="G695" ca="1" si="946">CONCATENATE(F695,F696,F697)</f>
        <v>100</v>
      </c>
    </row>
    <row r="696" spans="1:7" x14ac:dyDescent="0.25">
      <c r="A696" s="4">
        <f t="shared" ref="A696" si="947">A695</f>
        <v>229</v>
      </c>
      <c r="B696" s="4" t="str">
        <f>MID(VLOOKUP(A696/4,'Nyquist Rate - Tx'!$E$15:$J$270,6),(MOD(A696,4)+1),1)</f>
        <v>0</v>
      </c>
      <c r="C696" s="5">
        <f t="shared" ca="1" si="883"/>
        <v>-72</v>
      </c>
      <c r="D696" s="5">
        <f t="shared" ca="1" si="880"/>
        <v>-0.504</v>
      </c>
      <c r="E696" s="5">
        <f t="shared" ca="1" si="881"/>
        <v>-0.504</v>
      </c>
      <c r="F696" s="30">
        <f t="shared" ca="1" si="884"/>
        <v>0</v>
      </c>
      <c r="G696" s="28"/>
    </row>
    <row r="697" spans="1:7" x14ac:dyDescent="0.25">
      <c r="A697" s="4">
        <f t="shared" ref="A697" si="948">A695</f>
        <v>229</v>
      </c>
      <c r="B697" s="4" t="str">
        <f>MID(VLOOKUP(A697/4,'Nyquist Rate - Tx'!$E$15:$J$270,6),(MOD(A697,4)+1),1)</f>
        <v>0</v>
      </c>
      <c r="C697" s="5">
        <f t="shared" ca="1" si="883"/>
        <v>-36</v>
      </c>
      <c r="D697" s="5">
        <f t="shared" ca="1" si="880"/>
        <v>-0.252</v>
      </c>
      <c r="E697" s="5">
        <f t="shared" ca="1" si="881"/>
        <v>-0.252</v>
      </c>
      <c r="F697" s="30">
        <f t="shared" ca="1" si="884"/>
        <v>0</v>
      </c>
      <c r="G697" s="28"/>
    </row>
    <row r="698" spans="1:7" x14ac:dyDescent="0.25">
      <c r="A698" s="4">
        <f t="shared" ref="A698" si="949">A695+1</f>
        <v>230</v>
      </c>
      <c r="B698" s="4" t="str">
        <f>MID(VLOOKUP(A698/4,'Nyquist Rate - Tx'!$E$15:$J$270,6),(MOD(A698,4)+1),1)</f>
        <v>0</v>
      </c>
      <c r="C698" s="5">
        <f t="shared" ca="1" si="883"/>
        <v>18</v>
      </c>
      <c r="D698" s="5">
        <f t="shared" ca="1" si="880"/>
        <v>0.126</v>
      </c>
      <c r="E698" s="5">
        <f t="shared" ca="1" si="881"/>
        <v>0.126</v>
      </c>
      <c r="F698" s="30">
        <f t="shared" ca="1" si="884"/>
        <v>0</v>
      </c>
      <c r="G698" s="30" t="str">
        <f t="shared" ref="G698" ca="1" si="950">CONCATENATE(F698,F699,F700)</f>
        <v>011</v>
      </c>
    </row>
    <row r="699" spans="1:7" x14ac:dyDescent="0.25">
      <c r="A699" s="4">
        <f t="shared" ref="A699" si="951">A698</f>
        <v>230</v>
      </c>
      <c r="B699" s="4" t="str">
        <f>MID(VLOOKUP(A699/4,'Nyquist Rate - Tx'!$E$15:$J$270,6),(MOD(A699,4)+1),1)</f>
        <v>0</v>
      </c>
      <c r="C699" s="5">
        <f t="shared" ca="1" si="883"/>
        <v>87</v>
      </c>
      <c r="D699" s="5">
        <f t="shared" ca="1" si="880"/>
        <v>0.60899999999999999</v>
      </c>
      <c r="E699" s="5">
        <f t="shared" ca="1" si="881"/>
        <v>0.60899999999999999</v>
      </c>
      <c r="F699" s="30">
        <f t="shared" ca="1" si="884"/>
        <v>1</v>
      </c>
      <c r="G699" s="28"/>
    </row>
    <row r="700" spans="1:7" x14ac:dyDescent="0.25">
      <c r="A700" s="4">
        <f t="shared" ref="A700" si="952">A698</f>
        <v>230</v>
      </c>
      <c r="B700" s="4" t="str">
        <f>MID(VLOOKUP(A700/4,'Nyquist Rate - Tx'!$E$15:$J$270,6),(MOD(A700,4)+1),1)</f>
        <v>0</v>
      </c>
      <c r="C700" s="5">
        <f t="shared" ca="1" si="883"/>
        <v>84</v>
      </c>
      <c r="D700" s="5">
        <f t="shared" ca="1" si="880"/>
        <v>0.58799999999999997</v>
      </c>
      <c r="E700" s="5">
        <f t="shared" ca="1" si="881"/>
        <v>0.58799999999999997</v>
      </c>
      <c r="F700" s="30">
        <f t="shared" ca="1" si="884"/>
        <v>1</v>
      </c>
      <c r="G700" s="28"/>
    </row>
    <row r="701" spans="1:7" x14ac:dyDescent="0.25">
      <c r="A701" s="4">
        <f t="shared" ref="A701" si="953">A698+1</f>
        <v>231</v>
      </c>
      <c r="B701" s="4" t="str">
        <f>MID(VLOOKUP(A701/4,'Nyquist Rate - Tx'!$E$15:$J$270,6),(MOD(A701,4)+1),1)</f>
        <v>0</v>
      </c>
      <c r="C701" s="5">
        <f t="shared" ca="1" si="883"/>
        <v>-23</v>
      </c>
      <c r="D701" s="5">
        <f t="shared" ca="1" si="880"/>
        <v>-0.161</v>
      </c>
      <c r="E701" s="5">
        <f t="shared" ca="1" si="881"/>
        <v>-0.161</v>
      </c>
      <c r="F701" s="30">
        <f t="shared" ca="1" si="884"/>
        <v>0</v>
      </c>
      <c r="G701" s="30" t="str">
        <f t="shared" ref="G701" ca="1" si="954">CONCATENATE(F701,F702,F703)</f>
        <v>000</v>
      </c>
    </row>
    <row r="702" spans="1:7" x14ac:dyDescent="0.25">
      <c r="A702" s="4">
        <f t="shared" ref="A702" si="955">A701</f>
        <v>231</v>
      </c>
      <c r="B702" s="4" t="str">
        <f>MID(VLOOKUP(A702/4,'Nyquist Rate - Tx'!$E$15:$J$270,6),(MOD(A702,4)+1),1)</f>
        <v>0</v>
      </c>
      <c r="C702" s="5">
        <f t="shared" ca="1" si="883"/>
        <v>7</v>
      </c>
      <c r="D702" s="5">
        <f t="shared" ca="1" si="880"/>
        <v>4.9000000000000002E-2</v>
      </c>
      <c r="E702" s="5">
        <f t="shared" ca="1" si="881"/>
        <v>4.9000000000000002E-2</v>
      </c>
      <c r="F702" s="30">
        <f t="shared" ca="1" si="884"/>
        <v>0</v>
      </c>
      <c r="G702" s="28"/>
    </row>
    <row r="703" spans="1:7" x14ac:dyDescent="0.25">
      <c r="A703" s="4">
        <f t="shared" ref="A703" si="956">A701</f>
        <v>231</v>
      </c>
      <c r="B703" s="4" t="str">
        <f>MID(VLOOKUP(A703/4,'Nyquist Rate - Tx'!$E$15:$J$270,6),(MOD(A703,4)+1),1)</f>
        <v>0</v>
      </c>
      <c r="C703" s="5">
        <f t="shared" ca="1" si="883"/>
        <v>-67</v>
      </c>
      <c r="D703" s="5">
        <f t="shared" ca="1" si="880"/>
        <v>-0.46899999999999997</v>
      </c>
      <c r="E703" s="5">
        <f t="shared" ca="1" si="881"/>
        <v>-0.46899999999999997</v>
      </c>
      <c r="F703" s="30">
        <f t="shared" ca="1" si="884"/>
        <v>0</v>
      </c>
      <c r="G703" s="28"/>
    </row>
    <row r="704" spans="1:7" x14ac:dyDescent="0.25">
      <c r="A704" s="4">
        <f t="shared" ref="A704" si="957">A701+1</f>
        <v>232</v>
      </c>
      <c r="B704" s="4" t="str">
        <f>MID(VLOOKUP(A704/4,'Nyquist Rate - Tx'!$E$15:$J$270,6),(MOD(A704,4)+1),1)</f>
        <v>0</v>
      </c>
      <c r="C704" s="5">
        <f t="shared" ca="1" si="883"/>
        <v>-9</v>
      </c>
      <c r="D704" s="5">
        <f t="shared" ca="1" si="880"/>
        <v>-6.3E-2</v>
      </c>
      <c r="E704" s="5">
        <f t="shared" ca="1" si="881"/>
        <v>-6.3E-2</v>
      </c>
      <c r="F704" s="30">
        <f t="shared" ca="1" si="884"/>
        <v>0</v>
      </c>
      <c r="G704" s="30" t="str">
        <f t="shared" ref="G704" ca="1" si="958">CONCATENATE(F704,F705,F706)</f>
        <v>000</v>
      </c>
    </row>
    <row r="705" spans="1:7" x14ac:dyDescent="0.25">
      <c r="A705" s="4">
        <f t="shared" ref="A705" si="959">A704</f>
        <v>232</v>
      </c>
      <c r="B705" s="4" t="str">
        <f>MID(VLOOKUP(A705/4,'Nyquist Rate - Tx'!$E$15:$J$270,6),(MOD(A705,4)+1),1)</f>
        <v>0</v>
      </c>
      <c r="C705" s="5">
        <f t="shared" ca="1" si="883"/>
        <v>44</v>
      </c>
      <c r="D705" s="5">
        <f t="shared" ca="1" si="880"/>
        <v>0.308</v>
      </c>
      <c r="E705" s="5">
        <f t="shared" ca="1" si="881"/>
        <v>0.308</v>
      </c>
      <c r="F705" s="30">
        <f t="shared" ca="1" si="884"/>
        <v>0</v>
      </c>
      <c r="G705" s="28"/>
    </row>
    <row r="706" spans="1:7" x14ac:dyDescent="0.25">
      <c r="A706" s="4">
        <f t="shared" ref="A706" si="960">A704</f>
        <v>232</v>
      </c>
      <c r="B706" s="4" t="str">
        <f>MID(VLOOKUP(A706/4,'Nyquist Rate - Tx'!$E$15:$J$270,6),(MOD(A706,4)+1),1)</f>
        <v>0</v>
      </c>
      <c r="C706" s="5">
        <f t="shared" ca="1" si="883"/>
        <v>-95</v>
      </c>
      <c r="D706" s="5">
        <f t="shared" ca="1" si="880"/>
        <v>-0.66499999999999992</v>
      </c>
      <c r="E706" s="5">
        <f t="shared" ca="1" si="881"/>
        <v>-0.66499999999999992</v>
      </c>
      <c r="F706" s="30">
        <f t="shared" ca="1" si="884"/>
        <v>0</v>
      </c>
      <c r="G706" s="28"/>
    </row>
    <row r="707" spans="1:7" x14ac:dyDescent="0.25">
      <c r="A707" s="4">
        <f t="shared" ref="A707" si="961">A704+1</f>
        <v>233</v>
      </c>
      <c r="B707" s="4" t="str">
        <f>MID(VLOOKUP(A707/4,'Nyquist Rate - Tx'!$E$15:$J$270,6),(MOD(A707,4)+1),1)</f>
        <v>1</v>
      </c>
      <c r="C707" s="5">
        <f t="shared" ca="1" si="883"/>
        <v>79</v>
      </c>
      <c r="D707" s="5">
        <f t="shared" ca="1" si="880"/>
        <v>0.55299999999999994</v>
      </c>
      <c r="E707" s="5">
        <f t="shared" ca="1" si="881"/>
        <v>1.5529999999999999</v>
      </c>
      <c r="F707" s="30">
        <f t="shared" ca="1" si="884"/>
        <v>1</v>
      </c>
      <c r="G707" s="30" t="str">
        <f t="shared" ref="G707" ca="1" si="962">CONCATENATE(F707,F708,F709)</f>
        <v>111</v>
      </c>
    </row>
    <row r="708" spans="1:7" x14ac:dyDescent="0.25">
      <c r="A708" s="4">
        <f t="shared" ref="A708" si="963">A707</f>
        <v>233</v>
      </c>
      <c r="B708" s="4" t="str">
        <f>MID(VLOOKUP(A708/4,'Nyquist Rate - Tx'!$E$15:$J$270,6),(MOD(A708,4)+1),1)</f>
        <v>1</v>
      </c>
      <c r="C708" s="5">
        <f t="shared" ca="1" si="883"/>
        <v>-34</v>
      </c>
      <c r="D708" s="5">
        <f t="shared" ca="1" si="880"/>
        <v>-0.23799999999999999</v>
      </c>
      <c r="E708" s="5">
        <f t="shared" ca="1" si="881"/>
        <v>0.76200000000000001</v>
      </c>
      <c r="F708" s="30">
        <f t="shared" ca="1" si="884"/>
        <v>1</v>
      </c>
      <c r="G708" s="28"/>
    </row>
    <row r="709" spans="1:7" x14ac:dyDescent="0.25">
      <c r="A709" s="4">
        <f t="shared" ref="A709" si="964">A707</f>
        <v>233</v>
      </c>
      <c r="B709" s="4" t="str">
        <f>MID(VLOOKUP(A709/4,'Nyquist Rate - Tx'!$E$15:$J$270,6),(MOD(A709,4)+1),1)</f>
        <v>1</v>
      </c>
      <c r="C709" s="5">
        <f t="shared" ca="1" si="883"/>
        <v>83</v>
      </c>
      <c r="D709" s="5">
        <f t="shared" ca="1" si="880"/>
        <v>0.58099999999999996</v>
      </c>
      <c r="E709" s="5">
        <f t="shared" ca="1" si="881"/>
        <v>1.581</v>
      </c>
      <c r="F709" s="30">
        <f t="shared" ca="1" si="884"/>
        <v>1</v>
      </c>
      <c r="G709" s="28"/>
    </row>
    <row r="710" spans="1:7" x14ac:dyDescent="0.25">
      <c r="A710" s="4">
        <f t="shared" ref="A710" si="965">A707+1</f>
        <v>234</v>
      </c>
      <c r="B710" s="4" t="str">
        <f>MID(VLOOKUP(A710/4,'Nyquist Rate - Tx'!$E$15:$J$270,6),(MOD(A710,4)+1),1)</f>
        <v>1</v>
      </c>
      <c r="C710" s="5">
        <f t="shared" ca="1" si="883"/>
        <v>-58</v>
      </c>
      <c r="D710" s="5">
        <f t="shared" ca="1" si="880"/>
        <v>-0.40599999999999997</v>
      </c>
      <c r="E710" s="5">
        <f t="shared" ca="1" si="881"/>
        <v>0.59400000000000008</v>
      </c>
      <c r="F710" s="30">
        <f t="shared" ca="1" si="884"/>
        <v>1</v>
      </c>
      <c r="G710" s="30" t="str">
        <f t="shared" ref="G710" ca="1" si="966">CONCATENATE(F710,F711,F712)</f>
        <v>111</v>
      </c>
    </row>
    <row r="711" spans="1:7" x14ac:dyDescent="0.25">
      <c r="A711" s="4">
        <f t="shared" ref="A711" si="967">A710</f>
        <v>234</v>
      </c>
      <c r="B711" s="4" t="str">
        <f>MID(VLOOKUP(A711/4,'Nyquist Rate - Tx'!$E$15:$J$270,6),(MOD(A711,4)+1),1)</f>
        <v>1</v>
      </c>
      <c r="C711" s="5">
        <f t="shared" ca="1" si="883"/>
        <v>45</v>
      </c>
      <c r="D711" s="5">
        <f t="shared" ca="1" si="880"/>
        <v>0.315</v>
      </c>
      <c r="E711" s="5">
        <f t="shared" ca="1" si="881"/>
        <v>1.3149999999999999</v>
      </c>
      <c r="F711" s="30">
        <f t="shared" ca="1" si="884"/>
        <v>1</v>
      </c>
      <c r="G711" s="28"/>
    </row>
    <row r="712" spans="1:7" x14ac:dyDescent="0.25">
      <c r="A712" s="4">
        <f t="shared" ref="A712" si="968">A710</f>
        <v>234</v>
      </c>
      <c r="B712" s="4" t="str">
        <f>MID(VLOOKUP(A712/4,'Nyquist Rate - Tx'!$E$15:$J$270,6),(MOD(A712,4)+1),1)</f>
        <v>1</v>
      </c>
      <c r="C712" s="5">
        <f t="shared" ca="1" si="883"/>
        <v>-31</v>
      </c>
      <c r="D712" s="5">
        <f t="shared" ref="D712:D775" ca="1" si="969">(C712/100)*$C$2</f>
        <v>-0.217</v>
      </c>
      <c r="E712" s="5">
        <f t="shared" ref="E712:E775" ca="1" si="970">B712+D712</f>
        <v>0.78300000000000003</v>
      </c>
      <c r="F712" s="30">
        <f t="shared" ca="1" si="884"/>
        <v>1</v>
      </c>
      <c r="G712" s="28"/>
    </row>
    <row r="713" spans="1:7" x14ac:dyDescent="0.25">
      <c r="A713" s="4">
        <f t="shared" ref="A713" si="971">A710+1</f>
        <v>235</v>
      </c>
      <c r="B713" s="4" t="str">
        <f>MID(VLOOKUP(A713/4,'Nyquist Rate - Tx'!$E$15:$J$270,6),(MOD(A713,4)+1),1)</f>
        <v>0</v>
      </c>
      <c r="C713" s="5">
        <f t="shared" ref="C713:C776" ca="1" si="972">RANDBETWEEN(-100,100)</f>
        <v>-72</v>
      </c>
      <c r="D713" s="5">
        <f t="shared" ca="1" si="969"/>
        <v>-0.504</v>
      </c>
      <c r="E713" s="5">
        <f t="shared" ca="1" si="970"/>
        <v>-0.504</v>
      </c>
      <c r="F713" s="30">
        <f t="shared" ref="F713:F776" ca="1" si="973">IF(E713&lt;0.5, 0, 1)</f>
        <v>0</v>
      </c>
      <c r="G713" s="30" t="str">
        <f t="shared" ref="G713" ca="1" si="974">CONCATENATE(F713,F714,F715)</f>
        <v>000</v>
      </c>
    </row>
    <row r="714" spans="1:7" x14ac:dyDescent="0.25">
      <c r="A714" s="4">
        <f t="shared" ref="A714" si="975">A713</f>
        <v>235</v>
      </c>
      <c r="B714" s="4" t="str">
        <f>MID(VLOOKUP(A714/4,'Nyquist Rate - Tx'!$E$15:$J$270,6),(MOD(A714,4)+1),1)</f>
        <v>0</v>
      </c>
      <c r="C714" s="5">
        <f t="shared" ca="1" si="972"/>
        <v>-40</v>
      </c>
      <c r="D714" s="5">
        <f t="shared" ca="1" si="969"/>
        <v>-0.27999999999999997</v>
      </c>
      <c r="E714" s="5">
        <f t="shared" ca="1" si="970"/>
        <v>-0.27999999999999997</v>
      </c>
      <c r="F714" s="30">
        <f t="shared" ca="1" si="973"/>
        <v>0</v>
      </c>
      <c r="G714" s="28"/>
    </row>
    <row r="715" spans="1:7" x14ac:dyDescent="0.25">
      <c r="A715" s="4">
        <f t="shared" ref="A715" si="976">A713</f>
        <v>235</v>
      </c>
      <c r="B715" s="4" t="str">
        <f>MID(VLOOKUP(A715/4,'Nyquist Rate - Tx'!$E$15:$J$270,6),(MOD(A715,4)+1),1)</f>
        <v>0</v>
      </c>
      <c r="C715" s="5">
        <f t="shared" ca="1" si="972"/>
        <v>35</v>
      </c>
      <c r="D715" s="5">
        <f t="shared" ca="1" si="969"/>
        <v>0.24499999999999997</v>
      </c>
      <c r="E715" s="5">
        <f t="shared" ca="1" si="970"/>
        <v>0.24499999999999997</v>
      </c>
      <c r="F715" s="30">
        <f t="shared" ca="1" si="973"/>
        <v>0</v>
      </c>
      <c r="G715" s="28"/>
    </row>
    <row r="716" spans="1:7" x14ac:dyDescent="0.25">
      <c r="A716" s="4">
        <f t="shared" ref="A716" si="977">A713+1</f>
        <v>236</v>
      </c>
      <c r="B716" s="4" t="str">
        <f>MID(VLOOKUP(A716/4,'Nyquist Rate - Tx'!$E$15:$J$270,6),(MOD(A716,4)+1),1)</f>
        <v>0</v>
      </c>
      <c r="C716" s="5">
        <f t="shared" ca="1" si="972"/>
        <v>-53</v>
      </c>
      <c r="D716" s="5">
        <f t="shared" ca="1" si="969"/>
        <v>-0.371</v>
      </c>
      <c r="E716" s="5">
        <f t="shared" ca="1" si="970"/>
        <v>-0.371</v>
      </c>
      <c r="F716" s="30">
        <f t="shared" ca="1" si="973"/>
        <v>0</v>
      </c>
      <c r="G716" s="30" t="str">
        <f t="shared" ref="G716" ca="1" si="978">CONCATENATE(F716,F717,F718)</f>
        <v>000</v>
      </c>
    </row>
    <row r="717" spans="1:7" x14ac:dyDescent="0.25">
      <c r="A717" s="4">
        <f t="shared" ref="A717" si="979">A716</f>
        <v>236</v>
      </c>
      <c r="B717" s="4" t="str">
        <f>MID(VLOOKUP(A717/4,'Nyquist Rate - Tx'!$E$15:$J$270,6),(MOD(A717,4)+1),1)</f>
        <v>0</v>
      </c>
      <c r="C717" s="5">
        <f t="shared" ca="1" si="972"/>
        <v>19</v>
      </c>
      <c r="D717" s="5">
        <f t="shared" ca="1" si="969"/>
        <v>0.13299999999999998</v>
      </c>
      <c r="E717" s="5">
        <f t="shared" ca="1" si="970"/>
        <v>0.13299999999999998</v>
      </c>
      <c r="F717" s="30">
        <f t="shared" ca="1" si="973"/>
        <v>0</v>
      </c>
      <c r="G717" s="28"/>
    </row>
    <row r="718" spans="1:7" x14ac:dyDescent="0.25">
      <c r="A718" s="4">
        <f t="shared" ref="A718" si="980">A716</f>
        <v>236</v>
      </c>
      <c r="B718" s="4" t="str">
        <f>MID(VLOOKUP(A718/4,'Nyquist Rate - Tx'!$E$15:$J$270,6),(MOD(A718,4)+1),1)</f>
        <v>0</v>
      </c>
      <c r="C718" s="5">
        <f t="shared" ca="1" si="972"/>
        <v>42</v>
      </c>
      <c r="D718" s="5">
        <f t="shared" ca="1" si="969"/>
        <v>0.29399999999999998</v>
      </c>
      <c r="E718" s="5">
        <f t="shared" ca="1" si="970"/>
        <v>0.29399999999999998</v>
      </c>
      <c r="F718" s="30">
        <f t="shared" ca="1" si="973"/>
        <v>0</v>
      </c>
      <c r="G718" s="28"/>
    </row>
    <row r="719" spans="1:7" x14ac:dyDescent="0.25">
      <c r="A719" s="4">
        <f t="shared" ref="A719" si="981">A716+1</f>
        <v>237</v>
      </c>
      <c r="B719" s="4" t="str">
        <f>MID(VLOOKUP(A719/4,'Nyquist Rate - Tx'!$E$15:$J$270,6),(MOD(A719,4)+1),1)</f>
        <v>0</v>
      </c>
      <c r="C719" s="5">
        <f t="shared" ca="1" si="972"/>
        <v>25</v>
      </c>
      <c r="D719" s="5">
        <f t="shared" ca="1" si="969"/>
        <v>0.17499999999999999</v>
      </c>
      <c r="E719" s="5">
        <f t="shared" ca="1" si="970"/>
        <v>0.17499999999999999</v>
      </c>
      <c r="F719" s="30">
        <f t="shared" ca="1" si="973"/>
        <v>0</v>
      </c>
      <c r="G719" s="30" t="str">
        <f t="shared" ref="G719" ca="1" si="982">CONCATENATE(F719,F720,F721)</f>
        <v>000</v>
      </c>
    </row>
    <row r="720" spans="1:7" x14ac:dyDescent="0.25">
      <c r="A720" s="4">
        <f t="shared" ref="A720" si="983">A719</f>
        <v>237</v>
      </c>
      <c r="B720" s="4" t="str">
        <f>MID(VLOOKUP(A720/4,'Nyquist Rate - Tx'!$E$15:$J$270,6),(MOD(A720,4)+1),1)</f>
        <v>0</v>
      </c>
      <c r="C720" s="5">
        <f t="shared" ca="1" si="972"/>
        <v>40</v>
      </c>
      <c r="D720" s="5">
        <f t="shared" ca="1" si="969"/>
        <v>0.27999999999999997</v>
      </c>
      <c r="E720" s="5">
        <f t="shared" ca="1" si="970"/>
        <v>0.27999999999999997</v>
      </c>
      <c r="F720" s="30">
        <f t="shared" ca="1" si="973"/>
        <v>0</v>
      </c>
      <c r="G720" s="28"/>
    </row>
    <row r="721" spans="1:7" x14ac:dyDescent="0.25">
      <c r="A721" s="4">
        <f t="shared" ref="A721" si="984">A719</f>
        <v>237</v>
      </c>
      <c r="B721" s="4" t="str">
        <f>MID(VLOOKUP(A721/4,'Nyquist Rate - Tx'!$E$15:$J$270,6),(MOD(A721,4)+1),1)</f>
        <v>0</v>
      </c>
      <c r="C721" s="5">
        <f t="shared" ca="1" si="972"/>
        <v>46</v>
      </c>
      <c r="D721" s="5">
        <f t="shared" ca="1" si="969"/>
        <v>0.32200000000000001</v>
      </c>
      <c r="E721" s="5">
        <f t="shared" ca="1" si="970"/>
        <v>0.32200000000000001</v>
      </c>
      <c r="F721" s="30">
        <f t="shared" ca="1" si="973"/>
        <v>0</v>
      </c>
      <c r="G721" s="28"/>
    </row>
    <row r="722" spans="1:7" x14ac:dyDescent="0.25">
      <c r="A722" s="4">
        <f t="shared" ref="A722" si="985">A719+1</f>
        <v>238</v>
      </c>
      <c r="B722" s="4" t="str">
        <f>MID(VLOOKUP(A722/4,'Nyquist Rate - Tx'!$E$15:$J$270,6),(MOD(A722,4)+1),1)</f>
        <v>0</v>
      </c>
      <c r="C722" s="5">
        <f t="shared" ca="1" si="972"/>
        <v>45</v>
      </c>
      <c r="D722" s="5">
        <f t="shared" ca="1" si="969"/>
        <v>0.315</v>
      </c>
      <c r="E722" s="5">
        <f t="shared" ca="1" si="970"/>
        <v>0.315</v>
      </c>
      <c r="F722" s="30">
        <f t="shared" ca="1" si="973"/>
        <v>0</v>
      </c>
      <c r="G722" s="30" t="str">
        <f t="shared" ref="G722" ca="1" si="986">CONCATENATE(F722,F723,F724)</f>
        <v>010</v>
      </c>
    </row>
    <row r="723" spans="1:7" x14ac:dyDescent="0.25">
      <c r="A723" s="4">
        <f t="shared" ref="A723" si="987">A722</f>
        <v>238</v>
      </c>
      <c r="B723" s="4" t="str">
        <f>MID(VLOOKUP(A723/4,'Nyquist Rate - Tx'!$E$15:$J$270,6),(MOD(A723,4)+1),1)</f>
        <v>0</v>
      </c>
      <c r="C723" s="5">
        <f t="shared" ca="1" si="972"/>
        <v>72</v>
      </c>
      <c r="D723" s="5">
        <f t="shared" ca="1" si="969"/>
        <v>0.504</v>
      </c>
      <c r="E723" s="5">
        <f t="shared" ca="1" si="970"/>
        <v>0.504</v>
      </c>
      <c r="F723" s="30">
        <f t="shared" ca="1" si="973"/>
        <v>1</v>
      </c>
      <c r="G723" s="28"/>
    </row>
    <row r="724" spans="1:7" x14ac:dyDescent="0.25">
      <c r="A724" s="4">
        <f t="shared" ref="A724" si="988">A722</f>
        <v>238</v>
      </c>
      <c r="B724" s="4" t="str">
        <f>MID(VLOOKUP(A724/4,'Nyquist Rate - Tx'!$E$15:$J$270,6),(MOD(A724,4)+1),1)</f>
        <v>0</v>
      </c>
      <c r="C724" s="5">
        <f t="shared" ca="1" si="972"/>
        <v>-73</v>
      </c>
      <c r="D724" s="5">
        <f t="shared" ca="1" si="969"/>
        <v>-0.51100000000000001</v>
      </c>
      <c r="E724" s="5">
        <f t="shared" ca="1" si="970"/>
        <v>-0.51100000000000001</v>
      </c>
      <c r="F724" s="30">
        <f t="shared" ca="1" si="973"/>
        <v>0</v>
      </c>
      <c r="G724" s="28"/>
    </row>
    <row r="725" spans="1:7" x14ac:dyDescent="0.25">
      <c r="A725" s="4">
        <f t="shared" ref="A725" si="989">A722+1</f>
        <v>239</v>
      </c>
      <c r="B725" s="4" t="str">
        <f>MID(VLOOKUP(A725/4,'Nyquist Rate - Tx'!$E$15:$J$270,6),(MOD(A725,4)+1),1)</f>
        <v>0</v>
      </c>
      <c r="C725" s="5">
        <f t="shared" ca="1" si="972"/>
        <v>94</v>
      </c>
      <c r="D725" s="5">
        <f t="shared" ca="1" si="969"/>
        <v>0.65799999999999992</v>
      </c>
      <c r="E725" s="5">
        <f t="shared" ca="1" si="970"/>
        <v>0.65799999999999992</v>
      </c>
      <c r="F725" s="30">
        <f t="shared" ca="1" si="973"/>
        <v>1</v>
      </c>
      <c r="G725" s="30" t="str">
        <f t="shared" ref="G725" ca="1" si="990">CONCATENATE(F725,F726,F727)</f>
        <v>100</v>
      </c>
    </row>
    <row r="726" spans="1:7" x14ac:dyDescent="0.25">
      <c r="A726" s="4">
        <f t="shared" ref="A726" si="991">A725</f>
        <v>239</v>
      </c>
      <c r="B726" s="4" t="str">
        <f>MID(VLOOKUP(A726/4,'Nyquist Rate - Tx'!$E$15:$J$270,6),(MOD(A726,4)+1),1)</f>
        <v>0</v>
      </c>
      <c r="C726" s="5">
        <f t="shared" ca="1" si="972"/>
        <v>-58</v>
      </c>
      <c r="D726" s="5">
        <f t="shared" ca="1" si="969"/>
        <v>-0.40599999999999997</v>
      </c>
      <c r="E726" s="5">
        <f t="shared" ca="1" si="970"/>
        <v>-0.40599999999999997</v>
      </c>
      <c r="F726" s="30">
        <f t="shared" ca="1" si="973"/>
        <v>0</v>
      </c>
      <c r="G726" s="28"/>
    </row>
    <row r="727" spans="1:7" x14ac:dyDescent="0.25">
      <c r="A727" s="4">
        <f t="shared" ref="A727" si="992">A725</f>
        <v>239</v>
      </c>
      <c r="B727" s="4" t="str">
        <f>MID(VLOOKUP(A727/4,'Nyquist Rate - Tx'!$E$15:$J$270,6),(MOD(A727,4)+1),1)</f>
        <v>0</v>
      </c>
      <c r="C727" s="5">
        <f t="shared" ca="1" si="972"/>
        <v>-51</v>
      </c>
      <c r="D727" s="5">
        <f t="shared" ca="1" si="969"/>
        <v>-0.35699999999999998</v>
      </c>
      <c r="E727" s="5">
        <f t="shared" ca="1" si="970"/>
        <v>-0.35699999999999998</v>
      </c>
      <c r="F727" s="30">
        <f t="shared" ca="1" si="973"/>
        <v>0</v>
      </c>
      <c r="G727" s="28"/>
    </row>
    <row r="728" spans="1:7" x14ac:dyDescent="0.25">
      <c r="A728" s="4">
        <f t="shared" ref="A728" si="993">A725+1</f>
        <v>240</v>
      </c>
      <c r="B728" s="4" t="str">
        <f>MID(VLOOKUP(A728/4,'Nyquist Rate - Tx'!$E$15:$J$270,6),(MOD(A728,4)+1),1)</f>
        <v>1</v>
      </c>
      <c r="C728" s="5">
        <f t="shared" ca="1" si="972"/>
        <v>-56</v>
      </c>
      <c r="D728" s="5">
        <f t="shared" ca="1" si="969"/>
        <v>-0.39200000000000002</v>
      </c>
      <c r="E728" s="5">
        <f t="shared" ca="1" si="970"/>
        <v>0.60799999999999998</v>
      </c>
      <c r="F728" s="30">
        <f t="shared" ca="1" si="973"/>
        <v>1</v>
      </c>
      <c r="G728" s="30" t="str">
        <f t="shared" ref="G728" ca="1" si="994">CONCATENATE(F728,F729,F730)</f>
        <v>111</v>
      </c>
    </row>
    <row r="729" spans="1:7" x14ac:dyDescent="0.25">
      <c r="A729" s="4">
        <f t="shared" ref="A729" si="995">A728</f>
        <v>240</v>
      </c>
      <c r="B729" s="4" t="str">
        <f>MID(VLOOKUP(A729/4,'Nyquist Rate - Tx'!$E$15:$J$270,6),(MOD(A729,4)+1),1)</f>
        <v>1</v>
      </c>
      <c r="C729" s="5">
        <f t="shared" ca="1" si="972"/>
        <v>-43</v>
      </c>
      <c r="D729" s="5">
        <f t="shared" ca="1" si="969"/>
        <v>-0.30099999999999999</v>
      </c>
      <c r="E729" s="5">
        <f t="shared" ca="1" si="970"/>
        <v>0.69900000000000007</v>
      </c>
      <c r="F729" s="30">
        <f t="shared" ca="1" si="973"/>
        <v>1</v>
      </c>
      <c r="G729" s="28"/>
    </row>
    <row r="730" spans="1:7" x14ac:dyDescent="0.25">
      <c r="A730" s="4">
        <f t="shared" ref="A730" si="996">A728</f>
        <v>240</v>
      </c>
      <c r="B730" s="4" t="str">
        <f>MID(VLOOKUP(A730/4,'Nyquist Rate - Tx'!$E$15:$J$270,6),(MOD(A730,4)+1),1)</f>
        <v>1</v>
      </c>
      <c r="C730" s="5">
        <f t="shared" ca="1" si="972"/>
        <v>73</v>
      </c>
      <c r="D730" s="5">
        <f t="shared" ca="1" si="969"/>
        <v>0.51100000000000001</v>
      </c>
      <c r="E730" s="5">
        <f t="shared" ca="1" si="970"/>
        <v>1.5110000000000001</v>
      </c>
      <c r="F730" s="30">
        <f t="shared" ca="1" si="973"/>
        <v>1</v>
      </c>
      <c r="G730" s="28"/>
    </row>
    <row r="731" spans="1:7" x14ac:dyDescent="0.25">
      <c r="A731" s="4">
        <f t="shared" ref="A731" si="997">A728+1</f>
        <v>241</v>
      </c>
      <c r="B731" s="4" t="str">
        <f>MID(VLOOKUP(A731/4,'Nyquist Rate - Tx'!$E$15:$J$270,6),(MOD(A731,4)+1),1)</f>
        <v>0</v>
      </c>
      <c r="C731" s="5">
        <f t="shared" ca="1" si="972"/>
        <v>-19</v>
      </c>
      <c r="D731" s="5">
        <f t="shared" ca="1" si="969"/>
        <v>-0.13299999999999998</v>
      </c>
      <c r="E731" s="5">
        <f t="shared" ca="1" si="970"/>
        <v>-0.13299999999999998</v>
      </c>
      <c r="F731" s="30">
        <f t="shared" ca="1" si="973"/>
        <v>0</v>
      </c>
      <c r="G731" s="30" t="str">
        <f t="shared" ref="G731" ca="1" si="998">CONCATENATE(F731,F732,F733)</f>
        <v>001</v>
      </c>
    </row>
    <row r="732" spans="1:7" x14ac:dyDescent="0.25">
      <c r="A732" s="4">
        <f t="shared" ref="A732" si="999">A731</f>
        <v>241</v>
      </c>
      <c r="B732" s="4" t="str">
        <f>MID(VLOOKUP(A732/4,'Nyquist Rate - Tx'!$E$15:$J$270,6),(MOD(A732,4)+1),1)</f>
        <v>0</v>
      </c>
      <c r="C732" s="5">
        <f t="shared" ca="1" si="972"/>
        <v>63</v>
      </c>
      <c r="D732" s="5">
        <f t="shared" ca="1" si="969"/>
        <v>0.44099999999999995</v>
      </c>
      <c r="E732" s="5">
        <f t="shared" ca="1" si="970"/>
        <v>0.44099999999999995</v>
      </c>
      <c r="F732" s="30">
        <f t="shared" ca="1" si="973"/>
        <v>0</v>
      </c>
      <c r="G732" s="28"/>
    </row>
    <row r="733" spans="1:7" x14ac:dyDescent="0.25">
      <c r="A733" s="4">
        <f t="shared" ref="A733" si="1000">A731</f>
        <v>241</v>
      </c>
      <c r="B733" s="4" t="str">
        <f>MID(VLOOKUP(A733/4,'Nyquist Rate - Tx'!$E$15:$J$270,6),(MOD(A733,4)+1),1)</f>
        <v>0</v>
      </c>
      <c r="C733" s="5">
        <f t="shared" ca="1" si="972"/>
        <v>79</v>
      </c>
      <c r="D733" s="5">
        <f t="shared" ca="1" si="969"/>
        <v>0.55299999999999994</v>
      </c>
      <c r="E733" s="5">
        <f t="shared" ca="1" si="970"/>
        <v>0.55299999999999994</v>
      </c>
      <c r="F733" s="30">
        <f t="shared" ca="1" si="973"/>
        <v>1</v>
      </c>
      <c r="G733" s="28"/>
    </row>
    <row r="734" spans="1:7" x14ac:dyDescent="0.25">
      <c r="A734" s="4">
        <f t="shared" ref="A734" si="1001">A731+1</f>
        <v>242</v>
      </c>
      <c r="B734" s="4" t="str">
        <f>MID(VLOOKUP(A734/4,'Nyquist Rate - Tx'!$E$15:$J$270,6),(MOD(A734,4)+1),1)</f>
        <v>0</v>
      </c>
      <c r="C734" s="5">
        <f t="shared" ca="1" si="972"/>
        <v>71</v>
      </c>
      <c r="D734" s="5">
        <f t="shared" ca="1" si="969"/>
        <v>0.49699999999999994</v>
      </c>
      <c r="E734" s="5">
        <f t="shared" ca="1" si="970"/>
        <v>0.49699999999999994</v>
      </c>
      <c r="F734" s="30">
        <f t="shared" ca="1" si="973"/>
        <v>0</v>
      </c>
      <c r="G734" s="30" t="str">
        <f t="shared" ref="G734" ca="1" si="1002">CONCATENATE(F734,F735,F736)</f>
        <v>000</v>
      </c>
    </row>
    <row r="735" spans="1:7" x14ac:dyDescent="0.25">
      <c r="A735" s="4">
        <f t="shared" ref="A735" si="1003">A734</f>
        <v>242</v>
      </c>
      <c r="B735" s="4" t="str">
        <f>MID(VLOOKUP(A735/4,'Nyquist Rate - Tx'!$E$15:$J$270,6),(MOD(A735,4)+1),1)</f>
        <v>0</v>
      </c>
      <c r="C735" s="5">
        <f t="shared" ca="1" si="972"/>
        <v>-33</v>
      </c>
      <c r="D735" s="5">
        <f t="shared" ca="1" si="969"/>
        <v>-0.23099999999999998</v>
      </c>
      <c r="E735" s="5">
        <f t="shared" ca="1" si="970"/>
        <v>-0.23099999999999998</v>
      </c>
      <c r="F735" s="30">
        <f t="shared" ca="1" si="973"/>
        <v>0</v>
      </c>
      <c r="G735" s="28"/>
    </row>
    <row r="736" spans="1:7" x14ac:dyDescent="0.25">
      <c r="A736" s="4">
        <f t="shared" ref="A736" si="1004">A734</f>
        <v>242</v>
      </c>
      <c r="B736" s="4" t="str">
        <f>MID(VLOOKUP(A736/4,'Nyquist Rate - Tx'!$E$15:$J$270,6),(MOD(A736,4)+1),1)</f>
        <v>0</v>
      </c>
      <c r="C736" s="5">
        <f t="shared" ca="1" si="972"/>
        <v>-84</v>
      </c>
      <c r="D736" s="5">
        <f t="shared" ca="1" si="969"/>
        <v>-0.58799999999999997</v>
      </c>
      <c r="E736" s="5">
        <f t="shared" ca="1" si="970"/>
        <v>-0.58799999999999997</v>
      </c>
      <c r="F736" s="30">
        <f t="shared" ca="1" si="973"/>
        <v>0</v>
      </c>
      <c r="G736" s="28"/>
    </row>
    <row r="737" spans="1:7" x14ac:dyDescent="0.25">
      <c r="A737" s="4">
        <f t="shared" ref="A737" si="1005">A734+1</f>
        <v>243</v>
      </c>
      <c r="B737" s="4" t="str">
        <f>MID(VLOOKUP(A737/4,'Nyquist Rate - Tx'!$E$15:$J$270,6),(MOD(A737,4)+1),1)</f>
        <v>1</v>
      </c>
      <c r="C737" s="5">
        <f t="shared" ca="1" si="972"/>
        <v>-84</v>
      </c>
      <c r="D737" s="5">
        <f t="shared" ca="1" si="969"/>
        <v>-0.58799999999999997</v>
      </c>
      <c r="E737" s="5">
        <f t="shared" ca="1" si="970"/>
        <v>0.41200000000000003</v>
      </c>
      <c r="F737" s="30">
        <f t="shared" ca="1" si="973"/>
        <v>0</v>
      </c>
      <c r="G737" s="30" t="str">
        <f t="shared" ref="G737" ca="1" si="1006">CONCATENATE(F737,F738,F739)</f>
        <v>000</v>
      </c>
    </row>
    <row r="738" spans="1:7" x14ac:dyDescent="0.25">
      <c r="A738" s="4">
        <f t="shared" ref="A738" si="1007">A737</f>
        <v>243</v>
      </c>
      <c r="B738" s="4" t="str">
        <f>MID(VLOOKUP(A738/4,'Nyquist Rate - Tx'!$E$15:$J$270,6),(MOD(A738,4)+1),1)</f>
        <v>1</v>
      </c>
      <c r="C738" s="5">
        <f t="shared" ca="1" si="972"/>
        <v>-95</v>
      </c>
      <c r="D738" s="5">
        <f t="shared" ca="1" si="969"/>
        <v>-0.66499999999999992</v>
      </c>
      <c r="E738" s="5">
        <f t="shared" ca="1" si="970"/>
        <v>0.33500000000000008</v>
      </c>
      <c r="F738" s="30">
        <f t="shared" ca="1" si="973"/>
        <v>0</v>
      </c>
      <c r="G738" s="28"/>
    </row>
    <row r="739" spans="1:7" x14ac:dyDescent="0.25">
      <c r="A739" s="4">
        <f t="shared" ref="A739" si="1008">A737</f>
        <v>243</v>
      </c>
      <c r="B739" s="4" t="str">
        <f>MID(VLOOKUP(A739/4,'Nyquist Rate - Tx'!$E$15:$J$270,6),(MOD(A739,4)+1),1)</f>
        <v>1</v>
      </c>
      <c r="C739" s="5">
        <f t="shared" ca="1" si="972"/>
        <v>-87</v>
      </c>
      <c r="D739" s="5">
        <f t="shared" ca="1" si="969"/>
        <v>-0.60899999999999999</v>
      </c>
      <c r="E739" s="5">
        <f t="shared" ca="1" si="970"/>
        <v>0.39100000000000001</v>
      </c>
      <c r="F739" s="30">
        <f t="shared" ca="1" si="973"/>
        <v>0</v>
      </c>
      <c r="G739" s="28"/>
    </row>
    <row r="740" spans="1:7" x14ac:dyDescent="0.25">
      <c r="A740" s="4">
        <f t="shared" ref="A740" si="1009">A737+1</f>
        <v>244</v>
      </c>
      <c r="B740" s="4" t="str">
        <f>MID(VLOOKUP(A740/4,'Nyquist Rate - Tx'!$E$15:$J$270,6),(MOD(A740,4)+1),1)</f>
        <v>0</v>
      </c>
      <c r="C740" s="5">
        <f t="shared" ca="1" si="972"/>
        <v>39</v>
      </c>
      <c r="D740" s="5">
        <f t="shared" ca="1" si="969"/>
        <v>0.27299999999999996</v>
      </c>
      <c r="E740" s="5">
        <f t="shared" ca="1" si="970"/>
        <v>0.27299999999999996</v>
      </c>
      <c r="F740" s="30">
        <f t="shared" ca="1" si="973"/>
        <v>0</v>
      </c>
      <c r="G740" s="30" t="str">
        <f t="shared" ref="G740" ca="1" si="1010">CONCATENATE(F740,F741,F742)</f>
        <v>000</v>
      </c>
    </row>
    <row r="741" spans="1:7" x14ac:dyDescent="0.25">
      <c r="A741" s="4">
        <f t="shared" ref="A741" si="1011">A740</f>
        <v>244</v>
      </c>
      <c r="B741" s="4" t="str">
        <f>MID(VLOOKUP(A741/4,'Nyquist Rate - Tx'!$E$15:$J$270,6),(MOD(A741,4)+1),1)</f>
        <v>0</v>
      </c>
      <c r="C741" s="5">
        <f t="shared" ca="1" si="972"/>
        <v>-62</v>
      </c>
      <c r="D741" s="5">
        <f t="shared" ca="1" si="969"/>
        <v>-0.434</v>
      </c>
      <c r="E741" s="5">
        <f t="shared" ca="1" si="970"/>
        <v>-0.434</v>
      </c>
      <c r="F741" s="30">
        <f t="shared" ca="1" si="973"/>
        <v>0</v>
      </c>
      <c r="G741" s="28"/>
    </row>
    <row r="742" spans="1:7" x14ac:dyDescent="0.25">
      <c r="A742" s="4">
        <f t="shared" ref="A742" si="1012">A740</f>
        <v>244</v>
      </c>
      <c r="B742" s="4" t="str">
        <f>MID(VLOOKUP(A742/4,'Nyquist Rate - Tx'!$E$15:$J$270,6),(MOD(A742,4)+1),1)</f>
        <v>0</v>
      </c>
      <c r="C742" s="5">
        <f t="shared" ca="1" si="972"/>
        <v>-50</v>
      </c>
      <c r="D742" s="5">
        <f t="shared" ca="1" si="969"/>
        <v>-0.35</v>
      </c>
      <c r="E742" s="5">
        <f t="shared" ca="1" si="970"/>
        <v>-0.35</v>
      </c>
      <c r="F742" s="30">
        <f t="shared" ca="1" si="973"/>
        <v>0</v>
      </c>
      <c r="G742" s="28"/>
    </row>
    <row r="743" spans="1:7" x14ac:dyDescent="0.25">
      <c r="A743" s="4">
        <f t="shared" ref="A743" si="1013">A740+1</f>
        <v>245</v>
      </c>
      <c r="B743" s="4" t="str">
        <f>MID(VLOOKUP(A743/4,'Nyquist Rate - Tx'!$E$15:$J$270,6),(MOD(A743,4)+1),1)</f>
        <v>0</v>
      </c>
      <c r="C743" s="5">
        <f t="shared" ca="1" si="972"/>
        <v>35</v>
      </c>
      <c r="D743" s="5">
        <f t="shared" ca="1" si="969"/>
        <v>0.24499999999999997</v>
      </c>
      <c r="E743" s="5">
        <f t="shared" ca="1" si="970"/>
        <v>0.24499999999999997</v>
      </c>
      <c r="F743" s="30">
        <f t="shared" ca="1" si="973"/>
        <v>0</v>
      </c>
      <c r="G743" s="30" t="str">
        <f t="shared" ref="G743" ca="1" si="1014">CONCATENATE(F743,F744,F745)</f>
        <v>000</v>
      </c>
    </row>
    <row r="744" spans="1:7" x14ac:dyDescent="0.25">
      <c r="A744" s="4">
        <f t="shared" ref="A744" si="1015">A743</f>
        <v>245</v>
      </c>
      <c r="B744" s="4" t="str">
        <f>MID(VLOOKUP(A744/4,'Nyquist Rate - Tx'!$E$15:$J$270,6),(MOD(A744,4)+1),1)</f>
        <v>0</v>
      </c>
      <c r="C744" s="5">
        <f t="shared" ca="1" si="972"/>
        <v>-82</v>
      </c>
      <c r="D744" s="5">
        <f t="shared" ca="1" si="969"/>
        <v>-0.57399999999999995</v>
      </c>
      <c r="E744" s="5">
        <f t="shared" ca="1" si="970"/>
        <v>-0.57399999999999995</v>
      </c>
      <c r="F744" s="30">
        <f t="shared" ca="1" si="973"/>
        <v>0</v>
      </c>
      <c r="G744" s="28"/>
    </row>
    <row r="745" spans="1:7" x14ac:dyDescent="0.25">
      <c r="A745" s="4">
        <f t="shared" ref="A745" si="1016">A743</f>
        <v>245</v>
      </c>
      <c r="B745" s="4" t="str">
        <f>MID(VLOOKUP(A745/4,'Nyquist Rate - Tx'!$E$15:$J$270,6),(MOD(A745,4)+1),1)</f>
        <v>0</v>
      </c>
      <c r="C745" s="5">
        <f t="shared" ca="1" si="972"/>
        <v>-70</v>
      </c>
      <c r="D745" s="5">
        <f t="shared" ca="1" si="969"/>
        <v>-0.48999999999999994</v>
      </c>
      <c r="E745" s="5">
        <f t="shared" ca="1" si="970"/>
        <v>-0.48999999999999994</v>
      </c>
      <c r="F745" s="30">
        <f t="shared" ca="1" si="973"/>
        <v>0</v>
      </c>
      <c r="G745" s="28"/>
    </row>
    <row r="746" spans="1:7" x14ac:dyDescent="0.25">
      <c r="A746" s="4">
        <f t="shared" ref="A746" si="1017">A743+1</f>
        <v>246</v>
      </c>
      <c r="B746" s="4" t="str">
        <f>MID(VLOOKUP(A746/4,'Nyquist Rate - Tx'!$E$15:$J$270,6),(MOD(A746,4)+1),1)</f>
        <v>0</v>
      </c>
      <c r="C746" s="5">
        <f t="shared" ca="1" si="972"/>
        <v>-83</v>
      </c>
      <c r="D746" s="5">
        <f t="shared" ca="1" si="969"/>
        <v>-0.58099999999999996</v>
      </c>
      <c r="E746" s="5">
        <f t="shared" ca="1" si="970"/>
        <v>-0.58099999999999996</v>
      </c>
      <c r="F746" s="30">
        <f t="shared" ca="1" si="973"/>
        <v>0</v>
      </c>
      <c r="G746" s="30" t="str">
        <f t="shared" ref="G746" ca="1" si="1018">CONCATENATE(F746,F747,F748)</f>
        <v>000</v>
      </c>
    </row>
    <row r="747" spans="1:7" x14ac:dyDescent="0.25">
      <c r="A747" s="4">
        <f t="shared" ref="A747" si="1019">A746</f>
        <v>246</v>
      </c>
      <c r="B747" s="4" t="str">
        <f>MID(VLOOKUP(A747/4,'Nyquist Rate - Tx'!$E$15:$J$270,6),(MOD(A747,4)+1),1)</f>
        <v>0</v>
      </c>
      <c r="C747" s="5">
        <f t="shared" ca="1" si="972"/>
        <v>69</v>
      </c>
      <c r="D747" s="5">
        <f t="shared" ca="1" si="969"/>
        <v>0.48299999999999993</v>
      </c>
      <c r="E747" s="5">
        <f t="shared" ca="1" si="970"/>
        <v>0.48299999999999993</v>
      </c>
      <c r="F747" s="30">
        <f t="shared" ca="1" si="973"/>
        <v>0</v>
      </c>
      <c r="G747" s="28"/>
    </row>
    <row r="748" spans="1:7" x14ac:dyDescent="0.25">
      <c r="A748" s="4">
        <f t="shared" ref="A748" si="1020">A746</f>
        <v>246</v>
      </c>
      <c r="B748" s="4" t="str">
        <f>MID(VLOOKUP(A748/4,'Nyquist Rate - Tx'!$E$15:$J$270,6),(MOD(A748,4)+1),1)</f>
        <v>0</v>
      </c>
      <c r="C748" s="5">
        <f t="shared" ca="1" si="972"/>
        <v>-55</v>
      </c>
      <c r="D748" s="5">
        <f t="shared" ca="1" si="969"/>
        <v>-0.38500000000000001</v>
      </c>
      <c r="E748" s="5">
        <f t="shared" ca="1" si="970"/>
        <v>-0.38500000000000001</v>
      </c>
      <c r="F748" s="30">
        <f t="shared" ca="1" si="973"/>
        <v>0</v>
      </c>
      <c r="G748" s="28"/>
    </row>
    <row r="749" spans="1:7" x14ac:dyDescent="0.25">
      <c r="A749" s="4">
        <f t="shared" ref="A749" si="1021">A746+1</f>
        <v>247</v>
      </c>
      <c r="B749" s="4" t="str">
        <f>MID(VLOOKUP(A749/4,'Nyquist Rate - Tx'!$E$15:$J$270,6),(MOD(A749,4)+1),1)</f>
        <v>0</v>
      </c>
      <c r="C749" s="5">
        <f t="shared" ca="1" si="972"/>
        <v>-88</v>
      </c>
      <c r="D749" s="5">
        <f t="shared" ca="1" si="969"/>
        <v>-0.61599999999999999</v>
      </c>
      <c r="E749" s="5">
        <f t="shared" ca="1" si="970"/>
        <v>-0.61599999999999999</v>
      </c>
      <c r="F749" s="30">
        <f t="shared" ca="1" si="973"/>
        <v>0</v>
      </c>
      <c r="G749" s="30" t="str">
        <f t="shared" ref="G749" ca="1" si="1022">CONCATENATE(F749,F750,F751)</f>
        <v>000</v>
      </c>
    </row>
    <row r="750" spans="1:7" x14ac:dyDescent="0.25">
      <c r="A750" s="4">
        <f t="shared" ref="A750" si="1023">A749</f>
        <v>247</v>
      </c>
      <c r="B750" s="4" t="str">
        <f>MID(VLOOKUP(A750/4,'Nyquist Rate - Tx'!$E$15:$J$270,6),(MOD(A750,4)+1),1)</f>
        <v>0</v>
      </c>
      <c r="C750" s="5">
        <f t="shared" ca="1" si="972"/>
        <v>-50</v>
      </c>
      <c r="D750" s="5">
        <f t="shared" ca="1" si="969"/>
        <v>-0.35</v>
      </c>
      <c r="E750" s="5">
        <f t="shared" ca="1" si="970"/>
        <v>-0.35</v>
      </c>
      <c r="F750" s="30">
        <f t="shared" ca="1" si="973"/>
        <v>0</v>
      </c>
      <c r="G750" s="28"/>
    </row>
    <row r="751" spans="1:7" x14ac:dyDescent="0.25">
      <c r="A751" s="4">
        <f t="shared" ref="A751" si="1024">A749</f>
        <v>247</v>
      </c>
      <c r="B751" s="4" t="str">
        <f>MID(VLOOKUP(A751/4,'Nyquist Rate - Tx'!$E$15:$J$270,6),(MOD(A751,4)+1),1)</f>
        <v>0</v>
      </c>
      <c r="C751" s="5">
        <f t="shared" ca="1" si="972"/>
        <v>-25</v>
      </c>
      <c r="D751" s="5">
        <f t="shared" ca="1" si="969"/>
        <v>-0.17499999999999999</v>
      </c>
      <c r="E751" s="5">
        <f t="shared" ca="1" si="970"/>
        <v>-0.17499999999999999</v>
      </c>
      <c r="F751" s="30">
        <f t="shared" ca="1" si="973"/>
        <v>0</v>
      </c>
      <c r="G751" s="28"/>
    </row>
    <row r="752" spans="1:7" x14ac:dyDescent="0.25">
      <c r="A752" s="4">
        <f t="shared" ref="A752" si="1025">A749+1</f>
        <v>248</v>
      </c>
      <c r="B752" s="4" t="str">
        <f>MID(VLOOKUP(A752/4,'Nyquist Rate - Tx'!$E$15:$J$270,6),(MOD(A752,4)+1),1)</f>
        <v>0</v>
      </c>
      <c r="C752" s="5">
        <f t="shared" ca="1" si="972"/>
        <v>88</v>
      </c>
      <c r="D752" s="5">
        <f t="shared" ca="1" si="969"/>
        <v>0.61599999999999999</v>
      </c>
      <c r="E752" s="5">
        <f t="shared" ca="1" si="970"/>
        <v>0.61599999999999999</v>
      </c>
      <c r="F752" s="30">
        <f t="shared" ca="1" si="973"/>
        <v>1</v>
      </c>
      <c r="G752" s="30" t="str">
        <f t="shared" ref="G752" ca="1" si="1026">CONCATENATE(F752,F753,F754)</f>
        <v>110</v>
      </c>
    </row>
    <row r="753" spans="1:7" x14ac:dyDescent="0.25">
      <c r="A753" s="4">
        <f t="shared" ref="A753" si="1027">A752</f>
        <v>248</v>
      </c>
      <c r="B753" s="4" t="str">
        <f>MID(VLOOKUP(A753/4,'Nyquist Rate - Tx'!$E$15:$J$270,6),(MOD(A753,4)+1),1)</f>
        <v>0</v>
      </c>
      <c r="C753" s="5">
        <f t="shared" ca="1" si="972"/>
        <v>75</v>
      </c>
      <c r="D753" s="5">
        <f t="shared" ca="1" si="969"/>
        <v>0.52499999999999991</v>
      </c>
      <c r="E753" s="5">
        <f t="shared" ca="1" si="970"/>
        <v>0.52499999999999991</v>
      </c>
      <c r="F753" s="30">
        <f t="shared" ca="1" si="973"/>
        <v>1</v>
      </c>
      <c r="G753" s="28"/>
    </row>
    <row r="754" spans="1:7" x14ac:dyDescent="0.25">
      <c r="A754" s="4">
        <f t="shared" ref="A754" si="1028">A752</f>
        <v>248</v>
      </c>
      <c r="B754" s="4" t="str">
        <f>MID(VLOOKUP(A754/4,'Nyquist Rate - Tx'!$E$15:$J$270,6),(MOD(A754,4)+1),1)</f>
        <v>0</v>
      </c>
      <c r="C754" s="5">
        <f t="shared" ca="1" si="972"/>
        <v>-12</v>
      </c>
      <c r="D754" s="5">
        <f t="shared" ca="1" si="969"/>
        <v>-8.3999999999999991E-2</v>
      </c>
      <c r="E754" s="5">
        <f t="shared" ca="1" si="970"/>
        <v>-8.3999999999999991E-2</v>
      </c>
      <c r="F754" s="30">
        <f t="shared" ca="1" si="973"/>
        <v>0</v>
      </c>
      <c r="G754" s="28"/>
    </row>
    <row r="755" spans="1:7" x14ac:dyDescent="0.25">
      <c r="A755" s="4">
        <f t="shared" ref="A755" si="1029">A752+1</f>
        <v>249</v>
      </c>
      <c r="B755" s="4" t="str">
        <f>MID(VLOOKUP(A755/4,'Nyquist Rate - Tx'!$E$15:$J$270,6),(MOD(A755,4)+1),1)</f>
        <v>1</v>
      </c>
      <c r="C755" s="5">
        <f t="shared" ca="1" si="972"/>
        <v>-7</v>
      </c>
      <c r="D755" s="5">
        <f t="shared" ca="1" si="969"/>
        <v>-4.9000000000000002E-2</v>
      </c>
      <c r="E755" s="5">
        <f t="shared" ca="1" si="970"/>
        <v>0.95099999999999996</v>
      </c>
      <c r="F755" s="30">
        <f t="shared" ca="1" si="973"/>
        <v>1</v>
      </c>
      <c r="G755" s="30" t="str">
        <f t="shared" ref="G755" ca="1" si="1030">CONCATENATE(F755,F756,F757)</f>
        <v>101</v>
      </c>
    </row>
    <row r="756" spans="1:7" x14ac:dyDescent="0.25">
      <c r="A756" s="4">
        <f t="shared" ref="A756" si="1031">A755</f>
        <v>249</v>
      </c>
      <c r="B756" s="4" t="str">
        <f>MID(VLOOKUP(A756/4,'Nyquist Rate - Tx'!$E$15:$J$270,6),(MOD(A756,4)+1),1)</f>
        <v>1</v>
      </c>
      <c r="C756" s="5">
        <f t="shared" ca="1" si="972"/>
        <v>-89</v>
      </c>
      <c r="D756" s="5">
        <f t="shared" ca="1" si="969"/>
        <v>-0.623</v>
      </c>
      <c r="E756" s="5">
        <f t="shared" ca="1" si="970"/>
        <v>0.377</v>
      </c>
      <c r="F756" s="30">
        <f t="shared" ca="1" si="973"/>
        <v>0</v>
      </c>
      <c r="G756" s="28"/>
    </row>
    <row r="757" spans="1:7" x14ac:dyDescent="0.25">
      <c r="A757" s="4">
        <f t="shared" ref="A757" si="1032">A755</f>
        <v>249</v>
      </c>
      <c r="B757" s="4" t="str">
        <f>MID(VLOOKUP(A757/4,'Nyquist Rate - Tx'!$E$15:$J$270,6),(MOD(A757,4)+1),1)</f>
        <v>1</v>
      </c>
      <c r="C757" s="5">
        <f t="shared" ca="1" si="972"/>
        <v>-46</v>
      </c>
      <c r="D757" s="5">
        <f t="shared" ca="1" si="969"/>
        <v>-0.32200000000000001</v>
      </c>
      <c r="E757" s="5">
        <f t="shared" ca="1" si="970"/>
        <v>0.67799999999999994</v>
      </c>
      <c r="F757" s="30">
        <f t="shared" ca="1" si="973"/>
        <v>1</v>
      </c>
      <c r="G757" s="28"/>
    </row>
    <row r="758" spans="1:7" x14ac:dyDescent="0.25">
      <c r="A758" s="4">
        <f t="shared" ref="A758" si="1033">A755+1</f>
        <v>250</v>
      </c>
      <c r="B758" s="4" t="str">
        <f>MID(VLOOKUP(A758/4,'Nyquist Rate - Tx'!$E$15:$J$270,6),(MOD(A758,4)+1),1)</f>
        <v>1</v>
      </c>
      <c r="C758" s="5">
        <f t="shared" ca="1" si="972"/>
        <v>98</v>
      </c>
      <c r="D758" s="5">
        <f t="shared" ca="1" si="969"/>
        <v>0.68599999999999994</v>
      </c>
      <c r="E758" s="5">
        <f t="shared" ca="1" si="970"/>
        <v>1.6859999999999999</v>
      </c>
      <c r="F758" s="30">
        <f t="shared" ca="1" si="973"/>
        <v>1</v>
      </c>
      <c r="G758" s="30" t="str">
        <f t="shared" ref="G758" ca="1" si="1034">CONCATENATE(F758,F759,F760)</f>
        <v>110</v>
      </c>
    </row>
    <row r="759" spans="1:7" x14ac:dyDescent="0.25">
      <c r="A759" s="4">
        <f t="shared" ref="A759" si="1035">A758</f>
        <v>250</v>
      </c>
      <c r="B759" s="4" t="str">
        <f>MID(VLOOKUP(A759/4,'Nyquist Rate - Tx'!$E$15:$J$270,6),(MOD(A759,4)+1),1)</f>
        <v>1</v>
      </c>
      <c r="C759" s="5">
        <f t="shared" ca="1" si="972"/>
        <v>67</v>
      </c>
      <c r="D759" s="5">
        <f t="shared" ca="1" si="969"/>
        <v>0.46899999999999997</v>
      </c>
      <c r="E759" s="5">
        <f t="shared" ca="1" si="970"/>
        <v>1.4689999999999999</v>
      </c>
      <c r="F759" s="30">
        <f t="shared" ca="1" si="973"/>
        <v>1</v>
      </c>
      <c r="G759" s="28"/>
    </row>
    <row r="760" spans="1:7" x14ac:dyDescent="0.25">
      <c r="A760" s="4">
        <f t="shared" ref="A760" si="1036">A758</f>
        <v>250</v>
      </c>
      <c r="B760" s="4" t="str">
        <f>MID(VLOOKUP(A760/4,'Nyquist Rate - Tx'!$E$15:$J$270,6),(MOD(A760,4)+1),1)</f>
        <v>1</v>
      </c>
      <c r="C760" s="5">
        <f t="shared" ca="1" si="972"/>
        <v>-87</v>
      </c>
      <c r="D760" s="5">
        <f t="shared" ca="1" si="969"/>
        <v>-0.60899999999999999</v>
      </c>
      <c r="E760" s="5">
        <f t="shared" ca="1" si="970"/>
        <v>0.39100000000000001</v>
      </c>
      <c r="F760" s="30">
        <f t="shared" ca="1" si="973"/>
        <v>0</v>
      </c>
      <c r="G760" s="28"/>
    </row>
    <row r="761" spans="1:7" x14ac:dyDescent="0.25">
      <c r="A761" s="4">
        <f t="shared" ref="A761" si="1037">A758+1</f>
        <v>251</v>
      </c>
      <c r="B761" s="4" t="str">
        <f>MID(VLOOKUP(A761/4,'Nyquist Rate - Tx'!$E$15:$J$270,6),(MOD(A761,4)+1),1)</f>
        <v>0</v>
      </c>
      <c r="C761" s="5">
        <f t="shared" ca="1" si="972"/>
        <v>61</v>
      </c>
      <c r="D761" s="5">
        <f t="shared" ca="1" si="969"/>
        <v>0.42699999999999999</v>
      </c>
      <c r="E761" s="5">
        <f t="shared" ca="1" si="970"/>
        <v>0.42699999999999999</v>
      </c>
      <c r="F761" s="30">
        <f t="shared" ca="1" si="973"/>
        <v>0</v>
      </c>
      <c r="G761" s="30" t="str">
        <f t="shared" ref="G761" ca="1" si="1038">CONCATENATE(F761,F762,F763)</f>
        <v>000</v>
      </c>
    </row>
    <row r="762" spans="1:7" x14ac:dyDescent="0.25">
      <c r="A762" s="4">
        <f t="shared" ref="A762" si="1039">A761</f>
        <v>251</v>
      </c>
      <c r="B762" s="4" t="str">
        <f>MID(VLOOKUP(A762/4,'Nyquist Rate - Tx'!$E$15:$J$270,6),(MOD(A762,4)+1),1)</f>
        <v>0</v>
      </c>
      <c r="C762" s="5">
        <f t="shared" ca="1" si="972"/>
        <v>68</v>
      </c>
      <c r="D762" s="5">
        <f t="shared" ca="1" si="969"/>
        <v>0.47599999999999998</v>
      </c>
      <c r="E762" s="5">
        <f t="shared" ca="1" si="970"/>
        <v>0.47599999999999998</v>
      </c>
      <c r="F762" s="30">
        <f t="shared" ca="1" si="973"/>
        <v>0</v>
      </c>
      <c r="G762" s="28"/>
    </row>
    <row r="763" spans="1:7" x14ac:dyDescent="0.25">
      <c r="A763" s="4">
        <f t="shared" ref="A763" si="1040">A761</f>
        <v>251</v>
      </c>
      <c r="B763" s="4" t="str">
        <f>MID(VLOOKUP(A763/4,'Nyquist Rate - Tx'!$E$15:$J$270,6),(MOD(A763,4)+1),1)</f>
        <v>0</v>
      </c>
      <c r="C763" s="5">
        <f t="shared" ca="1" si="972"/>
        <v>-52</v>
      </c>
      <c r="D763" s="5">
        <f t="shared" ca="1" si="969"/>
        <v>-0.36399999999999999</v>
      </c>
      <c r="E763" s="5">
        <f t="shared" ca="1" si="970"/>
        <v>-0.36399999999999999</v>
      </c>
      <c r="F763" s="30">
        <f t="shared" ca="1" si="973"/>
        <v>0</v>
      </c>
      <c r="G763" s="28"/>
    </row>
    <row r="764" spans="1:7" x14ac:dyDescent="0.25">
      <c r="A764" s="4">
        <f t="shared" ref="A764" si="1041">A761+1</f>
        <v>252</v>
      </c>
      <c r="B764" s="4" t="str">
        <f>MID(VLOOKUP(A764/4,'Nyquist Rate - Tx'!$E$15:$J$270,6),(MOD(A764,4)+1),1)</f>
        <v>0</v>
      </c>
      <c r="C764" s="5">
        <f t="shared" ca="1" si="972"/>
        <v>93</v>
      </c>
      <c r="D764" s="5">
        <f t="shared" ca="1" si="969"/>
        <v>0.65100000000000002</v>
      </c>
      <c r="E764" s="5">
        <f t="shared" ca="1" si="970"/>
        <v>0.65100000000000002</v>
      </c>
      <c r="F764" s="30">
        <f t="shared" ca="1" si="973"/>
        <v>1</v>
      </c>
      <c r="G764" s="30" t="str">
        <f t="shared" ref="G764" ca="1" si="1042">CONCATENATE(F764,F765,F766)</f>
        <v>100</v>
      </c>
    </row>
    <row r="765" spans="1:7" x14ac:dyDescent="0.25">
      <c r="A765" s="4">
        <f t="shared" ref="A765" si="1043">A764</f>
        <v>252</v>
      </c>
      <c r="B765" s="4" t="str">
        <f>MID(VLOOKUP(A765/4,'Nyquist Rate - Tx'!$E$15:$J$270,6),(MOD(A765,4)+1),1)</f>
        <v>0</v>
      </c>
      <c r="C765" s="5">
        <f t="shared" ca="1" si="972"/>
        <v>-31</v>
      </c>
      <c r="D765" s="5">
        <f t="shared" ca="1" si="969"/>
        <v>-0.217</v>
      </c>
      <c r="E765" s="5">
        <f t="shared" ca="1" si="970"/>
        <v>-0.217</v>
      </c>
      <c r="F765" s="30">
        <f t="shared" ca="1" si="973"/>
        <v>0</v>
      </c>
      <c r="G765" s="28"/>
    </row>
    <row r="766" spans="1:7" x14ac:dyDescent="0.25">
      <c r="A766" s="4">
        <f t="shared" ref="A766" si="1044">A764</f>
        <v>252</v>
      </c>
      <c r="B766" s="4" t="str">
        <f>MID(VLOOKUP(A766/4,'Nyquist Rate - Tx'!$E$15:$J$270,6),(MOD(A766,4)+1),1)</f>
        <v>0</v>
      </c>
      <c r="C766" s="5">
        <f t="shared" ca="1" si="972"/>
        <v>24</v>
      </c>
      <c r="D766" s="5">
        <f t="shared" ca="1" si="969"/>
        <v>0.16799999999999998</v>
      </c>
      <c r="E766" s="5">
        <f t="shared" ca="1" si="970"/>
        <v>0.16799999999999998</v>
      </c>
      <c r="F766" s="30">
        <f t="shared" ca="1" si="973"/>
        <v>0</v>
      </c>
      <c r="G766" s="28"/>
    </row>
    <row r="767" spans="1:7" x14ac:dyDescent="0.25">
      <c r="A767" s="4">
        <f t="shared" ref="A767" si="1045">A764+1</f>
        <v>253</v>
      </c>
      <c r="B767" s="4" t="str">
        <f>MID(VLOOKUP(A767/4,'Nyquist Rate - Tx'!$E$15:$J$270,6),(MOD(A767,4)+1),1)</f>
        <v>0</v>
      </c>
      <c r="C767" s="5">
        <f t="shared" ca="1" si="972"/>
        <v>-17</v>
      </c>
      <c r="D767" s="5">
        <f t="shared" ca="1" si="969"/>
        <v>-0.11899999999999999</v>
      </c>
      <c r="E767" s="5">
        <f t="shared" ca="1" si="970"/>
        <v>-0.11899999999999999</v>
      </c>
      <c r="F767" s="30">
        <f t="shared" ca="1" si="973"/>
        <v>0</v>
      </c>
      <c r="G767" s="30" t="str">
        <f t="shared" ref="G767" ca="1" si="1046">CONCATENATE(F767,F768,F769)</f>
        <v>010</v>
      </c>
    </row>
    <row r="768" spans="1:7" x14ac:dyDescent="0.25">
      <c r="A768" s="4">
        <f t="shared" ref="A768" si="1047">A767</f>
        <v>253</v>
      </c>
      <c r="B768" s="4" t="str">
        <f>MID(VLOOKUP(A768/4,'Nyquist Rate - Tx'!$E$15:$J$270,6),(MOD(A768,4)+1),1)</f>
        <v>0</v>
      </c>
      <c r="C768" s="5">
        <f t="shared" ca="1" si="972"/>
        <v>100</v>
      </c>
      <c r="D768" s="5">
        <f t="shared" ca="1" si="969"/>
        <v>0.7</v>
      </c>
      <c r="E768" s="5">
        <f t="shared" ca="1" si="970"/>
        <v>0.7</v>
      </c>
      <c r="F768" s="30">
        <f t="shared" ca="1" si="973"/>
        <v>1</v>
      </c>
      <c r="G768" s="28"/>
    </row>
    <row r="769" spans="1:7" x14ac:dyDescent="0.25">
      <c r="A769" s="4">
        <f t="shared" ref="A769" si="1048">A767</f>
        <v>253</v>
      </c>
      <c r="B769" s="4" t="str">
        <f>MID(VLOOKUP(A769/4,'Nyquist Rate - Tx'!$E$15:$J$270,6),(MOD(A769,4)+1),1)</f>
        <v>0</v>
      </c>
      <c r="C769" s="5">
        <f t="shared" ca="1" si="972"/>
        <v>-88</v>
      </c>
      <c r="D769" s="5">
        <f t="shared" ca="1" si="969"/>
        <v>-0.61599999999999999</v>
      </c>
      <c r="E769" s="5">
        <f t="shared" ca="1" si="970"/>
        <v>-0.61599999999999999</v>
      </c>
      <c r="F769" s="30">
        <f t="shared" ca="1" si="973"/>
        <v>0</v>
      </c>
      <c r="G769" s="28"/>
    </row>
    <row r="770" spans="1:7" x14ac:dyDescent="0.25">
      <c r="A770" s="4">
        <f t="shared" ref="A770" si="1049">A767+1</f>
        <v>254</v>
      </c>
      <c r="B770" s="4" t="str">
        <f>MID(VLOOKUP(A770/4,'Nyquist Rate - Tx'!$E$15:$J$270,6),(MOD(A770,4)+1),1)</f>
        <v>0</v>
      </c>
      <c r="C770" s="5">
        <f t="shared" ca="1" si="972"/>
        <v>-59</v>
      </c>
      <c r="D770" s="5">
        <f t="shared" ca="1" si="969"/>
        <v>-0.41299999999999998</v>
      </c>
      <c r="E770" s="5">
        <f t="shared" ca="1" si="970"/>
        <v>-0.41299999999999998</v>
      </c>
      <c r="F770" s="30">
        <f t="shared" ca="1" si="973"/>
        <v>0</v>
      </c>
      <c r="G770" s="30" t="str">
        <f t="shared" ref="G770" ca="1" si="1050">CONCATENATE(F770,F771,F772)</f>
        <v>000</v>
      </c>
    </row>
    <row r="771" spans="1:7" x14ac:dyDescent="0.25">
      <c r="A771" s="4">
        <f t="shared" ref="A771" si="1051">A770</f>
        <v>254</v>
      </c>
      <c r="B771" s="4" t="str">
        <f>MID(VLOOKUP(A771/4,'Nyquist Rate - Tx'!$E$15:$J$270,6),(MOD(A771,4)+1),1)</f>
        <v>0</v>
      </c>
      <c r="C771" s="5">
        <f t="shared" ca="1" si="972"/>
        <v>-92</v>
      </c>
      <c r="D771" s="5">
        <f t="shared" ca="1" si="969"/>
        <v>-0.64400000000000002</v>
      </c>
      <c r="E771" s="5">
        <f t="shared" ca="1" si="970"/>
        <v>-0.64400000000000002</v>
      </c>
      <c r="F771" s="30">
        <f t="shared" ca="1" si="973"/>
        <v>0</v>
      </c>
      <c r="G771" s="28"/>
    </row>
    <row r="772" spans="1:7" x14ac:dyDescent="0.25">
      <c r="A772" s="4">
        <f t="shared" ref="A772" si="1052">A770</f>
        <v>254</v>
      </c>
      <c r="B772" s="4" t="str">
        <f>MID(VLOOKUP(A772/4,'Nyquist Rate - Tx'!$E$15:$J$270,6),(MOD(A772,4)+1),1)</f>
        <v>0</v>
      </c>
      <c r="C772" s="5">
        <f t="shared" ca="1" si="972"/>
        <v>-24</v>
      </c>
      <c r="D772" s="5">
        <f t="shared" ca="1" si="969"/>
        <v>-0.16799999999999998</v>
      </c>
      <c r="E772" s="5">
        <f t="shared" ca="1" si="970"/>
        <v>-0.16799999999999998</v>
      </c>
      <c r="F772" s="30">
        <f t="shared" ca="1" si="973"/>
        <v>0</v>
      </c>
      <c r="G772" s="28"/>
    </row>
    <row r="773" spans="1:7" x14ac:dyDescent="0.25">
      <c r="A773" s="4">
        <f t="shared" ref="A773" si="1053">A770+1</f>
        <v>255</v>
      </c>
      <c r="B773" s="4" t="str">
        <f>MID(VLOOKUP(A773/4,'Nyquist Rate - Tx'!$E$15:$J$270,6),(MOD(A773,4)+1),1)</f>
        <v>0</v>
      </c>
      <c r="C773" s="5">
        <f t="shared" ca="1" si="972"/>
        <v>81</v>
      </c>
      <c r="D773" s="5">
        <f t="shared" ca="1" si="969"/>
        <v>0.56699999999999995</v>
      </c>
      <c r="E773" s="5">
        <f t="shared" ca="1" si="970"/>
        <v>0.56699999999999995</v>
      </c>
      <c r="F773" s="30">
        <f t="shared" ca="1" si="973"/>
        <v>1</v>
      </c>
      <c r="G773" s="30" t="str">
        <f t="shared" ref="G773" ca="1" si="1054">CONCATENATE(F773,F774,F775)</f>
        <v>101</v>
      </c>
    </row>
    <row r="774" spans="1:7" x14ac:dyDescent="0.25">
      <c r="A774" s="4">
        <f t="shared" ref="A774" si="1055">A773</f>
        <v>255</v>
      </c>
      <c r="B774" s="4" t="str">
        <f>MID(VLOOKUP(A774/4,'Nyquist Rate - Tx'!$E$15:$J$270,6),(MOD(A774,4)+1),1)</f>
        <v>0</v>
      </c>
      <c r="C774" s="5">
        <f t="shared" ca="1" si="972"/>
        <v>64</v>
      </c>
      <c r="D774" s="5">
        <f t="shared" ca="1" si="969"/>
        <v>0.44799999999999995</v>
      </c>
      <c r="E774" s="5">
        <f t="shared" ca="1" si="970"/>
        <v>0.44799999999999995</v>
      </c>
      <c r="F774" s="30">
        <f t="shared" ca="1" si="973"/>
        <v>0</v>
      </c>
      <c r="G774" s="28"/>
    </row>
    <row r="775" spans="1:7" x14ac:dyDescent="0.25">
      <c r="A775" s="4">
        <f t="shared" ref="A775" si="1056">A773</f>
        <v>255</v>
      </c>
      <c r="B775" s="4" t="str">
        <f>MID(VLOOKUP(A775/4,'Nyquist Rate - Tx'!$E$15:$J$270,6),(MOD(A775,4)+1),1)</f>
        <v>0</v>
      </c>
      <c r="C775" s="5">
        <f t="shared" ca="1" si="972"/>
        <v>76</v>
      </c>
      <c r="D775" s="5">
        <f t="shared" ca="1" si="969"/>
        <v>0.53199999999999992</v>
      </c>
      <c r="E775" s="5">
        <f t="shared" ca="1" si="970"/>
        <v>0.53199999999999992</v>
      </c>
      <c r="F775" s="30">
        <f t="shared" ca="1" si="973"/>
        <v>1</v>
      </c>
      <c r="G775" s="28"/>
    </row>
    <row r="776" spans="1:7" x14ac:dyDescent="0.25">
      <c r="A776" s="4">
        <f t="shared" ref="A776" si="1057">A773+1</f>
        <v>256</v>
      </c>
      <c r="B776" s="4" t="str">
        <f>MID(VLOOKUP(A776/4,'Nyquist Rate - Tx'!$E$15:$J$270,6),(MOD(A776,4)+1),1)</f>
        <v>1</v>
      </c>
      <c r="C776" s="5">
        <f t="shared" ca="1" si="972"/>
        <v>41</v>
      </c>
      <c r="D776" s="5">
        <f t="shared" ref="D776:D839" ca="1" si="1058">(C776/100)*$C$2</f>
        <v>0.28699999999999998</v>
      </c>
      <c r="E776" s="5">
        <f t="shared" ref="E776:E839" ca="1" si="1059">B776+D776</f>
        <v>1.2869999999999999</v>
      </c>
      <c r="F776" s="30">
        <f t="shared" ca="1" si="973"/>
        <v>1</v>
      </c>
      <c r="G776" s="30" t="str">
        <f t="shared" ref="G776" ca="1" si="1060">CONCATENATE(F776,F777,F778)</f>
        <v>111</v>
      </c>
    </row>
    <row r="777" spans="1:7" x14ac:dyDescent="0.25">
      <c r="A777" s="4">
        <f t="shared" ref="A777" si="1061">A776</f>
        <v>256</v>
      </c>
      <c r="B777" s="4" t="str">
        <f>MID(VLOOKUP(A777/4,'Nyquist Rate - Tx'!$E$15:$J$270,6),(MOD(A777,4)+1),1)</f>
        <v>1</v>
      </c>
      <c r="C777" s="5">
        <f t="shared" ref="C777:C840" ca="1" si="1062">RANDBETWEEN(-100,100)</f>
        <v>-22</v>
      </c>
      <c r="D777" s="5">
        <f t="shared" ca="1" si="1058"/>
        <v>-0.154</v>
      </c>
      <c r="E777" s="5">
        <f t="shared" ca="1" si="1059"/>
        <v>0.84599999999999997</v>
      </c>
      <c r="F777" s="30">
        <f t="shared" ref="F777:F840" ca="1" si="1063">IF(E777&lt;0.5, 0, 1)</f>
        <v>1</v>
      </c>
      <c r="G777" s="28"/>
    </row>
    <row r="778" spans="1:7" x14ac:dyDescent="0.25">
      <c r="A778" s="7">
        <f t="shared" ref="A778" si="1064">A776</f>
        <v>256</v>
      </c>
      <c r="B778" s="4" t="str">
        <f>MID(VLOOKUP(A778/4,'Nyquist Rate - Tx'!$E$15:$J$270,6),(MOD(A778,4)+1),1)</f>
        <v>1</v>
      </c>
      <c r="C778" s="5">
        <f t="shared" ca="1" si="1062"/>
        <v>-59</v>
      </c>
      <c r="D778" s="5">
        <f t="shared" ca="1" si="1058"/>
        <v>-0.41299999999999998</v>
      </c>
      <c r="E778" s="5">
        <f t="shared" ca="1" si="1059"/>
        <v>0.58699999999999997</v>
      </c>
      <c r="F778" s="30">
        <f t="shared" ca="1" si="1063"/>
        <v>1</v>
      </c>
      <c r="G778" s="29"/>
    </row>
    <row r="779" spans="1:7" x14ac:dyDescent="0.25">
      <c r="A779" s="4">
        <f t="shared" ref="A779" si="1065">A776</f>
        <v>256</v>
      </c>
      <c r="B779" s="4" t="str">
        <f>MID(VLOOKUP(A779/4,'Nyquist Rate - Tx'!$E$15:$J$270,6),(MOD(A779,4)+1),1)</f>
        <v>1</v>
      </c>
      <c r="C779" s="5">
        <f t="shared" ca="1" si="1062"/>
        <v>-69</v>
      </c>
      <c r="D779" s="5">
        <f t="shared" ca="1" si="1058"/>
        <v>-0.48299999999999993</v>
      </c>
      <c r="E779" s="5">
        <f t="shared" ca="1" si="1059"/>
        <v>0.51700000000000013</v>
      </c>
      <c r="F779" s="30">
        <f t="shared" ca="1" si="1063"/>
        <v>1</v>
      </c>
      <c r="G779" s="30" t="str">
        <f t="shared" ref="G779:G842" ca="1" si="1066">CONCATENATE(F779,F780,F781)</f>
        <v>101</v>
      </c>
    </row>
    <row r="780" spans="1:7" x14ac:dyDescent="0.25">
      <c r="A780" s="4">
        <f t="shared" ref="A780" si="1067">A776+1</f>
        <v>257</v>
      </c>
      <c r="B780" s="4" t="str">
        <f>MID(VLOOKUP(A780/4,'Nyquist Rate - Tx'!$E$15:$J$270,6),(MOD(A780,4)+1),1)</f>
        <v>0</v>
      </c>
      <c r="C780" s="5">
        <f t="shared" ca="1" si="1062"/>
        <v>-65</v>
      </c>
      <c r="D780" s="5">
        <f t="shared" ca="1" si="1058"/>
        <v>-0.45499999999999996</v>
      </c>
      <c r="E780" s="5">
        <f t="shared" ca="1" si="1059"/>
        <v>-0.45499999999999996</v>
      </c>
      <c r="F780" s="30">
        <f t="shared" ca="1" si="1063"/>
        <v>0</v>
      </c>
      <c r="G780" s="28"/>
    </row>
    <row r="781" spans="1:7" x14ac:dyDescent="0.25">
      <c r="A781" s="4">
        <f t="shared" ref="A781" si="1068">A780</f>
        <v>257</v>
      </c>
      <c r="B781" s="4" t="str">
        <f>MID(VLOOKUP(A781/4,'Nyquist Rate - Tx'!$E$15:$J$270,6),(MOD(A781,4)+1),1)</f>
        <v>0</v>
      </c>
      <c r="C781" s="5">
        <f t="shared" ca="1" si="1062"/>
        <v>73</v>
      </c>
      <c r="D781" s="5">
        <f t="shared" ca="1" si="1058"/>
        <v>0.51100000000000001</v>
      </c>
      <c r="E781" s="5">
        <f t="shared" ca="1" si="1059"/>
        <v>0.51100000000000001</v>
      </c>
      <c r="F781" s="30">
        <f t="shared" ca="1" si="1063"/>
        <v>1</v>
      </c>
      <c r="G781" s="29"/>
    </row>
    <row r="782" spans="1:7" x14ac:dyDescent="0.25">
      <c r="A782" s="4">
        <f t="shared" ref="A782" si="1069">A780</f>
        <v>257</v>
      </c>
      <c r="B782" s="4" t="str">
        <f>MID(VLOOKUP(A782/4,'Nyquist Rate - Tx'!$E$15:$J$270,6),(MOD(A782,4)+1),1)</f>
        <v>0</v>
      </c>
      <c r="C782" s="5">
        <f t="shared" ca="1" si="1062"/>
        <v>35</v>
      </c>
      <c r="D782" s="5">
        <f t="shared" ca="1" si="1058"/>
        <v>0.24499999999999997</v>
      </c>
      <c r="E782" s="5">
        <f t="shared" ca="1" si="1059"/>
        <v>0.24499999999999997</v>
      </c>
      <c r="F782" s="30">
        <f t="shared" ca="1" si="1063"/>
        <v>0</v>
      </c>
      <c r="G782" s="30" t="str">
        <f t="shared" ca="1" si="1066"/>
        <v>000</v>
      </c>
    </row>
    <row r="783" spans="1:7" x14ac:dyDescent="0.25">
      <c r="A783" s="4">
        <f t="shared" ref="A783" si="1070">A780</f>
        <v>257</v>
      </c>
      <c r="B783" s="4" t="str">
        <f>MID(VLOOKUP(A783/4,'Nyquist Rate - Tx'!$E$15:$J$270,6),(MOD(A783,4)+1),1)</f>
        <v>0</v>
      </c>
      <c r="C783" s="5">
        <f t="shared" ca="1" si="1062"/>
        <v>27</v>
      </c>
      <c r="D783" s="5">
        <f t="shared" ca="1" si="1058"/>
        <v>0.189</v>
      </c>
      <c r="E783" s="5">
        <f t="shared" ca="1" si="1059"/>
        <v>0.189</v>
      </c>
      <c r="F783" s="30">
        <f t="shared" ca="1" si="1063"/>
        <v>0</v>
      </c>
      <c r="G783" s="28"/>
    </row>
    <row r="784" spans="1:7" x14ac:dyDescent="0.25">
      <c r="A784" s="4">
        <f t="shared" ref="A784" si="1071">A780+1</f>
        <v>258</v>
      </c>
      <c r="B784" s="4" t="str">
        <f>MID(VLOOKUP(A784/4,'Nyquist Rate - Tx'!$E$15:$J$270,6),(MOD(A784,4)+1),1)</f>
        <v>0</v>
      </c>
      <c r="C784" s="5">
        <f t="shared" ca="1" si="1062"/>
        <v>44</v>
      </c>
      <c r="D784" s="5">
        <f t="shared" ca="1" si="1058"/>
        <v>0.308</v>
      </c>
      <c r="E784" s="5">
        <f t="shared" ca="1" si="1059"/>
        <v>0.308</v>
      </c>
      <c r="F784" s="30">
        <f t="shared" ca="1" si="1063"/>
        <v>0</v>
      </c>
      <c r="G784" s="29"/>
    </row>
    <row r="785" spans="1:7" x14ac:dyDescent="0.25">
      <c r="A785" s="4">
        <f t="shared" ref="A785" si="1072">A784</f>
        <v>258</v>
      </c>
      <c r="B785" s="4" t="str">
        <f>MID(VLOOKUP(A785/4,'Nyquist Rate - Tx'!$E$15:$J$270,6),(MOD(A785,4)+1),1)</f>
        <v>0</v>
      </c>
      <c r="C785" s="5">
        <f t="shared" ca="1" si="1062"/>
        <v>97</v>
      </c>
      <c r="D785" s="5">
        <f t="shared" ca="1" si="1058"/>
        <v>0.67899999999999994</v>
      </c>
      <c r="E785" s="5">
        <f t="shared" ca="1" si="1059"/>
        <v>0.67899999999999994</v>
      </c>
      <c r="F785" s="30">
        <f t="shared" ca="1" si="1063"/>
        <v>1</v>
      </c>
      <c r="G785" s="30" t="str">
        <f t="shared" ca="1" si="1066"/>
        <v>100</v>
      </c>
    </row>
    <row r="786" spans="1:7" x14ac:dyDescent="0.25">
      <c r="A786" s="4">
        <f t="shared" ref="A786" si="1073">A784</f>
        <v>258</v>
      </c>
      <c r="B786" s="4" t="str">
        <f>MID(VLOOKUP(A786/4,'Nyquist Rate - Tx'!$E$15:$J$270,6),(MOD(A786,4)+1),1)</f>
        <v>0</v>
      </c>
      <c r="C786" s="5">
        <f t="shared" ca="1" si="1062"/>
        <v>31</v>
      </c>
      <c r="D786" s="5">
        <f t="shared" ca="1" si="1058"/>
        <v>0.217</v>
      </c>
      <c r="E786" s="5">
        <f t="shared" ca="1" si="1059"/>
        <v>0.217</v>
      </c>
      <c r="F786" s="30">
        <f t="shared" ca="1" si="1063"/>
        <v>0</v>
      </c>
      <c r="G786" s="28"/>
    </row>
    <row r="787" spans="1:7" x14ac:dyDescent="0.25">
      <c r="A787" s="4">
        <f t="shared" ref="A787" si="1074">A784</f>
        <v>258</v>
      </c>
      <c r="B787" s="4" t="str">
        <f>MID(VLOOKUP(A787/4,'Nyquist Rate - Tx'!$E$15:$J$270,6),(MOD(A787,4)+1),1)</f>
        <v>0</v>
      </c>
      <c r="C787" s="5">
        <f t="shared" ca="1" si="1062"/>
        <v>-83</v>
      </c>
      <c r="D787" s="5">
        <f t="shared" ca="1" si="1058"/>
        <v>-0.58099999999999996</v>
      </c>
      <c r="E787" s="5">
        <f t="shared" ca="1" si="1059"/>
        <v>-0.58099999999999996</v>
      </c>
      <c r="F787" s="30">
        <f t="shared" ca="1" si="1063"/>
        <v>0</v>
      </c>
      <c r="G787" s="29"/>
    </row>
    <row r="788" spans="1:7" x14ac:dyDescent="0.25">
      <c r="A788" s="4">
        <f t="shared" ref="A788" si="1075">A784+1</f>
        <v>259</v>
      </c>
      <c r="B788" s="4" t="str">
        <f>MID(VLOOKUP(A788/4,'Nyquist Rate - Tx'!$E$15:$J$270,6),(MOD(A788,4)+1),1)</f>
        <v>1</v>
      </c>
      <c r="C788" s="5">
        <f t="shared" ca="1" si="1062"/>
        <v>-12</v>
      </c>
      <c r="D788" s="5">
        <f t="shared" ca="1" si="1058"/>
        <v>-8.3999999999999991E-2</v>
      </c>
      <c r="E788" s="5">
        <f t="shared" ca="1" si="1059"/>
        <v>0.91600000000000004</v>
      </c>
      <c r="F788" s="30">
        <f t="shared" ca="1" si="1063"/>
        <v>1</v>
      </c>
      <c r="G788" s="30" t="str">
        <f t="shared" ca="1" si="1066"/>
        <v>111</v>
      </c>
    </row>
    <row r="789" spans="1:7" x14ac:dyDescent="0.25">
      <c r="A789" s="4">
        <f t="shared" ref="A789" si="1076">A785+1</f>
        <v>259</v>
      </c>
      <c r="B789" s="4" t="str">
        <f>MID(VLOOKUP(A789/4,'Nyquist Rate - Tx'!$E$15:$J$270,6),(MOD(A789,4)+1),1)</f>
        <v>1</v>
      </c>
      <c r="C789" s="5">
        <f t="shared" ca="1" si="1062"/>
        <v>54</v>
      </c>
      <c r="D789" s="5">
        <f t="shared" ca="1" si="1058"/>
        <v>0.378</v>
      </c>
      <c r="E789" s="5">
        <f t="shared" ca="1" si="1059"/>
        <v>1.3780000000000001</v>
      </c>
      <c r="F789" s="30">
        <f t="shared" ca="1" si="1063"/>
        <v>1</v>
      </c>
      <c r="G789" s="28"/>
    </row>
    <row r="790" spans="1:7" x14ac:dyDescent="0.25">
      <c r="A790" s="4">
        <f t="shared" ref="A790" si="1077">A789</f>
        <v>259</v>
      </c>
      <c r="B790" s="4" t="str">
        <f>MID(VLOOKUP(A790/4,'Nyquist Rate - Tx'!$E$15:$J$270,6),(MOD(A790,4)+1),1)</f>
        <v>1</v>
      </c>
      <c r="C790" s="5">
        <f t="shared" ca="1" si="1062"/>
        <v>-5</v>
      </c>
      <c r="D790" s="5">
        <f t="shared" ca="1" si="1058"/>
        <v>-3.4999999999999996E-2</v>
      </c>
      <c r="E790" s="5">
        <f t="shared" ca="1" si="1059"/>
        <v>0.96499999999999997</v>
      </c>
      <c r="F790" s="30">
        <f t="shared" ca="1" si="1063"/>
        <v>1</v>
      </c>
      <c r="G790" s="29"/>
    </row>
    <row r="791" spans="1:7" x14ac:dyDescent="0.25">
      <c r="A791" s="4">
        <f t="shared" ref="A791" si="1078">A789</f>
        <v>259</v>
      </c>
      <c r="B791" s="4" t="str">
        <f>MID(VLOOKUP(A791/4,'Nyquist Rate - Tx'!$E$15:$J$270,6),(MOD(A791,4)+1),1)</f>
        <v>1</v>
      </c>
      <c r="C791" s="5">
        <f t="shared" ca="1" si="1062"/>
        <v>46</v>
      </c>
      <c r="D791" s="5">
        <f t="shared" ca="1" si="1058"/>
        <v>0.32200000000000001</v>
      </c>
      <c r="E791" s="5">
        <f t="shared" ca="1" si="1059"/>
        <v>1.3220000000000001</v>
      </c>
      <c r="F791" s="30">
        <f t="shared" ca="1" si="1063"/>
        <v>1</v>
      </c>
      <c r="G791" s="30" t="str">
        <f t="shared" ca="1" si="1066"/>
        <v>110</v>
      </c>
    </row>
    <row r="792" spans="1:7" x14ac:dyDescent="0.25">
      <c r="A792" s="4">
        <f t="shared" ref="A792" si="1079">A789</f>
        <v>259</v>
      </c>
      <c r="B792" s="4" t="str">
        <f>MID(VLOOKUP(A792/4,'Nyquist Rate - Tx'!$E$15:$J$270,6),(MOD(A792,4)+1),1)</f>
        <v>1</v>
      </c>
      <c r="C792" s="5">
        <f t="shared" ca="1" si="1062"/>
        <v>29</v>
      </c>
      <c r="D792" s="5">
        <f t="shared" ca="1" si="1058"/>
        <v>0.20299999999999999</v>
      </c>
      <c r="E792" s="5">
        <f t="shared" ca="1" si="1059"/>
        <v>1.2030000000000001</v>
      </c>
      <c r="F792" s="30">
        <f t="shared" ca="1" si="1063"/>
        <v>1</v>
      </c>
      <c r="G792" s="28"/>
    </row>
    <row r="793" spans="1:7" x14ac:dyDescent="0.25">
      <c r="A793" s="4">
        <f t="shared" ref="A793" si="1080">A789+1</f>
        <v>260</v>
      </c>
      <c r="B793" s="4" t="str">
        <f>MID(VLOOKUP(A793/4,'Nyquist Rate - Tx'!$E$15:$J$270,6),(MOD(A793,4)+1),1)</f>
        <v>0</v>
      </c>
      <c r="C793" s="5">
        <f t="shared" ca="1" si="1062"/>
        <v>-78</v>
      </c>
      <c r="D793" s="5">
        <f t="shared" ca="1" si="1058"/>
        <v>-0.54599999999999993</v>
      </c>
      <c r="E793" s="5">
        <f t="shared" ca="1" si="1059"/>
        <v>-0.54599999999999993</v>
      </c>
      <c r="F793" s="30">
        <f t="shared" ca="1" si="1063"/>
        <v>0</v>
      </c>
      <c r="G793" s="29"/>
    </row>
    <row r="794" spans="1:7" x14ac:dyDescent="0.25">
      <c r="A794" s="4">
        <f t="shared" ref="A794" si="1081">A793</f>
        <v>260</v>
      </c>
      <c r="B794" s="4" t="str">
        <f>MID(VLOOKUP(A794/4,'Nyquist Rate - Tx'!$E$15:$J$270,6),(MOD(A794,4)+1),1)</f>
        <v>0</v>
      </c>
      <c r="C794" s="5">
        <f t="shared" ca="1" si="1062"/>
        <v>95</v>
      </c>
      <c r="D794" s="5">
        <f t="shared" ca="1" si="1058"/>
        <v>0.66499999999999992</v>
      </c>
      <c r="E794" s="5">
        <f t="shared" ca="1" si="1059"/>
        <v>0.66499999999999992</v>
      </c>
      <c r="F794" s="30">
        <f t="shared" ca="1" si="1063"/>
        <v>1</v>
      </c>
      <c r="G794" s="30" t="str">
        <f t="shared" ca="1" si="1066"/>
        <v>100</v>
      </c>
    </row>
    <row r="795" spans="1:7" x14ac:dyDescent="0.25">
      <c r="A795" s="4">
        <f t="shared" ref="A795" si="1082">A793</f>
        <v>260</v>
      </c>
      <c r="B795" s="4" t="str">
        <f>MID(VLOOKUP(A795/4,'Nyquist Rate - Tx'!$E$15:$J$270,6),(MOD(A795,4)+1),1)</f>
        <v>0</v>
      </c>
      <c r="C795" s="5">
        <f t="shared" ca="1" si="1062"/>
        <v>58</v>
      </c>
      <c r="D795" s="5">
        <f t="shared" ca="1" si="1058"/>
        <v>0.40599999999999997</v>
      </c>
      <c r="E795" s="5">
        <f t="shared" ca="1" si="1059"/>
        <v>0.40599999999999997</v>
      </c>
      <c r="F795" s="30">
        <f t="shared" ca="1" si="1063"/>
        <v>0</v>
      </c>
      <c r="G795" s="28"/>
    </row>
    <row r="796" spans="1:7" x14ac:dyDescent="0.25">
      <c r="A796" s="4">
        <f t="shared" ref="A796" si="1083">A793</f>
        <v>260</v>
      </c>
      <c r="B796" s="4" t="str">
        <f>MID(VLOOKUP(A796/4,'Nyquist Rate - Tx'!$E$15:$J$270,6),(MOD(A796,4)+1),1)</f>
        <v>0</v>
      </c>
      <c r="C796" s="5">
        <f t="shared" ca="1" si="1062"/>
        <v>52</v>
      </c>
      <c r="D796" s="5">
        <f t="shared" ca="1" si="1058"/>
        <v>0.36399999999999999</v>
      </c>
      <c r="E796" s="5">
        <f t="shared" ca="1" si="1059"/>
        <v>0.36399999999999999</v>
      </c>
      <c r="F796" s="30">
        <f t="shared" ca="1" si="1063"/>
        <v>0</v>
      </c>
      <c r="G796" s="29"/>
    </row>
    <row r="797" spans="1:7" x14ac:dyDescent="0.25">
      <c r="A797" s="4">
        <f t="shared" ref="A797:A860" si="1084">A793+1</f>
        <v>261</v>
      </c>
      <c r="B797" s="4" t="str">
        <f>MID(VLOOKUP(A797/4,'Nyquist Rate - Tx'!$E$15:$J$270,6),(MOD(A797,4)+1),1)</f>
        <v>0</v>
      </c>
      <c r="C797" s="5">
        <f t="shared" ca="1" si="1062"/>
        <v>-99</v>
      </c>
      <c r="D797" s="5">
        <f t="shared" ca="1" si="1058"/>
        <v>-0.69299999999999995</v>
      </c>
      <c r="E797" s="5">
        <f t="shared" ca="1" si="1059"/>
        <v>-0.69299999999999995</v>
      </c>
      <c r="F797" s="30">
        <f t="shared" ca="1" si="1063"/>
        <v>0</v>
      </c>
      <c r="G797" s="30" t="str">
        <f t="shared" ca="1" si="1066"/>
        <v>000</v>
      </c>
    </row>
    <row r="798" spans="1:7" x14ac:dyDescent="0.25">
      <c r="A798" s="4">
        <f t="shared" ref="A798:A861" si="1085">A797</f>
        <v>261</v>
      </c>
      <c r="B798" s="4" t="str">
        <f>MID(VLOOKUP(A798/4,'Nyquist Rate - Tx'!$E$15:$J$270,6),(MOD(A798,4)+1),1)</f>
        <v>0</v>
      </c>
      <c r="C798" s="5">
        <f t="shared" ca="1" si="1062"/>
        <v>29</v>
      </c>
      <c r="D798" s="5">
        <f t="shared" ca="1" si="1058"/>
        <v>0.20299999999999999</v>
      </c>
      <c r="E798" s="5">
        <f t="shared" ca="1" si="1059"/>
        <v>0.20299999999999999</v>
      </c>
      <c r="F798" s="30">
        <f t="shared" ca="1" si="1063"/>
        <v>0</v>
      </c>
      <c r="G798" s="28"/>
    </row>
    <row r="799" spans="1:7" x14ac:dyDescent="0.25">
      <c r="A799" s="4">
        <f t="shared" ref="A799:A862" si="1086">A797</f>
        <v>261</v>
      </c>
      <c r="B799" s="4" t="str">
        <f>MID(VLOOKUP(A799/4,'Nyquist Rate - Tx'!$E$15:$J$270,6),(MOD(A799,4)+1),1)</f>
        <v>0</v>
      </c>
      <c r="C799" s="5">
        <f t="shared" ca="1" si="1062"/>
        <v>-28</v>
      </c>
      <c r="D799" s="5">
        <f t="shared" ca="1" si="1058"/>
        <v>-0.19600000000000001</v>
      </c>
      <c r="E799" s="5">
        <f t="shared" ca="1" si="1059"/>
        <v>-0.19600000000000001</v>
      </c>
      <c r="F799" s="30">
        <f t="shared" ca="1" si="1063"/>
        <v>0</v>
      </c>
      <c r="G799" s="29"/>
    </row>
    <row r="800" spans="1:7" x14ac:dyDescent="0.25">
      <c r="A800" s="4">
        <f t="shared" ref="A800:A863" si="1087">A797</f>
        <v>261</v>
      </c>
      <c r="B800" s="4" t="str">
        <f>MID(VLOOKUP(A800/4,'Nyquist Rate - Tx'!$E$15:$J$270,6),(MOD(A800,4)+1),1)</f>
        <v>0</v>
      </c>
      <c r="C800" s="5">
        <f t="shared" ca="1" si="1062"/>
        <v>-57</v>
      </c>
      <c r="D800" s="5">
        <f t="shared" ca="1" si="1058"/>
        <v>-0.39899999999999997</v>
      </c>
      <c r="E800" s="5">
        <f t="shared" ca="1" si="1059"/>
        <v>-0.39899999999999997</v>
      </c>
      <c r="F800" s="30">
        <f t="shared" ca="1" si="1063"/>
        <v>0</v>
      </c>
      <c r="G800" s="30" t="str">
        <f t="shared" ca="1" si="1066"/>
        <v>000</v>
      </c>
    </row>
    <row r="801" spans="1:7" x14ac:dyDescent="0.25">
      <c r="A801" s="4">
        <f t="shared" ref="A801:A864" si="1088">A797+1</f>
        <v>262</v>
      </c>
      <c r="B801" s="4" t="str">
        <f>MID(VLOOKUP(A801/4,'Nyquist Rate - Tx'!$E$15:$J$270,6),(MOD(A801,4)+1),1)</f>
        <v>0</v>
      </c>
      <c r="C801" s="5">
        <f t="shared" ca="1" si="1062"/>
        <v>20</v>
      </c>
      <c r="D801" s="5">
        <f t="shared" ca="1" si="1058"/>
        <v>0.13999999999999999</v>
      </c>
      <c r="E801" s="5">
        <f t="shared" ca="1" si="1059"/>
        <v>0.13999999999999999</v>
      </c>
      <c r="F801" s="30">
        <f t="shared" ca="1" si="1063"/>
        <v>0</v>
      </c>
      <c r="G801" s="28"/>
    </row>
    <row r="802" spans="1:7" x14ac:dyDescent="0.25">
      <c r="A802" s="4">
        <f t="shared" ref="A802:A865" si="1089">A801</f>
        <v>262</v>
      </c>
      <c r="B802" s="4" t="str">
        <f>MID(VLOOKUP(A802/4,'Nyquist Rate - Tx'!$E$15:$J$270,6),(MOD(A802,4)+1),1)</f>
        <v>0</v>
      </c>
      <c r="C802" s="5">
        <f t="shared" ca="1" si="1062"/>
        <v>67</v>
      </c>
      <c r="D802" s="5">
        <f t="shared" ca="1" si="1058"/>
        <v>0.46899999999999997</v>
      </c>
      <c r="E802" s="5">
        <f t="shared" ca="1" si="1059"/>
        <v>0.46899999999999997</v>
      </c>
      <c r="F802" s="30">
        <f t="shared" ca="1" si="1063"/>
        <v>0</v>
      </c>
      <c r="G802" s="29"/>
    </row>
    <row r="803" spans="1:7" x14ac:dyDescent="0.25">
      <c r="A803" s="4">
        <f t="shared" ref="A803:A866" si="1090">A801</f>
        <v>262</v>
      </c>
      <c r="B803" s="4" t="str">
        <f>MID(VLOOKUP(A803/4,'Nyquist Rate - Tx'!$E$15:$J$270,6),(MOD(A803,4)+1),1)</f>
        <v>0</v>
      </c>
      <c r="C803" s="5">
        <f t="shared" ca="1" si="1062"/>
        <v>10</v>
      </c>
      <c r="D803" s="5">
        <f t="shared" ca="1" si="1058"/>
        <v>6.9999999999999993E-2</v>
      </c>
      <c r="E803" s="5">
        <f t="shared" ca="1" si="1059"/>
        <v>6.9999999999999993E-2</v>
      </c>
      <c r="F803" s="30">
        <f t="shared" ca="1" si="1063"/>
        <v>0</v>
      </c>
      <c r="G803" s="30" t="str">
        <f t="shared" ca="1" si="1066"/>
        <v>000</v>
      </c>
    </row>
    <row r="804" spans="1:7" x14ac:dyDescent="0.25">
      <c r="A804" s="4">
        <f t="shared" ref="A804:A867" si="1091">A801</f>
        <v>262</v>
      </c>
      <c r="B804" s="4" t="str">
        <f>MID(VLOOKUP(A804/4,'Nyquist Rate - Tx'!$E$15:$J$270,6),(MOD(A804,4)+1),1)</f>
        <v>0</v>
      </c>
      <c r="C804" s="5">
        <f t="shared" ca="1" si="1062"/>
        <v>-76</v>
      </c>
      <c r="D804" s="5">
        <f t="shared" ca="1" si="1058"/>
        <v>-0.53199999999999992</v>
      </c>
      <c r="E804" s="5">
        <f t="shared" ca="1" si="1059"/>
        <v>-0.53199999999999992</v>
      </c>
      <c r="F804" s="30">
        <f t="shared" ca="1" si="1063"/>
        <v>0</v>
      </c>
      <c r="G804" s="28"/>
    </row>
    <row r="805" spans="1:7" x14ac:dyDescent="0.25">
      <c r="A805" s="4">
        <f t="shared" ref="A805:A868" si="1092">A801+1</f>
        <v>263</v>
      </c>
      <c r="B805" s="4" t="str">
        <f>MID(VLOOKUP(A805/4,'Nyquist Rate - Tx'!$E$15:$J$270,6),(MOD(A805,4)+1),1)</f>
        <v>0</v>
      </c>
      <c r="C805" s="5">
        <f t="shared" ca="1" si="1062"/>
        <v>63</v>
      </c>
      <c r="D805" s="5">
        <f t="shared" ca="1" si="1058"/>
        <v>0.44099999999999995</v>
      </c>
      <c r="E805" s="5">
        <f t="shared" ca="1" si="1059"/>
        <v>0.44099999999999995</v>
      </c>
      <c r="F805" s="30">
        <f t="shared" ca="1" si="1063"/>
        <v>0</v>
      </c>
      <c r="G805" s="29"/>
    </row>
    <row r="806" spans="1:7" x14ac:dyDescent="0.25">
      <c r="A806" s="4">
        <f t="shared" ref="A806:A869" si="1093">A805</f>
        <v>263</v>
      </c>
      <c r="B806" s="4" t="str">
        <f>MID(VLOOKUP(A806/4,'Nyquist Rate - Tx'!$E$15:$J$270,6),(MOD(A806,4)+1),1)</f>
        <v>0</v>
      </c>
      <c r="C806" s="5">
        <f t="shared" ca="1" si="1062"/>
        <v>58</v>
      </c>
      <c r="D806" s="5">
        <f t="shared" ca="1" si="1058"/>
        <v>0.40599999999999997</v>
      </c>
      <c r="E806" s="5">
        <f t="shared" ca="1" si="1059"/>
        <v>0.40599999999999997</v>
      </c>
      <c r="F806" s="30">
        <f t="shared" ca="1" si="1063"/>
        <v>0</v>
      </c>
      <c r="G806" s="30" t="str">
        <f t="shared" ca="1" si="1066"/>
        <v>000</v>
      </c>
    </row>
    <row r="807" spans="1:7" x14ac:dyDescent="0.25">
      <c r="A807" s="4">
        <f t="shared" ref="A807:A870" si="1094">A805</f>
        <v>263</v>
      </c>
      <c r="B807" s="4" t="str">
        <f>MID(VLOOKUP(A807/4,'Nyquist Rate - Tx'!$E$15:$J$270,6),(MOD(A807,4)+1),1)</f>
        <v>0</v>
      </c>
      <c r="C807" s="5">
        <f t="shared" ca="1" si="1062"/>
        <v>47</v>
      </c>
      <c r="D807" s="5">
        <f t="shared" ca="1" si="1058"/>
        <v>0.32899999999999996</v>
      </c>
      <c r="E807" s="5">
        <f t="shared" ca="1" si="1059"/>
        <v>0.32899999999999996</v>
      </c>
      <c r="F807" s="30">
        <f t="shared" ca="1" si="1063"/>
        <v>0</v>
      </c>
      <c r="G807" s="28"/>
    </row>
    <row r="808" spans="1:7" x14ac:dyDescent="0.25">
      <c r="A808" s="4">
        <f t="shared" ref="A808:A871" si="1095">A805</f>
        <v>263</v>
      </c>
      <c r="B808" s="4" t="str">
        <f>MID(VLOOKUP(A808/4,'Nyquist Rate - Tx'!$E$15:$J$270,6),(MOD(A808,4)+1),1)</f>
        <v>0</v>
      </c>
      <c r="C808" s="5">
        <f t="shared" ca="1" si="1062"/>
        <v>-70</v>
      </c>
      <c r="D808" s="5">
        <f t="shared" ca="1" si="1058"/>
        <v>-0.48999999999999994</v>
      </c>
      <c r="E808" s="5">
        <f t="shared" ca="1" si="1059"/>
        <v>-0.48999999999999994</v>
      </c>
      <c r="F808" s="30">
        <f t="shared" ca="1" si="1063"/>
        <v>0</v>
      </c>
      <c r="G808" s="29"/>
    </row>
    <row r="809" spans="1:7" x14ac:dyDescent="0.25">
      <c r="A809" s="4">
        <f t="shared" ref="A809:A872" si="1096">A805+1</f>
        <v>264</v>
      </c>
      <c r="B809" s="4" t="str">
        <f>MID(VLOOKUP(A809/4,'Nyquist Rate - Tx'!$E$15:$J$270,6),(MOD(A809,4)+1),1)</f>
        <v>0</v>
      </c>
      <c r="C809" s="5">
        <f t="shared" ca="1" si="1062"/>
        <v>73</v>
      </c>
      <c r="D809" s="5">
        <f t="shared" ca="1" si="1058"/>
        <v>0.51100000000000001</v>
      </c>
      <c r="E809" s="5">
        <f t="shared" ca="1" si="1059"/>
        <v>0.51100000000000001</v>
      </c>
      <c r="F809" s="30">
        <f t="shared" ca="1" si="1063"/>
        <v>1</v>
      </c>
      <c r="G809" s="30" t="str">
        <f t="shared" ca="1" si="1066"/>
        <v>100</v>
      </c>
    </row>
    <row r="810" spans="1:7" x14ac:dyDescent="0.25">
      <c r="A810" s="4">
        <f t="shared" si="1096"/>
        <v>264</v>
      </c>
      <c r="B810" s="4" t="str">
        <f>MID(VLOOKUP(A810/4,'Nyquist Rate - Tx'!$E$15:$J$270,6),(MOD(A810,4)+1),1)</f>
        <v>0</v>
      </c>
      <c r="C810" s="5">
        <f t="shared" ca="1" si="1062"/>
        <v>-66</v>
      </c>
      <c r="D810" s="5">
        <f t="shared" ca="1" si="1058"/>
        <v>-0.46199999999999997</v>
      </c>
      <c r="E810" s="5">
        <f t="shared" ca="1" si="1059"/>
        <v>-0.46199999999999997</v>
      </c>
      <c r="F810" s="30">
        <f t="shared" ca="1" si="1063"/>
        <v>0</v>
      </c>
      <c r="G810" s="28"/>
    </row>
    <row r="811" spans="1:7" x14ac:dyDescent="0.25">
      <c r="A811" s="4">
        <f t="shared" ref="A811" si="1097">A810</f>
        <v>264</v>
      </c>
      <c r="B811" s="4" t="str">
        <f>MID(VLOOKUP(A811/4,'Nyquist Rate - Tx'!$E$15:$J$270,6),(MOD(A811,4)+1),1)</f>
        <v>0</v>
      </c>
      <c r="C811" s="5">
        <f t="shared" ca="1" si="1062"/>
        <v>-16</v>
      </c>
      <c r="D811" s="5">
        <f t="shared" ca="1" si="1058"/>
        <v>-0.11199999999999999</v>
      </c>
      <c r="E811" s="5">
        <f t="shared" ca="1" si="1059"/>
        <v>-0.11199999999999999</v>
      </c>
      <c r="F811" s="30">
        <f t="shared" ca="1" si="1063"/>
        <v>0</v>
      </c>
      <c r="G811" s="29"/>
    </row>
    <row r="812" spans="1:7" x14ac:dyDescent="0.25">
      <c r="A812" s="4">
        <f t="shared" ref="A812" si="1098">A810</f>
        <v>264</v>
      </c>
      <c r="B812" s="4" t="str">
        <f>MID(VLOOKUP(A812/4,'Nyquist Rate - Tx'!$E$15:$J$270,6),(MOD(A812,4)+1),1)</f>
        <v>0</v>
      </c>
      <c r="C812" s="5">
        <f t="shared" ca="1" si="1062"/>
        <v>41</v>
      </c>
      <c r="D812" s="5">
        <f t="shared" ca="1" si="1058"/>
        <v>0.28699999999999998</v>
      </c>
      <c r="E812" s="5">
        <f t="shared" ca="1" si="1059"/>
        <v>0.28699999999999998</v>
      </c>
      <c r="F812" s="30">
        <f t="shared" ca="1" si="1063"/>
        <v>0</v>
      </c>
      <c r="G812" s="30" t="str">
        <f t="shared" ca="1" si="1066"/>
        <v>001</v>
      </c>
    </row>
    <row r="813" spans="1:7" x14ac:dyDescent="0.25">
      <c r="A813" s="4">
        <f t="shared" ref="A813" si="1099">A810</f>
        <v>264</v>
      </c>
      <c r="B813" s="4" t="str">
        <f>MID(VLOOKUP(A813/4,'Nyquist Rate - Tx'!$E$15:$J$270,6),(MOD(A813,4)+1),1)</f>
        <v>0</v>
      </c>
      <c r="C813" s="5">
        <f t="shared" ca="1" si="1062"/>
        <v>61</v>
      </c>
      <c r="D813" s="5">
        <f t="shared" ca="1" si="1058"/>
        <v>0.42699999999999999</v>
      </c>
      <c r="E813" s="5">
        <f t="shared" ca="1" si="1059"/>
        <v>0.42699999999999999</v>
      </c>
      <c r="F813" s="30">
        <f t="shared" ca="1" si="1063"/>
        <v>0</v>
      </c>
      <c r="G813" s="28"/>
    </row>
    <row r="814" spans="1:7" x14ac:dyDescent="0.25">
      <c r="A814" s="4">
        <f t="shared" ref="A814" si="1100">A810+1</f>
        <v>265</v>
      </c>
      <c r="B814" s="4" t="str">
        <f>MID(VLOOKUP(A814/4,'Nyquist Rate - Tx'!$E$15:$J$270,6),(MOD(A814,4)+1),1)</f>
        <v>1</v>
      </c>
      <c r="C814" s="5">
        <f t="shared" ca="1" si="1062"/>
        <v>-46</v>
      </c>
      <c r="D814" s="5">
        <f t="shared" ca="1" si="1058"/>
        <v>-0.32200000000000001</v>
      </c>
      <c r="E814" s="5">
        <f t="shared" ca="1" si="1059"/>
        <v>0.67799999999999994</v>
      </c>
      <c r="F814" s="30">
        <f t="shared" ca="1" si="1063"/>
        <v>1</v>
      </c>
      <c r="G814" s="29"/>
    </row>
    <row r="815" spans="1:7" x14ac:dyDescent="0.25">
      <c r="A815" s="4">
        <f t="shared" ref="A815" si="1101">A814</f>
        <v>265</v>
      </c>
      <c r="B815" s="4" t="str">
        <f>MID(VLOOKUP(A815/4,'Nyquist Rate - Tx'!$E$15:$J$270,6),(MOD(A815,4)+1),1)</f>
        <v>1</v>
      </c>
      <c r="C815" s="5">
        <f t="shared" ca="1" si="1062"/>
        <v>31</v>
      </c>
      <c r="D815" s="5">
        <f t="shared" ca="1" si="1058"/>
        <v>0.217</v>
      </c>
      <c r="E815" s="5">
        <f t="shared" ca="1" si="1059"/>
        <v>1.2170000000000001</v>
      </c>
      <c r="F815" s="30">
        <f t="shared" ca="1" si="1063"/>
        <v>1</v>
      </c>
      <c r="G815" s="30" t="str">
        <f t="shared" ca="1" si="1066"/>
        <v>111</v>
      </c>
    </row>
    <row r="816" spans="1:7" x14ac:dyDescent="0.25">
      <c r="A816" s="4">
        <f t="shared" ref="A816" si="1102">A814</f>
        <v>265</v>
      </c>
      <c r="B816" s="4" t="str">
        <f>MID(VLOOKUP(A816/4,'Nyquist Rate - Tx'!$E$15:$J$270,6),(MOD(A816,4)+1),1)</f>
        <v>1</v>
      </c>
      <c r="C816" s="5">
        <f t="shared" ca="1" si="1062"/>
        <v>21</v>
      </c>
      <c r="D816" s="5">
        <f t="shared" ca="1" si="1058"/>
        <v>0.14699999999999999</v>
      </c>
      <c r="E816" s="5">
        <f t="shared" ca="1" si="1059"/>
        <v>1.147</v>
      </c>
      <c r="F816" s="30">
        <f t="shared" ca="1" si="1063"/>
        <v>1</v>
      </c>
      <c r="G816" s="28"/>
    </row>
    <row r="817" spans="1:7" x14ac:dyDescent="0.25">
      <c r="A817" s="4">
        <f t="shared" ref="A817" si="1103">A814</f>
        <v>265</v>
      </c>
      <c r="B817" s="4" t="str">
        <f>MID(VLOOKUP(A817/4,'Nyquist Rate - Tx'!$E$15:$J$270,6),(MOD(A817,4)+1),1)</f>
        <v>1</v>
      </c>
      <c r="C817" s="5">
        <f t="shared" ca="1" si="1062"/>
        <v>-63</v>
      </c>
      <c r="D817" s="5">
        <f t="shared" ca="1" si="1058"/>
        <v>-0.44099999999999995</v>
      </c>
      <c r="E817" s="5">
        <f t="shared" ca="1" si="1059"/>
        <v>0.55900000000000005</v>
      </c>
      <c r="F817" s="30">
        <f t="shared" ca="1" si="1063"/>
        <v>1</v>
      </c>
      <c r="G817" s="29"/>
    </row>
    <row r="818" spans="1:7" x14ac:dyDescent="0.25">
      <c r="A818" s="4">
        <f t="shared" si="1084"/>
        <v>266</v>
      </c>
      <c r="B818" s="4" t="str">
        <f>MID(VLOOKUP(A818/4,'Nyquist Rate - Tx'!$E$15:$J$270,6),(MOD(A818,4)+1),1)</f>
        <v>1</v>
      </c>
      <c r="C818" s="5">
        <f t="shared" ca="1" si="1062"/>
        <v>13</v>
      </c>
      <c r="D818" s="5">
        <f t="shared" ca="1" si="1058"/>
        <v>9.0999999999999998E-2</v>
      </c>
      <c r="E818" s="5">
        <f t="shared" ca="1" si="1059"/>
        <v>1.091</v>
      </c>
      <c r="F818" s="30">
        <f t="shared" ca="1" si="1063"/>
        <v>1</v>
      </c>
      <c r="G818" s="30" t="str">
        <f t="shared" ca="1" si="1066"/>
        <v>101</v>
      </c>
    </row>
    <row r="819" spans="1:7" x14ac:dyDescent="0.25">
      <c r="A819" s="4">
        <f t="shared" si="1085"/>
        <v>266</v>
      </c>
      <c r="B819" s="4" t="str">
        <f>MID(VLOOKUP(A819/4,'Nyquist Rate - Tx'!$E$15:$J$270,6),(MOD(A819,4)+1),1)</f>
        <v>1</v>
      </c>
      <c r="C819" s="5">
        <f t="shared" ca="1" si="1062"/>
        <v>-80</v>
      </c>
      <c r="D819" s="5">
        <f t="shared" ca="1" si="1058"/>
        <v>-0.55999999999999994</v>
      </c>
      <c r="E819" s="5">
        <f t="shared" ca="1" si="1059"/>
        <v>0.44000000000000006</v>
      </c>
      <c r="F819" s="30">
        <f t="shared" ca="1" si="1063"/>
        <v>0</v>
      </c>
      <c r="G819" s="28"/>
    </row>
    <row r="820" spans="1:7" x14ac:dyDescent="0.25">
      <c r="A820" s="4">
        <f t="shared" si="1086"/>
        <v>266</v>
      </c>
      <c r="B820" s="4" t="str">
        <f>MID(VLOOKUP(A820/4,'Nyquist Rate - Tx'!$E$15:$J$270,6),(MOD(A820,4)+1),1)</f>
        <v>1</v>
      </c>
      <c r="C820" s="5">
        <f t="shared" ca="1" si="1062"/>
        <v>-41</v>
      </c>
      <c r="D820" s="5">
        <f t="shared" ca="1" si="1058"/>
        <v>-0.28699999999999998</v>
      </c>
      <c r="E820" s="5">
        <f t="shared" ca="1" si="1059"/>
        <v>0.71300000000000008</v>
      </c>
      <c r="F820" s="30">
        <f t="shared" ca="1" si="1063"/>
        <v>1</v>
      </c>
      <c r="G820" s="29"/>
    </row>
    <row r="821" spans="1:7" x14ac:dyDescent="0.25">
      <c r="A821" s="4">
        <f t="shared" si="1087"/>
        <v>266</v>
      </c>
      <c r="B821" s="4" t="str">
        <f>MID(VLOOKUP(A821/4,'Nyquist Rate - Tx'!$E$15:$J$270,6),(MOD(A821,4)+1),1)</f>
        <v>1</v>
      </c>
      <c r="C821" s="5">
        <f t="shared" ca="1" si="1062"/>
        <v>-36</v>
      </c>
      <c r="D821" s="5">
        <f t="shared" ca="1" si="1058"/>
        <v>-0.252</v>
      </c>
      <c r="E821" s="5">
        <f t="shared" ca="1" si="1059"/>
        <v>0.748</v>
      </c>
      <c r="F821" s="30">
        <f t="shared" ca="1" si="1063"/>
        <v>1</v>
      </c>
      <c r="G821" s="30" t="str">
        <f t="shared" ca="1" si="1066"/>
        <v>110</v>
      </c>
    </row>
    <row r="822" spans="1:7" x14ac:dyDescent="0.25">
      <c r="A822" s="4">
        <f t="shared" si="1088"/>
        <v>267</v>
      </c>
      <c r="B822" s="4" t="str">
        <f>MID(VLOOKUP(A822/4,'Nyquist Rate - Tx'!$E$15:$J$270,6),(MOD(A822,4)+1),1)</f>
        <v>0</v>
      </c>
      <c r="C822" s="5">
        <f t="shared" ca="1" si="1062"/>
        <v>78</v>
      </c>
      <c r="D822" s="5">
        <f t="shared" ca="1" si="1058"/>
        <v>0.54599999999999993</v>
      </c>
      <c r="E822" s="5">
        <f t="shared" ca="1" si="1059"/>
        <v>0.54599999999999993</v>
      </c>
      <c r="F822" s="30">
        <f t="shared" ca="1" si="1063"/>
        <v>1</v>
      </c>
      <c r="G822" s="28"/>
    </row>
    <row r="823" spans="1:7" x14ac:dyDescent="0.25">
      <c r="A823" s="4">
        <f t="shared" si="1089"/>
        <v>267</v>
      </c>
      <c r="B823" s="4" t="str">
        <f>MID(VLOOKUP(A823/4,'Nyquist Rate - Tx'!$E$15:$J$270,6),(MOD(A823,4)+1),1)</f>
        <v>0</v>
      </c>
      <c r="C823" s="5">
        <f t="shared" ca="1" si="1062"/>
        <v>-57</v>
      </c>
      <c r="D823" s="5">
        <f t="shared" ca="1" si="1058"/>
        <v>-0.39899999999999997</v>
      </c>
      <c r="E823" s="5">
        <f t="shared" ca="1" si="1059"/>
        <v>-0.39899999999999997</v>
      </c>
      <c r="F823" s="30">
        <f t="shared" ca="1" si="1063"/>
        <v>0</v>
      </c>
      <c r="G823" s="29"/>
    </row>
    <row r="824" spans="1:7" x14ac:dyDescent="0.25">
      <c r="A824" s="4">
        <f t="shared" si="1090"/>
        <v>267</v>
      </c>
      <c r="B824" s="4" t="str">
        <f>MID(VLOOKUP(A824/4,'Nyquist Rate - Tx'!$E$15:$J$270,6),(MOD(A824,4)+1),1)</f>
        <v>0</v>
      </c>
      <c r="C824" s="5">
        <f t="shared" ca="1" si="1062"/>
        <v>-51</v>
      </c>
      <c r="D824" s="5">
        <f t="shared" ca="1" si="1058"/>
        <v>-0.35699999999999998</v>
      </c>
      <c r="E824" s="5">
        <f t="shared" ca="1" si="1059"/>
        <v>-0.35699999999999998</v>
      </c>
      <c r="F824" s="30">
        <f t="shared" ca="1" si="1063"/>
        <v>0</v>
      </c>
      <c r="G824" s="30" t="str">
        <f t="shared" ca="1" si="1066"/>
        <v>010</v>
      </c>
    </row>
    <row r="825" spans="1:7" x14ac:dyDescent="0.25">
      <c r="A825" s="4">
        <f t="shared" si="1091"/>
        <v>267</v>
      </c>
      <c r="B825" s="4" t="str">
        <f>MID(VLOOKUP(A825/4,'Nyquist Rate - Tx'!$E$15:$J$270,6),(MOD(A825,4)+1),1)</f>
        <v>0</v>
      </c>
      <c r="C825" s="5">
        <f t="shared" ca="1" si="1062"/>
        <v>90</v>
      </c>
      <c r="D825" s="5">
        <f t="shared" ca="1" si="1058"/>
        <v>0.63</v>
      </c>
      <c r="E825" s="5">
        <f t="shared" ca="1" si="1059"/>
        <v>0.63</v>
      </c>
      <c r="F825" s="30">
        <f t="shared" ca="1" si="1063"/>
        <v>1</v>
      </c>
      <c r="G825" s="28"/>
    </row>
    <row r="826" spans="1:7" x14ac:dyDescent="0.25">
      <c r="A826" s="4">
        <f t="shared" si="1092"/>
        <v>268</v>
      </c>
      <c r="B826" s="4" t="str">
        <f>MID(VLOOKUP(A826/4,'Nyquist Rate - Tx'!$E$15:$J$270,6),(MOD(A826,4)+1),1)</f>
        <v>0</v>
      </c>
      <c r="C826" s="5">
        <f t="shared" ca="1" si="1062"/>
        <v>9</v>
      </c>
      <c r="D826" s="5">
        <f t="shared" ca="1" si="1058"/>
        <v>6.3E-2</v>
      </c>
      <c r="E826" s="5">
        <f t="shared" ca="1" si="1059"/>
        <v>6.3E-2</v>
      </c>
      <c r="F826" s="30">
        <f t="shared" ca="1" si="1063"/>
        <v>0</v>
      </c>
      <c r="G826" s="29"/>
    </row>
    <row r="827" spans="1:7" x14ac:dyDescent="0.25">
      <c r="A827" s="4">
        <f t="shared" si="1093"/>
        <v>268</v>
      </c>
      <c r="B827" s="4" t="str">
        <f>MID(VLOOKUP(A827/4,'Nyquist Rate - Tx'!$E$15:$J$270,6),(MOD(A827,4)+1),1)</f>
        <v>0</v>
      </c>
      <c r="C827" s="5">
        <f t="shared" ca="1" si="1062"/>
        <v>41</v>
      </c>
      <c r="D827" s="5">
        <f t="shared" ca="1" si="1058"/>
        <v>0.28699999999999998</v>
      </c>
      <c r="E827" s="5">
        <f t="shared" ca="1" si="1059"/>
        <v>0.28699999999999998</v>
      </c>
      <c r="F827" s="30">
        <f t="shared" ca="1" si="1063"/>
        <v>0</v>
      </c>
      <c r="G827" s="30" t="str">
        <f t="shared" ca="1" si="1066"/>
        <v>000</v>
      </c>
    </row>
    <row r="828" spans="1:7" x14ac:dyDescent="0.25">
      <c r="A828" s="4">
        <f t="shared" si="1094"/>
        <v>268</v>
      </c>
      <c r="B828" s="4" t="str">
        <f>MID(VLOOKUP(A828/4,'Nyquist Rate - Tx'!$E$15:$J$270,6),(MOD(A828,4)+1),1)</f>
        <v>0</v>
      </c>
      <c r="C828" s="5">
        <f t="shared" ca="1" si="1062"/>
        <v>37</v>
      </c>
      <c r="D828" s="5">
        <f t="shared" ca="1" si="1058"/>
        <v>0.25900000000000001</v>
      </c>
      <c r="E828" s="5">
        <f t="shared" ca="1" si="1059"/>
        <v>0.25900000000000001</v>
      </c>
      <c r="F828" s="30">
        <f t="shared" ca="1" si="1063"/>
        <v>0</v>
      </c>
      <c r="G828" s="28"/>
    </row>
    <row r="829" spans="1:7" x14ac:dyDescent="0.25">
      <c r="A829" s="4">
        <f t="shared" si="1095"/>
        <v>268</v>
      </c>
      <c r="B829" s="4" t="str">
        <f>MID(VLOOKUP(A829/4,'Nyquist Rate - Tx'!$E$15:$J$270,6),(MOD(A829,4)+1),1)</f>
        <v>0</v>
      </c>
      <c r="C829" s="5">
        <f t="shared" ca="1" si="1062"/>
        <v>-24</v>
      </c>
      <c r="D829" s="5">
        <f t="shared" ca="1" si="1058"/>
        <v>-0.16799999999999998</v>
      </c>
      <c r="E829" s="5">
        <f t="shared" ca="1" si="1059"/>
        <v>-0.16799999999999998</v>
      </c>
      <c r="F829" s="30">
        <f t="shared" ca="1" si="1063"/>
        <v>0</v>
      </c>
      <c r="G829" s="29"/>
    </row>
    <row r="830" spans="1:7" x14ac:dyDescent="0.25">
      <c r="A830" s="4">
        <f t="shared" si="1096"/>
        <v>269</v>
      </c>
      <c r="B830" s="4" t="str">
        <f>MID(VLOOKUP(A830/4,'Nyquist Rate - Tx'!$E$15:$J$270,6),(MOD(A830,4)+1),1)</f>
        <v>0</v>
      </c>
      <c r="C830" s="5">
        <f t="shared" ca="1" si="1062"/>
        <v>-89</v>
      </c>
      <c r="D830" s="5">
        <f t="shared" ca="1" si="1058"/>
        <v>-0.623</v>
      </c>
      <c r="E830" s="5">
        <f t="shared" ca="1" si="1059"/>
        <v>-0.623</v>
      </c>
      <c r="F830" s="30">
        <f t="shared" ca="1" si="1063"/>
        <v>0</v>
      </c>
      <c r="G830" s="30" t="str">
        <f t="shared" ca="1" si="1066"/>
        <v>000</v>
      </c>
    </row>
    <row r="831" spans="1:7" x14ac:dyDescent="0.25">
      <c r="A831" s="4">
        <f t="shared" si="1096"/>
        <v>269</v>
      </c>
      <c r="B831" s="4" t="str">
        <f>MID(VLOOKUP(A831/4,'Nyquist Rate - Tx'!$E$15:$J$270,6),(MOD(A831,4)+1),1)</f>
        <v>0</v>
      </c>
      <c r="C831" s="5">
        <f t="shared" ca="1" si="1062"/>
        <v>-77</v>
      </c>
      <c r="D831" s="5">
        <f t="shared" ca="1" si="1058"/>
        <v>-0.53899999999999992</v>
      </c>
      <c r="E831" s="5">
        <f t="shared" ca="1" si="1059"/>
        <v>-0.53899999999999992</v>
      </c>
      <c r="F831" s="30">
        <f t="shared" ca="1" si="1063"/>
        <v>0</v>
      </c>
      <c r="G831" s="28"/>
    </row>
    <row r="832" spans="1:7" x14ac:dyDescent="0.25">
      <c r="A832" s="4">
        <f t="shared" ref="A832" si="1104">A831</f>
        <v>269</v>
      </c>
      <c r="B832" s="4" t="str">
        <f>MID(VLOOKUP(A832/4,'Nyquist Rate - Tx'!$E$15:$J$270,6),(MOD(A832,4)+1),1)</f>
        <v>0</v>
      </c>
      <c r="C832" s="5">
        <f t="shared" ca="1" si="1062"/>
        <v>21</v>
      </c>
      <c r="D832" s="5">
        <f t="shared" ca="1" si="1058"/>
        <v>0.14699999999999999</v>
      </c>
      <c r="E832" s="5">
        <f t="shared" ca="1" si="1059"/>
        <v>0.14699999999999999</v>
      </c>
      <c r="F832" s="30">
        <f t="shared" ca="1" si="1063"/>
        <v>0</v>
      </c>
      <c r="G832" s="29"/>
    </row>
    <row r="833" spans="1:7" x14ac:dyDescent="0.25">
      <c r="A833" s="4">
        <f t="shared" ref="A833" si="1105">A831</f>
        <v>269</v>
      </c>
      <c r="B833" s="4" t="str">
        <f>MID(VLOOKUP(A833/4,'Nyquist Rate - Tx'!$E$15:$J$270,6),(MOD(A833,4)+1),1)</f>
        <v>0</v>
      </c>
      <c r="C833" s="5">
        <f t="shared" ca="1" si="1062"/>
        <v>54</v>
      </c>
      <c r="D833" s="5">
        <f t="shared" ca="1" si="1058"/>
        <v>0.378</v>
      </c>
      <c r="E833" s="5">
        <f t="shared" ca="1" si="1059"/>
        <v>0.378</v>
      </c>
      <c r="F833" s="30">
        <f t="shared" ca="1" si="1063"/>
        <v>0</v>
      </c>
      <c r="G833" s="30" t="str">
        <f t="shared" ca="1" si="1066"/>
        <v>000</v>
      </c>
    </row>
    <row r="834" spans="1:7" x14ac:dyDescent="0.25">
      <c r="A834" s="4">
        <f t="shared" ref="A834" si="1106">A831</f>
        <v>269</v>
      </c>
      <c r="B834" s="4" t="str">
        <f>MID(VLOOKUP(A834/4,'Nyquist Rate - Tx'!$E$15:$J$270,6),(MOD(A834,4)+1),1)</f>
        <v>0</v>
      </c>
      <c r="C834" s="5">
        <f t="shared" ca="1" si="1062"/>
        <v>-33</v>
      </c>
      <c r="D834" s="5">
        <f t="shared" ca="1" si="1058"/>
        <v>-0.23099999999999998</v>
      </c>
      <c r="E834" s="5">
        <f t="shared" ca="1" si="1059"/>
        <v>-0.23099999999999998</v>
      </c>
      <c r="F834" s="30">
        <f t="shared" ca="1" si="1063"/>
        <v>0</v>
      </c>
      <c r="G834" s="28"/>
    </row>
    <row r="835" spans="1:7" x14ac:dyDescent="0.25">
      <c r="A835" s="4">
        <f t="shared" ref="A835" si="1107">A831+1</f>
        <v>270</v>
      </c>
      <c r="B835" s="4" t="str">
        <f>MID(VLOOKUP(A835/4,'Nyquist Rate - Tx'!$E$15:$J$270,6),(MOD(A835,4)+1),1)</f>
        <v>0</v>
      </c>
      <c r="C835" s="5">
        <f t="shared" ca="1" si="1062"/>
        <v>-96</v>
      </c>
      <c r="D835" s="5">
        <f t="shared" ca="1" si="1058"/>
        <v>-0.67199999999999993</v>
      </c>
      <c r="E835" s="5">
        <f t="shared" ca="1" si="1059"/>
        <v>-0.67199999999999993</v>
      </c>
      <c r="F835" s="30">
        <f t="shared" ca="1" si="1063"/>
        <v>0</v>
      </c>
      <c r="G835" s="29"/>
    </row>
    <row r="836" spans="1:7" x14ac:dyDescent="0.25">
      <c r="A836" s="4">
        <f t="shared" ref="A836" si="1108">A835</f>
        <v>270</v>
      </c>
      <c r="B836" s="4" t="str">
        <f>MID(VLOOKUP(A836/4,'Nyquist Rate - Tx'!$E$15:$J$270,6),(MOD(A836,4)+1),1)</f>
        <v>0</v>
      </c>
      <c r="C836" s="5">
        <f t="shared" ca="1" si="1062"/>
        <v>-76</v>
      </c>
      <c r="D836" s="5">
        <f t="shared" ca="1" si="1058"/>
        <v>-0.53199999999999992</v>
      </c>
      <c r="E836" s="5">
        <f t="shared" ca="1" si="1059"/>
        <v>-0.53199999999999992</v>
      </c>
      <c r="F836" s="30">
        <f t="shared" ca="1" si="1063"/>
        <v>0</v>
      </c>
      <c r="G836" s="30" t="str">
        <f t="shared" ca="1" si="1066"/>
        <v>000</v>
      </c>
    </row>
    <row r="837" spans="1:7" x14ac:dyDescent="0.25">
      <c r="A837" s="4">
        <f t="shared" ref="A837" si="1109">A835</f>
        <v>270</v>
      </c>
      <c r="B837" s="4" t="str">
        <f>MID(VLOOKUP(A837/4,'Nyquist Rate - Tx'!$E$15:$J$270,6),(MOD(A837,4)+1),1)</f>
        <v>0</v>
      </c>
      <c r="C837" s="5">
        <f t="shared" ca="1" si="1062"/>
        <v>-13</v>
      </c>
      <c r="D837" s="5">
        <f t="shared" ca="1" si="1058"/>
        <v>-9.0999999999999998E-2</v>
      </c>
      <c r="E837" s="5">
        <f t="shared" ca="1" si="1059"/>
        <v>-9.0999999999999998E-2</v>
      </c>
      <c r="F837" s="30">
        <f t="shared" ca="1" si="1063"/>
        <v>0</v>
      </c>
      <c r="G837" s="28"/>
    </row>
    <row r="838" spans="1:7" x14ac:dyDescent="0.25">
      <c r="A838" s="4">
        <f t="shared" ref="A838" si="1110">A835</f>
        <v>270</v>
      </c>
      <c r="B838" s="4" t="str">
        <f>MID(VLOOKUP(A838/4,'Nyquist Rate - Tx'!$E$15:$J$270,6),(MOD(A838,4)+1),1)</f>
        <v>0</v>
      </c>
      <c r="C838" s="5">
        <f t="shared" ca="1" si="1062"/>
        <v>-32</v>
      </c>
      <c r="D838" s="5">
        <f t="shared" ca="1" si="1058"/>
        <v>-0.22399999999999998</v>
      </c>
      <c r="E838" s="5">
        <f t="shared" ca="1" si="1059"/>
        <v>-0.22399999999999998</v>
      </c>
      <c r="F838" s="30">
        <f t="shared" ca="1" si="1063"/>
        <v>0</v>
      </c>
      <c r="G838" s="29"/>
    </row>
    <row r="839" spans="1:7" x14ac:dyDescent="0.25">
      <c r="A839" s="4">
        <f t="shared" si="1084"/>
        <v>271</v>
      </c>
      <c r="B839" s="4" t="str">
        <f>MID(VLOOKUP(A839/4,'Nyquist Rate - Tx'!$E$15:$J$270,6),(MOD(A839,4)+1),1)</f>
        <v>0</v>
      </c>
      <c r="C839" s="5">
        <f t="shared" ca="1" si="1062"/>
        <v>-89</v>
      </c>
      <c r="D839" s="5">
        <f t="shared" ca="1" si="1058"/>
        <v>-0.623</v>
      </c>
      <c r="E839" s="5">
        <f t="shared" ca="1" si="1059"/>
        <v>-0.623</v>
      </c>
      <c r="F839" s="30">
        <f t="shared" ca="1" si="1063"/>
        <v>0</v>
      </c>
      <c r="G839" s="30" t="str">
        <f t="shared" ca="1" si="1066"/>
        <v>000</v>
      </c>
    </row>
    <row r="840" spans="1:7" x14ac:dyDescent="0.25">
      <c r="A840" s="4">
        <f t="shared" si="1085"/>
        <v>271</v>
      </c>
      <c r="B840" s="4" t="str">
        <f>MID(VLOOKUP(A840/4,'Nyquist Rate - Tx'!$E$15:$J$270,6),(MOD(A840,4)+1),1)</f>
        <v>0</v>
      </c>
      <c r="C840" s="5">
        <f t="shared" ca="1" si="1062"/>
        <v>-38</v>
      </c>
      <c r="D840" s="5">
        <f t="shared" ref="D840:D903" ca="1" si="1111">(C840/100)*$C$2</f>
        <v>-0.26599999999999996</v>
      </c>
      <c r="E840" s="5">
        <f t="shared" ref="E840:E903" ca="1" si="1112">B840+D840</f>
        <v>-0.26599999999999996</v>
      </c>
      <c r="F840" s="30">
        <f t="shared" ca="1" si="1063"/>
        <v>0</v>
      </c>
      <c r="G840" s="28"/>
    </row>
    <row r="841" spans="1:7" x14ac:dyDescent="0.25">
      <c r="A841" s="4">
        <f t="shared" si="1086"/>
        <v>271</v>
      </c>
      <c r="B841" s="4" t="str">
        <f>MID(VLOOKUP(A841/4,'Nyquist Rate - Tx'!$E$15:$J$270,6),(MOD(A841,4)+1),1)</f>
        <v>0</v>
      </c>
      <c r="C841" s="5">
        <f t="shared" ref="C841:C904" ca="1" si="1113">RANDBETWEEN(-100,100)</f>
        <v>11</v>
      </c>
      <c r="D841" s="5">
        <f t="shared" ca="1" si="1111"/>
        <v>7.6999999999999999E-2</v>
      </c>
      <c r="E841" s="5">
        <f t="shared" ca="1" si="1112"/>
        <v>7.6999999999999999E-2</v>
      </c>
      <c r="F841" s="30">
        <f t="shared" ref="F841:F904" ca="1" si="1114">IF(E841&lt;0.5, 0, 1)</f>
        <v>0</v>
      </c>
      <c r="G841" s="29"/>
    </row>
    <row r="842" spans="1:7" x14ac:dyDescent="0.25">
      <c r="A842" s="4">
        <f t="shared" si="1087"/>
        <v>271</v>
      </c>
      <c r="B842" s="4" t="str">
        <f>MID(VLOOKUP(A842/4,'Nyquist Rate - Tx'!$E$15:$J$270,6),(MOD(A842,4)+1),1)</f>
        <v>0</v>
      </c>
      <c r="C842" s="5">
        <f t="shared" ca="1" si="1113"/>
        <v>-19</v>
      </c>
      <c r="D842" s="5">
        <f t="shared" ca="1" si="1111"/>
        <v>-0.13299999999999998</v>
      </c>
      <c r="E842" s="5">
        <f t="shared" ca="1" si="1112"/>
        <v>-0.13299999999999998</v>
      </c>
      <c r="F842" s="30">
        <f t="shared" ca="1" si="1114"/>
        <v>0</v>
      </c>
      <c r="G842" s="30" t="str">
        <f t="shared" ca="1" si="1066"/>
        <v>011</v>
      </c>
    </row>
    <row r="843" spans="1:7" x14ac:dyDescent="0.25">
      <c r="A843" s="4">
        <f t="shared" si="1088"/>
        <v>272</v>
      </c>
      <c r="B843" s="4" t="str">
        <f>MID(VLOOKUP(A843/4,'Nyquist Rate - Tx'!$E$15:$J$270,6),(MOD(A843,4)+1),1)</f>
        <v>1</v>
      </c>
      <c r="C843" s="5">
        <f t="shared" ca="1" si="1113"/>
        <v>-17</v>
      </c>
      <c r="D843" s="5">
        <f t="shared" ca="1" si="1111"/>
        <v>-0.11899999999999999</v>
      </c>
      <c r="E843" s="5">
        <f t="shared" ca="1" si="1112"/>
        <v>0.88100000000000001</v>
      </c>
      <c r="F843" s="30">
        <f t="shared" ca="1" si="1114"/>
        <v>1</v>
      </c>
      <c r="G843" s="28"/>
    </row>
    <row r="844" spans="1:7" x14ac:dyDescent="0.25">
      <c r="A844" s="4">
        <f t="shared" si="1089"/>
        <v>272</v>
      </c>
      <c r="B844" s="4" t="str">
        <f>MID(VLOOKUP(A844/4,'Nyquist Rate - Tx'!$E$15:$J$270,6),(MOD(A844,4)+1),1)</f>
        <v>1</v>
      </c>
      <c r="C844" s="5">
        <f t="shared" ca="1" si="1113"/>
        <v>96</v>
      </c>
      <c r="D844" s="5">
        <f t="shared" ca="1" si="1111"/>
        <v>0.67199999999999993</v>
      </c>
      <c r="E844" s="5">
        <f t="shared" ca="1" si="1112"/>
        <v>1.6719999999999999</v>
      </c>
      <c r="F844" s="30">
        <f t="shared" ca="1" si="1114"/>
        <v>1</v>
      </c>
      <c r="G844" s="29"/>
    </row>
    <row r="845" spans="1:7" x14ac:dyDescent="0.25">
      <c r="A845" s="4">
        <f t="shared" si="1090"/>
        <v>272</v>
      </c>
      <c r="B845" s="4" t="str">
        <f>MID(VLOOKUP(A845/4,'Nyquist Rate - Tx'!$E$15:$J$270,6),(MOD(A845,4)+1),1)</f>
        <v>1</v>
      </c>
      <c r="C845" s="5">
        <f t="shared" ca="1" si="1113"/>
        <v>40</v>
      </c>
      <c r="D845" s="5">
        <f t="shared" ca="1" si="1111"/>
        <v>0.27999999999999997</v>
      </c>
      <c r="E845" s="5">
        <f t="shared" ca="1" si="1112"/>
        <v>1.28</v>
      </c>
      <c r="F845" s="30">
        <f t="shared" ca="1" si="1114"/>
        <v>1</v>
      </c>
      <c r="G845" s="30" t="str">
        <f t="shared" ref="G845:G908" ca="1" si="1115">CONCATENATE(F845,F846,F847)</f>
        <v>110</v>
      </c>
    </row>
    <row r="846" spans="1:7" x14ac:dyDescent="0.25">
      <c r="A846" s="4">
        <f t="shared" si="1091"/>
        <v>272</v>
      </c>
      <c r="B846" s="4" t="str">
        <f>MID(VLOOKUP(A846/4,'Nyquist Rate - Tx'!$E$15:$J$270,6),(MOD(A846,4)+1),1)</f>
        <v>1</v>
      </c>
      <c r="C846" s="5">
        <f t="shared" ca="1" si="1113"/>
        <v>-61</v>
      </c>
      <c r="D846" s="5">
        <f t="shared" ca="1" si="1111"/>
        <v>-0.42699999999999999</v>
      </c>
      <c r="E846" s="5">
        <f t="shared" ca="1" si="1112"/>
        <v>0.57299999999999995</v>
      </c>
      <c r="F846" s="30">
        <f t="shared" ca="1" si="1114"/>
        <v>1</v>
      </c>
      <c r="G846" s="28"/>
    </row>
    <row r="847" spans="1:7" x14ac:dyDescent="0.25">
      <c r="A847" s="4">
        <f t="shared" si="1092"/>
        <v>273</v>
      </c>
      <c r="B847" s="4" t="str">
        <f>MID(VLOOKUP(A847/4,'Nyquist Rate - Tx'!$E$15:$J$270,6),(MOD(A847,4)+1),1)</f>
        <v>0</v>
      </c>
      <c r="C847" s="5">
        <f t="shared" ca="1" si="1113"/>
        <v>-62</v>
      </c>
      <c r="D847" s="5">
        <f t="shared" ca="1" si="1111"/>
        <v>-0.434</v>
      </c>
      <c r="E847" s="5">
        <f t="shared" ca="1" si="1112"/>
        <v>-0.434</v>
      </c>
      <c r="F847" s="30">
        <f t="shared" ca="1" si="1114"/>
        <v>0</v>
      </c>
      <c r="G847" s="29"/>
    </row>
    <row r="848" spans="1:7" x14ac:dyDescent="0.25">
      <c r="A848" s="4">
        <f t="shared" si="1093"/>
        <v>273</v>
      </c>
      <c r="B848" s="4" t="str">
        <f>MID(VLOOKUP(A848/4,'Nyquist Rate - Tx'!$E$15:$J$270,6),(MOD(A848,4)+1),1)</f>
        <v>0</v>
      </c>
      <c r="C848" s="5">
        <f t="shared" ca="1" si="1113"/>
        <v>-59</v>
      </c>
      <c r="D848" s="5">
        <f t="shared" ca="1" si="1111"/>
        <v>-0.41299999999999998</v>
      </c>
      <c r="E848" s="5">
        <f t="shared" ca="1" si="1112"/>
        <v>-0.41299999999999998</v>
      </c>
      <c r="F848" s="30">
        <f t="shared" ca="1" si="1114"/>
        <v>0</v>
      </c>
      <c r="G848" s="30" t="str">
        <f t="shared" ca="1" si="1115"/>
        <v>000</v>
      </c>
    </row>
    <row r="849" spans="1:7" x14ac:dyDescent="0.25">
      <c r="A849" s="4">
        <f t="shared" si="1094"/>
        <v>273</v>
      </c>
      <c r="B849" s="4" t="str">
        <f>MID(VLOOKUP(A849/4,'Nyquist Rate - Tx'!$E$15:$J$270,6),(MOD(A849,4)+1),1)</f>
        <v>0</v>
      </c>
      <c r="C849" s="5">
        <f t="shared" ca="1" si="1113"/>
        <v>30</v>
      </c>
      <c r="D849" s="5">
        <f t="shared" ca="1" si="1111"/>
        <v>0.21</v>
      </c>
      <c r="E849" s="5">
        <f t="shared" ca="1" si="1112"/>
        <v>0.21</v>
      </c>
      <c r="F849" s="30">
        <f t="shared" ca="1" si="1114"/>
        <v>0</v>
      </c>
      <c r="G849" s="28"/>
    </row>
    <row r="850" spans="1:7" x14ac:dyDescent="0.25">
      <c r="A850" s="4">
        <f t="shared" si="1095"/>
        <v>273</v>
      </c>
      <c r="B850" s="4" t="str">
        <f>MID(VLOOKUP(A850/4,'Nyquist Rate - Tx'!$E$15:$J$270,6),(MOD(A850,4)+1),1)</f>
        <v>0</v>
      </c>
      <c r="C850" s="5">
        <f t="shared" ca="1" si="1113"/>
        <v>-25</v>
      </c>
      <c r="D850" s="5">
        <f t="shared" ca="1" si="1111"/>
        <v>-0.17499999999999999</v>
      </c>
      <c r="E850" s="5">
        <f t="shared" ca="1" si="1112"/>
        <v>-0.17499999999999999</v>
      </c>
      <c r="F850" s="30">
        <f t="shared" ca="1" si="1114"/>
        <v>0</v>
      </c>
      <c r="G850" s="29"/>
    </row>
    <row r="851" spans="1:7" x14ac:dyDescent="0.25">
      <c r="A851" s="4">
        <f t="shared" si="1096"/>
        <v>274</v>
      </c>
      <c r="B851" s="4" t="str">
        <f>MID(VLOOKUP(A851/4,'Nyquist Rate - Tx'!$E$15:$J$270,6),(MOD(A851,4)+1),1)</f>
        <v>0</v>
      </c>
      <c r="C851" s="5">
        <f t="shared" ca="1" si="1113"/>
        <v>53</v>
      </c>
      <c r="D851" s="5">
        <f t="shared" ca="1" si="1111"/>
        <v>0.371</v>
      </c>
      <c r="E851" s="5">
        <f t="shared" ca="1" si="1112"/>
        <v>0.371</v>
      </c>
      <c r="F851" s="30">
        <f t="shared" ca="1" si="1114"/>
        <v>0</v>
      </c>
      <c r="G851" s="30" t="str">
        <f t="shared" ca="1" si="1115"/>
        <v>001</v>
      </c>
    </row>
    <row r="852" spans="1:7" x14ac:dyDescent="0.25">
      <c r="A852" s="4">
        <f t="shared" si="1096"/>
        <v>274</v>
      </c>
      <c r="B852" s="4" t="str">
        <f>MID(VLOOKUP(A852/4,'Nyquist Rate - Tx'!$E$15:$J$270,6),(MOD(A852,4)+1),1)</f>
        <v>0</v>
      </c>
      <c r="C852" s="5">
        <f t="shared" ca="1" si="1113"/>
        <v>63</v>
      </c>
      <c r="D852" s="5">
        <f t="shared" ca="1" si="1111"/>
        <v>0.44099999999999995</v>
      </c>
      <c r="E852" s="5">
        <f t="shared" ca="1" si="1112"/>
        <v>0.44099999999999995</v>
      </c>
      <c r="F852" s="30">
        <f t="shared" ca="1" si="1114"/>
        <v>0</v>
      </c>
      <c r="G852" s="28"/>
    </row>
    <row r="853" spans="1:7" x14ac:dyDescent="0.25">
      <c r="A853" s="4">
        <f t="shared" ref="A853" si="1116">A852</f>
        <v>274</v>
      </c>
      <c r="B853" s="4" t="str">
        <f>MID(VLOOKUP(A853/4,'Nyquist Rate - Tx'!$E$15:$J$270,6),(MOD(A853,4)+1),1)</f>
        <v>0</v>
      </c>
      <c r="C853" s="5">
        <f t="shared" ca="1" si="1113"/>
        <v>74</v>
      </c>
      <c r="D853" s="5">
        <f t="shared" ca="1" si="1111"/>
        <v>0.51800000000000002</v>
      </c>
      <c r="E853" s="5">
        <f t="shared" ca="1" si="1112"/>
        <v>0.51800000000000002</v>
      </c>
      <c r="F853" s="30">
        <f t="shared" ca="1" si="1114"/>
        <v>1</v>
      </c>
      <c r="G853" s="29"/>
    </row>
    <row r="854" spans="1:7" x14ac:dyDescent="0.25">
      <c r="A854" s="4">
        <f t="shared" ref="A854" si="1117">A852</f>
        <v>274</v>
      </c>
      <c r="B854" s="4" t="str">
        <f>MID(VLOOKUP(A854/4,'Nyquist Rate - Tx'!$E$15:$J$270,6),(MOD(A854,4)+1),1)</f>
        <v>0</v>
      </c>
      <c r="C854" s="5">
        <f t="shared" ca="1" si="1113"/>
        <v>7</v>
      </c>
      <c r="D854" s="5">
        <f t="shared" ca="1" si="1111"/>
        <v>4.9000000000000002E-2</v>
      </c>
      <c r="E854" s="5">
        <f t="shared" ca="1" si="1112"/>
        <v>4.9000000000000002E-2</v>
      </c>
      <c r="F854" s="30">
        <f t="shared" ca="1" si="1114"/>
        <v>0</v>
      </c>
      <c r="G854" s="30" t="str">
        <f t="shared" ca="1" si="1115"/>
        <v>010</v>
      </c>
    </row>
    <row r="855" spans="1:7" x14ac:dyDescent="0.25">
      <c r="A855" s="4">
        <f t="shared" ref="A855" si="1118">A852</f>
        <v>274</v>
      </c>
      <c r="B855" s="4" t="str">
        <f>MID(VLOOKUP(A855/4,'Nyquist Rate - Tx'!$E$15:$J$270,6),(MOD(A855,4)+1),1)</f>
        <v>0</v>
      </c>
      <c r="C855" s="5">
        <f t="shared" ca="1" si="1113"/>
        <v>73</v>
      </c>
      <c r="D855" s="5">
        <f t="shared" ca="1" si="1111"/>
        <v>0.51100000000000001</v>
      </c>
      <c r="E855" s="5">
        <f t="shared" ca="1" si="1112"/>
        <v>0.51100000000000001</v>
      </c>
      <c r="F855" s="30">
        <f t="shared" ca="1" si="1114"/>
        <v>1</v>
      </c>
      <c r="G855" s="28"/>
    </row>
    <row r="856" spans="1:7" x14ac:dyDescent="0.25">
      <c r="A856" s="4">
        <f t="shared" ref="A856" si="1119">A852+1</f>
        <v>275</v>
      </c>
      <c r="B856" s="4" t="str">
        <f>MID(VLOOKUP(A856/4,'Nyquist Rate - Tx'!$E$15:$J$270,6),(MOD(A856,4)+1),1)</f>
        <v>1</v>
      </c>
      <c r="C856" s="5">
        <f t="shared" ca="1" si="1113"/>
        <v>-80</v>
      </c>
      <c r="D856" s="5">
        <f t="shared" ca="1" si="1111"/>
        <v>-0.55999999999999994</v>
      </c>
      <c r="E856" s="5">
        <f t="shared" ca="1" si="1112"/>
        <v>0.44000000000000006</v>
      </c>
      <c r="F856" s="30">
        <f t="shared" ca="1" si="1114"/>
        <v>0</v>
      </c>
      <c r="G856" s="29"/>
    </row>
    <row r="857" spans="1:7" x14ac:dyDescent="0.25">
      <c r="A857" s="4">
        <f t="shared" ref="A857" si="1120">A856</f>
        <v>275</v>
      </c>
      <c r="B857" s="4" t="str">
        <f>MID(VLOOKUP(A857/4,'Nyquist Rate - Tx'!$E$15:$J$270,6),(MOD(A857,4)+1),1)</f>
        <v>1</v>
      </c>
      <c r="C857" s="5">
        <f t="shared" ca="1" si="1113"/>
        <v>-17</v>
      </c>
      <c r="D857" s="5">
        <f t="shared" ca="1" si="1111"/>
        <v>-0.11899999999999999</v>
      </c>
      <c r="E857" s="5">
        <f t="shared" ca="1" si="1112"/>
        <v>0.88100000000000001</v>
      </c>
      <c r="F857" s="30">
        <f t="shared" ca="1" si="1114"/>
        <v>1</v>
      </c>
      <c r="G857" s="30" t="str">
        <f t="shared" ca="1" si="1115"/>
        <v>111</v>
      </c>
    </row>
    <row r="858" spans="1:7" x14ac:dyDescent="0.25">
      <c r="A858" s="4">
        <f t="shared" ref="A858" si="1121">A856</f>
        <v>275</v>
      </c>
      <c r="B858" s="4" t="str">
        <f>MID(VLOOKUP(A858/4,'Nyquist Rate - Tx'!$E$15:$J$270,6),(MOD(A858,4)+1),1)</f>
        <v>1</v>
      </c>
      <c r="C858" s="5">
        <f t="shared" ca="1" si="1113"/>
        <v>48</v>
      </c>
      <c r="D858" s="5">
        <f t="shared" ca="1" si="1111"/>
        <v>0.33599999999999997</v>
      </c>
      <c r="E858" s="5">
        <f t="shared" ca="1" si="1112"/>
        <v>1.3359999999999999</v>
      </c>
      <c r="F858" s="30">
        <f t="shared" ca="1" si="1114"/>
        <v>1</v>
      </c>
      <c r="G858" s="28"/>
    </row>
    <row r="859" spans="1:7" x14ac:dyDescent="0.25">
      <c r="A859" s="4">
        <f t="shared" ref="A859" si="1122">A856</f>
        <v>275</v>
      </c>
      <c r="B859" s="4" t="str">
        <f>MID(VLOOKUP(A859/4,'Nyquist Rate - Tx'!$E$15:$J$270,6),(MOD(A859,4)+1),1)</f>
        <v>1</v>
      </c>
      <c r="C859" s="5">
        <f t="shared" ca="1" si="1113"/>
        <v>53</v>
      </c>
      <c r="D859" s="5">
        <f t="shared" ca="1" si="1111"/>
        <v>0.371</v>
      </c>
      <c r="E859" s="5">
        <f t="shared" ca="1" si="1112"/>
        <v>1.371</v>
      </c>
      <c r="F859" s="30">
        <f t="shared" ca="1" si="1114"/>
        <v>1</v>
      </c>
      <c r="G859" s="29"/>
    </row>
    <row r="860" spans="1:7" x14ac:dyDescent="0.25">
      <c r="A860" s="4">
        <f t="shared" si="1084"/>
        <v>276</v>
      </c>
      <c r="B860" s="4" t="str">
        <f>MID(VLOOKUP(A860/4,'Nyquist Rate - Tx'!$E$15:$J$270,6),(MOD(A860,4)+1),1)</f>
        <v>0</v>
      </c>
      <c r="C860" s="5">
        <f t="shared" ca="1" si="1113"/>
        <v>54</v>
      </c>
      <c r="D860" s="5">
        <f t="shared" ca="1" si="1111"/>
        <v>0.378</v>
      </c>
      <c r="E860" s="5">
        <f t="shared" ca="1" si="1112"/>
        <v>0.378</v>
      </c>
      <c r="F860" s="30">
        <f t="shared" ca="1" si="1114"/>
        <v>0</v>
      </c>
      <c r="G860" s="30" t="str">
        <f t="shared" ca="1" si="1115"/>
        <v>010</v>
      </c>
    </row>
    <row r="861" spans="1:7" x14ac:dyDescent="0.25">
      <c r="A861" s="4">
        <f t="shared" si="1085"/>
        <v>276</v>
      </c>
      <c r="B861" s="4" t="str">
        <f>MID(VLOOKUP(A861/4,'Nyquist Rate - Tx'!$E$15:$J$270,6),(MOD(A861,4)+1),1)</f>
        <v>0</v>
      </c>
      <c r="C861" s="5">
        <f t="shared" ca="1" si="1113"/>
        <v>90</v>
      </c>
      <c r="D861" s="5">
        <f t="shared" ca="1" si="1111"/>
        <v>0.63</v>
      </c>
      <c r="E861" s="5">
        <f t="shared" ca="1" si="1112"/>
        <v>0.63</v>
      </c>
      <c r="F861" s="30">
        <f t="shared" ca="1" si="1114"/>
        <v>1</v>
      </c>
      <c r="G861" s="28"/>
    </row>
    <row r="862" spans="1:7" x14ac:dyDescent="0.25">
      <c r="A862" s="4">
        <f t="shared" si="1086"/>
        <v>276</v>
      </c>
      <c r="B862" s="4" t="str">
        <f>MID(VLOOKUP(A862/4,'Nyquist Rate - Tx'!$E$15:$J$270,6),(MOD(A862,4)+1),1)</f>
        <v>0</v>
      </c>
      <c r="C862" s="5">
        <f t="shared" ca="1" si="1113"/>
        <v>68</v>
      </c>
      <c r="D862" s="5">
        <f t="shared" ca="1" si="1111"/>
        <v>0.47599999999999998</v>
      </c>
      <c r="E862" s="5">
        <f t="shared" ca="1" si="1112"/>
        <v>0.47599999999999998</v>
      </c>
      <c r="F862" s="30">
        <f t="shared" ca="1" si="1114"/>
        <v>0</v>
      </c>
      <c r="G862" s="29"/>
    </row>
    <row r="863" spans="1:7" x14ac:dyDescent="0.25">
      <c r="A863" s="4">
        <f t="shared" si="1087"/>
        <v>276</v>
      </c>
      <c r="B863" s="4" t="str">
        <f>MID(VLOOKUP(A863/4,'Nyquist Rate - Tx'!$E$15:$J$270,6),(MOD(A863,4)+1),1)</f>
        <v>0</v>
      </c>
      <c r="C863" s="5">
        <f t="shared" ca="1" si="1113"/>
        <v>78</v>
      </c>
      <c r="D863" s="5">
        <f t="shared" ca="1" si="1111"/>
        <v>0.54599999999999993</v>
      </c>
      <c r="E863" s="5">
        <f t="shared" ca="1" si="1112"/>
        <v>0.54599999999999993</v>
      </c>
      <c r="F863" s="30">
        <f t="shared" ca="1" si="1114"/>
        <v>1</v>
      </c>
      <c r="G863" s="30" t="str">
        <f t="shared" ca="1" si="1115"/>
        <v>100</v>
      </c>
    </row>
    <row r="864" spans="1:7" x14ac:dyDescent="0.25">
      <c r="A864" s="4">
        <f t="shared" si="1088"/>
        <v>277</v>
      </c>
      <c r="B864" s="4" t="str">
        <f>MID(VLOOKUP(A864/4,'Nyquist Rate - Tx'!$E$15:$J$270,6),(MOD(A864,4)+1),1)</f>
        <v>0</v>
      </c>
      <c r="C864" s="5">
        <f t="shared" ca="1" si="1113"/>
        <v>32</v>
      </c>
      <c r="D864" s="5">
        <f t="shared" ca="1" si="1111"/>
        <v>0.22399999999999998</v>
      </c>
      <c r="E864" s="5">
        <f t="shared" ca="1" si="1112"/>
        <v>0.22399999999999998</v>
      </c>
      <c r="F864" s="30">
        <f t="shared" ca="1" si="1114"/>
        <v>0</v>
      </c>
      <c r="G864" s="28"/>
    </row>
    <row r="865" spans="1:7" x14ac:dyDescent="0.25">
      <c r="A865" s="4">
        <f t="shared" si="1089"/>
        <v>277</v>
      </c>
      <c r="B865" s="4" t="str">
        <f>MID(VLOOKUP(A865/4,'Nyquist Rate - Tx'!$E$15:$J$270,6),(MOD(A865,4)+1),1)</f>
        <v>0</v>
      </c>
      <c r="C865" s="5">
        <f t="shared" ca="1" si="1113"/>
        <v>61</v>
      </c>
      <c r="D865" s="5">
        <f t="shared" ca="1" si="1111"/>
        <v>0.42699999999999999</v>
      </c>
      <c r="E865" s="5">
        <f t="shared" ca="1" si="1112"/>
        <v>0.42699999999999999</v>
      </c>
      <c r="F865" s="30">
        <f t="shared" ca="1" si="1114"/>
        <v>0</v>
      </c>
      <c r="G865" s="29"/>
    </row>
    <row r="866" spans="1:7" x14ac:dyDescent="0.25">
      <c r="A866" s="4">
        <f t="shared" si="1090"/>
        <v>277</v>
      </c>
      <c r="B866" s="4" t="str">
        <f>MID(VLOOKUP(A866/4,'Nyquist Rate - Tx'!$E$15:$J$270,6),(MOD(A866,4)+1),1)</f>
        <v>0</v>
      </c>
      <c r="C866" s="5">
        <f t="shared" ca="1" si="1113"/>
        <v>24</v>
      </c>
      <c r="D866" s="5">
        <f t="shared" ca="1" si="1111"/>
        <v>0.16799999999999998</v>
      </c>
      <c r="E866" s="5">
        <f t="shared" ca="1" si="1112"/>
        <v>0.16799999999999998</v>
      </c>
      <c r="F866" s="30">
        <f t="shared" ca="1" si="1114"/>
        <v>0</v>
      </c>
      <c r="G866" s="30" t="str">
        <f t="shared" ca="1" si="1115"/>
        <v>000</v>
      </c>
    </row>
    <row r="867" spans="1:7" x14ac:dyDescent="0.25">
      <c r="A867" s="4">
        <f t="shared" si="1091"/>
        <v>277</v>
      </c>
      <c r="B867" s="4" t="str">
        <f>MID(VLOOKUP(A867/4,'Nyquist Rate - Tx'!$E$15:$J$270,6),(MOD(A867,4)+1),1)</f>
        <v>0</v>
      </c>
      <c r="C867" s="5">
        <f t="shared" ca="1" si="1113"/>
        <v>-78</v>
      </c>
      <c r="D867" s="5">
        <f t="shared" ca="1" si="1111"/>
        <v>-0.54599999999999993</v>
      </c>
      <c r="E867" s="5">
        <f t="shared" ca="1" si="1112"/>
        <v>-0.54599999999999993</v>
      </c>
      <c r="F867" s="30">
        <f t="shared" ca="1" si="1114"/>
        <v>0</v>
      </c>
      <c r="G867" s="28"/>
    </row>
    <row r="868" spans="1:7" x14ac:dyDescent="0.25">
      <c r="A868" s="4">
        <f t="shared" si="1092"/>
        <v>278</v>
      </c>
      <c r="B868" s="4" t="str">
        <f>MID(VLOOKUP(A868/4,'Nyquist Rate - Tx'!$E$15:$J$270,6),(MOD(A868,4)+1),1)</f>
        <v>0</v>
      </c>
      <c r="C868" s="5">
        <f t="shared" ca="1" si="1113"/>
        <v>2</v>
      </c>
      <c r="D868" s="5">
        <f t="shared" ca="1" si="1111"/>
        <v>1.3999999999999999E-2</v>
      </c>
      <c r="E868" s="5">
        <f t="shared" ca="1" si="1112"/>
        <v>1.3999999999999999E-2</v>
      </c>
      <c r="F868" s="30">
        <f t="shared" ca="1" si="1114"/>
        <v>0</v>
      </c>
      <c r="G868" s="29"/>
    </row>
    <row r="869" spans="1:7" x14ac:dyDescent="0.25">
      <c r="A869" s="4">
        <f t="shared" si="1093"/>
        <v>278</v>
      </c>
      <c r="B869" s="4" t="str">
        <f>MID(VLOOKUP(A869/4,'Nyquist Rate - Tx'!$E$15:$J$270,6),(MOD(A869,4)+1),1)</f>
        <v>0</v>
      </c>
      <c r="C869" s="5">
        <f t="shared" ca="1" si="1113"/>
        <v>-5</v>
      </c>
      <c r="D869" s="5">
        <f t="shared" ca="1" si="1111"/>
        <v>-3.4999999999999996E-2</v>
      </c>
      <c r="E869" s="5">
        <f t="shared" ca="1" si="1112"/>
        <v>-3.4999999999999996E-2</v>
      </c>
      <c r="F869" s="30">
        <f t="shared" ca="1" si="1114"/>
        <v>0</v>
      </c>
      <c r="G869" s="30" t="str">
        <f t="shared" ca="1" si="1115"/>
        <v>010</v>
      </c>
    </row>
    <row r="870" spans="1:7" x14ac:dyDescent="0.25">
      <c r="A870" s="4">
        <f t="shared" si="1094"/>
        <v>278</v>
      </c>
      <c r="B870" s="4" t="str">
        <f>MID(VLOOKUP(A870/4,'Nyquist Rate - Tx'!$E$15:$J$270,6),(MOD(A870,4)+1),1)</f>
        <v>0</v>
      </c>
      <c r="C870" s="5">
        <f t="shared" ca="1" si="1113"/>
        <v>86</v>
      </c>
      <c r="D870" s="5">
        <f t="shared" ca="1" si="1111"/>
        <v>0.60199999999999998</v>
      </c>
      <c r="E870" s="5">
        <f t="shared" ca="1" si="1112"/>
        <v>0.60199999999999998</v>
      </c>
      <c r="F870" s="30">
        <f t="shared" ca="1" si="1114"/>
        <v>1</v>
      </c>
      <c r="G870" s="28"/>
    </row>
    <row r="871" spans="1:7" x14ac:dyDescent="0.25">
      <c r="A871" s="4">
        <f t="shared" si="1095"/>
        <v>278</v>
      </c>
      <c r="B871" s="4" t="str">
        <f>MID(VLOOKUP(A871/4,'Nyquist Rate - Tx'!$E$15:$J$270,6),(MOD(A871,4)+1),1)</f>
        <v>0</v>
      </c>
      <c r="C871" s="5">
        <f t="shared" ca="1" si="1113"/>
        <v>-60</v>
      </c>
      <c r="D871" s="5">
        <f t="shared" ca="1" si="1111"/>
        <v>-0.42</v>
      </c>
      <c r="E871" s="5">
        <f t="shared" ca="1" si="1112"/>
        <v>-0.42</v>
      </c>
      <c r="F871" s="30">
        <f t="shared" ca="1" si="1114"/>
        <v>0</v>
      </c>
      <c r="G871" s="29"/>
    </row>
    <row r="872" spans="1:7" x14ac:dyDescent="0.25">
      <c r="A872" s="4">
        <f t="shared" si="1096"/>
        <v>279</v>
      </c>
      <c r="B872" s="4" t="str">
        <f>MID(VLOOKUP(A872/4,'Nyquist Rate - Tx'!$E$15:$J$270,6),(MOD(A872,4)+1),1)</f>
        <v>0</v>
      </c>
      <c r="C872" s="5">
        <f t="shared" ca="1" si="1113"/>
        <v>30</v>
      </c>
      <c r="D872" s="5">
        <f t="shared" ca="1" si="1111"/>
        <v>0.21</v>
      </c>
      <c r="E872" s="5">
        <f t="shared" ca="1" si="1112"/>
        <v>0.21</v>
      </c>
      <c r="F872" s="30">
        <f t="shared" ca="1" si="1114"/>
        <v>0</v>
      </c>
      <c r="G872" s="30" t="str">
        <f t="shared" ca="1" si="1115"/>
        <v>001</v>
      </c>
    </row>
    <row r="873" spans="1:7" x14ac:dyDescent="0.25">
      <c r="A873" s="4">
        <f t="shared" ref="A873" si="1123">A869+1</f>
        <v>279</v>
      </c>
      <c r="B873" s="4" t="str">
        <f>MID(VLOOKUP(A873/4,'Nyquist Rate - Tx'!$E$15:$J$270,6),(MOD(A873,4)+1),1)</f>
        <v>0</v>
      </c>
      <c r="C873" s="5">
        <f t="shared" ca="1" si="1113"/>
        <v>58</v>
      </c>
      <c r="D873" s="5">
        <f t="shared" ca="1" si="1111"/>
        <v>0.40599999999999997</v>
      </c>
      <c r="E873" s="5">
        <f t="shared" ca="1" si="1112"/>
        <v>0.40599999999999997</v>
      </c>
      <c r="F873" s="30">
        <f t="shared" ca="1" si="1114"/>
        <v>0</v>
      </c>
      <c r="G873" s="28"/>
    </row>
    <row r="874" spans="1:7" x14ac:dyDescent="0.25">
      <c r="A874" s="4">
        <f t="shared" ref="A874" si="1124">A873</f>
        <v>279</v>
      </c>
      <c r="B874" s="4" t="str">
        <f>MID(VLOOKUP(A874/4,'Nyquist Rate - Tx'!$E$15:$J$270,6),(MOD(A874,4)+1),1)</f>
        <v>0</v>
      </c>
      <c r="C874" s="5">
        <f t="shared" ca="1" si="1113"/>
        <v>73</v>
      </c>
      <c r="D874" s="5">
        <f t="shared" ca="1" si="1111"/>
        <v>0.51100000000000001</v>
      </c>
      <c r="E874" s="5">
        <f t="shared" ca="1" si="1112"/>
        <v>0.51100000000000001</v>
      </c>
      <c r="F874" s="30">
        <f t="shared" ca="1" si="1114"/>
        <v>1</v>
      </c>
      <c r="G874" s="29"/>
    </row>
    <row r="875" spans="1:7" x14ac:dyDescent="0.25">
      <c r="A875" s="4">
        <f t="shared" ref="A875" si="1125">A873</f>
        <v>279</v>
      </c>
      <c r="B875" s="4" t="str">
        <f>MID(VLOOKUP(A875/4,'Nyquist Rate - Tx'!$E$15:$J$270,6),(MOD(A875,4)+1),1)</f>
        <v>0</v>
      </c>
      <c r="C875" s="5">
        <f t="shared" ca="1" si="1113"/>
        <v>-86</v>
      </c>
      <c r="D875" s="5">
        <f t="shared" ca="1" si="1111"/>
        <v>-0.60199999999999998</v>
      </c>
      <c r="E875" s="5">
        <f t="shared" ca="1" si="1112"/>
        <v>-0.60199999999999998</v>
      </c>
      <c r="F875" s="30">
        <f t="shared" ca="1" si="1114"/>
        <v>0</v>
      </c>
      <c r="G875" s="30" t="str">
        <f t="shared" ca="1" si="1115"/>
        <v>010</v>
      </c>
    </row>
    <row r="876" spans="1:7" x14ac:dyDescent="0.25">
      <c r="A876" s="4">
        <f t="shared" ref="A876" si="1126">A873</f>
        <v>279</v>
      </c>
      <c r="B876" s="4" t="str">
        <f>MID(VLOOKUP(A876/4,'Nyquist Rate - Tx'!$E$15:$J$270,6),(MOD(A876,4)+1),1)</f>
        <v>0</v>
      </c>
      <c r="C876" s="5">
        <f t="shared" ca="1" si="1113"/>
        <v>95</v>
      </c>
      <c r="D876" s="5">
        <f t="shared" ca="1" si="1111"/>
        <v>0.66499999999999992</v>
      </c>
      <c r="E876" s="5">
        <f t="shared" ca="1" si="1112"/>
        <v>0.66499999999999992</v>
      </c>
      <c r="F876" s="30">
        <f t="shared" ca="1" si="1114"/>
        <v>1</v>
      </c>
      <c r="G876" s="28"/>
    </row>
    <row r="877" spans="1:7" x14ac:dyDescent="0.25">
      <c r="A877" s="4">
        <f t="shared" ref="A877" si="1127">A873+1</f>
        <v>280</v>
      </c>
      <c r="B877" s="4" t="str">
        <f>MID(VLOOKUP(A877/4,'Nyquist Rate - Tx'!$E$15:$J$270,6),(MOD(A877,4)+1),1)</f>
        <v>0</v>
      </c>
      <c r="C877" s="5">
        <f t="shared" ca="1" si="1113"/>
        <v>62</v>
      </c>
      <c r="D877" s="5">
        <f t="shared" ca="1" si="1111"/>
        <v>0.434</v>
      </c>
      <c r="E877" s="5">
        <f t="shared" ca="1" si="1112"/>
        <v>0.434</v>
      </c>
      <c r="F877" s="30">
        <f t="shared" ca="1" si="1114"/>
        <v>0</v>
      </c>
      <c r="G877" s="29"/>
    </row>
    <row r="878" spans="1:7" x14ac:dyDescent="0.25">
      <c r="A878" s="4">
        <f t="shared" ref="A878" si="1128">A877</f>
        <v>280</v>
      </c>
      <c r="B878" s="4" t="str">
        <f>MID(VLOOKUP(A878/4,'Nyquist Rate - Tx'!$E$15:$J$270,6),(MOD(A878,4)+1),1)</f>
        <v>0</v>
      </c>
      <c r="C878" s="5">
        <f t="shared" ca="1" si="1113"/>
        <v>-41</v>
      </c>
      <c r="D878" s="5">
        <f t="shared" ca="1" si="1111"/>
        <v>-0.28699999999999998</v>
      </c>
      <c r="E878" s="5">
        <f t="shared" ca="1" si="1112"/>
        <v>-0.28699999999999998</v>
      </c>
      <c r="F878" s="30">
        <f t="shared" ca="1" si="1114"/>
        <v>0</v>
      </c>
      <c r="G878" s="30" t="str">
        <f t="shared" ca="1" si="1115"/>
        <v>000</v>
      </c>
    </row>
    <row r="879" spans="1:7" x14ac:dyDescent="0.25">
      <c r="A879" s="4">
        <f t="shared" ref="A879" si="1129">A877</f>
        <v>280</v>
      </c>
      <c r="B879" s="4" t="str">
        <f>MID(VLOOKUP(A879/4,'Nyquist Rate - Tx'!$E$15:$J$270,6),(MOD(A879,4)+1),1)</f>
        <v>0</v>
      </c>
      <c r="C879" s="5">
        <f t="shared" ca="1" si="1113"/>
        <v>-28</v>
      </c>
      <c r="D879" s="5">
        <f t="shared" ca="1" si="1111"/>
        <v>-0.19600000000000001</v>
      </c>
      <c r="E879" s="5">
        <f t="shared" ca="1" si="1112"/>
        <v>-0.19600000000000001</v>
      </c>
      <c r="F879" s="30">
        <f t="shared" ca="1" si="1114"/>
        <v>0</v>
      </c>
      <c r="G879" s="28"/>
    </row>
    <row r="880" spans="1:7" x14ac:dyDescent="0.25">
      <c r="A880" s="4">
        <f t="shared" ref="A880" si="1130">A877</f>
        <v>280</v>
      </c>
      <c r="B880" s="4" t="str">
        <f>MID(VLOOKUP(A880/4,'Nyquist Rate - Tx'!$E$15:$J$270,6),(MOD(A880,4)+1),1)</f>
        <v>0</v>
      </c>
      <c r="C880" s="5">
        <f t="shared" ca="1" si="1113"/>
        <v>-49</v>
      </c>
      <c r="D880" s="5">
        <f t="shared" ca="1" si="1111"/>
        <v>-0.34299999999999997</v>
      </c>
      <c r="E880" s="5">
        <f t="shared" ca="1" si="1112"/>
        <v>-0.34299999999999997</v>
      </c>
      <c r="F880" s="30">
        <f t="shared" ca="1" si="1114"/>
        <v>0</v>
      </c>
      <c r="G880" s="29"/>
    </row>
    <row r="881" spans="1:7" x14ac:dyDescent="0.25">
      <c r="A881" s="4">
        <f t="shared" ref="A881:A944" si="1131">A877+1</f>
        <v>281</v>
      </c>
      <c r="B881" s="4" t="str">
        <f>MID(VLOOKUP(A881/4,'Nyquist Rate - Tx'!$E$15:$J$270,6),(MOD(A881,4)+1),1)</f>
        <v>1</v>
      </c>
      <c r="C881" s="5">
        <f t="shared" ca="1" si="1113"/>
        <v>-53</v>
      </c>
      <c r="D881" s="5">
        <f t="shared" ca="1" si="1111"/>
        <v>-0.371</v>
      </c>
      <c r="E881" s="5">
        <f t="shared" ca="1" si="1112"/>
        <v>0.629</v>
      </c>
      <c r="F881" s="30">
        <f t="shared" ca="1" si="1114"/>
        <v>1</v>
      </c>
      <c r="G881" s="30" t="str">
        <f t="shared" ca="1" si="1115"/>
        <v>111</v>
      </c>
    </row>
    <row r="882" spans="1:7" x14ac:dyDescent="0.25">
      <c r="A882" s="4">
        <f t="shared" ref="A882:A945" si="1132">A881</f>
        <v>281</v>
      </c>
      <c r="B882" s="4" t="str">
        <f>MID(VLOOKUP(A882/4,'Nyquist Rate - Tx'!$E$15:$J$270,6),(MOD(A882,4)+1),1)</f>
        <v>1</v>
      </c>
      <c r="C882" s="5">
        <f t="shared" ca="1" si="1113"/>
        <v>28</v>
      </c>
      <c r="D882" s="5">
        <f t="shared" ca="1" si="1111"/>
        <v>0.19600000000000001</v>
      </c>
      <c r="E882" s="5">
        <f t="shared" ca="1" si="1112"/>
        <v>1.196</v>
      </c>
      <c r="F882" s="30">
        <f t="shared" ca="1" si="1114"/>
        <v>1</v>
      </c>
      <c r="G882" s="28"/>
    </row>
    <row r="883" spans="1:7" x14ac:dyDescent="0.25">
      <c r="A883" s="4">
        <f t="shared" ref="A883:A946" si="1133">A881</f>
        <v>281</v>
      </c>
      <c r="B883" s="4" t="str">
        <f>MID(VLOOKUP(A883/4,'Nyquist Rate - Tx'!$E$15:$J$270,6),(MOD(A883,4)+1),1)</f>
        <v>1</v>
      </c>
      <c r="C883" s="5">
        <f t="shared" ca="1" si="1113"/>
        <v>96</v>
      </c>
      <c r="D883" s="5">
        <f t="shared" ca="1" si="1111"/>
        <v>0.67199999999999993</v>
      </c>
      <c r="E883" s="5">
        <f t="shared" ca="1" si="1112"/>
        <v>1.6719999999999999</v>
      </c>
      <c r="F883" s="30">
        <f t="shared" ca="1" si="1114"/>
        <v>1</v>
      </c>
      <c r="G883" s="29"/>
    </row>
    <row r="884" spans="1:7" x14ac:dyDescent="0.25">
      <c r="A884" s="4">
        <f t="shared" ref="A884:A947" si="1134">A881</f>
        <v>281</v>
      </c>
      <c r="B884" s="4" t="str">
        <f>MID(VLOOKUP(A884/4,'Nyquist Rate - Tx'!$E$15:$J$270,6),(MOD(A884,4)+1),1)</f>
        <v>1</v>
      </c>
      <c r="C884" s="5">
        <f t="shared" ca="1" si="1113"/>
        <v>68</v>
      </c>
      <c r="D884" s="5">
        <f t="shared" ca="1" si="1111"/>
        <v>0.47599999999999998</v>
      </c>
      <c r="E884" s="5">
        <f t="shared" ca="1" si="1112"/>
        <v>1.476</v>
      </c>
      <c r="F884" s="30">
        <f t="shared" ca="1" si="1114"/>
        <v>1</v>
      </c>
      <c r="G884" s="30" t="str">
        <f t="shared" ca="1" si="1115"/>
        <v>111</v>
      </c>
    </row>
    <row r="885" spans="1:7" x14ac:dyDescent="0.25">
      <c r="A885" s="4">
        <f t="shared" ref="A885:A948" si="1135">A881+1</f>
        <v>282</v>
      </c>
      <c r="B885" s="4" t="str">
        <f>MID(VLOOKUP(A885/4,'Nyquist Rate - Tx'!$E$15:$J$270,6),(MOD(A885,4)+1),1)</f>
        <v>1</v>
      </c>
      <c r="C885" s="5">
        <f t="shared" ca="1" si="1113"/>
        <v>38</v>
      </c>
      <c r="D885" s="5">
        <f t="shared" ca="1" si="1111"/>
        <v>0.26599999999999996</v>
      </c>
      <c r="E885" s="5">
        <f t="shared" ca="1" si="1112"/>
        <v>1.266</v>
      </c>
      <c r="F885" s="30">
        <f t="shared" ca="1" si="1114"/>
        <v>1</v>
      </c>
      <c r="G885" s="28"/>
    </row>
    <row r="886" spans="1:7" x14ac:dyDescent="0.25">
      <c r="A886" s="4">
        <f t="shared" ref="A886:A949" si="1136">A885</f>
        <v>282</v>
      </c>
      <c r="B886" s="4" t="str">
        <f>MID(VLOOKUP(A886/4,'Nyquist Rate - Tx'!$E$15:$J$270,6),(MOD(A886,4)+1),1)</f>
        <v>1</v>
      </c>
      <c r="C886" s="5">
        <f t="shared" ca="1" si="1113"/>
        <v>-10</v>
      </c>
      <c r="D886" s="5">
        <f t="shared" ca="1" si="1111"/>
        <v>-6.9999999999999993E-2</v>
      </c>
      <c r="E886" s="5">
        <f t="shared" ca="1" si="1112"/>
        <v>0.93</v>
      </c>
      <c r="F886" s="30">
        <f t="shared" ca="1" si="1114"/>
        <v>1</v>
      </c>
      <c r="G886" s="29"/>
    </row>
    <row r="887" spans="1:7" x14ac:dyDescent="0.25">
      <c r="A887" s="4">
        <f t="shared" ref="A887:A950" si="1137">A885</f>
        <v>282</v>
      </c>
      <c r="B887" s="4" t="str">
        <f>MID(VLOOKUP(A887/4,'Nyquist Rate - Tx'!$E$15:$J$270,6),(MOD(A887,4)+1),1)</f>
        <v>1</v>
      </c>
      <c r="C887" s="5">
        <f t="shared" ca="1" si="1113"/>
        <v>51</v>
      </c>
      <c r="D887" s="5">
        <f t="shared" ca="1" si="1111"/>
        <v>0.35699999999999998</v>
      </c>
      <c r="E887" s="5">
        <f t="shared" ca="1" si="1112"/>
        <v>1.357</v>
      </c>
      <c r="F887" s="30">
        <f t="shared" ca="1" si="1114"/>
        <v>1</v>
      </c>
      <c r="G887" s="30" t="str">
        <f t="shared" ca="1" si="1115"/>
        <v>110</v>
      </c>
    </row>
    <row r="888" spans="1:7" x14ac:dyDescent="0.25">
      <c r="A888" s="4">
        <f t="shared" ref="A888:A951" si="1138">A885</f>
        <v>282</v>
      </c>
      <c r="B888" s="4" t="str">
        <f>MID(VLOOKUP(A888/4,'Nyquist Rate - Tx'!$E$15:$J$270,6),(MOD(A888,4)+1),1)</f>
        <v>1</v>
      </c>
      <c r="C888" s="5">
        <f t="shared" ca="1" si="1113"/>
        <v>-56</v>
      </c>
      <c r="D888" s="5">
        <f t="shared" ca="1" si="1111"/>
        <v>-0.39200000000000002</v>
      </c>
      <c r="E888" s="5">
        <f t="shared" ca="1" si="1112"/>
        <v>0.60799999999999998</v>
      </c>
      <c r="F888" s="30">
        <f t="shared" ca="1" si="1114"/>
        <v>1</v>
      </c>
      <c r="G888" s="28"/>
    </row>
    <row r="889" spans="1:7" x14ac:dyDescent="0.25">
      <c r="A889" s="4">
        <f t="shared" ref="A889:A952" si="1139">A885+1</f>
        <v>283</v>
      </c>
      <c r="B889" s="4" t="str">
        <f>MID(VLOOKUP(A889/4,'Nyquist Rate - Tx'!$E$15:$J$270,6),(MOD(A889,4)+1),1)</f>
        <v>0</v>
      </c>
      <c r="C889" s="5">
        <f t="shared" ca="1" si="1113"/>
        <v>10</v>
      </c>
      <c r="D889" s="5">
        <f t="shared" ca="1" si="1111"/>
        <v>6.9999999999999993E-2</v>
      </c>
      <c r="E889" s="5">
        <f t="shared" ca="1" si="1112"/>
        <v>6.9999999999999993E-2</v>
      </c>
      <c r="F889" s="30">
        <f t="shared" ca="1" si="1114"/>
        <v>0</v>
      </c>
      <c r="G889" s="29"/>
    </row>
    <row r="890" spans="1:7" x14ac:dyDescent="0.25">
      <c r="A890" s="4">
        <f t="shared" ref="A890:A953" si="1140">A889</f>
        <v>283</v>
      </c>
      <c r="B890" s="4" t="str">
        <f>MID(VLOOKUP(A890/4,'Nyquist Rate - Tx'!$E$15:$J$270,6),(MOD(A890,4)+1),1)</f>
        <v>0</v>
      </c>
      <c r="C890" s="5">
        <f t="shared" ca="1" si="1113"/>
        <v>84</v>
      </c>
      <c r="D890" s="5">
        <f t="shared" ca="1" si="1111"/>
        <v>0.58799999999999997</v>
      </c>
      <c r="E890" s="5">
        <f t="shared" ca="1" si="1112"/>
        <v>0.58799999999999997</v>
      </c>
      <c r="F890" s="30">
        <f t="shared" ca="1" si="1114"/>
        <v>1</v>
      </c>
      <c r="G890" s="30" t="str">
        <f t="shared" ca="1" si="1115"/>
        <v>100</v>
      </c>
    </row>
    <row r="891" spans="1:7" x14ac:dyDescent="0.25">
      <c r="A891" s="4">
        <f t="shared" ref="A891:A954" si="1141">A889</f>
        <v>283</v>
      </c>
      <c r="B891" s="4" t="str">
        <f>MID(VLOOKUP(A891/4,'Nyquist Rate - Tx'!$E$15:$J$270,6),(MOD(A891,4)+1),1)</f>
        <v>0</v>
      </c>
      <c r="C891" s="5">
        <f t="shared" ca="1" si="1113"/>
        <v>58</v>
      </c>
      <c r="D891" s="5">
        <f t="shared" ca="1" si="1111"/>
        <v>0.40599999999999997</v>
      </c>
      <c r="E891" s="5">
        <f t="shared" ca="1" si="1112"/>
        <v>0.40599999999999997</v>
      </c>
      <c r="F891" s="30">
        <f t="shared" ca="1" si="1114"/>
        <v>0</v>
      </c>
      <c r="G891" s="28"/>
    </row>
    <row r="892" spans="1:7" x14ac:dyDescent="0.25">
      <c r="A892" s="4">
        <f t="shared" ref="A892:A955" si="1142">A889</f>
        <v>283</v>
      </c>
      <c r="B892" s="4" t="str">
        <f>MID(VLOOKUP(A892/4,'Nyquist Rate - Tx'!$E$15:$J$270,6),(MOD(A892,4)+1),1)</f>
        <v>0</v>
      </c>
      <c r="C892" s="5">
        <f t="shared" ca="1" si="1113"/>
        <v>-99</v>
      </c>
      <c r="D892" s="5">
        <f t="shared" ca="1" si="1111"/>
        <v>-0.69299999999999995</v>
      </c>
      <c r="E892" s="5">
        <f t="shared" ca="1" si="1112"/>
        <v>-0.69299999999999995</v>
      </c>
      <c r="F892" s="30">
        <f t="shared" ca="1" si="1114"/>
        <v>0</v>
      </c>
      <c r="G892" s="29"/>
    </row>
    <row r="893" spans="1:7" x14ac:dyDescent="0.25">
      <c r="A893" s="4">
        <f t="shared" ref="A893:A956" si="1143">A889+1</f>
        <v>284</v>
      </c>
      <c r="B893" s="4" t="str">
        <f>MID(VLOOKUP(A893/4,'Nyquist Rate - Tx'!$E$15:$J$270,6),(MOD(A893,4)+1),1)</f>
        <v>0</v>
      </c>
      <c r="C893" s="5">
        <f t="shared" ca="1" si="1113"/>
        <v>-44</v>
      </c>
      <c r="D893" s="5">
        <f t="shared" ca="1" si="1111"/>
        <v>-0.308</v>
      </c>
      <c r="E893" s="5">
        <f t="shared" ca="1" si="1112"/>
        <v>-0.308</v>
      </c>
      <c r="F893" s="30">
        <f t="shared" ca="1" si="1114"/>
        <v>0</v>
      </c>
      <c r="G893" s="30" t="str">
        <f t="shared" ca="1" si="1115"/>
        <v>000</v>
      </c>
    </row>
    <row r="894" spans="1:7" x14ac:dyDescent="0.25">
      <c r="A894" s="4">
        <f t="shared" si="1143"/>
        <v>284</v>
      </c>
      <c r="B894" s="4" t="str">
        <f>MID(VLOOKUP(A894/4,'Nyquist Rate - Tx'!$E$15:$J$270,6),(MOD(A894,4)+1),1)</f>
        <v>0</v>
      </c>
      <c r="C894" s="5">
        <f t="shared" ca="1" si="1113"/>
        <v>43</v>
      </c>
      <c r="D894" s="5">
        <f t="shared" ca="1" si="1111"/>
        <v>0.30099999999999999</v>
      </c>
      <c r="E894" s="5">
        <f t="shared" ca="1" si="1112"/>
        <v>0.30099999999999999</v>
      </c>
      <c r="F894" s="30">
        <f t="shared" ca="1" si="1114"/>
        <v>0</v>
      </c>
      <c r="G894" s="28"/>
    </row>
    <row r="895" spans="1:7" x14ac:dyDescent="0.25">
      <c r="A895" s="4">
        <f t="shared" ref="A895" si="1144">A894</f>
        <v>284</v>
      </c>
      <c r="B895" s="4" t="str">
        <f>MID(VLOOKUP(A895/4,'Nyquist Rate - Tx'!$E$15:$J$270,6),(MOD(A895,4)+1),1)</f>
        <v>0</v>
      </c>
      <c r="C895" s="5">
        <f t="shared" ca="1" si="1113"/>
        <v>-15</v>
      </c>
      <c r="D895" s="5">
        <f t="shared" ca="1" si="1111"/>
        <v>-0.105</v>
      </c>
      <c r="E895" s="5">
        <f t="shared" ca="1" si="1112"/>
        <v>-0.105</v>
      </c>
      <c r="F895" s="30">
        <f t="shared" ca="1" si="1114"/>
        <v>0</v>
      </c>
      <c r="G895" s="29"/>
    </row>
    <row r="896" spans="1:7" x14ac:dyDescent="0.25">
      <c r="A896" s="4">
        <f t="shared" ref="A896" si="1145">A894</f>
        <v>284</v>
      </c>
      <c r="B896" s="4" t="str">
        <f>MID(VLOOKUP(A896/4,'Nyquist Rate - Tx'!$E$15:$J$270,6),(MOD(A896,4)+1),1)</f>
        <v>0</v>
      </c>
      <c r="C896" s="5">
        <f t="shared" ca="1" si="1113"/>
        <v>-74</v>
      </c>
      <c r="D896" s="5">
        <f t="shared" ca="1" si="1111"/>
        <v>-0.51800000000000002</v>
      </c>
      <c r="E896" s="5">
        <f t="shared" ca="1" si="1112"/>
        <v>-0.51800000000000002</v>
      </c>
      <c r="F896" s="30">
        <f t="shared" ca="1" si="1114"/>
        <v>0</v>
      </c>
      <c r="G896" s="30" t="str">
        <f t="shared" ca="1" si="1115"/>
        <v>001</v>
      </c>
    </row>
    <row r="897" spans="1:7" x14ac:dyDescent="0.25">
      <c r="A897" s="4">
        <f t="shared" ref="A897" si="1146">A894</f>
        <v>284</v>
      </c>
      <c r="B897" s="4" t="str">
        <f>MID(VLOOKUP(A897/4,'Nyquist Rate - Tx'!$E$15:$J$270,6),(MOD(A897,4)+1),1)</f>
        <v>0</v>
      </c>
      <c r="C897" s="5">
        <f t="shared" ca="1" si="1113"/>
        <v>-49</v>
      </c>
      <c r="D897" s="5">
        <f t="shared" ca="1" si="1111"/>
        <v>-0.34299999999999997</v>
      </c>
      <c r="E897" s="5">
        <f t="shared" ca="1" si="1112"/>
        <v>-0.34299999999999997</v>
      </c>
      <c r="F897" s="30">
        <f t="shared" ca="1" si="1114"/>
        <v>0</v>
      </c>
      <c r="G897" s="28"/>
    </row>
    <row r="898" spans="1:7" x14ac:dyDescent="0.25">
      <c r="A898" s="4">
        <f t="shared" ref="A898" si="1147">A894+1</f>
        <v>285</v>
      </c>
      <c r="B898" s="4" t="str">
        <f>MID(VLOOKUP(A898/4,'Nyquist Rate - Tx'!$E$15:$J$270,6),(MOD(A898,4)+1),1)</f>
        <v>0</v>
      </c>
      <c r="C898" s="5">
        <f t="shared" ca="1" si="1113"/>
        <v>98</v>
      </c>
      <c r="D898" s="5">
        <f t="shared" ca="1" si="1111"/>
        <v>0.68599999999999994</v>
      </c>
      <c r="E898" s="5">
        <f t="shared" ca="1" si="1112"/>
        <v>0.68599999999999994</v>
      </c>
      <c r="F898" s="30">
        <f t="shared" ca="1" si="1114"/>
        <v>1</v>
      </c>
      <c r="G898" s="29"/>
    </row>
    <row r="899" spans="1:7" x14ac:dyDescent="0.25">
      <c r="A899" s="4">
        <f t="shared" ref="A899" si="1148">A898</f>
        <v>285</v>
      </c>
      <c r="B899" s="4" t="str">
        <f>MID(VLOOKUP(A899/4,'Nyquist Rate - Tx'!$E$15:$J$270,6),(MOD(A899,4)+1),1)</f>
        <v>0</v>
      </c>
      <c r="C899" s="5">
        <f t="shared" ca="1" si="1113"/>
        <v>20</v>
      </c>
      <c r="D899" s="5">
        <f t="shared" ca="1" si="1111"/>
        <v>0.13999999999999999</v>
      </c>
      <c r="E899" s="5">
        <f t="shared" ca="1" si="1112"/>
        <v>0.13999999999999999</v>
      </c>
      <c r="F899" s="30">
        <f t="shared" ca="1" si="1114"/>
        <v>0</v>
      </c>
      <c r="G899" s="30" t="str">
        <f t="shared" ca="1" si="1115"/>
        <v>000</v>
      </c>
    </row>
    <row r="900" spans="1:7" x14ac:dyDescent="0.25">
      <c r="A900" s="4">
        <f t="shared" ref="A900" si="1149">A898</f>
        <v>285</v>
      </c>
      <c r="B900" s="4" t="str">
        <f>MID(VLOOKUP(A900/4,'Nyquist Rate - Tx'!$E$15:$J$270,6),(MOD(A900,4)+1),1)</f>
        <v>0</v>
      </c>
      <c r="C900" s="5">
        <f t="shared" ca="1" si="1113"/>
        <v>-66</v>
      </c>
      <c r="D900" s="5">
        <f t="shared" ca="1" si="1111"/>
        <v>-0.46199999999999997</v>
      </c>
      <c r="E900" s="5">
        <f t="shared" ca="1" si="1112"/>
        <v>-0.46199999999999997</v>
      </c>
      <c r="F900" s="30">
        <f t="shared" ca="1" si="1114"/>
        <v>0</v>
      </c>
      <c r="G900" s="28"/>
    </row>
    <row r="901" spans="1:7" x14ac:dyDescent="0.25">
      <c r="A901" s="4">
        <f t="shared" ref="A901" si="1150">A898</f>
        <v>285</v>
      </c>
      <c r="B901" s="4" t="str">
        <f>MID(VLOOKUP(A901/4,'Nyquist Rate - Tx'!$E$15:$J$270,6),(MOD(A901,4)+1),1)</f>
        <v>0</v>
      </c>
      <c r="C901" s="5">
        <f t="shared" ca="1" si="1113"/>
        <v>47</v>
      </c>
      <c r="D901" s="5">
        <f t="shared" ca="1" si="1111"/>
        <v>0.32899999999999996</v>
      </c>
      <c r="E901" s="5">
        <f t="shared" ca="1" si="1112"/>
        <v>0.32899999999999996</v>
      </c>
      <c r="F901" s="30">
        <f t="shared" ca="1" si="1114"/>
        <v>0</v>
      </c>
      <c r="G901" s="29"/>
    </row>
    <row r="902" spans="1:7" x14ac:dyDescent="0.25">
      <c r="A902" s="4">
        <f t="shared" si="1131"/>
        <v>286</v>
      </c>
      <c r="B902" s="4" t="str">
        <f>MID(VLOOKUP(A902/4,'Nyquist Rate - Tx'!$E$15:$J$270,6),(MOD(A902,4)+1),1)</f>
        <v>0</v>
      </c>
      <c r="C902" s="5">
        <f t="shared" ca="1" si="1113"/>
        <v>-7</v>
      </c>
      <c r="D902" s="5">
        <f t="shared" ca="1" si="1111"/>
        <v>-4.9000000000000002E-2</v>
      </c>
      <c r="E902" s="5">
        <f t="shared" ca="1" si="1112"/>
        <v>-4.9000000000000002E-2</v>
      </c>
      <c r="F902" s="30">
        <f t="shared" ca="1" si="1114"/>
        <v>0</v>
      </c>
      <c r="G902" s="30" t="str">
        <f t="shared" ca="1" si="1115"/>
        <v>000</v>
      </c>
    </row>
    <row r="903" spans="1:7" x14ac:dyDescent="0.25">
      <c r="A903" s="4">
        <f t="shared" si="1132"/>
        <v>286</v>
      </c>
      <c r="B903" s="4" t="str">
        <f>MID(VLOOKUP(A903/4,'Nyquist Rate - Tx'!$E$15:$J$270,6),(MOD(A903,4)+1),1)</f>
        <v>0</v>
      </c>
      <c r="C903" s="5">
        <f t="shared" ca="1" si="1113"/>
        <v>-95</v>
      </c>
      <c r="D903" s="5">
        <f t="shared" ca="1" si="1111"/>
        <v>-0.66499999999999992</v>
      </c>
      <c r="E903" s="5">
        <f t="shared" ca="1" si="1112"/>
        <v>-0.66499999999999992</v>
      </c>
      <c r="F903" s="30">
        <f t="shared" ca="1" si="1114"/>
        <v>0</v>
      </c>
      <c r="G903" s="28"/>
    </row>
    <row r="904" spans="1:7" x14ac:dyDescent="0.25">
      <c r="A904" s="4">
        <f t="shared" si="1133"/>
        <v>286</v>
      </c>
      <c r="B904" s="4" t="str">
        <f>MID(VLOOKUP(A904/4,'Nyquist Rate - Tx'!$E$15:$J$270,6),(MOD(A904,4)+1),1)</f>
        <v>0</v>
      </c>
      <c r="C904" s="5">
        <f t="shared" ca="1" si="1113"/>
        <v>-63</v>
      </c>
      <c r="D904" s="5">
        <f t="shared" ref="D904:D967" ca="1" si="1151">(C904/100)*$C$2</f>
        <v>-0.44099999999999995</v>
      </c>
      <c r="E904" s="5">
        <f t="shared" ref="E904:E967" ca="1" si="1152">B904+D904</f>
        <v>-0.44099999999999995</v>
      </c>
      <c r="F904" s="30">
        <f t="shared" ca="1" si="1114"/>
        <v>0</v>
      </c>
      <c r="G904" s="29"/>
    </row>
    <row r="905" spans="1:7" x14ac:dyDescent="0.25">
      <c r="A905" s="4">
        <f t="shared" si="1134"/>
        <v>286</v>
      </c>
      <c r="B905" s="4" t="str">
        <f>MID(VLOOKUP(A905/4,'Nyquist Rate - Tx'!$E$15:$J$270,6),(MOD(A905,4)+1),1)</f>
        <v>0</v>
      </c>
      <c r="C905" s="5">
        <f t="shared" ref="C905:C968" ca="1" si="1153">RANDBETWEEN(-100,100)</f>
        <v>-35</v>
      </c>
      <c r="D905" s="5">
        <f t="shared" ca="1" si="1151"/>
        <v>-0.24499999999999997</v>
      </c>
      <c r="E905" s="5">
        <f t="shared" ca="1" si="1152"/>
        <v>-0.24499999999999997</v>
      </c>
      <c r="F905" s="30">
        <f t="shared" ref="F905:F968" ca="1" si="1154">IF(E905&lt;0.5, 0, 1)</f>
        <v>0</v>
      </c>
      <c r="G905" s="30" t="str">
        <f t="shared" ca="1" si="1115"/>
        <v>000</v>
      </c>
    </row>
    <row r="906" spans="1:7" x14ac:dyDescent="0.25">
      <c r="A906" s="4">
        <f t="shared" si="1135"/>
        <v>287</v>
      </c>
      <c r="B906" s="4" t="str">
        <f>MID(VLOOKUP(A906/4,'Nyquist Rate - Tx'!$E$15:$J$270,6),(MOD(A906,4)+1),1)</f>
        <v>0</v>
      </c>
      <c r="C906" s="5">
        <f t="shared" ca="1" si="1153"/>
        <v>-57</v>
      </c>
      <c r="D906" s="5">
        <f t="shared" ca="1" si="1151"/>
        <v>-0.39899999999999997</v>
      </c>
      <c r="E906" s="5">
        <f t="shared" ca="1" si="1152"/>
        <v>-0.39899999999999997</v>
      </c>
      <c r="F906" s="30">
        <f t="shared" ca="1" si="1154"/>
        <v>0</v>
      </c>
      <c r="G906" s="28"/>
    </row>
    <row r="907" spans="1:7" x14ac:dyDescent="0.25">
      <c r="A907" s="4">
        <f t="shared" si="1136"/>
        <v>287</v>
      </c>
      <c r="B907" s="4" t="str">
        <f>MID(VLOOKUP(A907/4,'Nyquist Rate - Tx'!$E$15:$J$270,6),(MOD(A907,4)+1),1)</f>
        <v>0</v>
      </c>
      <c r="C907" s="5">
        <f t="shared" ca="1" si="1153"/>
        <v>-33</v>
      </c>
      <c r="D907" s="5">
        <f t="shared" ca="1" si="1151"/>
        <v>-0.23099999999999998</v>
      </c>
      <c r="E907" s="5">
        <f t="shared" ca="1" si="1152"/>
        <v>-0.23099999999999998</v>
      </c>
      <c r="F907" s="30">
        <f t="shared" ca="1" si="1154"/>
        <v>0</v>
      </c>
      <c r="G907" s="29"/>
    </row>
    <row r="908" spans="1:7" x14ac:dyDescent="0.25">
      <c r="A908" s="4">
        <f t="shared" si="1137"/>
        <v>287</v>
      </c>
      <c r="B908" s="4" t="str">
        <f>MID(VLOOKUP(A908/4,'Nyquist Rate - Tx'!$E$15:$J$270,6),(MOD(A908,4)+1),1)</f>
        <v>0</v>
      </c>
      <c r="C908" s="5">
        <f t="shared" ca="1" si="1153"/>
        <v>66</v>
      </c>
      <c r="D908" s="5">
        <f t="shared" ca="1" si="1151"/>
        <v>0.46199999999999997</v>
      </c>
      <c r="E908" s="5">
        <f t="shared" ca="1" si="1152"/>
        <v>0.46199999999999997</v>
      </c>
      <c r="F908" s="30">
        <f t="shared" ca="1" si="1154"/>
        <v>0</v>
      </c>
      <c r="G908" s="30" t="str">
        <f t="shared" ca="1" si="1115"/>
        <v>011</v>
      </c>
    </row>
    <row r="909" spans="1:7" x14ac:dyDescent="0.25">
      <c r="A909" s="4">
        <f t="shared" si="1138"/>
        <v>287</v>
      </c>
      <c r="B909" s="4" t="str">
        <f>MID(VLOOKUP(A909/4,'Nyquist Rate - Tx'!$E$15:$J$270,6),(MOD(A909,4)+1),1)</f>
        <v>0</v>
      </c>
      <c r="C909" s="5">
        <f t="shared" ca="1" si="1153"/>
        <v>80</v>
      </c>
      <c r="D909" s="5">
        <f t="shared" ca="1" si="1151"/>
        <v>0.55999999999999994</v>
      </c>
      <c r="E909" s="5">
        <f t="shared" ca="1" si="1152"/>
        <v>0.55999999999999994</v>
      </c>
      <c r="F909" s="30">
        <f t="shared" ca="1" si="1154"/>
        <v>1</v>
      </c>
      <c r="G909" s="28"/>
    </row>
    <row r="910" spans="1:7" x14ac:dyDescent="0.25">
      <c r="A910" s="4">
        <f t="shared" si="1139"/>
        <v>288</v>
      </c>
      <c r="B910" s="4" t="str">
        <f>MID(VLOOKUP(A910/4,'Nyquist Rate - Tx'!$E$15:$J$270,6),(MOD(A910,4)+1),1)</f>
        <v>1</v>
      </c>
      <c r="C910" s="5">
        <f t="shared" ca="1" si="1153"/>
        <v>5</v>
      </c>
      <c r="D910" s="5">
        <f t="shared" ca="1" si="1151"/>
        <v>3.4999999999999996E-2</v>
      </c>
      <c r="E910" s="5">
        <f t="shared" ca="1" si="1152"/>
        <v>1.0349999999999999</v>
      </c>
      <c r="F910" s="30">
        <f t="shared" ca="1" si="1154"/>
        <v>1</v>
      </c>
      <c r="G910" s="29"/>
    </row>
    <row r="911" spans="1:7" x14ac:dyDescent="0.25">
      <c r="A911" s="4">
        <f t="shared" si="1140"/>
        <v>288</v>
      </c>
      <c r="B911" s="4" t="str">
        <f>MID(VLOOKUP(A911/4,'Nyquist Rate - Tx'!$E$15:$J$270,6),(MOD(A911,4)+1),1)</f>
        <v>1</v>
      </c>
      <c r="C911" s="5">
        <f t="shared" ca="1" si="1153"/>
        <v>92</v>
      </c>
      <c r="D911" s="5">
        <f t="shared" ca="1" si="1151"/>
        <v>0.64400000000000002</v>
      </c>
      <c r="E911" s="5">
        <f t="shared" ca="1" si="1152"/>
        <v>1.6440000000000001</v>
      </c>
      <c r="F911" s="30">
        <f t="shared" ca="1" si="1154"/>
        <v>1</v>
      </c>
      <c r="G911" s="30" t="str">
        <f t="shared" ref="G911:G974" ca="1" si="1155">CONCATENATE(F911,F912,F913)</f>
        <v>111</v>
      </c>
    </row>
    <row r="912" spans="1:7" x14ac:dyDescent="0.25">
      <c r="A912" s="4">
        <f t="shared" si="1141"/>
        <v>288</v>
      </c>
      <c r="B912" s="4" t="str">
        <f>MID(VLOOKUP(A912/4,'Nyquist Rate - Tx'!$E$15:$J$270,6),(MOD(A912,4)+1),1)</f>
        <v>1</v>
      </c>
      <c r="C912" s="5">
        <f t="shared" ca="1" si="1153"/>
        <v>-71</v>
      </c>
      <c r="D912" s="5">
        <f t="shared" ca="1" si="1151"/>
        <v>-0.49699999999999994</v>
      </c>
      <c r="E912" s="5">
        <f t="shared" ca="1" si="1152"/>
        <v>0.50300000000000011</v>
      </c>
      <c r="F912" s="30">
        <f t="shared" ca="1" si="1154"/>
        <v>1</v>
      </c>
      <c r="G912" s="28"/>
    </row>
    <row r="913" spans="1:7" x14ac:dyDescent="0.25">
      <c r="A913" s="4">
        <f t="shared" si="1142"/>
        <v>288</v>
      </c>
      <c r="B913" s="4" t="str">
        <f>MID(VLOOKUP(A913/4,'Nyquist Rate - Tx'!$E$15:$J$270,6),(MOD(A913,4)+1),1)</f>
        <v>1</v>
      </c>
      <c r="C913" s="5">
        <f t="shared" ca="1" si="1153"/>
        <v>95</v>
      </c>
      <c r="D913" s="5">
        <f t="shared" ca="1" si="1151"/>
        <v>0.66499999999999992</v>
      </c>
      <c r="E913" s="5">
        <f t="shared" ca="1" si="1152"/>
        <v>1.665</v>
      </c>
      <c r="F913" s="30">
        <f t="shared" ca="1" si="1154"/>
        <v>1</v>
      </c>
      <c r="G913" s="29"/>
    </row>
    <row r="914" spans="1:7" x14ac:dyDescent="0.25">
      <c r="A914" s="4">
        <f t="shared" si="1143"/>
        <v>289</v>
      </c>
      <c r="B914" s="4" t="str">
        <f>MID(VLOOKUP(A914/4,'Nyquist Rate - Tx'!$E$15:$J$270,6),(MOD(A914,4)+1),1)</f>
        <v>0</v>
      </c>
      <c r="C914" s="5">
        <f t="shared" ca="1" si="1153"/>
        <v>67</v>
      </c>
      <c r="D914" s="5">
        <f t="shared" ca="1" si="1151"/>
        <v>0.46899999999999997</v>
      </c>
      <c r="E914" s="5">
        <f t="shared" ca="1" si="1152"/>
        <v>0.46899999999999997</v>
      </c>
      <c r="F914" s="30">
        <f t="shared" ca="1" si="1154"/>
        <v>0</v>
      </c>
      <c r="G914" s="30" t="str">
        <f t="shared" ca="1" si="1155"/>
        <v>000</v>
      </c>
    </row>
    <row r="915" spans="1:7" x14ac:dyDescent="0.25">
      <c r="A915" s="4">
        <f t="shared" si="1143"/>
        <v>289</v>
      </c>
      <c r="B915" s="4" t="str">
        <f>MID(VLOOKUP(A915/4,'Nyquist Rate - Tx'!$E$15:$J$270,6),(MOD(A915,4)+1),1)</f>
        <v>0</v>
      </c>
      <c r="C915" s="5">
        <f t="shared" ca="1" si="1153"/>
        <v>-56</v>
      </c>
      <c r="D915" s="5">
        <f t="shared" ca="1" si="1151"/>
        <v>-0.39200000000000002</v>
      </c>
      <c r="E915" s="5">
        <f t="shared" ca="1" si="1152"/>
        <v>-0.39200000000000002</v>
      </c>
      <c r="F915" s="30">
        <f t="shared" ca="1" si="1154"/>
        <v>0</v>
      </c>
      <c r="G915" s="28"/>
    </row>
    <row r="916" spans="1:7" x14ac:dyDescent="0.25">
      <c r="A916" s="4">
        <f t="shared" ref="A916" si="1156">A915</f>
        <v>289</v>
      </c>
      <c r="B916" s="4" t="str">
        <f>MID(VLOOKUP(A916/4,'Nyquist Rate - Tx'!$E$15:$J$270,6),(MOD(A916,4)+1),1)</f>
        <v>0</v>
      </c>
      <c r="C916" s="5">
        <f t="shared" ca="1" si="1153"/>
        <v>-33</v>
      </c>
      <c r="D916" s="5">
        <f t="shared" ca="1" si="1151"/>
        <v>-0.23099999999999998</v>
      </c>
      <c r="E916" s="5">
        <f t="shared" ca="1" si="1152"/>
        <v>-0.23099999999999998</v>
      </c>
      <c r="F916" s="30">
        <f t="shared" ca="1" si="1154"/>
        <v>0</v>
      </c>
      <c r="G916" s="29"/>
    </row>
    <row r="917" spans="1:7" x14ac:dyDescent="0.25">
      <c r="A917" s="4">
        <f t="shared" ref="A917" si="1157">A915</f>
        <v>289</v>
      </c>
      <c r="B917" s="4" t="str">
        <f>MID(VLOOKUP(A917/4,'Nyquist Rate - Tx'!$E$15:$J$270,6),(MOD(A917,4)+1),1)</f>
        <v>0</v>
      </c>
      <c r="C917" s="5">
        <f t="shared" ca="1" si="1153"/>
        <v>-83</v>
      </c>
      <c r="D917" s="5">
        <f t="shared" ca="1" si="1151"/>
        <v>-0.58099999999999996</v>
      </c>
      <c r="E917" s="5">
        <f t="shared" ca="1" si="1152"/>
        <v>-0.58099999999999996</v>
      </c>
      <c r="F917" s="30">
        <f t="shared" ca="1" si="1154"/>
        <v>0</v>
      </c>
      <c r="G917" s="30" t="str">
        <f t="shared" ca="1" si="1155"/>
        <v>001</v>
      </c>
    </row>
    <row r="918" spans="1:7" x14ac:dyDescent="0.25">
      <c r="A918" s="4">
        <f t="shared" ref="A918" si="1158">A915</f>
        <v>289</v>
      </c>
      <c r="B918" s="4" t="str">
        <f>MID(VLOOKUP(A918/4,'Nyquist Rate - Tx'!$E$15:$J$270,6),(MOD(A918,4)+1),1)</f>
        <v>0</v>
      </c>
      <c r="C918" s="5">
        <f t="shared" ca="1" si="1153"/>
        <v>-74</v>
      </c>
      <c r="D918" s="5">
        <f t="shared" ca="1" si="1151"/>
        <v>-0.51800000000000002</v>
      </c>
      <c r="E918" s="5">
        <f t="shared" ca="1" si="1152"/>
        <v>-0.51800000000000002</v>
      </c>
      <c r="F918" s="30">
        <f t="shared" ca="1" si="1154"/>
        <v>0</v>
      </c>
      <c r="G918" s="28"/>
    </row>
    <row r="919" spans="1:7" x14ac:dyDescent="0.25">
      <c r="A919" s="4">
        <f t="shared" ref="A919" si="1159">A915+1</f>
        <v>290</v>
      </c>
      <c r="B919" s="4" t="str">
        <f>MID(VLOOKUP(A919/4,'Nyquist Rate - Tx'!$E$15:$J$270,6),(MOD(A919,4)+1),1)</f>
        <v>0</v>
      </c>
      <c r="C919" s="5">
        <f t="shared" ca="1" si="1153"/>
        <v>100</v>
      </c>
      <c r="D919" s="5">
        <f t="shared" ca="1" si="1151"/>
        <v>0.7</v>
      </c>
      <c r="E919" s="5">
        <f t="shared" ca="1" si="1152"/>
        <v>0.7</v>
      </c>
      <c r="F919" s="30">
        <f t="shared" ca="1" si="1154"/>
        <v>1</v>
      </c>
      <c r="G919" s="29"/>
    </row>
    <row r="920" spans="1:7" x14ac:dyDescent="0.25">
      <c r="A920" s="4">
        <f t="shared" ref="A920" si="1160">A919</f>
        <v>290</v>
      </c>
      <c r="B920" s="4" t="str">
        <f>MID(VLOOKUP(A920/4,'Nyquist Rate - Tx'!$E$15:$J$270,6),(MOD(A920,4)+1),1)</f>
        <v>0</v>
      </c>
      <c r="C920" s="5">
        <f t="shared" ca="1" si="1153"/>
        <v>5</v>
      </c>
      <c r="D920" s="5">
        <f t="shared" ca="1" si="1151"/>
        <v>3.4999999999999996E-2</v>
      </c>
      <c r="E920" s="5">
        <f t="shared" ca="1" si="1152"/>
        <v>3.4999999999999996E-2</v>
      </c>
      <c r="F920" s="30">
        <f t="shared" ca="1" si="1154"/>
        <v>0</v>
      </c>
      <c r="G920" s="30" t="str">
        <f t="shared" ca="1" si="1155"/>
        <v>000</v>
      </c>
    </row>
    <row r="921" spans="1:7" x14ac:dyDescent="0.25">
      <c r="A921" s="4">
        <f t="shared" ref="A921" si="1161">A919</f>
        <v>290</v>
      </c>
      <c r="B921" s="4" t="str">
        <f>MID(VLOOKUP(A921/4,'Nyquist Rate - Tx'!$E$15:$J$270,6),(MOD(A921,4)+1),1)</f>
        <v>0</v>
      </c>
      <c r="C921" s="5">
        <f t="shared" ca="1" si="1153"/>
        <v>-69</v>
      </c>
      <c r="D921" s="5">
        <f t="shared" ca="1" si="1151"/>
        <v>-0.48299999999999993</v>
      </c>
      <c r="E921" s="5">
        <f t="shared" ca="1" si="1152"/>
        <v>-0.48299999999999993</v>
      </c>
      <c r="F921" s="30">
        <f t="shared" ca="1" si="1154"/>
        <v>0</v>
      </c>
      <c r="G921" s="28"/>
    </row>
    <row r="922" spans="1:7" x14ac:dyDescent="0.25">
      <c r="A922" s="4">
        <f t="shared" ref="A922" si="1162">A919</f>
        <v>290</v>
      </c>
      <c r="B922" s="4" t="str">
        <f>MID(VLOOKUP(A922/4,'Nyquist Rate - Tx'!$E$15:$J$270,6),(MOD(A922,4)+1),1)</f>
        <v>0</v>
      </c>
      <c r="C922" s="5">
        <f t="shared" ca="1" si="1153"/>
        <v>28</v>
      </c>
      <c r="D922" s="5">
        <f t="shared" ca="1" si="1151"/>
        <v>0.19600000000000001</v>
      </c>
      <c r="E922" s="5">
        <f t="shared" ca="1" si="1152"/>
        <v>0.19600000000000001</v>
      </c>
      <c r="F922" s="30">
        <f t="shared" ca="1" si="1154"/>
        <v>0</v>
      </c>
      <c r="G922" s="29"/>
    </row>
    <row r="923" spans="1:7" x14ac:dyDescent="0.25">
      <c r="A923" s="4">
        <f t="shared" si="1131"/>
        <v>291</v>
      </c>
      <c r="B923" s="4" t="str">
        <f>MID(VLOOKUP(A923/4,'Nyquist Rate - Tx'!$E$15:$J$270,6),(MOD(A923,4)+1),1)</f>
        <v>1</v>
      </c>
      <c r="C923" s="5">
        <f t="shared" ca="1" si="1153"/>
        <v>-50</v>
      </c>
      <c r="D923" s="5">
        <f t="shared" ca="1" si="1151"/>
        <v>-0.35</v>
      </c>
      <c r="E923" s="5">
        <f t="shared" ca="1" si="1152"/>
        <v>0.65</v>
      </c>
      <c r="F923" s="30">
        <f t="shared" ca="1" si="1154"/>
        <v>1</v>
      </c>
      <c r="G923" s="30" t="str">
        <f t="shared" ca="1" si="1155"/>
        <v>111</v>
      </c>
    </row>
    <row r="924" spans="1:7" x14ac:dyDescent="0.25">
      <c r="A924" s="4">
        <f t="shared" si="1132"/>
        <v>291</v>
      </c>
      <c r="B924" s="4" t="str">
        <f>MID(VLOOKUP(A924/4,'Nyquist Rate - Tx'!$E$15:$J$270,6),(MOD(A924,4)+1),1)</f>
        <v>1</v>
      </c>
      <c r="C924" s="5">
        <f t="shared" ca="1" si="1153"/>
        <v>77</v>
      </c>
      <c r="D924" s="5">
        <f t="shared" ca="1" si="1151"/>
        <v>0.53899999999999992</v>
      </c>
      <c r="E924" s="5">
        <f t="shared" ca="1" si="1152"/>
        <v>1.5389999999999999</v>
      </c>
      <c r="F924" s="30">
        <f t="shared" ca="1" si="1154"/>
        <v>1</v>
      </c>
      <c r="G924" s="28"/>
    </row>
    <row r="925" spans="1:7" x14ac:dyDescent="0.25">
      <c r="A925" s="4">
        <f t="shared" si="1133"/>
        <v>291</v>
      </c>
      <c r="B925" s="4" t="str">
        <f>MID(VLOOKUP(A925/4,'Nyquist Rate - Tx'!$E$15:$J$270,6),(MOD(A925,4)+1),1)</f>
        <v>1</v>
      </c>
      <c r="C925" s="5">
        <f t="shared" ca="1" si="1153"/>
        <v>97</v>
      </c>
      <c r="D925" s="5">
        <f t="shared" ca="1" si="1151"/>
        <v>0.67899999999999994</v>
      </c>
      <c r="E925" s="5">
        <f t="shared" ca="1" si="1152"/>
        <v>1.6789999999999998</v>
      </c>
      <c r="F925" s="30">
        <f t="shared" ca="1" si="1154"/>
        <v>1</v>
      </c>
      <c r="G925" s="29"/>
    </row>
    <row r="926" spans="1:7" x14ac:dyDescent="0.25">
      <c r="A926" s="4">
        <f t="shared" si="1134"/>
        <v>291</v>
      </c>
      <c r="B926" s="4" t="str">
        <f>MID(VLOOKUP(A926/4,'Nyquist Rate - Tx'!$E$15:$J$270,6),(MOD(A926,4)+1),1)</f>
        <v>1</v>
      </c>
      <c r="C926" s="5">
        <f t="shared" ca="1" si="1153"/>
        <v>-38</v>
      </c>
      <c r="D926" s="5">
        <f t="shared" ca="1" si="1151"/>
        <v>-0.26599999999999996</v>
      </c>
      <c r="E926" s="5">
        <f t="shared" ca="1" si="1152"/>
        <v>0.73399999999999999</v>
      </c>
      <c r="F926" s="30">
        <f t="shared" ca="1" si="1154"/>
        <v>1</v>
      </c>
      <c r="G926" s="30" t="str">
        <f t="shared" ca="1" si="1155"/>
        <v>100</v>
      </c>
    </row>
    <row r="927" spans="1:7" x14ac:dyDescent="0.25">
      <c r="A927" s="4">
        <f t="shared" si="1135"/>
        <v>292</v>
      </c>
      <c r="B927" s="4" t="str">
        <f>MID(VLOOKUP(A927/4,'Nyquist Rate - Tx'!$E$15:$J$270,6),(MOD(A927,4)+1),1)</f>
        <v>0</v>
      </c>
      <c r="C927" s="5">
        <f t="shared" ca="1" si="1153"/>
        <v>63</v>
      </c>
      <c r="D927" s="5">
        <f t="shared" ca="1" si="1151"/>
        <v>0.44099999999999995</v>
      </c>
      <c r="E927" s="5">
        <f t="shared" ca="1" si="1152"/>
        <v>0.44099999999999995</v>
      </c>
      <c r="F927" s="30">
        <f t="shared" ca="1" si="1154"/>
        <v>0</v>
      </c>
      <c r="G927" s="28"/>
    </row>
    <row r="928" spans="1:7" x14ac:dyDescent="0.25">
      <c r="A928" s="4">
        <f t="shared" si="1136"/>
        <v>292</v>
      </c>
      <c r="B928" s="4" t="str">
        <f>MID(VLOOKUP(A928/4,'Nyquist Rate - Tx'!$E$15:$J$270,6),(MOD(A928,4)+1),1)</f>
        <v>0</v>
      </c>
      <c r="C928" s="5">
        <f t="shared" ca="1" si="1153"/>
        <v>-40</v>
      </c>
      <c r="D928" s="5">
        <f t="shared" ca="1" si="1151"/>
        <v>-0.27999999999999997</v>
      </c>
      <c r="E928" s="5">
        <f t="shared" ca="1" si="1152"/>
        <v>-0.27999999999999997</v>
      </c>
      <c r="F928" s="30">
        <f t="shared" ca="1" si="1154"/>
        <v>0</v>
      </c>
      <c r="G928" s="29"/>
    </row>
    <row r="929" spans="1:7" x14ac:dyDescent="0.25">
      <c r="A929" s="4">
        <f t="shared" si="1137"/>
        <v>292</v>
      </c>
      <c r="B929" s="4" t="str">
        <f>MID(VLOOKUP(A929/4,'Nyquist Rate - Tx'!$E$15:$J$270,6),(MOD(A929,4)+1),1)</f>
        <v>0</v>
      </c>
      <c r="C929" s="5">
        <f t="shared" ca="1" si="1153"/>
        <v>-42</v>
      </c>
      <c r="D929" s="5">
        <f t="shared" ca="1" si="1151"/>
        <v>-0.29399999999999998</v>
      </c>
      <c r="E929" s="5">
        <f t="shared" ca="1" si="1152"/>
        <v>-0.29399999999999998</v>
      </c>
      <c r="F929" s="30">
        <f t="shared" ca="1" si="1154"/>
        <v>0</v>
      </c>
      <c r="G929" s="30" t="str">
        <f t="shared" ca="1" si="1155"/>
        <v>000</v>
      </c>
    </row>
    <row r="930" spans="1:7" x14ac:dyDescent="0.25">
      <c r="A930" s="4">
        <f t="shared" si="1138"/>
        <v>292</v>
      </c>
      <c r="B930" s="4" t="str">
        <f>MID(VLOOKUP(A930/4,'Nyquist Rate - Tx'!$E$15:$J$270,6),(MOD(A930,4)+1),1)</f>
        <v>0</v>
      </c>
      <c r="C930" s="5">
        <f t="shared" ca="1" si="1153"/>
        <v>-100</v>
      </c>
      <c r="D930" s="5">
        <f t="shared" ca="1" si="1151"/>
        <v>-0.7</v>
      </c>
      <c r="E930" s="5">
        <f t="shared" ca="1" si="1152"/>
        <v>-0.7</v>
      </c>
      <c r="F930" s="30">
        <f t="shared" ca="1" si="1154"/>
        <v>0</v>
      </c>
      <c r="G930" s="28"/>
    </row>
    <row r="931" spans="1:7" x14ac:dyDescent="0.25">
      <c r="A931" s="4">
        <f t="shared" si="1139"/>
        <v>293</v>
      </c>
      <c r="B931" s="4" t="str">
        <f>MID(VLOOKUP(A931/4,'Nyquist Rate - Tx'!$E$15:$J$270,6),(MOD(A931,4)+1),1)</f>
        <v>0</v>
      </c>
      <c r="C931" s="5">
        <f t="shared" ca="1" si="1153"/>
        <v>35</v>
      </c>
      <c r="D931" s="5">
        <f t="shared" ca="1" si="1151"/>
        <v>0.24499999999999997</v>
      </c>
      <c r="E931" s="5">
        <f t="shared" ca="1" si="1152"/>
        <v>0.24499999999999997</v>
      </c>
      <c r="F931" s="30">
        <f t="shared" ca="1" si="1154"/>
        <v>0</v>
      </c>
      <c r="G931" s="29"/>
    </row>
    <row r="932" spans="1:7" x14ac:dyDescent="0.25">
      <c r="A932" s="4">
        <f t="shared" si="1140"/>
        <v>293</v>
      </c>
      <c r="B932" s="4" t="str">
        <f>MID(VLOOKUP(A932/4,'Nyquist Rate - Tx'!$E$15:$J$270,6),(MOD(A932,4)+1),1)</f>
        <v>0</v>
      </c>
      <c r="C932" s="5">
        <f t="shared" ca="1" si="1153"/>
        <v>-73</v>
      </c>
      <c r="D932" s="5">
        <f t="shared" ca="1" si="1151"/>
        <v>-0.51100000000000001</v>
      </c>
      <c r="E932" s="5">
        <f t="shared" ca="1" si="1152"/>
        <v>-0.51100000000000001</v>
      </c>
      <c r="F932" s="30">
        <f t="shared" ca="1" si="1154"/>
        <v>0</v>
      </c>
      <c r="G932" s="30" t="str">
        <f t="shared" ca="1" si="1155"/>
        <v>000</v>
      </c>
    </row>
    <row r="933" spans="1:7" x14ac:dyDescent="0.25">
      <c r="A933" s="4">
        <f t="shared" si="1141"/>
        <v>293</v>
      </c>
      <c r="B933" s="4" t="str">
        <f>MID(VLOOKUP(A933/4,'Nyquist Rate - Tx'!$E$15:$J$270,6),(MOD(A933,4)+1),1)</f>
        <v>0</v>
      </c>
      <c r="C933" s="5">
        <f t="shared" ca="1" si="1153"/>
        <v>55</v>
      </c>
      <c r="D933" s="5">
        <f t="shared" ca="1" si="1151"/>
        <v>0.38500000000000001</v>
      </c>
      <c r="E933" s="5">
        <f t="shared" ca="1" si="1152"/>
        <v>0.38500000000000001</v>
      </c>
      <c r="F933" s="30">
        <f t="shared" ca="1" si="1154"/>
        <v>0</v>
      </c>
      <c r="G933" s="28"/>
    </row>
    <row r="934" spans="1:7" x14ac:dyDescent="0.25">
      <c r="A934" s="4">
        <f t="shared" si="1142"/>
        <v>293</v>
      </c>
      <c r="B934" s="4" t="str">
        <f>MID(VLOOKUP(A934/4,'Nyquist Rate - Tx'!$E$15:$J$270,6),(MOD(A934,4)+1),1)</f>
        <v>0</v>
      </c>
      <c r="C934" s="5">
        <f t="shared" ca="1" si="1153"/>
        <v>60</v>
      </c>
      <c r="D934" s="5">
        <f t="shared" ca="1" si="1151"/>
        <v>0.42</v>
      </c>
      <c r="E934" s="5">
        <f t="shared" ca="1" si="1152"/>
        <v>0.42</v>
      </c>
      <c r="F934" s="30">
        <f t="shared" ca="1" si="1154"/>
        <v>0</v>
      </c>
      <c r="G934" s="29"/>
    </row>
    <row r="935" spans="1:7" x14ac:dyDescent="0.25">
      <c r="A935" s="4">
        <f t="shared" si="1143"/>
        <v>294</v>
      </c>
      <c r="B935" s="4" t="str">
        <f>MID(VLOOKUP(A935/4,'Nyquist Rate - Tx'!$E$15:$J$270,6),(MOD(A935,4)+1),1)</f>
        <v>0</v>
      </c>
      <c r="C935" s="5">
        <f t="shared" ca="1" si="1153"/>
        <v>-21</v>
      </c>
      <c r="D935" s="5">
        <f t="shared" ca="1" si="1151"/>
        <v>-0.14699999999999999</v>
      </c>
      <c r="E935" s="5">
        <f t="shared" ca="1" si="1152"/>
        <v>-0.14699999999999999</v>
      </c>
      <c r="F935" s="30">
        <f t="shared" ca="1" si="1154"/>
        <v>0</v>
      </c>
      <c r="G935" s="30" t="str">
        <f t="shared" ca="1" si="1155"/>
        <v>000</v>
      </c>
    </row>
    <row r="936" spans="1:7" x14ac:dyDescent="0.25">
      <c r="A936" s="4">
        <f t="shared" si="1143"/>
        <v>294</v>
      </c>
      <c r="B936" s="4" t="str">
        <f>MID(VLOOKUP(A936/4,'Nyquist Rate - Tx'!$E$15:$J$270,6),(MOD(A936,4)+1),1)</f>
        <v>0</v>
      </c>
      <c r="C936" s="5">
        <f t="shared" ca="1" si="1153"/>
        <v>34</v>
      </c>
      <c r="D936" s="5">
        <f t="shared" ca="1" si="1151"/>
        <v>0.23799999999999999</v>
      </c>
      <c r="E936" s="5">
        <f t="shared" ca="1" si="1152"/>
        <v>0.23799999999999999</v>
      </c>
      <c r="F936" s="30">
        <f t="shared" ca="1" si="1154"/>
        <v>0</v>
      </c>
      <c r="G936" s="28"/>
    </row>
    <row r="937" spans="1:7" x14ac:dyDescent="0.25">
      <c r="A937" s="4">
        <f t="shared" ref="A937" si="1163">A936</f>
        <v>294</v>
      </c>
      <c r="B937" s="4" t="str">
        <f>MID(VLOOKUP(A937/4,'Nyquist Rate - Tx'!$E$15:$J$270,6),(MOD(A937,4)+1),1)</f>
        <v>0</v>
      </c>
      <c r="C937" s="5">
        <f t="shared" ca="1" si="1153"/>
        <v>-72</v>
      </c>
      <c r="D937" s="5">
        <f t="shared" ca="1" si="1151"/>
        <v>-0.504</v>
      </c>
      <c r="E937" s="5">
        <f t="shared" ca="1" si="1152"/>
        <v>-0.504</v>
      </c>
      <c r="F937" s="30">
        <f t="shared" ca="1" si="1154"/>
        <v>0</v>
      </c>
      <c r="G937" s="29"/>
    </row>
    <row r="938" spans="1:7" x14ac:dyDescent="0.25">
      <c r="A938" s="4">
        <f t="shared" ref="A938" si="1164">A936</f>
        <v>294</v>
      </c>
      <c r="B938" s="4" t="str">
        <f>MID(VLOOKUP(A938/4,'Nyquist Rate - Tx'!$E$15:$J$270,6),(MOD(A938,4)+1),1)</f>
        <v>0</v>
      </c>
      <c r="C938" s="5">
        <f t="shared" ca="1" si="1153"/>
        <v>53</v>
      </c>
      <c r="D938" s="5">
        <f t="shared" ca="1" si="1151"/>
        <v>0.371</v>
      </c>
      <c r="E938" s="5">
        <f t="shared" ca="1" si="1152"/>
        <v>0.371</v>
      </c>
      <c r="F938" s="30">
        <f t="shared" ca="1" si="1154"/>
        <v>0</v>
      </c>
      <c r="G938" s="30" t="str">
        <f t="shared" ca="1" si="1155"/>
        <v>000</v>
      </c>
    </row>
    <row r="939" spans="1:7" x14ac:dyDescent="0.25">
      <c r="A939" s="4">
        <f t="shared" ref="A939" si="1165">A936</f>
        <v>294</v>
      </c>
      <c r="B939" s="4" t="str">
        <f>MID(VLOOKUP(A939/4,'Nyquist Rate - Tx'!$E$15:$J$270,6),(MOD(A939,4)+1),1)</f>
        <v>0</v>
      </c>
      <c r="C939" s="5">
        <f t="shared" ca="1" si="1153"/>
        <v>-42</v>
      </c>
      <c r="D939" s="5">
        <f t="shared" ca="1" si="1151"/>
        <v>-0.29399999999999998</v>
      </c>
      <c r="E939" s="5">
        <f t="shared" ca="1" si="1152"/>
        <v>-0.29399999999999998</v>
      </c>
      <c r="F939" s="30">
        <f t="shared" ca="1" si="1154"/>
        <v>0</v>
      </c>
      <c r="G939" s="28"/>
    </row>
    <row r="940" spans="1:7" x14ac:dyDescent="0.25">
      <c r="A940" s="4">
        <f t="shared" ref="A940" si="1166">A936+1</f>
        <v>295</v>
      </c>
      <c r="B940" s="4" t="str">
        <f>MID(VLOOKUP(A940/4,'Nyquist Rate - Tx'!$E$15:$J$270,6),(MOD(A940,4)+1),1)</f>
        <v>0</v>
      </c>
      <c r="C940" s="5">
        <f t="shared" ca="1" si="1153"/>
        <v>41</v>
      </c>
      <c r="D940" s="5">
        <f t="shared" ca="1" si="1151"/>
        <v>0.28699999999999998</v>
      </c>
      <c r="E940" s="5">
        <f t="shared" ca="1" si="1152"/>
        <v>0.28699999999999998</v>
      </c>
      <c r="F940" s="30">
        <f t="shared" ca="1" si="1154"/>
        <v>0</v>
      </c>
      <c r="G940" s="29"/>
    </row>
    <row r="941" spans="1:7" x14ac:dyDescent="0.25">
      <c r="A941" s="4">
        <f t="shared" ref="A941" si="1167">A940</f>
        <v>295</v>
      </c>
      <c r="B941" s="4" t="str">
        <f>MID(VLOOKUP(A941/4,'Nyquist Rate - Tx'!$E$15:$J$270,6),(MOD(A941,4)+1),1)</f>
        <v>0</v>
      </c>
      <c r="C941" s="5">
        <f t="shared" ca="1" si="1153"/>
        <v>-6</v>
      </c>
      <c r="D941" s="5">
        <f t="shared" ca="1" si="1151"/>
        <v>-4.1999999999999996E-2</v>
      </c>
      <c r="E941" s="5">
        <f t="shared" ca="1" si="1152"/>
        <v>-4.1999999999999996E-2</v>
      </c>
      <c r="F941" s="30">
        <f t="shared" ca="1" si="1154"/>
        <v>0</v>
      </c>
      <c r="G941" s="30" t="str">
        <f t="shared" ca="1" si="1155"/>
        <v>001</v>
      </c>
    </row>
    <row r="942" spans="1:7" x14ac:dyDescent="0.25">
      <c r="A942" s="4">
        <f t="shared" ref="A942" si="1168">A940</f>
        <v>295</v>
      </c>
      <c r="B942" s="4" t="str">
        <f>MID(VLOOKUP(A942/4,'Nyquist Rate - Tx'!$E$15:$J$270,6),(MOD(A942,4)+1),1)</f>
        <v>0</v>
      </c>
      <c r="C942" s="5">
        <f t="shared" ca="1" si="1153"/>
        <v>-25</v>
      </c>
      <c r="D942" s="5">
        <f t="shared" ca="1" si="1151"/>
        <v>-0.17499999999999999</v>
      </c>
      <c r="E942" s="5">
        <f t="shared" ca="1" si="1152"/>
        <v>-0.17499999999999999</v>
      </c>
      <c r="F942" s="30">
        <f t="shared" ca="1" si="1154"/>
        <v>0</v>
      </c>
      <c r="G942" s="28"/>
    </row>
    <row r="943" spans="1:7" x14ac:dyDescent="0.25">
      <c r="A943" s="4">
        <f t="shared" ref="A943" si="1169">A940</f>
        <v>295</v>
      </c>
      <c r="B943" s="4" t="str">
        <f>MID(VLOOKUP(A943/4,'Nyquist Rate - Tx'!$E$15:$J$270,6),(MOD(A943,4)+1),1)</f>
        <v>0</v>
      </c>
      <c r="C943" s="5">
        <f t="shared" ca="1" si="1153"/>
        <v>92</v>
      </c>
      <c r="D943" s="5">
        <f t="shared" ca="1" si="1151"/>
        <v>0.64400000000000002</v>
      </c>
      <c r="E943" s="5">
        <f t="shared" ca="1" si="1152"/>
        <v>0.64400000000000002</v>
      </c>
      <c r="F943" s="30">
        <f t="shared" ca="1" si="1154"/>
        <v>1</v>
      </c>
      <c r="G943" s="29"/>
    </row>
    <row r="944" spans="1:7" x14ac:dyDescent="0.25">
      <c r="A944" s="4">
        <f t="shared" si="1131"/>
        <v>296</v>
      </c>
      <c r="B944" s="4" t="str">
        <f>MID(VLOOKUP(A944/4,'Nyquist Rate - Tx'!$E$15:$J$270,6),(MOD(A944,4)+1),1)</f>
        <v>0</v>
      </c>
      <c r="C944" s="5">
        <f t="shared" ca="1" si="1153"/>
        <v>81</v>
      </c>
      <c r="D944" s="5">
        <f t="shared" ca="1" si="1151"/>
        <v>0.56699999999999995</v>
      </c>
      <c r="E944" s="5">
        <f t="shared" ca="1" si="1152"/>
        <v>0.56699999999999995</v>
      </c>
      <c r="F944" s="30">
        <f t="shared" ca="1" si="1154"/>
        <v>1</v>
      </c>
      <c r="G944" s="30" t="str">
        <f t="shared" ca="1" si="1155"/>
        <v>100</v>
      </c>
    </row>
    <row r="945" spans="1:7" x14ac:dyDescent="0.25">
      <c r="A945" s="4">
        <f t="shared" si="1132"/>
        <v>296</v>
      </c>
      <c r="B945" s="4" t="str">
        <f>MID(VLOOKUP(A945/4,'Nyquist Rate - Tx'!$E$15:$J$270,6),(MOD(A945,4)+1),1)</f>
        <v>0</v>
      </c>
      <c r="C945" s="5">
        <f t="shared" ca="1" si="1153"/>
        <v>39</v>
      </c>
      <c r="D945" s="5">
        <f t="shared" ca="1" si="1151"/>
        <v>0.27299999999999996</v>
      </c>
      <c r="E945" s="5">
        <f t="shared" ca="1" si="1152"/>
        <v>0.27299999999999996</v>
      </c>
      <c r="F945" s="30">
        <f t="shared" ca="1" si="1154"/>
        <v>0</v>
      </c>
      <c r="G945" s="28"/>
    </row>
    <row r="946" spans="1:7" x14ac:dyDescent="0.25">
      <c r="A946" s="4">
        <f t="shared" si="1133"/>
        <v>296</v>
      </c>
      <c r="B946" s="4" t="str">
        <f>MID(VLOOKUP(A946/4,'Nyquist Rate - Tx'!$E$15:$J$270,6),(MOD(A946,4)+1),1)</f>
        <v>0</v>
      </c>
      <c r="C946" s="5">
        <f t="shared" ca="1" si="1153"/>
        <v>6</v>
      </c>
      <c r="D946" s="5">
        <f t="shared" ca="1" si="1151"/>
        <v>4.1999999999999996E-2</v>
      </c>
      <c r="E946" s="5">
        <f t="shared" ca="1" si="1152"/>
        <v>4.1999999999999996E-2</v>
      </c>
      <c r="F946" s="30">
        <f t="shared" ca="1" si="1154"/>
        <v>0</v>
      </c>
      <c r="G946" s="29"/>
    </row>
    <row r="947" spans="1:7" x14ac:dyDescent="0.25">
      <c r="A947" s="4">
        <f t="shared" si="1134"/>
        <v>296</v>
      </c>
      <c r="B947" s="4" t="str">
        <f>MID(VLOOKUP(A947/4,'Nyquist Rate - Tx'!$E$15:$J$270,6),(MOD(A947,4)+1),1)</f>
        <v>0</v>
      </c>
      <c r="C947" s="5">
        <f t="shared" ca="1" si="1153"/>
        <v>-56</v>
      </c>
      <c r="D947" s="5">
        <f t="shared" ca="1" si="1151"/>
        <v>-0.39200000000000002</v>
      </c>
      <c r="E947" s="5">
        <f t="shared" ca="1" si="1152"/>
        <v>-0.39200000000000002</v>
      </c>
      <c r="F947" s="30">
        <f t="shared" ca="1" si="1154"/>
        <v>0</v>
      </c>
      <c r="G947" s="30" t="str">
        <f t="shared" ca="1" si="1155"/>
        <v>011</v>
      </c>
    </row>
    <row r="948" spans="1:7" x14ac:dyDescent="0.25">
      <c r="A948" s="4">
        <f t="shared" si="1135"/>
        <v>297</v>
      </c>
      <c r="B948" s="4" t="str">
        <f>MID(VLOOKUP(A948/4,'Nyquist Rate - Tx'!$E$15:$J$270,6),(MOD(A948,4)+1),1)</f>
        <v>1</v>
      </c>
      <c r="C948" s="5">
        <f t="shared" ca="1" si="1153"/>
        <v>95</v>
      </c>
      <c r="D948" s="5">
        <f t="shared" ca="1" si="1151"/>
        <v>0.66499999999999992</v>
      </c>
      <c r="E948" s="5">
        <f t="shared" ca="1" si="1152"/>
        <v>1.665</v>
      </c>
      <c r="F948" s="30">
        <f t="shared" ca="1" si="1154"/>
        <v>1</v>
      </c>
      <c r="G948" s="28"/>
    </row>
    <row r="949" spans="1:7" x14ac:dyDescent="0.25">
      <c r="A949" s="4">
        <f t="shared" si="1136"/>
        <v>297</v>
      </c>
      <c r="B949" s="4" t="str">
        <f>MID(VLOOKUP(A949/4,'Nyquist Rate - Tx'!$E$15:$J$270,6),(MOD(A949,4)+1),1)</f>
        <v>1</v>
      </c>
      <c r="C949" s="5">
        <f t="shared" ca="1" si="1153"/>
        <v>18</v>
      </c>
      <c r="D949" s="5">
        <f t="shared" ca="1" si="1151"/>
        <v>0.126</v>
      </c>
      <c r="E949" s="5">
        <f t="shared" ca="1" si="1152"/>
        <v>1.1259999999999999</v>
      </c>
      <c r="F949" s="30">
        <f t="shared" ca="1" si="1154"/>
        <v>1</v>
      </c>
      <c r="G949" s="29"/>
    </row>
    <row r="950" spans="1:7" x14ac:dyDescent="0.25">
      <c r="A950" s="4">
        <f t="shared" si="1137"/>
        <v>297</v>
      </c>
      <c r="B950" s="4" t="str">
        <f>MID(VLOOKUP(A950/4,'Nyquist Rate - Tx'!$E$15:$J$270,6),(MOD(A950,4)+1),1)</f>
        <v>1</v>
      </c>
      <c r="C950" s="5">
        <f t="shared" ca="1" si="1153"/>
        <v>-82</v>
      </c>
      <c r="D950" s="5">
        <f t="shared" ca="1" si="1151"/>
        <v>-0.57399999999999995</v>
      </c>
      <c r="E950" s="5">
        <f t="shared" ca="1" si="1152"/>
        <v>0.42600000000000005</v>
      </c>
      <c r="F950" s="30">
        <f t="shared" ca="1" si="1154"/>
        <v>0</v>
      </c>
      <c r="G950" s="30" t="str">
        <f t="shared" ca="1" si="1155"/>
        <v>001</v>
      </c>
    </row>
    <row r="951" spans="1:7" x14ac:dyDescent="0.25">
      <c r="A951" s="4">
        <f t="shared" si="1138"/>
        <v>297</v>
      </c>
      <c r="B951" s="4" t="str">
        <f>MID(VLOOKUP(A951/4,'Nyquist Rate - Tx'!$E$15:$J$270,6),(MOD(A951,4)+1),1)</f>
        <v>1</v>
      </c>
      <c r="C951" s="5">
        <f t="shared" ca="1" si="1153"/>
        <v>-76</v>
      </c>
      <c r="D951" s="5">
        <f t="shared" ca="1" si="1151"/>
        <v>-0.53199999999999992</v>
      </c>
      <c r="E951" s="5">
        <f t="shared" ca="1" si="1152"/>
        <v>0.46800000000000008</v>
      </c>
      <c r="F951" s="30">
        <f t="shared" ca="1" si="1154"/>
        <v>0</v>
      </c>
      <c r="G951" s="28"/>
    </row>
    <row r="952" spans="1:7" x14ac:dyDescent="0.25">
      <c r="A952" s="4">
        <f t="shared" si="1139"/>
        <v>298</v>
      </c>
      <c r="B952" s="4" t="str">
        <f>MID(VLOOKUP(A952/4,'Nyquist Rate - Tx'!$E$15:$J$270,6),(MOD(A952,4)+1),1)</f>
        <v>1</v>
      </c>
      <c r="C952" s="5">
        <f t="shared" ca="1" si="1153"/>
        <v>76</v>
      </c>
      <c r="D952" s="5">
        <f t="shared" ca="1" si="1151"/>
        <v>0.53199999999999992</v>
      </c>
      <c r="E952" s="5">
        <f t="shared" ca="1" si="1152"/>
        <v>1.532</v>
      </c>
      <c r="F952" s="30">
        <f t="shared" ca="1" si="1154"/>
        <v>1</v>
      </c>
      <c r="G952" s="29"/>
    </row>
    <row r="953" spans="1:7" x14ac:dyDescent="0.25">
      <c r="A953" s="4">
        <f t="shared" si="1140"/>
        <v>298</v>
      </c>
      <c r="B953" s="4" t="str">
        <f>MID(VLOOKUP(A953/4,'Nyquist Rate - Tx'!$E$15:$J$270,6),(MOD(A953,4)+1),1)</f>
        <v>1</v>
      </c>
      <c r="C953" s="5">
        <f t="shared" ca="1" si="1153"/>
        <v>-48</v>
      </c>
      <c r="D953" s="5">
        <f t="shared" ca="1" si="1151"/>
        <v>-0.33599999999999997</v>
      </c>
      <c r="E953" s="5">
        <f t="shared" ca="1" si="1152"/>
        <v>0.66400000000000003</v>
      </c>
      <c r="F953" s="30">
        <f t="shared" ca="1" si="1154"/>
        <v>1</v>
      </c>
      <c r="G953" s="30" t="str">
        <f t="shared" ca="1" si="1155"/>
        <v>111</v>
      </c>
    </row>
    <row r="954" spans="1:7" x14ac:dyDescent="0.25">
      <c r="A954" s="4">
        <f t="shared" si="1141"/>
        <v>298</v>
      </c>
      <c r="B954" s="4" t="str">
        <f>MID(VLOOKUP(A954/4,'Nyquist Rate - Tx'!$E$15:$J$270,6),(MOD(A954,4)+1),1)</f>
        <v>1</v>
      </c>
      <c r="C954" s="5">
        <f t="shared" ca="1" si="1153"/>
        <v>74</v>
      </c>
      <c r="D954" s="5">
        <f t="shared" ca="1" si="1151"/>
        <v>0.51800000000000002</v>
      </c>
      <c r="E954" s="5">
        <f t="shared" ca="1" si="1152"/>
        <v>1.518</v>
      </c>
      <c r="F954" s="30">
        <f t="shared" ca="1" si="1154"/>
        <v>1</v>
      </c>
      <c r="G954" s="28"/>
    </row>
    <row r="955" spans="1:7" x14ac:dyDescent="0.25">
      <c r="A955" s="4">
        <f t="shared" si="1142"/>
        <v>298</v>
      </c>
      <c r="B955" s="4" t="str">
        <f>MID(VLOOKUP(A955/4,'Nyquist Rate - Tx'!$E$15:$J$270,6),(MOD(A955,4)+1),1)</f>
        <v>1</v>
      </c>
      <c r="C955" s="5">
        <f t="shared" ca="1" si="1153"/>
        <v>49</v>
      </c>
      <c r="D955" s="5">
        <f t="shared" ca="1" si="1151"/>
        <v>0.34299999999999997</v>
      </c>
      <c r="E955" s="5">
        <f t="shared" ca="1" si="1152"/>
        <v>1.343</v>
      </c>
      <c r="F955" s="30">
        <f t="shared" ca="1" si="1154"/>
        <v>1</v>
      </c>
      <c r="G955" s="29"/>
    </row>
    <row r="956" spans="1:7" x14ac:dyDescent="0.25">
      <c r="A956" s="4">
        <f t="shared" si="1143"/>
        <v>299</v>
      </c>
      <c r="B956" s="4" t="str">
        <f>MID(VLOOKUP(A956/4,'Nyquist Rate - Tx'!$E$15:$J$270,6),(MOD(A956,4)+1),1)</f>
        <v>0</v>
      </c>
      <c r="C956" s="5">
        <f t="shared" ca="1" si="1153"/>
        <v>32</v>
      </c>
      <c r="D956" s="5">
        <f t="shared" ca="1" si="1151"/>
        <v>0.22399999999999998</v>
      </c>
      <c r="E956" s="5">
        <f t="shared" ca="1" si="1152"/>
        <v>0.22399999999999998</v>
      </c>
      <c r="F956" s="30">
        <f t="shared" ca="1" si="1154"/>
        <v>0</v>
      </c>
      <c r="G956" s="30" t="str">
        <f t="shared" ca="1" si="1155"/>
        <v>000</v>
      </c>
    </row>
    <row r="957" spans="1:7" x14ac:dyDescent="0.25">
      <c r="A957" s="4">
        <f t="shared" ref="A957" si="1170">A953+1</f>
        <v>299</v>
      </c>
      <c r="B957" s="4" t="str">
        <f>MID(VLOOKUP(A957/4,'Nyquist Rate - Tx'!$E$15:$J$270,6),(MOD(A957,4)+1),1)</f>
        <v>0</v>
      </c>
      <c r="C957" s="5">
        <f t="shared" ca="1" si="1153"/>
        <v>70</v>
      </c>
      <c r="D957" s="5">
        <f t="shared" ca="1" si="1151"/>
        <v>0.48999999999999994</v>
      </c>
      <c r="E957" s="5">
        <f t="shared" ca="1" si="1152"/>
        <v>0.48999999999999994</v>
      </c>
      <c r="F957" s="30">
        <f t="shared" ca="1" si="1154"/>
        <v>0</v>
      </c>
      <c r="G957" s="28"/>
    </row>
    <row r="958" spans="1:7" x14ac:dyDescent="0.25">
      <c r="A958" s="4">
        <f t="shared" ref="A958" si="1171">A957</f>
        <v>299</v>
      </c>
      <c r="B958" s="4" t="str">
        <f>MID(VLOOKUP(A958/4,'Nyquist Rate - Tx'!$E$15:$J$270,6),(MOD(A958,4)+1),1)</f>
        <v>0</v>
      </c>
      <c r="C958" s="5">
        <f t="shared" ca="1" si="1153"/>
        <v>-19</v>
      </c>
      <c r="D958" s="5">
        <f t="shared" ca="1" si="1151"/>
        <v>-0.13299999999999998</v>
      </c>
      <c r="E958" s="5">
        <f t="shared" ca="1" si="1152"/>
        <v>-0.13299999999999998</v>
      </c>
      <c r="F958" s="30">
        <f t="shared" ca="1" si="1154"/>
        <v>0</v>
      </c>
      <c r="G958" s="29"/>
    </row>
    <row r="959" spans="1:7" x14ac:dyDescent="0.25">
      <c r="A959" s="4">
        <f t="shared" ref="A959" si="1172">A957</f>
        <v>299</v>
      </c>
      <c r="B959" s="4" t="str">
        <f>MID(VLOOKUP(A959/4,'Nyquist Rate - Tx'!$E$15:$J$270,6),(MOD(A959,4)+1),1)</f>
        <v>0</v>
      </c>
      <c r="C959" s="5">
        <f t="shared" ca="1" si="1153"/>
        <v>62</v>
      </c>
      <c r="D959" s="5">
        <f t="shared" ca="1" si="1151"/>
        <v>0.434</v>
      </c>
      <c r="E959" s="5">
        <f t="shared" ca="1" si="1152"/>
        <v>0.434</v>
      </c>
      <c r="F959" s="30">
        <f t="shared" ca="1" si="1154"/>
        <v>0</v>
      </c>
      <c r="G959" s="30" t="str">
        <f t="shared" ca="1" si="1155"/>
        <v>010</v>
      </c>
    </row>
    <row r="960" spans="1:7" x14ac:dyDescent="0.25">
      <c r="A960" s="4">
        <f t="shared" ref="A960" si="1173">A957</f>
        <v>299</v>
      </c>
      <c r="B960" s="4" t="str">
        <f>MID(VLOOKUP(A960/4,'Nyquist Rate - Tx'!$E$15:$J$270,6),(MOD(A960,4)+1),1)</f>
        <v>0</v>
      </c>
      <c r="C960" s="5">
        <f t="shared" ca="1" si="1153"/>
        <v>90</v>
      </c>
      <c r="D960" s="5">
        <f t="shared" ca="1" si="1151"/>
        <v>0.63</v>
      </c>
      <c r="E960" s="5">
        <f t="shared" ca="1" si="1152"/>
        <v>0.63</v>
      </c>
      <c r="F960" s="30">
        <f t="shared" ca="1" si="1154"/>
        <v>1</v>
      </c>
      <c r="G960" s="28"/>
    </row>
    <row r="961" spans="1:7" x14ac:dyDescent="0.25">
      <c r="A961" s="4">
        <f t="shared" ref="A961" si="1174">A957+1</f>
        <v>300</v>
      </c>
      <c r="B961" s="4" t="str">
        <f>MID(VLOOKUP(A961/4,'Nyquist Rate - Tx'!$E$15:$J$270,6),(MOD(A961,4)+1),1)</f>
        <v>0</v>
      </c>
      <c r="C961" s="5">
        <f t="shared" ca="1" si="1153"/>
        <v>25</v>
      </c>
      <c r="D961" s="5">
        <f t="shared" ca="1" si="1151"/>
        <v>0.17499999999999999</v>
      </c>
      <c r="E961" s="5">
        <f t="shared" ca="1" si="1152"/>
        <v>0.17499999999999999</v>
      </c>
      <c r="F961" s="30">
        <f t="shared" ca="1" si="1154"/>
        <v>0</v>
      </c>
      <c r="G961" s="29"/>
    </row>
    <row r="962" spans="1:7" x14ac:dyDescent="0.25">
      <c r="A962" s="4">
        <f t="shared" ref="A962" si="1175">A961</f>
        <v>300</v>
      </c>
      <c r="B962" s="4" t="str">
        <f>MID(VLOOKUP(A962/4,'Nyquist Rate - Tx'!$E$15:$J$270,6),(MOD(A962,4)+1),1)</f>
        <v>0</v>
      </c>
      <c r="C962" s="5">
        <f t="shared" ca="1" si="1153"/>
        <v>46</v>
      </c>
      <c r="D962" s="5">
        <f t="shared" ca="1" si="1151"/>
        <v>0.32200000000000001</v>
      </c>
      <c r="E962" s="5">
        <f t="shared" ca="1" si="1152"/>
        <v>0.32200000000000001</v>
      </c>
      <c r="F962" s="30">
        <f t="shared" ca="1" si="1154"/>
        <v>0</v>
      </c>
      <c r="G962" s="30" t="str">
        <f t="shared" ca="1" si="1155"/>
        <v>000</v>
      </c>
    </row>
    <row r="963" spans="1:7" x14ac:dyDescent="0.25">
      <c r="A963" s="4">
        <f t="shared" ref="A963" si="1176">A961</f>
        <v>300</v>
      </c>
      <c r="B963" s="4" t="str">
        <f>MID(VLOOKUP(A963/4,'Nyquist Rate - Tx'!$E$15:$J$270,6),(MOD(A963,4)+1),1)</f>
        <v>0</v>
      </c>
      <c r="C963" s="5">
        <f t="shared" ca="1" si="1153"/>
        <v>-64</v>
      </c>
      <c r="D963" s="5">
        <f t="shared" ca="1" si="1151"/>
        <v>-0.44799999999999995</v>
      </c>
      <c r="E963" s="5">
        <f t="shared" ca="1" si="1152"/>
        <v>-0.44799999999999995</v>
      </c>
      <c r="F963" s="30">
        <f t="shared" ca="1" si="1154"/>
        <v>0</v>
      </c>
      <c r="G963" s="28"/>
    </row>
    <row r="964" spans="1:7" x14ac:dyDescent="0.25">
      <c r="A964" s="4">
        <f t="shared" ref="A964" si="1177">A961</f>
        <v>300</v>
      </c>
      <c r="B964" s="4" t="str">
        <f>MID(VLOOKUP(A964/4,'Nyquist Rate - Tx'!$E$15:$J$270,6),(MOD(A964,4)+1),1)</f>
        <v>0</v>
      </c>
      <c r="C964" s="5">
        <f t="shared" ca="1" si="1153"/>
        <v>-10</v>
      </c>
      <c r="D964" s="5">
        <f t="shared" ca="1" si="1151"/>
        <v>-6.9999999999999993E-2</v>
      </c>
      <c r="E964" s="5">
        <f t="shared" ca="1" si="1152"/>
        <v>-6.9999999999999993E-2</v>
      </c>
      <c r="F964" s="30">
        <f t="shared" ca="1" si="1154"/>
        <v>0</v>
      </c>
      <c r="G964" s="29"/>
    </row>
    <row r="965" spans="1:7" x14ac:dyDescent="0.25">
      <c r="A965" s="4">
        <f t="shared" ref="A965:A1028" si="1178">A961+1</f>
        <v>301</v>
      </c>
      <c r="B965" s="4" t="str">
        <f>MID(VLOOKUP(A965/4,'Nyquist Rate - Tx'!$E$15:$J$270,6),(MOD(A965,4)+1),1)</f>
        <v>0</v>
      </c>
      <c r="C965" s="5">
        <f t="shared" ca="1" si="1153"/>
        <v>17</v>
      </c>
      <c r="D965" s="5">
        <f t="shared" ca="1" si="1151"/>
        <v>0.11899999999999999</v>
      </c>
      <c r="E965" s="5">
        <f t="shared" ca="1" si="1152"/>
        <v>0.11899999999999999</v>
      </c>
      <c r="F965" s="30">
        <f t="shared" ca="1" si="1154"/>
        <v>0</v>
      </c>
      <c r="G965" s="30" t="str">
        <f t="shared" ca="1" si="1155"/>
        <v>001</v>
      </c>
    </row>
    <row r="966" spans="1:7" x14ac:dyDescent="0.25">
      <c r="A966" s="4">
        <f t="shared" ref="A966:A1029" si="1179">A965</f>
        <v>301</v>
      </c>
      <c r="B966" s="4" t="str">
        <f>MID(VLOOKUP(A966/4,'Nyquist Rate - Tx'!$E$15:$J$270,6),(MOD(A966,4)+1),1)</f>
        <v>0</v>
      </c>
      <c r="C966" s="5">
        <f t="shared" ca="1" si="1153"/>
        <v>-90</v>
      </c>
      <c r="D966" s="5">
        <f t="shared" ca="1" si="1151"/>
        <v>-0.63</v>
      </c>
      <c r="E966" s="5">
        <f t="shared" ca="1" si="1152"/>
        <v>-0.63</v>
      </c>
      <c r="F966" s="30">
        <f t="shared" ca="1" si="1154"/>
        <v>0</v>
      </c>
      <c r="G966" s="28"/>
    </row>
    <row r="967" spans="1:7" x14ac:dyDescent="0.25">
      <c r="A967" s="4">
        <f t="shared" ref="A967:A1030" si="1180">A965</f>
        <v>301</v>
      </c>
      <c r="B967" s="4" t="str">
        <f>MID(VLOOKUP(A967/4,'Nyquist Rate - Tx'!$E$15:$J$270,6),(MOD(A967,4)+1),1)</f>
        <v>0</v>
      </c>
      <c r="C967" s="5">
        <f t="shared" ca="1" si="1153"/>
        <v>81</v>
      </c>
      <c r="D967" s="5">
        <f t="shared" ca="1" si="1151"/>
        <v>0.56699999999999995</v>
      </c>
      <c r="E967" s="5">
        <f t="shared" ca="1" si="1152"/>
        <v>0.56699999999999995</v>
      </c>
      <c r="F967" s="30">
        <f t="shared" ca="1" si="1154"/>
        <v>1</v>
      </c>
      <c r="G967" s="29"/>
    </row>
    <row r="968" spans="1:7" x14ac:dyDescent="0.25">
      <c r="A968" s="4">
        <f t="shared" ref="A968:A1031" si="1181">A965</f>
        <v>301</v>
      </c>
      <c r="B968" s="4" t="str">
        <f>MID(VLOOKUP(A968/4,'Nyquist Rate - Tx'!$E$15:$J$270,6),(MOD(A968,4)+1),1)</f>
        <v>0</v>
      </c>
      <c r="C968" s="5">
        <f t="shared" ca="1" si="1153"/>
        <v>96</v>
      </c>
      <c r="D968" s="5">
        <f t="shared" ref="D968:D1031" ca="1" si="1182">(C968/100)*$C$2</f>
        <v>0.67199999999999993</v>
      </c>
      <c r="E968" s="5">
        <f t="shared" ref="E968:E1031" ca="1" si="1183">B968+D968</f>
        <v>0.67199999999999993</v>
      </c>
      <c r="F968" s="30">
        <f t="shared" ca="1" si="1154"/>
        <v>1</v>
      </c>
      <c r="G968" s="30" t="str">
        <f t="shared" ca="1" si="1155"/>
        <v>100</v>
      </c>
    </row>
    <row r="969" spans="1:7" x14ac:dyDescent="0.25">
      <c r="A969" s="4">
        <f t="shared" ref="A969:A1011" si="1184">A965+1</f>
        <v>302</v>
      </c>
      <c r="B969" s="4" t="str">
        <f>MID(VLOOKUP(A969/4,'Nyquist Rate - Tx'!$E$15:$J$270,6),(MOD(A969,4)+1),1)</f>
        <v>0</v>
      </c>
      <c r="C969" s="5">
        <f t="shared" ref="C969:C1031" ca="1" si="1185">RANDBETWEEN(-100,100)</f>
        <v>5</v>
      </c>
      <c r="D969" s="5">
        <f t="shared" ca="1" si="1182"/>
        <v>3.4999999999999996E-2</v>
      </c>
      <c r="E969" s="5">
        <f t="shared" ca="1" si="1183"/>
        <v>3.4999999999999996E-2</v>
      </c>
      <c r="F969" s="30">
        <f t="shared" ref="F969:F1031" ca="1" si="1186">IF(E969&lt;0.5, 0, 1)</f>
        <v>0</v>
      </c>
      <c r="G969" s="28"/>
    </row>
    <row r="970" spans="1:7" x14ac:dyDescent="0.25">
      <c r="A970" s="4">
        <f t="shared" ref="A970:A1012" si="1187">A969</f>
        <v>302</v>
      </c>
      <c r="B970" s="4" t="str">
        <f>MID(VLOOKUP(A970/4,'Nyquist Rate - Tx'!$E$15:$J$270,6),(MOD(A970,4)+1),1)</f>
        <v>0</v>
      </c>
      <c r="C970" s="5">
        <f t="shared" ca="1" si="1185"/>
        <v>-23</v>
      </c>
      <c r="D970" s="5">
        <f t="shared" ca="1" si="1182"/>
        <v>-0.161</v>
      </c>
      <c r="E970" s="5">
        <f t="shared" ca="1" si="1183"/>
        <v>-0.161</v>
      </c>
      <c r="F970" s="30">
        <f t="shared" ca="1" si="1186"/>
        <v>0</v>
      </c>
      <c r="G970" s="29"/>
    </row>
    <row r="971" spans="1:7" x14ac:dyDescent="0.25">
      <c r="A971" s="4">
        <f t="shared" ref="A971:A1013" si="1188">A969</f>
        <v>302</v>
      </c>
      <c r="B971" s="4" t="str">
        <f>MID(VLOOKUP(A971/4,'Nyquist Rate - Tx'!$E$15:$J$270,6),(MOD(A971,4)+1),1)</f>
        <v>0</v>
      </c>
      <c r="C971" s="5">
        <f t="shared" ca="1" si="1185"/>
        <v>67</v>
      </c>
      <c r="D971" s="5">
        <f t="shared" ca="1" si="1182"/>
        <v>0.46899999999999997</v>
      </c>
      <c r="E971" s="5">
        <f t="shared" ca="1" si="1183"/>
        <v>0.46899999999999997</v>
      </c>
      <c r="F971" s="30">
        <f t="shared" ca="1" si="1186"/>
        <v>0</v>
      </c>
      <c r="G971" s="30" t="str">
        <f t="shared" ca="1" si="1155"/>
        <v>000</v>
      </c>
    </row>
    <row r="972" spans="1:7" x14ac:dyDescent="0.25">
      <c r="A972" s="4">
        <f t="shared" ref="A972:A1014" si="1189">A969</f>
        <v>302</v>
      </c>
      <c r="B972" s="4" t="str">
        <f>MID(VLOOKUP(A972/4,'Nyquist Rate - Tx'!$E$15:$J$270,6),(MOD(A972,4)+1),1)</f>
        <v>0</v>
      </c>
      <c r="C972" s="5">
        <f t="shared" ca="1" si="1185"/>
        <v>-4</v>
      </c>
      <c r="D972" s="5">
        <f t="shared" ca="1" si="1182"/>
        <v>-2.7999999999999997E-2</v>
      </c>
      <c r="E972" s="5">
        <f t="shared" ca="1" si="1183"/>
        <v>-2.7999999999999997E-2</v>
      </c>
      <c r="F972" s="30">
        <f t="shared" ca="1" si="1186"/>
        <v>0</v>
      </c>
      <c r="G972" s="28"/>
    </row>
    <row r="973" spans="1:7" x14ac:dyDescent="0.25">
      <c r="A973" s="4">
        <f t="shared" ref="A973:A1015" si="1190">A969+1</f>
        <v>303</v>
      </c>
      <c r="B973" s="4" t="str">
        <f>MID(VLOOKUP(A973/4,'Nyquist Rate - Tx'!$E$15:$J$270,6),(MOD(A973,4)+1),1)</f>
        <v>0</v>
      </c>
      <c r="C973" s="5">
        <f t="shared" ca="1" si="1185"/>
        <v>11</v>
      </c>
      <c r="D973" s="5">
        <f t="shared" ca="1" si="1182"/>
        <v>7.6999999999999999E-2</v>
      </c>
      <c r="E973" s="5">
        <f t="shared" ca="1" si="1183"/>
        <v>7.6999999999999999E-2</v>
      </c>
      <c r="F973" s="30">
        <f t="shared" ca="1" si="1186"/>
        <v>0</v>
      </c>
      <c r="G973" s="29"/>
    </row>
    <row r="974" spans="1:7" x14ac:dyDescent="0.25">
      <c r="A974" s="4">
        <f t="shared" ref="A974:A1016" si="1191">A973</f>
        <v>303</v>
      </c>
      <c r="B974" s="4" t="str">
        <f>MID(VLOOKUP(A974/4,'Nyquist Rate - Tx'!$E$15:$J$270,6),(MOD(A974,4)+1),1)</f>
        <v>0</v>
      </c>
      <c r="C974" s="5">
        <f t="shared" ca="1" si="1185"/>
        <v>25</v>
      </c>
      <c r="D974" s="5">
        <f t="shared" ca="1" si="1182"/>
        <v>0.17499999999999999</v>
      </c>
      <c r="E974" s="5">
        <f t="shared" ca="1" si="1183"/>
        <v>0.17499999999999999</v>
      </c>
      <c r="F974" s="30">
        <f t="shared" ca="1" si="1186"/>
        <v>0</v>
      </c>
      <c r="G974" s="30" t="str">
        <f t="shared" ca="1" si="1155"/>
        <v>001</v>
      </c>
    </row>
    <row r="975" spans="1:7" x14ac:dyDescent="0.25">
      <c r="A975" s="4">
        <f t="shared" ref="A975:A1017" si="1192">A973</f>
        <v>303</v>
      </c>
      <c r="B975" s="4" t="str">
        <f>MID(VLOOKUP(A975/4,'Nyquist Rate - Tx'!$E$15:$J$270,6),(MOD(A975,4)+1),1)</f>
        <v>0</v>
      </c>
      <c r="C975" s="5">
        <f t="shared" ca="1" si="1185"/>
        <v>62</v>
      </c>
      <c r="D975" s="5">
        <f t="shared" ca="1" si="1182"/>
        <v>0.434</v>
      </c>
      <c r="E975" s="5">
        <f t="shared" ca="1" si="1183"/>
        <v>0.434</v>
      </c>
      <c r="F975" s="30">
        <f t="shared" ca="1" si="1186"/>
        <v>0</v>
      </c>
      <c r="G975" s="28"/>
    </row>
    <row r="976" spans="1:7" x14ac:dyDescent="0.25">
      <c r="A976" s="4">
        <f t="shared" ref="A976:A1018" si="1193">A973</f>
        <v>303</v>
      </c>
      <c r="B976" s="4" t="str">
        <f>MID(VLOOKUP(A976/4,'Nyquist Rate - Tx'!$E$15:$J$270,6),(MOD(A976,4)+1),1)</f>
        <v>0</v>
      </c>
      <c r="C976" s="5">
        <f t="shared" ca="1" si="1185"/>
        <v>95</v>
      </c>
      <c r="D976" s="5">
        <f t="shared" ca="1" si="1182"/>
        <v>0.66499999999999992</v>
      </c>
      <c r="E976" s="5">
        <f t="shared" ca="1" si="1183"/>
        <v>0.66499999999999992</v>
      </c>
      <c r="F976" s="30">
        <f t="shared" ca="1" si="1186"/>
        <v>1</v>
      </c>
      <c r="G976" s="29"/>
    </row>
    <row r="977" spans="1:7" x14ac:dyDescent="0.25">
      <c r="A977" s="4">
        <f t="shared" ref="A977:A1020" si="1194">A973+1</f>
        <v>304</v>
      </c>
      <c r="B977" s="4" t="str">
        <f>MID(VLOOKUP(A977/4,'Nyquist Rate - Tx'!$E$15:$J$270,6),(MOD(A977,4)+1),1)</f>
        <v>1</v>
      </c>
      <c r="C977" s="5">
        <f t="shared" ca="1" si="1185"/>
        <v>-6</v>
      </c>
      <c r="D977" s="5">
        <f t="shared" ca="1" si="1182"/>
        <v>-4.1999999999999996E-2</v>
      </c>
      <c r="E977" s="5">
        <f t="shared" ca="1" si="1183"/>
        <v>0.95799999999999996</v>
      </c>
      <c r="F977" s="30">
        <f t="shared" ca="1" si="1186"/>
        <v>1</v>
      </c>
      <c r="G977" s="30" t="str">
        <f t="shared" ref="G977:G1031" ca="1" si="1195">CONCATENATE(F977,F978,F979)</f>
        <v>111</v>
      </c>
    </row>
    <row r="978" spans="1:7" x14ac:dyDescent="0.25">
      <c r="A978" s="4">
        <f t="shared" si="1194"/>
        <v>304</v>
      </c>
      <c r="B978" s="4" t="str">
        <f>MID(VLOOKUP(A978/4,'Nyquist Rate - Tx'!$E$15:$J$270,6),(MOD(A978,4)+1),1)</f>
        <v>1</v>
      </c>
      <c r="C978" s="5">
        <f t="shared" ca="1" si="1185"/>
        <v>-44</v>
      </c>
      <c r="D978" s="5">
        <f t="shared" ca="1" si="1182"/>
        <v>-0.308</v>
      </c>
      <c r="E978" s="5">
        <f t="shared" ca="1" si="1183"/>
        <v>0.69199999999999995</v>
      </c>
      <c r="F978" s="30">
        <f t="shared" ca="1" si="1186"/>
        <v>1</v>
      </c>
      <c r="G978" s="28"/>
    </row>
    <row r="979" spans="1:7" x14ac:dyDescent="0.25">
      <c r="A979" s="4">
        <f t="shared" ref="A979" si="1196">A978</f>
        <v>304</v>
      </c>
      <c r="B979" s="4" t="str">
        <f>MID(VLOOKUP(A979/4,'Nyquist Rate - Tx'!$E$15:$J$270,6),(MOD(A979,4)+1),1)</f>
        <v>1</v>
      </c>
      <c r="C979" s="5">
        <f t="shared" ca="1" si="1185"/>
        <v>49</v>
      </c>
      <c r="D979" s="5">
        <f t="shared" ca="1" si="1182"/>
        <v>0.34299999999999997</v>
      </c>
      <c r="E979" s="5">
        <f t="shared" ca="1" si="1183"/>
        <v>1.343</v>
      </c>
      <c r="F979" s="30">
        <f t="shared" ca="1" si="1186"/>
        <v>1</v>
      </c>
      <c r="G979" s="29"/>
    </row>
    <row r="980" spans="1:7" x14ac:dyDescent="0.25">
      <c r="A980" s="4">
        <f t="shared" ref="A980" si="1197">A978</f>
        <v>304</v>
      </c>
      <c r="B980" s="4" t="str">
        <f>MID(VLOOKUP(A980/4,'Nyquist Rate - Tx'!$E$15:$J$270,6),(MOD(A980,4)+1),1)</f>
        <v>1</v>
      </c>
      <c r="C980" s="5">
        <f t="shared" ca="1" si="1185"/>
        <v>6</v>
      </c>
      <c r="D980" s="5">
        <f t="shared" ca="1" si="1182"/>
        <v>4.1999999999999996E-2</v>
      </c>
      <c r="E980" s="5">
        <f t="shared" ca="1" si="1183"/>
        <v>1.042</v>
      </c>
      <c r="F980" s="30">
        <f t="shared" ca="1" si="1186"/>
        <v>1</v>
      </c>
      <c r="G980" s="30" t="str">
        <f t="shared" ca="1" si="1195"/>
        <v>110</v>
      </c>
    </row>
    <row r="981" spans="1:7" x14ac:dyDescent="0.25">
      <c r="A981" s="4">
        <f t="shared" ref="A981" si="1198">A978</f>
        <v>304</v>
      </c>
      <c r="B981" s="4" t="str">
        <f>MID(VLOOKUP(A981/4,'Nyquist Rate - Tx'!$E$15:$J$270,6),(MOD(A981,4)+1),1)</f>
        <v>1</v>
      </c>
      <c r="C981" s="5">
        <f t="shared" ca="1" si="1185"/>
        <v>33</v>
      </c>
      <c r="D981" s="5">
        <f t="shared" ca="1" si="1182"/>
        <v>0.23099999999999998</v>
      </c>
      <c r="E981" s="5">
        <f t="shared" ca="1" si="1183"/>
        <v>1.2309999999999999</v>
      </c>
      <c r="F981" s="30">
        <f t="shared" ca="1" si="1186"/>
        <v>1</v>
      </c>
      <c r="G981" s="28"/>
    </row>
    <row r="982" spans="1:7" x14ac:dyDescent="0.25">
      <c r="A982" s="4">
        <f t="shared" ref="A982" si="1199">A978+1</f>
        <v>305</v>
      </c>
      <c r="B982" s="4" t="str">
        <f>MID(VLOOKUP(A982/4,'Nyquist Rate - Tx'!$E$15:$J$270,6),(MOD(A982,4)+1),1)</f>
        <v>0</v>
      </c>
      <c r="C982" s="5">
        <f t="shared" ca="1" si="1185"/>
        <v>43</v>
      </c>
      <c r="D982" s="5">
        <f t="shared" ca="1" si="1182"/>
        <v>0.30099999999999999</v>
      </c>
      <c r="E982" s="5">
        <f t="shared" ca="1" si="1183"/>
        <v>0.30099999999999999</v>
      </c>
      <c r="F982" s="30">
        <f t="shared" ca="1" si="1186"/>
        <v>0</v>
      </c>
      <c r="G982" s="29"/>
    </row>
    <row r="983" spans="1:7" x14ac:dyDescent="0.25">
      <c r="A983" s="4">
        <f t="shared" ref="A983" si="1200">A982</f>
        <v>305</v>
      </c>
      <c r="B983" s="4" t="str">
        <f>MID(VLOOKUP(A983/4,'Nyquist Rate - Tx'!$E$15:$J$270,6),(MOD(A983,4)+1),1)</f>
        <v>0</v>
      </c>
      <c r="C983" s="5">
        <f t="shared" ca="1" si="1185"/>
        <v>87</v>
      </c>
      <c r="D983" s="5">
        <f t="shared" ca="1" si="1182"/>
        <v>0.60899999999999999</v>
      </c>
      <c r="E983" s="5">
        <f t="shared" ca="1" si="1183"/>
        <v>0.60899999999999999</v>
      </c>
      <c r="F983" s="30">
        <f t="shared" ca="1" si="1186"/>
        <v>1</v>
      </c>
      <c r="G983" s="30" t="str">
        <f t="shared" ca="1" si="1195"/>
        <v>110</v>
      </c>
    </row>
    <row r="984" spans="1:7" x14ac:dyDescent="0.25">
      <c r="A984" s="4">
        <f t="shared" ref="A984" si="1201">A982</f>
        <v>305</v>
      </c>
      <c r="B984" s="4" t="str">
        <f>MID(VLOOKUP(A984/4,'Nyquist Rate - Tx'!$E$15:$J$270,6),(MOD(A984,4)+1),1)</f>
        <v>0</v>
      </c>
      <c r="C984" s="5">
        <f t="shared" ca="1" si="1185"/>
        <v>86</v>
      </c>
      <c r="D984" s="5">
        <f t="shared" ca="1" si="1182"/>
        <v>0.60199999999999998</v>
      </c>
      <c r="E984" s="5">
        <f t="shared" ca="1" si="1183"/>
        <v>0.60199999999999998</v>
      </c>
      <c r="F984" s="30">
        <f t="shared" ca="1" si="1186"/>
        <v>1</v>
      </c>
      <c r="G984" s="28"/>
    </row>
    <row r="985" spans="1:7" x14ac:dyDescent="0.25">
      <c r="A985" s="4">
        <f t="shared" ref="A985" si="1202">A982</f>
        <v>305</v>
      </c>
      <c r="B985" s="4" t="str">
        <f>MID(VLOOKUP(A985/4,'Nyquist Rate - Tx'!$E$15:$J$270,6),(MOD(A985,4)+1),1)</f>
        <v>0</v>
      </c>
      <c r="C985" s="5">
        <f t="shared" ca="1" si="1185"/>
        <v>8</v>
      </c>
      <c r="D985" s="5">
        <f t="shared" ca="1" si="1182"/>
        <v>5.5999999999999994E-2</v>
      </c>
      <c r="E985" s="5">
        <f t="shared" ca="1" si="1183"/>
        <v>5.5999999999999994E-2</v>
      </c>
      <c r="F985" s="30">
        <f t="shared" ca="1" si="1186"/>
        <v>0</v>
      </c>
      <c r="G985" s="29"/>
    </row>
    <row r="986" spans="1:7" x14ac:dyDescent="0.25">
      <c r="A986" s="4">
        <f t="shared" si="1178"/>
        <v>306</v>
      </c>
      <c r="B986" s="4" t="str">
        <f>MID(VLOOKUP(A986/4,'Nyquist Rate - Tx'!$E$15:$J$270,6),(MOD(A986,4)+1),1)</f>
        <v>0</v>
      </c>
      <c r="C986" s="5">
        <f t="shared" ca="1" si="1185"/>
        <v>-17</v>
      </c>
      <c r="D986" s="5">
        <f t="shared" ca="1" si="1182"/>
        <v>-0.11899999999999999</v>
      </c>
      <c r="E986" s="5">
        <f t="shared" ca="1" si="1183"/>
        <v>-0.11899999999999999</v>
      </c>
      <c r="F986" s="30">
        <f t="shared" ca="1" si="1186"/>
        <v>0</v>
      </c>
      <c r="G986" s="30" t="str">
        <f t="shared" ca="1" si="1195"/>
        <v>001</v>
      </c>
    </row>
    <row r="987" spans="1:7" x14ac:dyDescent="0.25">
      <c r="A987" s="4">
        <f t="shared" si="1179"/>
        <v>306</v>
      </c>
      <c r="B987" s="4" t="str">
        <f>MID(VLOOKUP(A987/4,'Nyquist Rate - Tx'!$E$15:$J$270,6),(MOD(A987,4)+1),1)</f>
        <v>0</v>
      </c>
      <c r="C987" s="5">
        <f t="shared" ca="1" si="1185"/>
        <v>-44</v>
      </c>
      <c r="D987" s="5">
        <f t="shared" ca="1" si="1182"/>
        <v>-0.308</v>
      </c>
      <c r="E987" s="5">
        <f t="shared" ca="1" si="1183"/>
        <v>-0.308</v>
      </c>
      <c r="F987" s="30">
        <f t="shared" ca="1" si="1186"/>
        <v>0</v>
      </c>
      <c r="G987" s="28"/>
    </row>
    <row r="988" spans="1:7" x14ac:dyDescent="0.25">
      <c r="A988" s="4">
        <f t="shared" si="1180"/>
        <v>306</v>
      </c>
      <c r="B988" s="4" t="str">
        <f>MID(VLOOKUP(A988/4,'Nyquist Rate - Tx'!$E$15:$J$270,6),(MOD(A988,4)+1),1)</f>
        <v>0</v>
      </c>
      <c r="C988" s="5">
        <f t="shared" ca="1" si="1185"/>
        <v>98</v>
      </c>
      <c r="D988" s="5">
        <f t="shared" ca="1" si="1182"/>
        <v>0.68599999999999994</v>
      </c>
      <c r="E988" s="5">
        <f t="shared" ca="1" si="1183"/>
        <v>0.68599999999999994</v>
      </c>
      <c r="F988" s="30">
        <f t="shared" ca="1" si="1186"/>
        <v>1</v>
      </c>
      <c r="G988" s="29"/>
    </row>
    <row r="989" spans="1:7" x14ac:dyDescent="0.25">
      <c r="A989" s="4">
        <f t="shared" si="1181"/>
        <v>306</v>
      </c>
      <c r="B989" s="4" t="str">
        <f>MID(VLOOKUP(A989/4,'Nyquist Rate - Tx'!$E$15:$J$270,6),(MOD(A989,4)+1),1)</f>
        <v>0</v>
      </c>
      <c r="C989" s="5">
        <f t="shared" ca="1" si="1185"/>
        <v>-55</v>
      </c>
      <c r="D989" s="5">
        <f t="shared" ca="1" si="1182"/>
        <v>-0.38500000000000001</v>
      </c>
      <c r="E989" s="5">
        <f t="shared" ca="1" si="1183"/>
        <v>-0.38500000000000001</v>
      </c>
      <c r="F989" s="30">
        <f t="shared" ca="1" si="1186"/>
        <v>0</v>
      </c>
      <c r="G989" s="30" t="str">
        <f t="shared" ca="1" si="1195"/>
        <v>000</v>
      </c>
    </row>
    <row r="990" spans="1:7" x14ac:dyDescent="0.25">
      <c r="A990" s="4">
        <f t="shared" si="1184"/>
        <v>307</v>
      </c>
      <c r="B990" s="4" t="str">
        <f>MID(VLOOKUP(A990/4,'Nyquist Rate - Tx'!$E$15:$J$270,6),(MOD(A990,4)+1),1)</f>
        <v>1</v>
      </c>
      <c r="C990" s="5">
        <f t="shared" ca="1" si="1185"/>
        <v>-86</v>
      </c>
      <c r="D990" s="5">
        <f t="shared" ca="1" si="1182"/>
        <v>-0.60199999999999998</v>
      </c>
      <c r="E990" s="5">
        <f t="shared" ca="1" si="1183"/>
        <v>0.39800000000000002</v>
      </c>
      <c r="F990" s="30">
        <f t="shared" ca="1" si="1186"/>
        <v>0</v>
      </c>
      <c r="G990" s="28"/>
    </row>
    <row r="991" spans="1:7" x14ac:dyDescent="0.25">
      <c r="A991" s="4">
        <f t="shared" si="1187"/>
        <v>307</v>
      </c>
      <c r="B991" s="4" t="str">
        <f>MID(VLOOKUP(A991/4,'Nyquist Rate - Tx'!$E$15:$J$270,6),(MOD(A991,4)+1),1)</f>
        <v>1</v>
      </c>
      <c r="C991" s="5">
        <f t="shared" ca="1" si="1185"/>
        <v>-76</v>
      </c>
      <c r="D991" s="5">
        <f t="shared" ca="1" si="1182"/>
        <v>-0.53199999999999992</v>
      </c>
      <c r="E991" s="5">
        <f t="shared" ca="1" si="1183"/>
        <v>0.46800000000000008</v>
      </c>
      <c r="F991" s="30">
        <f t="shared" ca="1" si="1186"/>
        <v>0</v>
      </c>
      <c r="G991" s="29"/>
    </row>
    <row r="992" spans="1:7" x14ac:dyDescent="0.25">
      <c r="A992" s="4">
        <f t="shared" si="1188"/>
        <v>307</v>
      </c>
      <c r="B992" s="4" t="str">
        <f>MID(VLOOKUP(A992/4,'Nyquist Rate - Tx'!$E$15:$J$270,6),(MOD(A992,4)+1),1)</f>
        <v>1</v>
      </c>
      <c r="C992" s="5">
        <f t="shared" ca="1" si="1185"/>
        <v>-55</v>
      </c>
      <c r="D992" s="5">
        <f t="shared" ca="1" si="1182"/>
        <v>-0.38500000000000001</v>
      </c>
      <c r="E992" s="5">
        <f t="shared" ca="1" si="1183"/>
        <v>0.61499999999999999</v>
      </c>
      <c r="F992" s="30">
        <f t="shared" ca="1" si="1186"/>
        <v>1</v>
      </c>
      <c r="G992" s="30" t="str">
        <f t="shared" ca="1" si="1195"/>
        <v>110</v>
      </c>
    </row>
    <row r="993" spans="1:7" x14ac:dyDescent="0.25">
      <c r="A993" s="4">
        <f t="shared" si="1189"/>
        <v>307</v>
      </c>
      <c r="B993" s="4" t="str">
        <f>MID(VLOOKUP(A993/4,'Nyquist Rate - Tx'!$E$15:$J$270,6),(MOD(A993,4)+1),1)</f>
        <v>1</v>
      </c>
      <c r="C993" s="5">
        <f t="shared" ca="1" si="1185"/>
        <v>28</v>
      </c>
      <c r="D993" s="5">
        <f t="shared" ca="1" si="1182"/>
        <v>0.19600000000000001</v>
      </c>
      <c r="E993" s="5">
        <f t="shared" ca="1" si="1183"/>
        <v>1.196</v>
      </c>
      <c r="F993" s="30">
        <f t="shared" ca="1" si="1186"/>
        <v>1</v>
      </c>
      <c r="G993" s="28"/>
    </row>
    <row r="994" spans="1:7" x14ac:dyDescent="0.25">
      <c r="A994" s="4">
        <f t="shared" si="1190"/>
        <v>308</v>
      </c>
      <c r="B994" s="4" t="str">
        <f>MID(VLOOKUP(A994/4,'Nyquist Rate - Tx'!$E$15:$J$270,6),(MOD(A994,4)+1),1)</f>
        <v>0</v>
      </c>
      <c r="C994" s="5">
        <f t="shared" ca="1" si="1185"/>
        <v>61</v>
      </c>
      <c r="D994" s="5">
        <f t="shared" ca="1" si="1182"/>
        <v>0.42699999999999999</v>
      </c>
      <c r="E994" s="5">
        <f t="shared" ca="1" si="1183"/>
        <v>0.42699999999999999</v>
      </c>
      <c r="F994" s="30">
        <f t="shared" ca="1" si="1186"/>
        <v>0</v>
      </c>
      <c r="G994" s="29"/>
    </row>
    <row r="995" spans="1:7" x14ac:dyDescent="0.25">
      <c r="A995" s="4">
        <f t="shared" si="1191"/>
        <v>308</v>
      </c>
      <c r="B995" s="4" t="str">
        <f>MID(VLOOKUP(A995/4,'Nyquist Rate - Tx'!$E$15:$J$270,6),(MOD(A995,4)+1),1)</f>
        <v>0</v>
      </c>
      <c r="C995" s="5">
        <f t="shared" ca="1" si="1185"/>
        <v>-28</v>
      </c>
      <c r="D995" s="5">
        <f t="shared" ca="1" si="1182"/>
        <v>-0.19600000000000001</v>
      </c>
      <c r="E995" s="5">
        <f t="shared" ca="1" si="1183"/>
        <v>-0.19600000000000001</v>
      </c>
      <c r="F995" s="30">
        <f t="shared" ca="1" si="1186"/>
        <v>0</v>
      </c>
      <c r="G995" s="30" t="str">
        <f t="shared" ca="1" si="1195"/>
        <v>000</v>
      </c>
    </row>
    <row r="996" spans="1:7" x14ac:dyDescent="0.25">
      <c r="A996" s="4">
        <f t="shared" si="1192"/>
        <v>308</v>
      </c>
      <c r="B996" s="4" t="str">
        <f>MID(VLOOKUP(A996/4,'Nyquist Rate - Tx'!$E$15:$J$270,6),(MOD(A996,4)+1),1)</f>
        <v>0</v>
      </c>
      <c r="C996" s="5">
        <f t="shared" ca="1" si="1185"/>
        <v>-23</v>
      </c>
      <c r="D996" s="5">
        <f t="shared" ca="1" si="1182"/>
        <v>-0.161</v>
      </c>
      <c r="E996" s="5">
        <f t="shared" ca="1" si="1183"/>
        <v>-0.161</v>
      </c>
      <c r="F996" s="30">
        <f t="shared" ca="1" si="1186"/>
        <v>0</v>
      </c>
      <c r="G996" s="28"/>
    </row>
    <row r="997" spans="1:7" x14ac:dyDescent="0.25">
      <c r="A997" s="4">
        <f t="shared" si="1193"/>
        <v>308</v>
      </c>
      <c r="B997" s="4" t="str">
        <f>MID(VLOOKUP(A997/4,'Nyquist Rate - Tx'!$E$15:$J$270,6),(MOD(A997,4)+1),1)</f>
        <v>0</v>
      </c>
      <c r="C997" s="5">
        <f t="shared" ca="1" si="1185"/>
        <v>-36</v>
      </c>
      <c r="D997" s="5">
        <f t="shared" ca="1" si="1182"/>
        <v>-0.252</v>
      </c>
      <c r="E997" s="5">
        <f t="shared" ca="1" si="1183"/>
        <v>-0.252</v>
      </c>
      <c r="F997" s="30">
        <f t="shared" ca="1" si="1186"/>
        <v>0</v>
      </c>
      <c r="G997" s="29"/>
    </row>
    <row r="998" spans="1:7" x14ac:dyDescent="0.25">
      <c r="A998" s="4">
        <f t="shared" si="1194"/>
        <v>309</v>
      </c>
      <c r="B998" s="4" t="str">
        <f>MID(VLOOKUP(A998/4,'Nyquist Rate - Tx'!$E$15:$J$270,6),(MOD(A998,4)+1),1)</f>
        <v>0</v>
      </c>
      <c r="C998" s="5">
        <f t="shared" ca="1" si="1185"/>
        <v>31</v>
      </c>
      <c r="D998" s="5">
        <f t="shared" ca="1" si="1182"/>
        <v>0.217</v>
      </c>
      <c r="E998" s="5">
        <f t="shared" ca="1" si="1183"/>
        <v>0.217</v>
      </c>
      <c r="F998" s="30">
        <f t="shared" ca="1" si="1186"/>
        <v>0</v>
      </c>
      <c r="G998" s="30" t="str">
        <f t="shared" ca="1" si="1195"/>
        <v>000</v>
      </c>
    </row>
    <row r="999" spans="1:7" x14ac:dyDescent="0.25">
      <c r="A999" s="4">
        <f t="shared" si="1194"/>
        <v>309</v>
      </c>
      <c r="B999" s="4" t="str">
        <f>MID(VLOOKUP(A999/4,'Nyquist Rate - Tx'!$E$15:$J$270,6),(MOD(A999,4)+1),1)</f>
        <v>0</v>
      </c>
      <c r="C999" s="5">
        <f t="shared" ca="1" si="1185"/>
        <v>-3</v>
      </c>
      <c r="D999" s="5">
        <f t="shared" ca="1" si="1182"/>
        <v>-2.0999999999999998E-2</v>
      </c>
      <c r="E999" s="5">
        <f t="shared" ca="1" si="1183"/>
        <v>-2.0999999999999998E-2</v>
      </c>
      <c r="F999" s="30">
        <f t="shared" ca="1" si="1186"/>
        <v>0</v>
      </c>
      <c r="G999" s="28"/>
    </row>
    <row r="1000" spans="1:7" x14ac:dyDescent="0.25">
      <c r="A1000" s="4">
        <f t="shared" ref="A1000" si="1203">A999</f>
        <v>309</v>
      </c>
      <c r="B1000" s="4" t="str">
        <f>MID(VLOOKUP(A1000/4,'Nyquist Rate - Tx'!$E$15:$J$270,6),(MOD(A1000,4)+1),1)</f>
        <v>0</v>
      </c>
      <c r="C1000" s="5">
        <f t="shared" ca="1" si="1185"/>
        <v>57</v>
      </c>
      <c r="D1000" s="5">
        <f t="shared" ca="1" si="1182"/>
        <v>0.39899999999999997</v>
      </c>
      <c r="E1000" s="5">
        <f t="shared" ca="1" si="1183"/>
        <v>0.39899999999999997</v>
      </c>
      <c r="F1000" s="30">
        <f t="shared" ca="1" si="1186"/>
        <v>0</v>
      </c>
      <c r="G1000" s="29"/>
    </row>
    <row r="1001" spans="1:7" x14ac:dyDescent="0.25">
      <c r="A1001" s="4">
        <f t="shared" ref="A1001" si="1204">A999</f>
        <v>309</v>
      </c>
      <c r="B1001" s="4" t="str">
        <f>MID(VLOOKUP(A1001/4,'Nyquist Rate - Tx'!$E$15:$J$270,6),(MOD(A1001,4)+1),1)</f>
        <v>0</v>
      </c>
      <c r="C1001" s="5">
        <f t="shared" ca="1" si="1185"/>
        <v>48</v>
      </c>
      <c r="D1001" s="5">
        <f t="shared" ca="1" si="1182"/>
        <v>0.33599999999999997</v>
      </c>
      <c r="E1001" s="5">
        <f t="shared" ca="1" si="1183"/>
        <v>0.33599999999999997</v>
      </c>
      <c r="F1001" s="30">
        <f t="shared" ca="1" si="1186"/>
        <v>0</v>
      </c>
      <c r="G1001" s="30" t="str">
        <f t="shared" ca="1" si="1195"/>
        <v>000</v>
      </c>
    </row>
    <row r="1002" spans="1:7" x14ac:dyDescent="0.25">
      <c r="A1002" s="4">
        <f t="shared" ref="A1002" si="1205">A999</f>
        <v>309</v>
      </c>
      <c r="B1002" s="4" t="str">
        <f>MID(VLOOKUP(A1002/4,'Nyquist Rate - Tx'!$E$15:$J$270,6),(MOD(A1002,4)+1),1)</f>
        <v>0</v>
      </c>
      <c r="C1002" s="5">
        <f t="shared" ca="1" si="1185"/>
        <v>26</v>
      </c>
      <c r="D1002" s="5">
        <f t="shared" ca="1" si="1182"/>
        <v>0.182</v>
      </c>
      <c r="E1002" s="5">
        <f t="shared" ca="1" si="1183"/>
        <v>0.182</v>
      </c>
      <c r="F1002" s="30">
        <f t="shared" ca="1" si="1186"/>
        <v>0</v>
      </c>
      <c r="G1002" s="28"/>
    </row>
    <row r="1003" spans="1:7" x14ac:dyDescent="0.25">
      <c r="A1003" s="4">
        <f t="shared" ref="A1003" si="1206">A999+1</f>
        <v>310</v>
      </c>
      <c r="B1003" s="4" t="str">
        <f>MID(VLOOKUP(A1003/4,'Nyquist Rate - Tx'!$E$15:$J$270,6),(MOD(A1003,4)+1),1)</f>
        <v>0</v>
      </c>
      <c r="C1003" s="5">
        <f t="shared" ca="1" si="1185"/>
        <v>53</v>
      </c>
      <c r="D1003" s="5">
        <f t="shared" ca="1" si="1182"/>
        <v>0.371</v>
      </c>
      <c r="E1003" s="5">
        <f t="shared" ca="1" si="1183"/>
        <v>0.371</v>
      </c>
      <c r="F1003" s="30">
        <f t="shared" ca="1" si="1186"/>
        <v>0</v>
      </c>
      <c r="G1003" s="29"/>
    </row>
    <row r="1004" spans="1:7" x14ac:dyDescent="0.25">
      <c r="A1004" s="4">
        <f t="shared" ref="A1004" si="1207">A1003</f>
        <v>310</v>
      </c>
      <c r="B1004" s="4" t="str">
        <f>MID(VLOOKUP(A1004/4,'Nyquist Rate - Tx'!$E$15:$J$270,6),(MOD(A1004,4)+1),1)</f>
        <v>0</v>
      </c>
      <c r="C1004" s="5">
        <f t="shared" ca="1" si="1185"/>
        <v>-71</v>
      </c>
      <c r="D1004" s="5">
        <f t="shared" ca="1" si="1182"/>
        <v>-0.49699999999999994</v>
      </c>
      <c r="E1004" s="5">
        <f t="shared" ca="1" si="1183"/>
        <v>-0.49699999999999994</v>
      </c>
      <c r="F1004" s="30">
        <f t="shared" ca="1" si="1186"/>
        <v>0</v>
      </c>
      <c r="G1004" s="30" t="str">
        <f t="shared" ca="1" si="1195"/>
        <v>000</v>
      </c>
    </row>
    <row r="1005" spans="1:7" x14ac:dyDescent="0.25">
      <c r="A1005" s="4">
        <f t="shared" ref="A1005" si="1208">A1003</f>
        <v>310</v>
      </c>
      <c r="B1005" s="4" t="str">
        <f>MID(VLOOKUP(A1005/4,'Nyquist Rate - Tx'!$E$15:$J$270,6),(MOD(A1005,4)+1),1)</f>
        <v>0</v>
      </c>
      <c r="C1005" s="5">
        <f t="shared" ca="1" si="1185"/>
        <v>-74</v>
      </c>
      <c r="D1005" s="5">
        <f t="shared" ca="1" si="1182"/>
        <v>-0.51800000000000002</v>
      </c>
      <c r="E1005" s="5">
        <f t="shared" ca="1" si="1183"/>
        <v>-0.51800000000000002</v>
      </c>
      <c r="F1005" s="30">
        <f t="shared" ca="1" si="1186"/>
        <v>0</v>
      </c>
      <c r="G1005" s="28"/>
    </row>
    <row r="1006" spans="1:7" x14ac:dyDescent="0.25">
      <c r="A1006" s="4">
        <f t="shared" ref="A1006" si="1209">A1003</f>
        <v>310</v>
      </c>
      <c r="B1006" s="4" t="str">
        <f>MID(VLOOKUP(A1006/4,'Nyquist Rate - Tx'!$E$15:$J$270,6),(MOD(A1006,4)+1),1)</f>
        <v>0</v>
      </c>
      <c r="C1006" s="5">
        <f t="shared" ca="1" si="1185"/>
        <v>-56</v>
      </c>
      <c r="D1006" s="5">
        <f t="shared" ca="1" si="1182"/>
        <v>-0.39200000000000002</v>
      </c>
      <c r="E1006" s="5">
        <f t="shared" ca="1" si="1183"/>
        <v>-0.39200000000000002</v>
      </c>
      <c r="F1006" s="30">
        <f t="shared" ca="1" si="1186"/>
        <v>0</v>
      </c>
      <c r="G1006" s="29"/>
    </row>
    <row r="1007" spans="1:7" x14ac:dyDescent="0.25">
      <c r="A1007" s="4">
        <f t="shared" si="1178"/>
        <v>311</v>
      </c>
      <c r="B1007" s="4" t="str">
        <f>MID(VLOOKUP(A1007/4,'Nyquist Rate - Tx'!$E$15:$J$270,6),(MOD(A1007,4)+1),1)</f>
        <v>0</v>
      </c>
      <c r="C1007" s="5">
        <f t="shared" ca="1" si="1185"/>
        <v>-12</v>
      </c>
      <c r="D1007" s="5">
        <f t="shared" ca="1" si="1182"/>
        <v>-8.3999999999999991E-2</v>
      </c>
      <c r="E1007" s="5">
        <f t="shared" ca="1" si="1183"/>
        <v>-8.3999999999999991E-2</v>
      </c>
      <c r="F1007" s="30">
        <f t="shared" ca="1" si="1186"/>
        <v>0</v>
      </c>
      <c r="G1007" s="30" t="str">
        <f t="shared" ca="1" si="1195"/>
        <v>000</v>
      </c>
    </row>
    <row r="1008" spans="1:7" x14ac:dyDescent="0.25">
      <c r="A1008" s="4">
        <f t="shared" si="1179"/>
        <v>311</v>
      </c>
      <c r="B1008" s="4" t="str">
        <f>MID(VLOOKUP(A1008/4,'Nyquist Rate - Tx'!$E$15:$J$270,6),(MOD(A1008,4)+1),1)</f>
        <v>0</v>
      </c>
      <c r="C1008" s="5">
        <f t="shared" ca="1" si="1185"/>
        <v>4</v>
      </c>
      <c r="D1008" s="5">
        <f t="shared" ca="1" si="1182"/>
        <v>2.7999999999999997E-2</v>
      </c>
      <c r="E1008" s="5">
        <f t="shared" ca="1" si="1183"/>
        <v>2.7999999999999997E-2</v>
      </c>
      <c r="F1008" s="30">
        <f t="shared" ca="1" si="1186"/>
        <v>0</v>
      </c>
      <c r="G1008" s="28"/>
    </row>
    <row r="1009" spans="1:7" x14ac:dyDescent="0.25">
      <c r="A1009" s="4">
        <f t="shared" si="1180"/>
        <v>311</v>
      </c>
      <c r="B1009" s="4" t="str">
        <f>MID(VLOOKUP(A1009/4,'Nyquist Rate - Tx'!$E$15:$J$270,6),(MOD(A1009,4)+1),1)</f>
        <v>0</v>
      </c>
      <c r="C1009" s="5">
        <f t="shared" ca="1" si="1185"/>
        <v>39</v>
      </c>
      <c r="D1009" s="5">
        <f t="shared" ca="1" si="1182"/>
        <v>0.27299999999999996</v>
      </c>
      <c r="E1009" s="5">
        <f t="shared" ca="1" si="1183"/>
        <v>0.27299999999999996</v>
      </c>
      <c r="F1009" s="30">
        <f t="shared" ca="1" si="1186"/>
        <v>0</v>
      </c>
      <c r="G1009" s="29"/>
    </row>
    <row r="1010" spans="1:7" x14ac:dyDescent="0.25">
      <c r="A1010" s="4">
        <f t="shared" si="1181"/>
        <v>311</v>
      </c>
      <c r="B1010" s="4" t="str">
        <f>MID(VLOOKUP(A1010/4,'Nyquist Rate - Tx'!$E$15:$J$270,6),(MOD(A1010,4)+1),1)</f>
        <v>0</v>
      </c>
      <c r="C1010" s="5">
        <f t="shared" ca="1" si="1185"/>
        <v>-32</v>
      </c>
      <c r="D1010" s="5">
        <f t="shared" ca="1" si="1182"/>
        <v>-0.22399999999999998</v>
      </c>
      <c r="E1010" s="5">
        <f t="shared" ca="1" si="1183"/>
        <v>-0.22399999999999998</v>
      </c>
      <c r="F1010" s="30">
        <f t="shared" ca="1" si="1186"/>
        <v>0</v>
      </c>
      <c r="G1010" s="30" t="str">
        <f t="shared" ca="1" si="1195"/>
        <v>000</v>
      </c>
    </row>
    <row r="1011" spans="1:7" x14ac:dyDescent="0.25">
      <c r="A1011" s="4">
        <f t="shared" si="1184"/>
        <v>312</v>
      </c>
      <c r="B1011" s="4" t="str">
        <f>MID(VLOOKUP(A1011/4,'Nyquist Rate - Tx'!$E$15:$J$270,6),(MOD(A1011,4)+1),1)</f>
        <v>0</v>
      </c>
      <c r="C1011" s="5">
        <f t="shared" ca="1" si="1185"/>
        <v>11</v>
      </c>
      <c r="D1011" s="5">
        <f t="shared" ca="1" si="1182"/>
        <v>7.6999999999999999E-2</v>
      </c>
      <c r="E1011" s="5">
        <f t="shared" ca="1" si="1183"/>
        <v>7.6999999999999999E-2</v>
      </c>
      <c r="F1011" s="30">
        <f t="shared" ca="1" si="1186"/>
        <v>0</v>
      </c>
      <c r="G1011" s="28"/>
    </row>
    <row r="1012" spans="1:7" x14ac:dyDescent="0.25">
      <c r="A1012" s="4">
        <f t="shared" si="1187"/>
        <v>312</v>
      </c>
      <c r="B1012" s="4" t="str">
        <f>MID(VLOOKUP(A1012/4,'Nyquist Rate - Tx'!$E$15:$J$270,6),(MOD(A1012,4)+1),1)</f>
        <v>0</v>
      </c>
      <c r="C1012" s="5">
        <f t="shared" ca="1" si="1185"/>
        <v>-77</v>
      </c>
      <c r="D1012" s="5">
        <f t="shared" ca="1" si="1182"/>
        <v>-0.53899999999999992</v>
      </c>
      <c r="E1012" s="5">
        <f t="shared" ca="1" si="1183"/>
        <v>-0.53899999999999992</v>
      </c>
      <c r="F1012" s="30">
        <f t="shared" ca="1" si="1186"/>
        <v>0</v>
      </c>
      <c r="G1012" s="29"/>
    </row>
    <row r="1013" spans="1:7" x14ac:dyDescent="0.25">
      <c r="A1013" s="4">
        <f t="shared" si="1188"/>
        <v>312</v>
      </c>
      <c r="B1013" s="4" t="str">
        <f>MID(VLOOKUP(A1013/4,'Nyquist Rate - Tx'!$E$15:$J$270,6),(MOD(A1013,4)+1),1)</f>
        <v>0</v>
      </c>
      <c r="C1013" s="5">
        <f t="shared" ca="1" si="1185"/>
        <v>-72</v>
      </c>
      <c r="D1013" s="5">
        <f t="shared" ca="1" si="1182"/>
        <v>-0.504</v>
      </c>
      <c r="E1013" s="5">
        <f t="shared" ca="1" si="1183"/>
        <v>-0.504</v>
      </c>
      <c r="F1013" s="30">
        <f t="shared" ca="1" si="1186"/>
        <v>0</v>
      </c>
      <c r="G1013" s="30" t="str">
        <f t="shared" ca="1" si="1195"/>
        <v>011</v>
      </c>
    </row>
    <row r="1014" spans="1:7" x14ac:dyDescent="0.25">
      <c r="A1014" s="4">
        <f t="shared" si="1189"/>
        <v>312</v>
      </c>
      <c r="B1014" s="4" t="str">
        <f>MID(VLOOKUP(A1014/4,'Nyquist Rate - Tx'!$E$15:$J$270,6),(MOD(A1014,4)+1),1)</f>
        <v>0</v>
      </c>
      <c r="C1014" s="5">
        <f t="shared" ca="1" si="1185"/>
        <v>97</v>
      </c>
      <c r="D1014" s="5">
        <f t="shared" ca="1" si="1182"/>
        <v>0.67899999999999994</v>
      </c>
      <c r="E1014" s="5">
        <f t="shared" ca="1" si="1183"/>
        <v>0.67899999999999994</v>
      </c>
      <c r="F1014" s="30">
        <f t="shared" ca="1" si="1186"/>
        <v>1</v>
      </c>
      <c r="G1014" s="28"/>
    </row>
    <row r="1015" spans="1:7" x14ac:dyDescent="0.25">
      <c r="A1015" s="4">
        <f t="shared" si="1190"/>
        <v>313</v>
      </c>
      <c r="B1015" s="4" t="str">
        <f>MID(VLOOKUP(A1015/4,'Nyquist Rate - Tx'!$E$15:$J$270,6),(MOD(A1015,4)+1),1)</f>
        <v>1</v>
      </c>
      <c r="C1015" s="5">
        <f t="shared" ca="1" si="1185"/>
        <v>37</v>
      </c>
      <c r="D1015" s="5">
        <f t="shared" ca="1" si="1182"/>
        <v>0.25900000000000001</v>
      </c>
      <c r="E1015" s="5">
        <f t="shared" ca="1" si="1183"/>
        <v>1.2589999999999999</v>
      </c>
      <c r="F1015" s="30">
        <f t="shared" ca="1" si="1186"/>
        <v>1</v>
      </c>
      <c r="G1015" s="29"/>
    </row>
    <row r="1016" spans="1:7" x14ac:dyDescent="0.25">
      <c r="A1016" s="4">
        <f t="shared" si="1191"/>
        <v>313</v>
      </c>
      <c r="B1016" s="4" t="str">
        <f>MID(VLOOKUP(A1016/4,'Nyquist Rate - Tx'!$E$15:$J$270,6),(MOD(A1016,4)+1),1)</f>
        <v>1</v>
      </c>
      <c r="C1016" s="5">
        <f t="shared" ca="1" si="1185"/>
        <v>-37</v>
      </c>
      <c r="D1016" s="5">
        <f t="shared" ca="1" si="1182"/>
        <v>-0.25900000000000001</v>
      </c>
      <c r="E1016" s="5">
        <f t="shared" ca="1" si="1183"/>
        <v>0.74099999999999999</v>
      </c>
      <c r="F1016" s="30">
        <f t="shared" ca="1" si="1186"/>
        <v>1</v>
      </c>
      <c r="G1016" s="30" t="str">
        <f t="shared" ca="1" si="1195"/>
        <v>111</v>
      </c>
    </row>
    <row r="1017" spans="1:7" x14ac:dyDescent="0.25">
      <c r="A1017" s="4">
        <f t="shared" si="1192"/>
        <v>313</v>
      </c>
      <c r="B1017" s="4" t="str">
        <f>MID(VLOOKUP(A1017/4,'Nyquist Rate - Tx'!$E$15:$J$270,6),(MOD(A1017,4)+1),1)</f>
        <v>1</v>
      </c>
      <c r="C1017" s="5">
        <f t="shared" ca="1" si="1185"/>
        <v>31</v>
      </c>
      <c r="D1017" s="5">
        <f t="shared" ca="1" si="1182"/>
        <v>0.217</v>
      </c>
      <c r="E1017" s="5">
        <f t="shared" ca="1" si="1183"/>
        <v>1.2170000000000001</v>
      </c>
      <c r="F1017" s="30">
        <f t="shared" ca="1" si="1186"/>
        <v>1</v>
      </c>
      <c r="G1017" s="28"/>
    </row>
    <row r="1018" spans="1:7" x14ac:dyDescent="0.25">
      <c r="A1018" s="4">
        <f t="shared" si="1193"/>
        <v>313</v>
      </c>
      <c r="B1018" s="4" t="str">
        <f>MID(VLOOKUP(A1018/4,'Nyquist Rate - Tx'!$E$15:$J$270,6),(MOD(A1018,4)+1),1)</f>
        <v>1</v>
      </c>
      <c r="C1018" s="5">
        <f t="shared" ca="1" si="1185"/>
        <v>11</v>
      </c>
      <c r="D1018" s="5">
        <f t="shared" ca="1" si="1182"/>
        <v>7.6999999999999999E-2</v>
      </c>
      <c r="E1018" s="5">
        <f t="shared" ca="1" si="1183"/>
        <v>1.077</v>
      </c>
      <c r="F1018" s="30">
        <f t="shared" ca="1" si="1186"/>
        <v>1</v>
      </c>
      <c r="G1018" s="29"/>
    </row>
    <row r="1019" spans="1:7" x14ac:dyDescent="0.25">
      <c r="A1019" s="4">
        <f t="shared" si="1194"/>
        <v>314</v>
      </c>
      <c r="B1019" s="4" t="str">
        <f>MID(VLOOKUP(A1019/4,'Nyquist Rate - Tx'!$E$15:$J$270,6),(MOD(A1019,4)+1),1)</f>
        <v>1</v>
      </c>
      <c r="C1019" s="5">
        <f t="shared" ca="1" si="1185"/>
        <v>-97</v>
      </c>
      <c r="D1019" s="5">
        <f t="shared" ca="1" si="1182"/>
        <v>-0.67899999999999994</v>
      </c>
      <c r="E1019" s="5">
        <f t="shared" ca="1" si="1183"/>
        <v>0.32100000000000006</v>
      </c>
      <c r="F1019" s="30">
        <f t="shared" ca="1" si="1186"/>
        <v>0</v>
      </c>
      <c r="G1019" s="30" t="str">
        <f t="shared" ca="1" si="1195"/>
        <v>001</v>
      </c>
    </row>
    <row r="1020" spans="1:7" x14ac:dyDescent="0.25">
      <c r="A1020" s="4">
        <f t="shared" si="1194"/>
        <v>314</v>
      </c>
      <c r="B1020" s="4" t="str">
        <f>MID(VLOOKUP(A1020/4,'Nyquist Rate - Tx'!$E$15:$J$270,6),(MOD(A1020,4)+1),1)</f>
        <v>1</v>
      </c>
      <c r="C1020" s="5">
        <f t="shared" ca="1" si="1185"/>
        <v>-100</v>
      </c>
      <c r="D1020" s="5">
        <f t="shared" ca="1" si="1182"/>
        <v>-0.7</v>
      </c>
      <c r="E1020" s="5">
        <f t="shared" ca="1" si="1183"/>
        <v>0.30000000000000004</v>
      </c>
      <c r="F1020" s="30">
        <f t="shared" ca="1" si="1186"/>
        <v>0</v>
      </c>
      <c r="G1020" s="28"/>
    </row>
    <row r="1021" spans="1:7" x14ac:dyDescent="0.25">
      <c r="A1021" s="4">
        <f t="shared" ref="A1021" si="1210">A1020</f>
        <v>314</v>
      </c>
      <c r="B1021" s="4" t="str">
        <f>MID(VLOOKUP(A1021/4,'Nyquist Rate - Tx'!$E$15:$J$270,6),(MOD(A1021,4)+1),1)</f>
        <v>1</v>
      </c>
      <c r="C1021" s="5">
        <f t="shared" ca="1" si="1185"/>
        <v>-41</v>
      </c>
      <c r="D1021" s="5">
        <f t="shared" ca="1" si="1182"/>
        <v>-0.28699999999999998</v>
      </c>
      <c r="E1021" s="5">
        <f t="shared" ca="1" si="1183"/>
        <v>0.71300000000000008</v>
      </c>
      <c r="F1021" s="30">
        <f t="shared" ca="1" si="1186"/>
        <v>1</v>
      </c>
      <c r="G1021" s="29"/>
    </row>
    <row r="1022" spans="1:7" x14ac:dyDescent="0.25">
      <c r="A1022" s="4">
        <f t="shared" ref="A1022" si="1211">A1020</f>
        <v>314</v>
      </c>
      <c r="B1022" s="4" t="str">
        <f>MID(VLOOKUP(A1022/4,'Nyquist Rate - Tx'!$E$15:$J$270,6),(MOD(A1022,4)+1),1)</f>
        <v>1</v>
      </c>
      <c r="C1022" s="5">
        <f t="shared" ca="1" si="1185"/>
        <v>82</v>
      </c>
      <c r="D1022" s="5">
        <f t="shared" ca="1" si="1182"/>
        <v>0.57399999999999995</v>
      </c>
      <c r="E1022" s="5">
        <f t="shared" ca="1" si="1183"/>
        <v>1.5739999999999998</v>
      </c>
      <c r="F1022" s="30">
        <f t="shared" ca="1" si="1186"/>
        <v>1</v>
      </c>
      <c r="G1022" s="30" t="str">
        <f t="shared" ca="1" si="1195"/>
        <v>110</v>
      </c>
    </row>
    <row r="1023" spans="1:7" x14ac:dyDescent="0.25">
      <c r="A1023" s="4">
        <f t="shared" ref="A1023" si="1212">A1020</f>
        <v>314</v>
      </c>
      <c r="B1023" s="4" t="str">
        <f>MID(VLOOKUP(A1023/4,'Nyquist Rate - Tx'!$E$15:$J$270,6),(MOD(A1023,4)+1),1)</f>
        <v>1</v>
      </c>
      <c r="C1023" s="5">
        <f t="shared" ca="1" si="1185"/>
        <v>6</v>
      </c>
      <c r="D1023" s="5">
        <f t="shared" ca="1" si="1182"/>
        <v>4.1999999999999996E-2</v>
      </c>
      <c r="E1023" s="5">
        <f t="shared" ca="1" si="1183"/>
        <v>1.042</v>
      </c>
      <c r="F1023" s="30">
        <f t="shared" ca="1" si="1186"/>
        <v>1</v>
      </c>
      <c r="G1023" s="28"/>
    </row>
    <row r="1024" spans="1:7" x14ac:dyDescent="0.25">
      <c r="A1024" s="4">
        <f t="shared" ref="A1024" si="1213">A1020+1</f>
        <v>315</v>
      </c>
      <c r="B1024" s="4" t="str">
        <f>MID(VLOOKUP(A1024/4,'Nyquist Rate - Tx'!$E$15:$J$270,6),(MOD(A1024,4)+1),1)</f>
        <v>0</v>
      </c>
      <c r="C1024" s="5">
        <f t="shared" ca="1" si="1185"/>
        <v>-6</v>
      </c>
      <c r="D1024" s="5">
        <f t="shared" ca="1" si="1182"/>
        <v>-4.1999999999999996E-2</v>
      </c>
      <c r="E1024" s="5">
        <f t="shared" ca="1" si="1183"/>
        <v>-4.1999999999999996E-2</v>
      </c>
      <c r="F1024" s="30">
        <f t="shared" ca="1" si="1186"/>
        <v>0</v>
      </c>
      <c r="G1024" s="29"/>
    </row>
    <row r="1025" spans="1:7" x14ac:dyDescent="0.25">
      <c r="A1025" s="4">
        <f t="shared" ref="A1025" si="1214">A1024</f>
        <v>315</v>
      </c>
      <c r="B1025" s="4" t="str">
        <f>MID(VLOOKUP(A1025/4,'Nyquist Rate - Tx'!$E$15:$J$270,6),(MOD(A1025,4)+1),1)</f>
        <v>0</v>
      </c>
      <c r="C1025" s="5">
        <f t="shared" ca="1" si="1185"/>
        <v>69</v>
      </c>
      <c r="D1025" s="5">
        <f t="shared" ca="1" si="1182"/>
        <v>0.48299999999999993</v>
      </c>
      <c r="E1025" s="5">
        <f t="shared" ca="1" si="1183"/>
        <v>0.48299999999999993</v>
      </c>
      <c r="F1025" s="30">
        <f t="shared" ca="1" si="1186"/>
        <v>0</v>
      </c>
      <c r="G1025" s="30" t="str">
        <f t="shared" ca="1" si="1195"/>
        <v>000</v>
      </c>
    </row>
    <row r="1026" spans="1:7" x14ac:dyDescent="0.25">
      <c r="A1026" s="4">
        <f t="shared" ref="A1026" si="1215">A1024</f>
        <v>315</v>
      </c>
      <c r="B1026" s="4" t="str">
        <f>MID(VLOOKUP(A1026/4,'Nyquist Rate - Tx'!$E$15:$J$270,6),(MOD(A1026,4)+1),1)</f>
        <v>0</v>
      </c>
      <c r="C1026" s="5">
        <f t="shared" ca="1" si="1185"/>
        <v>22</v>
      </c>
      <c r="D1026" s="5">
        <f t="shared" ca="1" si="1182"/>
        <v>0.154</v>
      </c>
      <c r="E1026" s="5">
        <f t="shared" ca="1" si="1183"/>
        <v>0.154</v>
      </c>
      <c r="F1026" s="30">
        <f t="shared" ca="1" si="1186"/>
        <v>0</v>
      </c>
      <c r="G1026" s="28"/>
    </row>
    <row r="1027" spans="1:7" x14ac:dyDescent="0.25">
      <c r="A1027" s="4">
        <f t="shared" ref="A1027" si="1216">A1024</f>
        <v>315</v>
      </c>
      <c r="B1027" s="4" t="str">
        <f>MID(VLOOKUP(A1027/4,'Nyquist Rate - Tx'!$E$15:$J$270,6),(MOD(A1027,4)+1),1)</f>
        <v>0</v>
      </c>
      <c r="C1027" s="5">
        <f t="shared" ca="1" si="1185"/>
        <v>-12</v>
      </c>
      <c r="D1027" s="5">
        <f t="shared" ca="1" si="1182"/>
        <v>-8.3999999999999991E-2</v>
      </c>
      <c r="E1027" s="5">
        <f t="shared" ca="1" si="1183"/>
        <v>-8.3999999999999991E-2</v>
      </c>
      <c r="F1027" s="30">
        <f t="shared" ca="1" si="1186"/>
        <v>0</v>
      </c>
      <c r="G1027" s="29"/>
    </row>
    <row r="1028" spans="1:7" x14ac:dyDescent="0.25">
      <c r="A1028" s="4">
        <f t="shared" si="1178"/>
        <v>316</v>
      </c>
      <c r="B1028" s="4" t="str">
        <f>MID(VLOOKUP(A1028/4,'Nyquist Rate - Tx'!$E$15:$J$270,6),(MOD(A1028,4)+1),1)</f>
        <v>0</v>
      </c>
      <c r="C1028" s="5">
        <f t="shared" ca="1" si="1185"/>
        <v>-72</v>
      </c>
      <c r="D1028" s="5">
        <f t="shared" ca="1" si="1182"/>
        <v>-0.504</v>
      </c>
      <c r="E1028" s="5">
        <f t="shared" ca="1" si="1183"/>
        <v>-0.504</v>
      </c>
      <c r="F1028" s="30">
        <f t="shared" ca="1" si="1186"/>
        <v>0</v>
      </c>
      <c r="G1028" s="30" t="str">
        <f t="shared" ca="1" si="1195"/>
        <v>000</v>
      </c>
    </row>
    <row r="1029" spans="1:7" x14ac:dyDescent="0.25">
      <c r="A1029" s="4">
        <f t="shared" si="1179"/>
        <v>316</v>
      </c>
      <c r="B1029" s="4" t="str">
        <f>MID(VLOOKUP(A1029/4,'Nyquist Rate - Tx'!$E$15:$J$270,6),(MOD(A1029,4)+1),1)</f>
        <v>0</v>
      </c>
      <c r="C1029" s="5">
        <f t="shared" ca="1" si="1185"/>
        <v>39</v>
      </c>
      <c r="D1029" s="5">
        <f t="shared" ca="1" si="1182"/>
        <v>0.27299999999999996</v>
      </c>
      <c r="E1029" s="5">
        <f t="shared" ca="1" si="1183"/>
        <v>0.27299999999999996</v>
      </c>
      <c r="F1029" s="30">
        <f t="shared" ca="1" si="1186"/>
        <v>0</v>
      </c>
      <c r="G1029" s="28"/>
    </row>
    <row r="1030" spans="1:7" x14ac:dyDescent="0.25">
      <c r="A1030" s="4">
        <f t="shared" si="1180"/>
        <v>316</v>
      </c>
      <c r="B1030" s="4" t="str">
        <f>MID(VLOOKUP(A1030/4,'Nyquist Rate - Tx'!$E$15:$J$270,6),(MOD(A1030,4)+1),1)</f>
        <v>0</v>
      </c>
      <c r="C1030" s="5">
        <f t="shared" ca="1" si="1185"/>
        <v>-47</v>
      </c>
      <c r="D1030" s="5">
        <f t="shared" ca="1" si="1182"/>
        <v>-0.32899999999999996</v>
      </c>
      <c r="E1030" s="5">
        <f t="shared" ca="1" si="1183"/>
        <v>-0.32899999999999996</v>
      </c>
      <c r="F1030" s="30">
        <f t="shared" ca="1" si="1186"/>
        <v>0</v>
      </c>
      <c r="G1030" s="29"/>
    </row>
    <row r="1031" spans="1:7" x14ac:dyDescent="0.25">
      <c r="A1031" s="7">
        <f t="shared" si="1181"/>
        <v>316</v>
      </c>
      <c r="B1031" s="7" t="str">
        <f>MID(VLOOKUP(A1031/4,'Nyquist Rate - Tx'!$E$15:$J$270,6),(MOD(A1031,4)+1),1)</f>
        <v>0</v>
      </c>
      <c r="C1031" s="8">
        <f t="shared" ca="1" si="1185"/>
        <v>-5</v>
      </c>
      <c r="D1031" s="8">
        <f t="shared" ca="1" si="1182"/>
        <v>-3.4999999999999996E-2</v>
      </c>
      <c r="E1031" s="8">
        <f t="shared" ca="1" si="1183"/>
        <v>-3.4999999999999996E-2</v>
      </c>
      <c r="F1031" s="30">
        <f t="shared" ca="1" si="1186"/>
        <v>0</v>
      </c>
      <c r="G1031" s="30" t="str">
        <f t="shared" ca="1" si="1195"/>
        <v>0</v>
      </c>
    </row>
  </sheetData>
  <conditionalFormatting sqref="G8:G1031">
    <cfRule type="containsText" dxfId="3" priority="1" operator="containsText" text="000">
      <formula>NOT(ISERROR(SEARCH("000",G8)))</formula>
    </cfRule>
    <cfRule type="containsText" dxfId="2" priority="2" operator="containsText" text="111">
      <formula>NOT(ISERROR(SEARCH("111",G8)))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Nyquist Rate - Tx</vt:lpstr>
      <vt:lpstr>Above Nyquist rate - Tx</vt:lpstr>
      <vt:lpstr>Rx</vt:lpstr>
      <vt:lpstr>Rx - Higher Frequency 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Smith</dc:creator>
  <cp:lastModifiedBy>jonathan edwards</cp:lastModifiedBy>
  <dcterms:created xsi:type="dcterms:W3CDTF">2019-09-20T21:34:49Z</dcterms:created>
  <dcterms:modified xsi:type="dcterms:W3CDTF">2020-10-05T22:23:11Z</dcterms:modified>
</cp:coreProperties>
</file>