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example_files\spreadsheet_intermediate\"/>
    </mc:Choice>
  </mc:AlternateContent>
  <xr:revisionPtr revIDLastSave="0" documentId="13_ncr:1_{747D343E-6F53-4F8A-B51D-880E203EE040}" xr6:coauthVersionLast="47" xr6:coauthVersionMax="47" xr10:uidLastSave="{00000000-0000-0000-0000-000000000000}"/>
  <bookViews>
    <workbookView xWindow="-110" yWindow="-110" windowWidth="19420" windowHeight="10420" xr2:uid="{7B1F937C-0053-4F9B-A3BE-57F25F97BBC0}"/>
  </bookViews>
  <sheets>
    <sheet name="churn_clv" sheetId="1" r:id="rId1"/>
    <sheet name="fin_forecast" sheetId="5" r:id="rId2"/>
    <sheet name="fin_analysis" sheetId="4" r:id="rId3"/>
  </sheets>
  <definedNames>
    <definedName name="ExternalData_1" localSheetId="2" hidden="1">fin_analysis!$A$1:$B$61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6" i="1"/>
  <c r="D9" i="1"/>
  <c r="D8" i="1"/>
  <c r="E2" i="4"/>
  <c r="E4" i="4"/>
  <c r="E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I5" i="4"/>
  <c r="I4" i="4"/>
  <c r="I3" i="4"/>
  <c r="D18" i="4"/>
  <c r="D19" i="4"/>
  <c r="D20" i="4"/>
  <c r="D21" i="4"/>
  <c r="D22" i="4"/>
  <c r="D23" i="4"/>
  <c r="D34" i="4"/>
  <c r="D35" i="4"/>
  <c r="D36" i="4"/>
  <c r="D37" i="4"/>
  <c r="D38" i="4"/>
  <c r="D39" i="4"/>
  <c r="D50" i="4"/>
  <c r="D51" i="4"/>
  <c r="D52" i="4"/>
  <c r="D53" i="4"/>
  <c r="D54" i="4"/>
  <c r="D55" i="4"/>
  <c r="C4" i="4"/>
  <c r="D9" i="4" s="1"/>
  <c r="C5" i="4"/>
  <c r="D10" i="4" s="1"/>
  <c r="C6" i="4"/>
  <c r="D11" i="4" s="1"/>
  <c r="C7" i="4"/>
  <c r="D12" i="4" s="1"/>
  <c r="C8" i="4"/>
  <c r="D13" i="4" s="1"/>
  <c r="C9" i="4"/>
  <c r="D14" i="4" s="1"/>
  <c r="C10" i="4"/>
  <c r="D15" i="4" s="1"/>
  <c r="C11" i="4"/>
  <c r="D16" i="4" s="1"/>
  <c r="C12" i="4"/>
  <c r="D17" i="4" s="1"/>
  <c r="C13" i="4"/>
  <c r="C14" i="4"/>
  <c r="C15" i="4"/>
  <c r="C16" i="4"/>
  <c r="C17" i="4"/>
  <c r="C18" i="4"/>
  <c r="C19" i="4"/>
  <c r="D24" i="4" s="1"/>
  <c r="C20" i="4"/>
  <c r="D25" i="4" s="1"/>
  <c r="C21" i="4"/>
  <c r="D26" i="4" s="1"/>
  <c r="C22" i="4"/>
  <c r="D27" i="4" s="1"/>
  <c r="C23" i="4"/>
  <c r="D28" i="4" s="1"/>
  <c r="C24" i="4"/>
  <c r="D29" i="4" s="1"/>
  <c r="C25" i="4"/>
  <c r="D30" i="4" s="1"/>
  <c r="C26" i="4"/>
  <c r="D31" i="4" s="1"/>
  <c r="C27" i="4"/>
  <c r="D32" i="4" s="1"/>
  <c r="C28" i="4"/>
  <c r="D33" i="4" s="1"/>
  <c r="C29" i="4"/>
  <c r="C30" i="4"/>
  <c r="C31" i="4"/>
  <c r="C32" i="4"/>
  <c r="C33" i="4"/>
  <c r="C34" i="4"/>
  <c r="C35" i="4"/>
  <c r="D40" i="4" s="1"/>
  <c r="C36" i="4"/>
  <c r="D41" i="4" s="1"/>
  <c r="C37" i="4"/>
  <c r="D42" i="4" s="1"/>
  <c r="C38" i="4"/>
  <c r="D43" i="4" s="1"/>
  <c r="C39" i="4"/>
  <c r="D44" i="4" s="1"/>
  <c r="C40" i="4"/>
  <c r="D45" i="4" s="1"/>
  <c r="C41" i="4"/>
  <c r="D46" i="4" s="1"/>
  <c r="C42" i="4"/>
  <c r="D47" i="4" s="1"/>
  <c r="C43" i="4"/>
  <c r="D48" i="4" s="1"/>
  <c r="C44" i="4"/>
  <c r="D49" i="4" s="1"/>
  <c r="C45" i="4"/>
  <c r="C46" i="4"/>
  <c r="C47" i="4"/>
  <c r="C48" i="4"/>
  <c r="C49" i="4"/>
  <c r="C50" i="4"/>
  <c r="C51" i="4"/>
  <c r="D56" i="4" s="1"/>
  <c r="C52" i="4"/>
  <c r="D57" i="4" s="1"/>
  <c r="C53" i="4"/>
  <c r="D58" i="4" s="1"/>
  <c r="C54" i="4"/>
  <c r="D59" i="4" s="1"/>
  <c r="C55" i="4"/>
  <c r="D60" i="4" s="1"/>
  <c r="C56" i="4"/>
  <c r="D61" i="4" s="1"/>
  <c r="C57" i="4"/>
  <c r="C58" i="4"/>
  <c r="C59" i="4"/>
  <c r="C60" i="4"/>
  <c r="C61" i="4"/>
  <c r="C3" i="4"/>
  <c r="D8" i="4" s="1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D7" i="4" l="1"/>
  <c r="E76" i="5"/>
  <c r="D76" i="5"/>
  <c r="D68" i="5"/>
  <c r="D75" i="5"/>
  <c r="E67" i="5"/>
  <c r="D66" i="5"/>
  <c r="E66" i="5"/>
  <c r="E65" i="5"/>
  <c r="D65" i="5"/>
  <c r="D72" i="5"/>
  <c r="D63" i="5"/>
  <c r="E62" i="5"/>
  <c r="D69" i="5"/>
  <c r="E75" i="5"/>
  <c r="D67" i="5"/>
  <c r="D74" i="5"/>
  <c r="E73" i="5"/>
  <c r="D64" i="5"/>
  <c r="E64" i="5"/>
  <c r="D71" i="5"/>
  <c r="E70" i="5"/>
  <c r="D62" i="5"/>
  <c r="E68" i="5"/>
  <c r="E74" i="5"/>
  <c r="E71" i="5"/>
  <c r="D70" i="5"/>
  <c r="D73" i="5"/>
  <c r="E72" i="5"/>
  <c r="E63" i="5"/>
  <c r="E6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2625E5-56A5-4B37-8BF1-9D4C14392B1F}" keepAlive="1" name="Query - MSFT" description="Connection to the 'MSFT' query in the workbook." type="5" refreshedVersion="0" background="1">
    <dbPr connection="Provider=Microsoft.Mashup.OleDb.1;Data Source=$Workbook$;Location=MSFT;Extended Properties=&quot;&quot;" command="SELECT * FROM [MSFT]"/>
  </connection>
  <connection id="2" xr16:uid="{558ACC2E-D08D-43EA-82E8-601BA3E14F00}" keepAlive="1" name="Query - MSFT (1)" description="Connection to the 'MSFT (1)' query in the workbook." type="5" refreshedVersion="7" background="1" saveData="1">
    <dbPr connection="Provider=Microsoft.Mashup.OleDb.1;Data Source=$Workbook$;Location=&quot;MSFT (1)&quot;;Extended Properties=&quot;&quot;" command="SELECT * FROM [MSFT (1)]"/>
  </connection>
</connections>
</file>

<file path=xl/sharedStrings.xml><?xml version="1.0" encoding="utf-8"?>
<sst xmlns="http://schemas.openxmlformats.org/spreadsheetml/2006/main" count="24" uniqueCount="21">
  <si>
    <t>Key Performance Indicators (KPI's)</t>
  </si>
  <si>
    <t>Churn</t>
  </si>
  <si>
    <t>Customer Lifetime Value</t>
  </si>
  <si>
    <t>Subscribers at beginning of month</t>
  </si>
  <si>
    <t>New Subscribers</t>
  </si>
  <si>
    <t>Subscribers at end of month</t>
  </si>
  <si>
    <t>Cost of Goods Sold</t>
  </si>
  <si>
    <t>Gross Margin</t>
  </si>
  <si>
    <t>Monthly Revenue</t>
  </si>
  <si>
    <t>Subscribers lost</t>
  </si>
  <si>
    <t>Churn rate</t>
  </si>
  <si>
    <t>Average customer margin</t>
  </si>
  <si>
    <t>Date</t>
  </si>
  <si>
    <t>Adj Close</t>
  </si>
  <si>
    <t>rate of return</t>
  </si>
  <si>
    <t>smooth rate of return</t>
  </si>
  <si>
    <t>outliers</t>
  </si>
  <si>
    <t>Quantiles</t>
  </si>
  <si>
    <t>Forecast(Adj Close)</t>
  </si>
  <si>
    <t>Lower Confidence Bound(Adj Close)</t>
  </si>
  <si>
    <t>Upper Confidence Bound(Adj 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</si>
</sst>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44" fontId="0" fillId="0" borderId="0" xfId="1" applyFont="1"/>
    <xf numFmtId="164" fontId="0" fillId="0" borderId="0" xfId="2" applyNumberFormat="1" applyFont="1"/>
    <xf numFmtId="44" fontId="0" fillId="0" borderId="1" xfId="1" applyFont="1" applyBorder="1"/>
    <xf numFmtId="44" fontId="0" fillId="0" borderId="0" xfId="0" applyNumberFormat="1"/>
    <xf numFmtId="1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9" fontId="0" fillId="0" borderId="1" xfId="0" applyNumberFormat="1" applyBorder="1" applyAlignment="1">
      <alignment horizontal="center"/>
    </xf>
    <xf numFmtId="10" fontId="0" fillId="0" borderId="1" xfId="2" applyNumberFormat="1" applyFont="1" applyBorder="1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">
    <dxf>
      <numFmt numFmtId="0" formatCode="General"/>
    </dxf>
    <dxf>
      <numFmt numFmtId="14" formatCode="0.00%"/>
    </dxf>
    <dxf>
      <numFmt numFmtId="19" formatCode="m/d/yyyy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fin_forecast!$B$1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fin_forecast!$B$2:$B$76</c:f>
              <c:numCache>
                <c:formatCode>General</c:formatCode>
                <c:ptCount val="75"/>
                <c:pt idx="0">
                  <c:v>55.439715999999997</c:v>
                </c:pt>
                <c:pt idx="1">
                  <c:v>55.754288000000003</c:v>
                </c:pt>
                <c:pt idx="2">
                  <c:v>57.882114000000001</c:v>
                </c:pt>
                <c:pt idx="3">
                  <c:v>60.220123000000001</c:v>
                </c:pt>
                <c:pt idx="4">
                  <c:v>59.596038999999998</c:v>
                </c:pt>
                <c:pt idx="5">
                  <c:v>61.719127999999998</c:v>
                </c:pt>
                <c:pt idx="6">
                  <c:v>64.155663000000004</c:v>
                </c:pt>
                <c:pt idx="7">
                  <c:v>65.448891000000003</c:v>
                </c:pt>
                <c:pt idx="8">
                  <c:v>64.966385000000002</c:v>
                </c:pt>
                <c:pt idx="9">
                  <c:v>68.519592000000003</c:v>
                </c:pt>
                <c:pt idx="10">
                  <c:v>70.470551</c:v>
                </c:pt>
                <c:pt idx="11">
                  <c:v>70.580719000000002</c:v>
                </c:pt>
                <c:pt idx="12">
                  <c:v>78.814667</c:v>
                </c:pt>
                <c:pt idx="13">
                  <c:v>79.752701000000002</c:v>
                </c:pt>
                <c:pt idx="14">
                  <c:v>81.457863000000003</c:v>
                </c:pt>
                <c:pt idx="15">
                  <c:v>90.475914000000003</c:v>
                </c:pt>
                <c:pt idx="16">
                  <c:v>89.295113000000001</c:v>
                </c:pt>
                <c:pt idx="17">
                  <c:v>87.322685000000007</c:v>
                </c:pt>
                <c:pt idx="18">
                  <c:v>89.475357000000002</c:v>
                </c:pt>
                <c:pt idx="19">
                  <c:v>94.565276999999995</c:v>
                </c:pt>
                <c:pt idx="20">
                  <c:v>94.754149999999996</c:v>
                </c:pt>
                <c:pt idx="21">
                  <c:v>101.93208300000001</c:v>
                </c:pt>
                <c:pt idx="22">
                  <c:v>107.93768300000001</c:v>
                </c:pt>
                <c:pt idx="23">
                  <c:v>110.32083900000001</c:v>
                </c:pt>
                <c:pt idx="24">
                  <c:v>103.028481</c:v>
                </c:pt>
                <c:pt idx="25">
                  <c:v>106.96405</c:v>
                </c:pt>
                <c:pt idx="26">
                  <c:v>98.397255000000001</c:v>
                </c:pt>
                <c:pt idx="27">
                  <c:v>101.167923</c:v>
                </c:pt>
                <c:pt idx="28">
                  <c:v>108.530525</c:v>
                </c:pt>
                <c:pt idx="29">
                  <c:v>114.743881</c:v>
                </c:pt>
                <c:pt idx="30">
                  <c:v>127.06081399999999</c:v>
                </c:pt>
                <c:pt idx="31">
                  <c:v>120.328323</c:v>
                </c:pt>
                <c:pt idx="32">
                  <c:v>130.81218000000001</c:v>
                </c:pt>
                <c:pt idx="33">
                  <c:v>133.067871</c:v>
                </c:pt>
                <c:pt idx="34">
                  <c:v>134.62051400000001</c:v>
                </c:pt>
                <c:pt idx="35">
                  <c:v>136.21513400000001</c:v>
                </c:pt>
                <c:pt idx="36">
                  <c:v>140.46722399999999</c:v>
                </c:pt>
                <c:pt idx="37">
                  <c:v>148.31509399999999</c:v>
                </c:pt>
                <c:pt idx="38">
                  <c:v>155.03285199999999</c:v>
                </c:pt>
                <c:pt idx="39">
                  <c:v>167.350922</c:v>
                </c:pt>
                <c:pt idx="40">
                  <c:v>159.26994300000001</c:v>
                </c:pt>
                <c:pt idx="41">
                  <c:v>155.466171</c:v>
                </c:pt>
                <c:pt idx="42">
                  <c:v>176.66029399999999</c:v>
                </c:pt>
                <c:pt idx="43">
                  <c:v>180.642807</c:v>
                </c:pt>
                <c:pt idx="44">
                  <c:v>201.17326399999999</c:v>
                </c:pt>
                <c:pt idx="45">
                  <c:v>202.656036</c:v>
                </c:pt>
                <c:pt idx="46">
                  <c:v>222.94044500000001</c:v>
                </c:pt>
                <c:pt idx="47">
                  <c:v>208.41755699999999</c:v>
                </c:pt>
                <c:pt idx="48">
                  <c:v>200.62902800000001</c:v>
                </c:pt>
                <c:pt idx="49">
                  <c:v>212.12356600000001</c:v>
                </c:pt>
                <c:pt idx="50">
                  <c:v>220.97463999999999</c:v>
                </c:pt>
                <c:pt idx="51">
                  <c:v>230.45263700000001</c:v>
                </c:pt>
                <c:pt idx="52">
                  <c:v>230.86991900000001</c:v>
                </c:pt>
                <c:pt idx="53">
                  <c:v>234.77737400000001</c:v>
                </c:pt>
                <c:pt idx="54">
                  <c:v>251.11827099999999</c:v>
                </c:pt>
                <c:pt idx="55">
                  <c:v>248.62879899999999</c:v>
                </c:pt>
                <c:pt idx="56">
                  <c:v>270.382385</c:v>
                </c:pt>
                <c:pt idx="57">
                  <c:v>284.36560100000003</c:v>
                </c:pt>
                <c:pt idx="58">
                  <c:v>301.30319200000002</c:v>
                </c:pt>
                <c:pt idx="59">
                  <c:v>299.790009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E-4FDE-AADA-39C0D5615A00}"/>
            </c:ext>
          </c:extLst>
        </c:ser>
        <c:ser>
          <c:idx val="1"/>
          <c:order val="1"/>
          <c:tx>
            <c:strRef>
              <c:f>fin_forecast!$C$1</c:f>
              <c:strCache>
                <c:ptCount val="1"/>
                <c:pt idx="0">
                  <c:v>Forecast(Adj 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fin_forecast!$A$2:$A$76</c:f>
              <c:numCache>
                <c:formatCode>m/d/yyyy</c:formatCode>
                <c:ptCount val="75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</c:numCache>
            </c:numRef>
          </c:cat>
          <c:val>
            <c:numRef>
              <c:f>fin_forecast!$C$2:$C$76</c:f>
              <c:numCache>
                <c:formatCode>General</c:formatCode>
                <c:ptCount val="75"/>
                <c:pt idx="59">
                  <c:v>299.790009</c:v>
                </c:pt>
                <c:pt idx="60">
                  <c:v>312.9770764629522</c:v>
                </c:pt>
                <c:pt idx="61">
                  <c:v>322.98350526267814</c:v>
                </c:pt>
                <c:pt idx="62">
                  <c:v>332.98993406240407</c:v>
                </c:pt>
                <c:pt idx="63">
                  <c:v>342.99636286213001</c:v>
                </c:pt>
                <c:pt idx="64">
                  <c:v>353.00279166185589</c:v>
                </c:pt>
                <c:pt idx="65">
                  <c:v>363.00922046158189</c:v>
                </c:pt>
                <c:pt idx="66">
                  <c:v>373.01564926130777</c:v>
                </c:pt>
                <c:pt idx="67">
                  <c:v>383.02207806103371</c:v>
                </c:pt>
                <c:pt idx="68">
                  <c:v>393.02850686075965</c:v>
                </c:pt>
                <c:pt idx="69">
                  <c:v>403.03493566048559</c:v>
                </c:pt>
                <c:pt idx="70">
                  <c:v>413.04136446021153</c:v>
                </c:pt>
                <c:pt idx="71">
                  <c:v>423.04779325993746</c:v>
                </c:pt>
                <c:pt idx="72">
                  <c:v>433.0542220596634</c:v>
                </c:pt>
                <c:pt idx="73">
                  <c:v>443.06065085938928</c:v>
                </c:pt>
                <c:pt idx="74">
                  <c:v>453.06707965911528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E-4FDE-AADA-39C0D5615A00}"/>
            </c:ext>
          </c:extLst>
        </c:ser>
        <c:ser>
          <c:idx val="2"/>
          <c:order val="2"/>
          <c:tx>
            <c:strRef>
              <c:f>fin_forecast!$D$1</c:f>
              <c:strCache>
                <c:ptCount val="1"/>
                <c:pt idx="0">
                  <c:v>Lower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fin_forecast!$A$2:$A$76</c:f>
              <c:numCache>
                <c:formatCode>m/d/yyyy</c:formatCode>
                <c:ptCount val="75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</c:numCache>
            </c:numRef>
          </c:cat>
          <c:val>
            <c:numRef>
              <c:f>fin_forecast!$D$2:$D$76</c:f>
              <c:numCache>
                <c:formatCode>General</c:formatCode>
                <c:ptCount val="75"/>
                <c:pt idx="59" formatCode="0.00">
                  <c:v>299.790009</c:v>
                </c:pt>
                <c:pt idx="60" formatCode="0.00">
                  <c:v>297.98129451158553</c:v>
                </c:pt>
                <c:pt idx="61" formatCode="0.00">
                  <c:v>303.46336534169484</c:v>
                </c:pt>
                <c:pt idx="62" formatCode="0.00">
                  <c:v>308.37469917392741</c:v>
                </c:pt>
                <c:pt idx="63" formatCode="0.00">
                  <c:v>312.79721924095116</c:v>
                </c:pt>
                <c:pt idx="64" formatCode="0.00">
                  <c:v>316.78450423785955</c:v>
                </c:pt>
                <c:pt idx="65" formatCode="0.00">
                  <c:v>320.37436365499616</c:v>
                </c:pt>
                <c:pt idx="66" formatCode="0.00">
                  <c:v>323.59519489973314</c:v>
                </c:pt>
                <c:pt idx="67" formatCode="0.00">
                  <c:v>326.46937478377413</c:v>
                </c:pt>
                <c:pt idx="68" formatCode="0.00">
                  <c:v>329.01518909186689</c:v>
                </c:pt>
                <c:pt idx="69" formatCode="0.00">
                  <c:v>331.2479999296005</c:v>
                </c:pt>
                <c:pt idx="70" formatCode="0.00">
                  <c:v>333.18099169378854</c:v>
                </c:pt>
                <c:pt idx="71" formatCode="0.00">
                  <c:v>334.82567096090185</c:v>
                </c:pt>
                <c:pt idx="72" formatCode="0.00">
                  <c:v>336.19221538949665</c:v>
                </c:pt>
                <c:pt idx="73" formatCode="0.00">
                  <c:v>337.2897258424091</c:v>
                </c:pt>
                <c:pt idx="74" formatCode="0.00">
                  <c:v>338.12641404352928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E-4FDE-AADA-39C0D5615A00}"/>
            </c:ext>
          </c:extLst>
        </c:ser>
        <c:ser>
          <c:idx val="3"/>
          <c:order val="3"/>
          <c:tx>
            <c:strRef>
              <c:f>fin_forecast!$E$1</c:f>
              <c:strCache>
                <c:ptCount val="1"/>
                <c:pt idx="0">
                  <c:v>Upper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fin_forecast!$A$2:$A$76</c:f>
              <c:numCache>
                <c:formatCode>m/d/yyyy</c:formatCode>
                <c:ptCount val="75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</c:numCache>
            </c:numRef>
          </c:cat>
          <c:val>
            <c:numRef>
              <c:f>fin_forecast!$E$2:$E$76</c:f>
              <c:numCache>
                <c:formatCode>General</c:formatCode>
                <c:ptCount val="75"/>
                <c:pt idx="59" formatCode="0.00">
                  <c:v>299.790009</c:v>
                </c:pt>
                <c:pt idx="60" formatCode="0.00">
                  <c:v>327.97285841431886</c:v>
                </c:pt>
                <c:pt idx="61" formatCode="0.00">
                  <c:v>342.50364518366143</c:v>
                </c:pt>
                <c:pt idx="62" formatCode="0.00">
                  <c:v>357.60516895088074</c:v>
                </c:pt>
                <c:pt idx="63" formatCode="0.00">
                  <c:v>373.19550648330886</c:v>
                </c:pt>
                <c:pt idx="64" formatCode="0.00">
                  <c:v>389.22107908585224</c:v>
                </c:pt>
                <c:pt idx="65" formatCode="0.00">
                  <c:v>405.64407726816762</c:v>
                </c:pt>
                <c:pt idx="66" formatCode="0.00">
                  <c:v>422.4361036228824</c:v>
                </c:pt>
                <c:pt idx="67" formatCode="0.00">
                  <c:v>439.57478133829329</c:v>
                </c:pt>
                <c:pt idx="68" formatCode="0.00">
                  <c:v>457.04182462965241</c:v>
                </c:pt>
                <c:pt idx="69" formatCode="0.00">
                  <c:v>474.82187139137068</c:v>
                </c:pt>
                <c:pt idx="70" formatCode="0.00">
                  <c:v>492.90173722663451</c:v>
                </c:pt>
                <c:pt idx="71" formatCode="0.00">
                  <c:v>511.26991555897308</c:v>
                </c:pt>
                <c:pt idx="72" formatCode="0.00">
                  <c:v>529.91622872983021</c:v>
                </c:pt>
                <c:pt idx="73" formatCode="0.00">
                  <c:v>548.83157587636947</c:v>
                </c:pt>
                <c:pt idx="74" formatCode="0.00">
                  <c:v>568.00774527470128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E-4FDE-AADA-39C0D561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133024"/>
        <c:axId val="897143008"/>
      </c:lineChart>
      <c:catAx>
        <c:axId val="8971330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008"/>
        <c:crosses val="autoZero"/>
        <c:auto val="1"/>
        <c:lblAlgn val="ctr"/>
        <c:lblOffset val="100"/>
        <c:noMultiLvlLbl val="0"/>
      </c:catAx>
      <c:valAx>
        <c:axId val="8971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2</xdr:row>
      <xdr:rowOff>85725</xdr:rowOff>
    </xdr:from>
    <xdr:to>
      <xdr:col>14</xdr:col>
      <xdr:colOff>15875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01F35-A0BB-43ED-947B-68F724BF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0B932FC-EE3D-4174-8940-13C796018D7C}" autoFormatId="16" applyNumberFormats="0" applyBorderFormats="0" applyFontFormats="0" applyPatternFormats="0" applyAlignmentFormats="0" applyWidthHeightFormats="0">
  <queryTableRefresh nextId="11" unboundColumnsRight="3">
    <queryTableFields count="5">
      <queryTableField id="1" name="Date" tableColumnId="1"/>
      <queryTableField id="6" name="Adj Close" tableColumnId="6"/>
      <queryTableField id="8" dataBound="0" tableColumnId="8"/>
      <queryTableField id="9" dataBound="0" tableColumnId="9"/>
      <queryTableField id="10" dataBound="0" tableColumnId="10"/>
    </queryTableFields>
    <queryTableDeletedFields count="5">
      <deletedField name="Open"/>
      <deletedField name="High"/>
      <deletedField name="Low"/>
      <deletedField name="Close"/>
      <deletedField name="Volum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EE7B9-A830-4C84-96FF-B04263D92FE0}" name="Table1" displayName="Table1" ref="A1:E76" totalsRowShown="0">
  <autoFilter ref="A1:E76" xr:uid="{D72EE7B9-A830-4C84-96FF-B04263D92FE0}"/>
  <tableColumns count="5">
    <tableColumn id="1" xr3:uid="{675016BC-BA4B-4BE3-A3AE-9BA13576F7CA}" name="Date" dataDxfId="5"/>
    <tableColumn id="2" xr3:uid="{1F244663-44F8-4C1E-BA7F-278C5B593315}" name="Adj Close"/>
    <tableColumn id="3" xr3:uid="{D35F8EB8-B18A-40E6-975A-CCB1712C6FAB}" name="Forecast(Adj Close)">
      <calculatedColumnFormula>_xlfn.FORECAST.ETS(A2,$B$2:$B$61,$A$2:$A$61,1,1)</calculatedColumnFormula>
    </tableColumn>
    <tableColumn id="4" xr3:uid="{43789C7F-73E6-4D6B-B986-8006795DDE75}" name="Lower Confidence Bound(Adj Close)" dataDxfId="4">
      <calculatedColumnFormula>C2-_xlfn.FORECAST.ETS.CONFINT(A2,$B$2:$B$61,$A$2:$A$61,0.95,1,1)</calculatedColumnFormula>
    </tableColumn>
    <tableColumn id="5" xr3:uid="{D69E4472-444B-4E6D-9831-4E4A01C7512F}" name="Upper Confidence Bound(Adj Close)" dataDxfId="3">
      <calculatedColumnFormula>C2+_xlfn.FORECAST.ETS.CONFINT(A2,$B$2:$B$61,$A$2:$A$61,0.95,1,1)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3E68A3-9AD9-4981-BA7A-20D3106F5EEB}" name="MSFT__1" displayName="MSFT__1" ref="A1:E61" tableType="queryTable" totalsRowShown="0">
  <autoFilter ref="A1:E61" xr:uid="{783E68A3-9AD9-4981-BA7A-20D3106F5EEB}"/>
  <tableColumns count="5">
    <tableColumn id="1" xr3:uid="{3650E771-5653-4620-921A-0D819535EA3A}" uniqueName="1" name="Date" queryTableFieldId="1" dataDxfId="2"/>
    <tableColumn id="6" xr3:uid="{3C677A90-3260-42A2-ABE4-F2DAF588CB67}" uniqueName="6" name="Adj Close" queryTableFieldId="6"/>
    <tableColumn id="8" xr3:uid="{CDD74F6B-1212-4A4E-9B50-12D524B84DA1}" uniqueName="8" name="rate of return" queryTableFieldId="8" dataDxfId="1" dataCellStyle="Percent">
      <calculatedColumnFormula>(B2-B1)/B1</calculatedColumnFormula>
    </tableColumn>
    <tableColumn id="9" xr3:uid="{6A47627A-6B51-41EF-98DD-BC1A09AEF30E}" uniqueName="9" name="smooth rate of return" queryTableFieldId="9"/>
    <tableColumn id="10" xr3:uid="{8BC58D5B-C1C9-4412-BED7-CD5D3AB60D16}" uniqueName="10" name="outliers" queryTableFieldId="10" dataDxfId="0">
      <calculatedColumnFormula>IF(OR(MSFT__1[[#This Row],[rate of return]]&lt;$I$3,MSFT__1[[#This Row],[rate of return]]&gt;$I$5),"yes","no")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93EC-CBDB-431F-A9F4-DCF759844FD1}">
  <dimension ref="A1:I9"/>
  <sheetViews>
    <sheetView tabSelected="1" workbookViewId="0">
      <selection activeCell="H9" sqref="H9"/>
    </sheetView>
  </sheetViews>
  <sheetFormatPr defaultRowHeight="14.5" x14ac:dyDescent="0.35"/>
  <cols>
    <col min="3" max="3" width="29.6328125" bestFit="1" customWidth="1"/>
    <col min="7" max="7" width="21.6328125" bestFit="1" customWidth="1"/>
    <col min="8" max="8" width="12.08984375" bestFit="1" customWidth="1"/>
  </cols>
  <sheetData>
    <row r="1" spans="1:9" ht="21" x14ac:dyDescent="0.5">
      <c r="A1" s="1"/>
      <c r="B1" s="1"/>
      <c r="C1" s="14" t="s">
        <v>0</v>
      </c>
      <c r="D1" s="14"/>
      <c r="E1" s="14"/>
      <c r="F1" s="14"/>
      <c r="G1" s="14"/>
      <c r="H1" s="14"/>
      <c r="I1" s="1"/>
    </row>
    <row r="3" spans="1:9" x14ac:dyDescent="0.35">
      <c r="C3" s="13" t="s">
        <v>1</v>
      </c>
      <c r="D3" s="13"/>
      <c r="G3" s="13" t="s">
        <v>2</v>
      </c>
      <c r="H3" s="13"/>
    </row>
    <row r="4" spans="1:9" x14ac:dyDescent="0.35">
      <c r="C4" s="2" t="s">
        <v>3</v>
      </c>
      <c r="D4" s="2">
        <v>43000</v>
      </c>
      <c r="G4" s="2" t="s">
        <v>8</v>
      </c>
      <c r="H4" s="5">
        <v>500000</v>
      </c>
    </row>
    <row r="5" spans="1:9" x14ac:dyDescent="0.35">
      <c r="C5" s="2" t="s">
        <v>4</v>
      </c>
      <c r="D5" s="2">
        <v>4000</v>
      </c>
      <c r="G5" s="2" t="s">
        <v>6</v>
      </c>
      <c r="H5" s="5">
        <v>230000</v>
      </c>
    </row>
    <row r="6" spans="1:9" x14ac:dyDescent="0.35">
      <c r="C6" s="2" t="s">
        <v>5</v>
      </c>
      <c r="D6" s="2">
        <v>42000</v>
      </c>
      <c r="G6" s="2" t="s">
        <v>7</v>
      </c>
      <c r="H6" s="5">
        <f>H4-H5</f>
        <v>270000</v>
      </c>
    </row>
    <row r="7" spans="1:9" x14ac:dyDescent="0.35">
      <c r="H7" s="3"/>
    </row>
    <row r="8" spans="1:9" x14ac:dyDescent="0.35">
      <c r="C8" t="s">
        <v>9</v>
      </c>
      <c r="D8">
        <f>D4-D6</f>
        <v>1000</v>
      </c>
      <c r="G8" t="s">
        <v>11</v>
      </c>
      <c r="H8" s="3">
        <f>H6/D6</f>
        <v>6.4285714285714288</v>
      </c>
    </row>
    <row r="9" spans="1:9" x14ac:dyDescent="0.35">
      <c r="C9" t="s">
        <v>10</v>
      </c>
      <c r="D9" s="4">
        <f>D8/D4</f>
        <v>2.3255813953488372E-2</v>
      </c>
      <c r="G9" t="s">
        <v>2</v>
      </c>
      <c r="H9" s="6">
        <f>H8/D9</f>
        <v>276.42857142857144</v>
      </c>
    </row>
  </sheetData>
  <mergeCells count="3">
    <mergeCell ref="C3:D3"/>
    <mergeCell ref="G3:H3"/>
    <mergeCell ref="C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78A6-FC0B-4CD6-A181-7CE45FC28D1E}">
  <dimension ref="A1:E76"/>
  <sheetViews>
    <sheetView workbookViewId="0"/>
  </sheetViews>
  <sheetFormatPr defaultRowHeight="14.5" x14ac:dyDescent="0.35"/>
  <cols>
    <col min="1" max="1" width="9.453125" bestFit="1" customWidth="1"/>
    <col min="2" max="2" width="10.54296875" customWidth="1"/>
    <col min="3" max="3" width="18.90625" customWidth="1"/>
    <col min="4" max="4" width="32.6328125" customWidth="1"/>
    <col min="5" max="5" width="32.7265625" customWidth="1"/>
  </cols>
  <sheetData>
    <row r="1" spans="1:5" x14ac:dyDescent="0.35">
      <c r="A1" t="s">
        <v>12</v>
      </c>
      <c r="B1" t="s">
        <v>13</v>
      </c>
      <c r="C1" t="s">
        <v>18</v>
      </c>
      <c r="D1" t="s">
        <v>19</v>
      </c>
      <c r="E1" t="s">
        <v>20</v>
      </c>
    </row>
    <row r="2" spans="1:5" x14ac:dyDescent="0.35">
      <c r="A2" s="7">
        <v>42644</v>
      </c>
      <c r="B2">
        <v>55.439715999999997</v>
      </c>
    </row>
    <row r="3" spans="1:5" x14ac:dyDescent="0.35">
      <c r="A3" s="7">
        <v>42675</v>
      </c>
      <c r="B3">
        <v>55.754288000000003</v>
      </c>
    </row>
    <row r="4" spans="1:5" x14ac:dyDescent="0.35">
      <c r="A4" s="7">
        <v>42705</v>
      </c>
      <c r="B4">
        <v>57.882114000000001</v>
      </c>
    </row>
    <row r="5" spans="1:5" x14ac:dyDescent="0.35">
      <c r="A5" s="7">
        <v>42736</v>
      </c>
      <c r="B5">
        <v>60.220123000000001</v>
      </c>
    </row>
    <row r="6" spans="1:5" x14ac:dyDescent="0.35">
      <c r="A6" s="7">
        <v>42767</v>
      </c>
      <c r="B6">
        <v>59.596038999999998</v>
      </c>
    </row>
    <row r="7" spans="1:5" x14ac:dyDescent="0.35">
      <c r="A7" s="7">
        <v>42795</v>
      </c>
      <c r="B7">
        <v>61.719127999999998</v>
      </c>
    </row>
    <row r="8" spans="1:5" x14ac:dyDescent="0.35">
      <c r="A8" s="7">
        <v>42826</v>
      </c>
      <c r="B8">
        <v>64.155663000000004</v>
      </c>
    </row>
    <row r="9" spans="1:5" x14ac:dyDescent="0.35">
      <c r="A9" s="7">
        <v>42856</v>
      </c>
      <c r="B9">
        <v>65.448891000000003</v>
      </c>
    </row>
    <row r="10" spans="1:5" x14ac:dyDescent="0.35">
      <c r="A10" s="7">
        <v>42887</v>
      </c>
      <c r="B10">
        <v>64.966385000000002</v>
      </c>
    </row>
    <row r="11" spans="1:5" x14ac:dyDescent="0.35">
      <c r="A11" s="7">
        <v>42917</v>
      </c>
      <c r="B11">
        <v>68.519592000000003</v>
      </c>
    </row>
    <row r="12" spans="1:5" x14ac:dyDescent="0.35">
      <c r="A12" s="7">
        <v>42948</v>
      </c>
      <c r="B12">
        <v>70.470551</v>
      </c>
    </row>
    <row r="13" spans="1:5" x14ac:dyDescent="0.35">
      <c r="A13" s="7">
        <v>42979</v>
      </c>
      <c r="B13">
        <v>70.580719000000002</v>
      </c>
    </row>
    <row r="14" spans="1:5" x14ac:dyDescent="0.35">
      <c r="A14" s="7">
        <v>43009</v>
      </c>
      <c r="B14">
        <v>78.814667</v>
      </c>
    </row>
    <row r="15" spans="1:5" x14ac:dyDescent="0.35">
      <c r="A15" s="7">
        <v>43040</v>
      </c>
      <c r="B15">
        <v>79.752701000000002</v>
      </c>
    </row>
    <row r="16" spans="1:5" x14ac:dyDescent="0.35">
      <c r="A16" s="7">
        <v>43070</v>
      </c>
      <c r="B16">
        <v>81.457863000000003</v>
      </c>
    </row>
    <row r="17" spans="1:2" x14ac:dyDescent="0.35">
      <c r="A17" s="7">
        <v>43101</v>
      </c>
      <c r="B17">
        <v>90.475914000000003</v>
      </c>
    </row>
    <row r="18" spans="1:2" x14ac:dyDescent="0.35">
      <c r="A18" s="7">
        <v>43132</v>
      </c>
      <c r="B18">
        <v>89.295113000000001</v>
      </c>
    </row>
    <row r="19" spans="1:2" x14ac:dyDescent="0.35">
      <c r="A19" s="7">
        <v>43160</v>
      </c>
      <c r="B19">
        <v>87.322685000000007</v>
      </c>
    </row>
    <row r="20" spans="1:2" x14ac:dyDescent="0.35">
      <c r="A20" s="7">
        <v>43191</v>
      </c>
      <c r="B20">
        <v>89.475357000000002</v>
      </c>
    </row>
    <row r="21" spans="1:2" x14ac:dyDescent="0.35">
      <c r="A21" s="7">
        <v>43221</v>
      </c>
      <c r="B21">
        <v>94.565276999999995</v>
      </c>
    </row>
    <row r="22" spans="1:2" x14ac:dyDescent="0.35">
      <c r="A22" s="7">
        <v>43252</v>
      </c>
      <c r="B22">
        <v>94.754149999999996</v>
      </c>
    </row>
    <row r="23" spans="1:2" x14ac:dyDescent="0.35">
      <c r="A23" s="7">
        <v>43282</v>
      </c>
      <c r="B23">
        <v>101.93208300000001</v>
      </c>
    </row>
    <row r="24" spans="1:2" x14ac:dyDescent="0.35">
      <c r="A24" s="7">
        <v>43313</v>
      </c>
      <c r="B24">
        <v>107.93768300000001</v>
      </c>
    </row>
    <row r="25" spans="1:2" x14ac:dyDescent="0.35">
      <c r="A25" s="7">
        <v>43344</v>
      </c>
      <c r="B25">
        <v>110.32083900000001</v>
      </c>
    </row>
    <row r="26" spans="1:2" x14ac:dyDescent="0.35">
      <c r="A26" s="7">
        <v>43374</v>
      </c>
      <c r="B26">
        <v>103.028481</v>
      </c>
    </row>
    <row r="27" spans="1:2" x14ac:dyDescent="0.35">
      <c r="A27" s="7">
        <v>43405</v>
      </c>
      <c r="B27">
        <v>106.96405</v>
      </c>
    </row>
    <row r="28" spans="1:2" x14ac:dyDescent="0.35">
      <c r="A28" s="7">
        <v>43435</v>
      </c>
      <c r="B28">
        <v>98.397255000000001</v>
      </c>
    </row>
    <row r="29" spans="1:2" x14ac:dyDescent="0.35">
      <c r="A29" s="7">
        <v>43466</v>
      </c>
      <c r="B29">
        <v>101.167923</v>
      </c>
    </row>
    <row r="30" spans="1:2" x14ac:dyDescent="0.35">
      <c r="A30" s="7">
        <v>43497</v>
      </c>
      <c r="B30">
        <v>108.530525</v>
      </c>
    </row>
    <row r="31" spans="1:2" x14ac:dyDescent="0.35">
      <c r="A31" s="7">
        <v>43525</v>
      </c>
      <c r="B31">
        <v>114.743881</v>
      </c>
    </row>
    <row r="32" spans="1:2" x14ac:dyDescent="0.35">
      <c r="A32" s="7">
        <v>43556</v>
      </c>
      <c r="B32">
        <v>127.06081399999999</v>
      </c>
    </row>
    <row r="33" spans="1:2" x14ac:dyDescent="0.35">
      <c r="A33" s="7">
        <v>43586</v>
      </c>
      <c r="B33">
        <v>120.328323</v>
      </c>
    </row>
    <row r="34" spans="1:2" x14ac:dyDescent="0.35">
      <c r="A34" s="7">
        <v>43617</v>
      </c>
      <c r="B34">
        <v>130.81218000000001</v>
      </c>
    </row>
    <row r="35" spans="1:2" x14ac:dyDescent="0.35">
      <c r="A35" s="7">
        <v>43647</v>
      </c>
      <c r="B35">
        <v>133.067871</v>
      </c>
    </row>
    <row r="36" spans="1:2" x14ac:dyDescent="0.35">
      <c r="A36" s="7">
        <v>43678</v>
      </c>
      <c r="B36">
        <v>134.62051400000001</v>
      </c>
    </row>
    <row r="37" spans="1:2" x14ac:dyDescent="0.35">
      <c r="A37" s="7">
        <v>43709</v>
      </c>
      <c r="B37">
        <v>136.21513400000001</v>
      </c>
    </row>
    <row r="38" spans="1:2" x14ac:dyDescent="0.35">
      <c r="A38" s="7">
        <v>43739</v>
      </c>
      <c r="B38">
        <v>140.46722399999999</v>
      </c>
    </row>
    <row r="39" spans="1:2" x14ac:dyDescent="0.35">
      <c r="A39" s="7">
        <v>43770</v>
      </c>
      <c r="B39">
        <v>148.31509399999999</v>
      </c>
    </row>
    <row r="40" spans="1:2" x14ac:dyDescent="0.35">
      <c r="A40" s="7">
        <v>43800</v>
      </c>
      <c r="B40">
        <v>155.03285199999999</v>
      </c>
    </row>
    <row r="41" spans="1:2" x14ac:dyDescent="0.35">
      <c r="A41" s="7">
        <v>43831</v>
      </c>
      <c r="B41">
        <v>167.350922</v>
      </c>
    </row>
    <row r="42" spans="1:2" x14ac:dyDescent="0.35">
      <c r="A42" s="7">
        <v>43862</v>
      </c>
      <c r="B42">
        <v>159.26994300000001</v>
      </c>
    </row>
    <row r="43" spans="1:2" x14ac:dyDescent="0.35">
      <c r="A43" s="7">
        <v>43891</v>
      </c>
      <c r="B43">
        <v>155.466171</v>
      </c>
    </row>
    <row r="44" spans="1:2" x14ac:dyDescent="0.35">
      <c r="A44" s="7">
        <v>43922</v>
      </c>
      <c r="B44">
        <v>176.66029399999999</v>
      </c>
    </row>
    <row r="45" spans="1:2" x14ac:dyDescent="0.35">
      <c r="A45" s="7">
        <v>43952</v>
      </c>
      <c r="B45">
        <v>180.642807</v>
      </c>
    </row>
    <row r="46" spans="1:2" x14ac:dyDescent="0.35">
      <c r="A46" s="7">
        <v>43983</v>
      </c>
      <c r="B46">
        <v>201.17326399999999</v>
      </c>
    </row>
    <row r="47" spans="1:2" x14ac:dyDescent="0.35">
      <c r="A47" s="7">
        <v>44013</v>
      </c>
      <c r="B47">
        <v>202.656036</v>
      </c>
    </row>
    <row r="48" spans="1:2" x14ac:dyDescent="0.35">
      <c r="A48" s="7">
        <v>44044</v>
      </c>
      <c r="B48">
        <v>222.94044500000001</v>
      </c>
    </row>
    <row r="49" spans="1:5" x14ac:dyDescent="0.35">
      <c r="A49" s="7">
        <v>44075</v>
      </c>
      <c r="B49">
        <v>208.41755699999999</v>
      </c>
    </row>
    <row r="50" spans="1:5" x14ac:dyDescent="0.35">
      <c r="A50" s="7">
        <v>44105</v>
      </c>
      <c r="B50">
        <v>200.62902800000001</v>
      </c>
    </row>
    <row r="51" spans="1:5" x14ac:dyDescent="0.35">
      <c r="A51" s="7">
        <v>44136</v>
      </c>
      <c r="B51">
        <v>212.12356600000001</v>
      </c>
    </row>
    <row r="52" spans="1:5" x14ac:dyDescent="0.35">
      <c r="A52" s="7">
        <v>44166</v>
      </c>
      <c r="B52">
        <v>220.97463999999999</v>
      </c>
    </row>
    <row r="53" spans="1:5" x14ac:dyDescent="0.35">
      <c r="A53" s="7">
        <v>44197</v>
      </c>
      <c r="B53">
        <v>230.45263700000001</v>
      </c>
    </row>
    <row r="54" spans="1:5" x14ac:dyDescent="0.35">
      <c r="A54" s="7">
        <v>44228</v>
      </c>
      <c r="B54">
        <v>230.86991900000001</v>
      </c>
    </row>
    <row r="55" spans="1:5" x14ac:dyDescent="0.35">
      <c r="A55" s="7">
        <v>44256</v>
      </c>
      <c r="B55">
        <v>234.77737400000001</v>
      </c>
    </row>
    <row r="56" spans="1:5" x14ac:dyDescent="0.35">
      <c r="A56" s="7">
        <v>44287</v>
      </c>
      <c r="B56">
        <v>251.11827099999999</v>
      </c>
    </row>
    <row r="57" spans="1:5" x14ac:dyDescent="0.35">
      <c r="A57" s="7">
        <v>44317</v>
      </c>
      <c r="B57">
        <v>248.62879899999999</v>
      </c>
    </row>
    <row r="58" spans="1:5" x14ac:dyDescent="0.35">
      <c r="A58" s="7">
        <v>44348</v>
      </c>
      <c r="B58">
        <v>270.382385</v>
      </c>
    </row>
    <row r="59" spans="1:5" x14ac:dyDescent="0.35">
      <c r="A59" s="7">
        <v>44378</v>
      </c>
      <c r="B59">
        <v>284.36560100000003</v>
      </c>
    </row>
    <row r="60" spans="1:5" x14ac:dyDescent="0.35">
      <c r="A60" s="7">
        <v>44409</v>
      </c>
      <c r="B60">
        <v>301.30319200000002</v>
      </c>
    </row>
    <row r="61" spans="1:5" x14ac:dyDescent="0.35">
      <c r="A61" s="7">
        <v>44440</v>
      </c>
      <c r="B61">
        <v>299.790009</v>
      </c>
      <c r="C61">
        <v>299.790009</v>
      </c>
      <c r="D61" s="12">
        <v>299.790009</v>
      </c>
      <c r="E61" s="12">
        <v>299.790009</v>
      </c>
    </row>
    <row r="62" spans="1:5" x14ac:dyDescent="0.35">
      <c r="A62" s="7">
        <v>44470</v>
      </c>
      <c r="C62">
        <f t="shared" ref="C62:C76" si="0">_xlfn.FORECAST.ETS(A62,$B$2:$B$61,$A$2:$A$61,1,1)</f>
        <v>312.9770764629522</v>
      </c>
      <c r="D62" s="12">
        <f t="shared" ref="D62:D76" si="1">C62-_xlfn.FORECAST.ETS.CONFINT(A62,$B$2:$B$61,$A$2:$A$61,0.95,1,1)</f>
        <v>297.98129451158553</v>
      </c>
      <c r="E62" s="12">
        <f t="shared" ref="E62:E76" si="2">C62+_xlfn.FORECAST.ETS.CONFINT(A62,$B$2:$B$61,$A$2:$A$61,0.95,1,1)</f>
        <v>327.97285841431886</v>
      </c>
    </row>
    <row r="63" spans="1:5" x14ac:dyDescent="0.35">
      <c r="A63" s="7">
        <v>44501</v>
      </c>
      <c r="C63">
        <f t="shared" si="0"/>
        <v>322.98350526267814</v>
      </c>
      <c r="D63" s="12">
        <f t="shared" si="1"/>
        <v>303.46336534169484</v>
      </c>
      <c r="E63" s="12">
        <f t="shared" si="2"/>
        <v>342.50364518366143</v>
      </c>
    </row>
    <row r="64" spans="1:5" x14ac:dyDescent="0.35">
      <c r="A64" s="7">
        <v>44531</v>
      </c>
      <c r="C64">
        <f t="shared" si="0"/>
        <v>332.98993406240407</v>
      </c>
      <c r="D64" s="12">
        <f t="shared" si="1"/>
        <v>308.37469917392741</v>
      </c>
      <c r="E64" s="12">
        <f t="shared" si="2"/>
        <v>357.60516895088074</v>
      </c>
    </row>
    <row r="65" spans="1:5" x14ac:dyDescent="0.35">
      <c r="A65" s="7">
        <v>44562</v>
      </c>
      <c r="C65">
        <f t="shared" si="0"/>
        <v>342.99636286213001</v>
      </c>
      <c r="D65" s="12">
        <f t="shared" si="1"/>
        <v>312.79721924095116</v>
      </c>
      <c r="E65" s="12">
        <f t="shared" si="2"/>
        <v>373.19550648330886</v>
      </c>
    </row>
    <row r="66" spans="1:5" x14ac:dyDescent="0.35">
      <c r="A66" s="7">
        <v>44593</v>
      </c>
      <c r="C66">
        <f t="shared" si="0"/>
        <v>353.00279166185589</v>
      </c>
      <c r="D66" s="12">
        <f t="shared" si="1"/>
        <v>316.78450423785955</v>
      </c>
      <c r="E66" s="12">
        <f t="shared" si="2"/>
        <v>389.22107908585224</v>
      </c>
    </row>
    <row r="67" spans="1:5" x14ac:dyDescent="0.35">
      <c r="A67" s="7">
        <v>44621</v>
      </c>
      <c r="C67">
        <f t="shared" si="0"/>
        <v>363.00922046158189</v>
      </c>
      <c r="D67" s="12">
        <f t="shared" si="1"/>
        <v>320.37436365499616</v>
      </c>
      <c r="E67" s="12">
        <f t="shared" si="2"/>
        <v>405.64407726816762</v>
      </c>
    </row>
    <row r="68" spans="1:5" x14ac:dyDescent="0.35">
      <c r="A68" s="7">
        <v>44652</v>
      </c>
      <c r="C68">
        <f t="shared" si="0"/>
        <v>373.01564926130777</v>
      </c>
      <c r="D68" s="12">
        <f t="shared" si="1"/>
        <v>323.59519489973314</v>
      </c>
      <c r="E68" s="12">
        <f t="shared" si="2"/>
        <v>422.4361036228824</v>
      </c>
    </row>
    <row r="69" spans="1:5" x14ac:dyDescent="0.35">
      <c r="A69" s="7">
        <v>44682</v>
      </c>
      <c r="C69">
        <f t="shared" si="0"/>
        <v>383.02207806103371</v>
      </c>
      <c r="D69" s="12">
        <f t="shared" si="1"/>
        <v>326.46937478377413</v>
      </c>
      <c r="E69" s="12">
        <f t="shared" si="2"/>
        <v>439.57478133829329</v>
      </c>
    </row>
    <row r="70" spans="1:5" x14ac:dyDescent="0.35">
      <c r="A70" s="7">
        <v>44713</v>
      </c>
      <c r="C70">
        <f t="shared" si="0"/>
        <v>393.02850686075965</v>
      </c>
      <c r="D70" s="12">
        <f t="shared" si="1"/>
        <v>329.01518909186689</v>
      </c>
      <c r="E70" s="12">
        <f t="shared" si="2"/>
        <v>457.04182462965241</v>
      </c>
    </row>
    <row r="71" spans="1:5" x14ac:dyDescent="0.35">
      <c r="A71" s="7">
        <v>44743</v>
      </c>
      <c r="C71">
        <f t="shared" si="0"/>
        <v>403.03493566048559</v>
      </c>
      <c r="D71" s="12">
        <f t="shared" si="1"/>
        <v>331.2479999296005</v>
      </c>
      <c r="E71" s="12">
        <f t="shared" si="2"/>
        <v>474.82187139137068</v>
      </c>
    </row>
    <row r="72" spans="1:5" x14ac:dyDescent="0.35">
      <c r="A72" s="7">
        <v>44774</v>
      </c>
      <c r="C72">
        <f t="shared" si="0"/>
        <v>413.04136446021153</v>
      </c>
      <c r="D72" s="12">
        <f t="shared" si="1"/>
        <v>333.18099169378854</v>
      </c>
      <c r="E72" s="12">
        <f t="shared" si="2"/>
        <v>492.90173722663451</v>
      </c>
    </row>
    <row r="73" spans="1:5" x14ac:dyDescent="0.35">
      <c r="A73" s="7">
        <v>44805</v>
      </c>
      <c r="C73">
        <f t="shared" si="0"/>
        <v>423.04779325993746</v>
      </c>
      <c r="D73" s="12">
        <f t="shared" si="1"/>
        <v>334.82567096090185</v>
      </c>
      <c r="E73" s="12">
        <f t="shared" si="2"/>
        <v>511.26991555897308</v>
      </c>
    </row>
    <row r="74" spans="1:5" x14ac:dyDescent="0.35">
      <c r="A74" s="7">
        <v>44835</v>
      </c>
      <c r="C74">
        <f t="shared" si="0"/>
        <v>433.0542220596634</v>
      </c>
      <c r="D74" s="12">
        <f t="shared" si="1"/>
        <v>336.19221538949665</v>
      </c>
      <c r="E74" s="12">
        <f t="shared" si="2"/>
        <v>529.91622872983021</v>
      </c>
    </row>
    <row r="75" spans="1:5" x14ac:dyDescent="0.35">
      <c r="A75" s="7">
        <v>44866</v>
      </c>
      <c r="C75">
        <f t="shared" si="0"/>
        <v>443.06065085938928</v>
      </c>
      <c r="D75" s="12">
        <f t="shared" si="1"/>
        <v>337.2897258424091</v>
      </c>
      <c r="E75" s="12">
        <f t="shared" si="2"/>
        <v>548.83157587636947</v>
      </c>
    </row>
    <row r="76" spans="1:5" x14ac:dyDescent="0.35">
      <c r="A76" s="7">
        <v>44896</v>
      </c>
      <c r="C76">
        <f t="shared" si="0"/>
        <v>453.06707965911528</v>
      </c>
      <c r="D76" s="12">
        <f t="shared" si="1"/>
        <v>338.12641404352928</v>
      </c>
      <c r="E76" s="12">
        <f t="shared" si="2"/>
        <v>568.00774527470128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0139-66C3-4E06-A1FC-1DF94EC10A98}">
  <dimension ref="A1:I61"/>
  <sheetViews>
    <sheetView workbookViewId="0">
      <selection activeCell="J4" sqref="J4"/>
    </sheetView>
  </sheetViews>
  <sheetFormatPr defaultRowHeight="14.5" x14ac:dyDescent="0.35"/>
  <cols>
    <col min="1" max="1" width="9.453125" bestFit="1" customWidth="1"/>
    <col min="2" max="2" width="10.81640625" bestFit="1" customWidth="1"/>
    <col min="3" max="3" width="14.54296875" style="8" bestFit="1" customWidth="1"/>
    <col min="4" max="4" width="21.6328125" bestFit="1" customWidth="1"/>
    <col min="5" max="5" width="9.453125" bestFit="1" customWidth="1"/>
  </cols>
  <sheetData>
    <row r="1" spans="1:9" x14ac:dyDescent="0.35">
      <c r="A1" t="s">
        <v>12</v>
      </c>
      <c r="B1" t="s">
        <v>13</v>
      </c>
      <c r="C1" s="8" t="s">
        <v>14</v>
      </c>
      <c r="D1" t="s">
        <v>15</v>
      </c>
      <c r="E1" t="s">
        <v>16</v>
      </c>
    </row>
    <row r="2" spans="1:9" x14ac:dyDescent="0.35">
      <c r="A2" s="7">
        <v>42644</v>
      </c>
      <c r="B2">
        <v>55.439715999999997</v>
      </c>
      <c r="C2" s="8">
        <v>0</v>
      </c>
      <c r="E2" t="str">
        <f>IF(OR(MSFT__1[[#This Row],[rate of return]]&lt;$I$3,MSFT__1[[#This Row],[rate of return]]&gt;$I$5),"yes","no")</f>
        <v>yes</v>
      </c>
      <c r="H2" s="15" t="s">
        <v>17</v>
      </c>
      <c r="I2" s="15"/>
    </row>
    <row r="3" spans="1:9" x14ac:dyDescent="0.35">
      <c r="A3" s="7">
        <v>42675</v>
      </c>
      <c r="B3">
        <v>55.754288000000003</v>
      </c>
      <c r="C3" s="8">
        <f t="shared" ref="C3:C61" si="0">(B3-B2)/B2</f>
        <v>5.6741271906949418E-3</v>
      </c>
      <c r="E3" t="str">
        <f>IF(OR(MSFT__1[[#This Row],[rate of return]]&lt;$I$3,MSFT__1[[#This Row],[rate of return]]&gt;$I$5),"yes","no")</f>
        <v>no</v>
      </c>
      <c r="H3" s="10">
        <v>0.25</v>
      </c>
      <c r="I3" s="11">
        <f>QUARTILE(MSFT__1[rate of return],1)</f>
        <v>1.7488595120951692E-3</v>
      </c>
    </row>
    <row r="4" spans="1:9" x14ac:dyDescent="0.35">
      <c r="A4" s="7">
        <v>42705</v>
      </c>
      <c r="B4">
        <v>57.882114000000001</v>
      </c>
      <c r="C4" s="8">
        <f t="shared" si="0"/>
        <v>3.8164347108154244E-2</v>
      </c>
      <c r="E4" t="str">
        <f>IF(OR(MSFT__1[[#This Row],[rate of return]]&lt;$I$3,MSFT__1[[#This Row],[rate of return]]&gt;$I$5),"yes","no")</f>
        <v>no</v>
      </c>
      <c r="H4" s="10">
        <v>0.5</v>
      </c>
      <c r="I4" s="11">
        <f>QUARTILE(MSFT__1[rate of return],2)</f>
        <v>2.8315495107429291E-2</v>
      </c>
    </row>
    <row r="5" spans="1:9" x14ac:dyDescent="0.35">
      <c r="A5" s="7">
        <v>42736</v>
      </c>
      <c r="B5">
        <v>60.220123000000001</v>
      </c>
      <c r="C5" s="8">
        <f t="shared" si="0"/>
        <v>4.0392598653186708E-2</v>
      </c>
      <c r="E5" t="str">
        <f>IF(OR(MSFT__1[[#This Row],[rate of return]]&lt;$I$3,MSFT__1[[#This Row],[rate of return]]&gt;$I$5),"yes","no")</f>
        <v>no</v>
      </c>
      <c r="H5" s="10">
        <v>0.75</v>
      </c>
      <c r="I5" s="11">
        <f>QUARTILE(MSFT__1[rate of return],3)</f>
        <v>5.7260509857000652E-2</v>
      </c>
    </row>
    <row r="6" spans="1:9" x14ac:dyDescent="0.35">
      <c r="A6" s="7">
        <v>42767</v>
      </c>
      <c r="B6">
        <v>59.596038999999998</v>
      </c>
      <c r="C6" s="8">
        <f t="shared" si="0"/>
        <v>-1.0363379696185665E-2</v>
      </c>
      <c r="E6" t="str">
        <f>IF(OR(MSFT__1[[#This Row],[rate of return]]&lt;$I$3,MSFT__1[[#This Row],[rate of return]]&gt;$I$5),"yes","no")</f>
        <v>yes</v>
      </c>
    </row>
    <row r="7" spans="1:9" x14ac:dyDescent="0.35">
      <c r="A7" s="7">
        <v>42795</v>
      </c>
      <c r="B7">
        <v>61.719127999999998</v>
      </c>
      <c r="C7" s="8">
        <f t="shared" si="0"/>
        <v>3.5624666263474325E-2</v>
      </c>
      <c r="D7" s="9">
        <f>AVERAGE(C2:C6)</f>
        <v>1.4773538651170042E-2</v>
      </c>
      <c r="E7" t="str">
        <f>IF(OR(MSFT__1[[#This Row],[rate of return]]&lt;$I$3,MSFT__1[[#This Row],[rate of return]]&gt;$I$5),"yes","no")</f>
        <v>no</v>
      </c>
    </row>
    <row r="8" spans="1:9" x14ac:dyDescent="0.35">
      <c r="A8" s="7">
        <v>42826</v>
      </c>
      <c r="B8">
        <v>64.155663000000004</v>
      </c>
      <c r="C8" s="8">
        <f t="shared" si="0"/>
        <v>3.9477793659042082E-2</v>
      </c>
      <c r="D8" s="9">
        <f t="shared" ref="D8:D61" si="1">AVERAGE(C3:C7)</f>
        <v>2.1898471903864909E-2</v>
      </c>
      <c r="E8" t="str">
        <f>IF(OR(MSFT__1[[#This Row],[rate of return]]&lt;$I$3,MSFT__1[[#This Row],[rate of return]]&gt;$I$5),"yes","no")</f>
        <v>no</v>
      </c>
    </row>
    <row r="9" spans="1:9" x14ac:dyDescent="0.35">
      <c r="A9" s="7">
        <v>42856</v>
      </c>
      <c r="B9">
        <v>65.448891000000003</v>
      </c>
      <c r="C9" s="8">
        <f t="shared" si="0"/>
        <v>2.0157659348014206E-2</v>
      </c>
      <c r="D9" s="9">
        <f>AVERAGE(C4:C8)</f>
        <v>2.8659205197534336E-2</v>
      </c>
      <c r="E9" t="str">
        <f>IF(OR(MSFT__1[[#This Row],[rate of return]]&lt;$I$3,MSFT__1[[#This Row],[rate of return]]&gt;$I$5),"yes","no")</f>
        <v>no</v>
      </c>
    </row>
    <row r="10" spans="1:9" x14ac:dyDescent="0.35">
      <c r="A10" s="7">
        <v>42887</v>
      </c>
      <c r="B10">
        <v>64.966385000000002</v>
      </c>
      <c r="C10" s="8">
        <f t="shared" si="0"/>
        <v>-7.3722563152368885E-3</v>
      </c>
      <c r="D10" s="9">
        <f t="shared" si="1"/>
        <v>2.5057867645506333E-2</v>
      </c>
      <c r="E10" t="str">
        <f>IF(OR(MSFT__1[[#This Row],[rate of return]]&lt;$I$3,MSFT__1[[#This Row],[rate of return]]&gt;$I$5),"yes","no")</f>
        <v>yes</v>
      </c>
    </row>
    <row r="11" spans="1:9" x14ac:dyDescent="0.35">
      <c r="A11" s="7">
        <v>42917</v>
      </c>
      <c r="B11">
        <v>68.519592000000003</v>
      </c>
      <c r="C11" s="8">
        <f t="shared" si="0"/>
        <v>5.4693007776252293E-2</v>
      </c>
      <c r="D11" s="9">
        <f t="shared" si="1"/>
        <v>1.5504896651821611E-2</v>
      </c>
      <c r="E11" t="str">
        <f>IF(OR(MSFT__1[[#This Row],[rate of return]]&lt;$I$3,MSFT__1[[#This Row],[rate of return]]&gt;$I$5),"yes","no")</f>
        <v>no</v>
      </c>
    </row>
    <row r="12" spans="1:9" x14ac:dyDescent="0.35">
      <c r="A12" s="7">
        <v>42948</v>
      </c>
      <c r="B12">
        <v>70.470551</v>
      </c>
      <c r="C12" s="8">
        <f t="shared" si="0"/>
        <v>2.8473009588264878E-2</v>
      </c>
      <c r="D12" s="9">
        <f t="shared" si="1"/>
        <v>2.8516174146309203E-2</v>
      </c>
      <c r="E12" t="str">
        <f>IF(OR(MSFT__1[[#This Row],[rate of return]]&lt;$I$3,MSFT__1[[#This Row],[rate of return]]&gt;$I$5),"yes","no")</f>
        <v>no</v>
      </c>
    </row>
    <row r="13" spans="1:9" x14ac:dyDescent="0.35">
      <c r="A13" s="7">
        <v>42979</v>
      </c>
      <c r="B13">
        <v>70.580719000000002</v>
      </c>
      <c r="C13" s="8">
        <f t="shared" si="0"/>
        <v>1.5633196908024971E-3</v>
      </c>
      <c r="D13" s="9">
        <f t="shared" si="1"/>
        <v>2.7085842811267313E-2</v>
      </c>
      <c r="E13" t="str">
        <f>IF(OR(MSFT__1[[#This Row],[rate of return]]&lt;$I$3,MSFT__1[[#This Row],[rate of return]]&gt;$I$5),"yes","no")</f>
        <v>yes</v>
      </c>
    </row>
    <row r="14" spans="1:9" x14ac:dyDescent="0.35">
      <c r="A14" s="7">
        <v>43009</v>
      </c>
      <c r="B14">
        <v>78.814667</v>
      </c>
      <c r="C14" s="8">
        <f t="shared" si="0"/>
        <v>0.11666001872267691</v>
      </c>
      <c r="D14" s="9">
        <f t="shared" si="1"/>
        <v>1.9502948017619395E-2</v>
      </c>
      <c r="E14" t="str">
        <f>IF(OR(MSFT__1[[#This Row],[rate of return]]&lt;$I$3,MSFT__1[[#This Row],[rate of return]]&gt;$I$5),"yes","no")</f>
        <v>yes</v>
      </c>
    </row>
    <row r="15" spans="1:9" x14ac:dyDescent="0.35">
      <c r="A15" s="7">
        <v>43040</v>
      </c>
      <c r="B15">
        <v>79.752701000000002</v>
      </c>
      <c r="C15" s="8">
        <f t="shared" si="0"/>
        <v>1.1901769501861904E-2</v>
      </c>
      <c r="D15" s="9">
        <f t="shared" si="1"/>
        <v>3.8803419892551941E-2</v>
      </c>
      <c r="E15" t="str">
        <f>IF(OR(MSFT__1[[#This Row],[rate of return]]&lt;$I$3,MSFT__1[[#This Row],[rate of return]]&gt;$I$5),"yes","no")</f>
        <v>no</v>
      </c>
    </row>
    <row r="16" spans="1:9" x14ac:dyDescent="0.35">
      <c r="A16" s="7">
        <v>43070</v>
      </c>
      <c r="B16">
        <v>81.457863000000003</v>
      </c>
      <c r="C16" s="8">
        <f t="shared" si="0"/>
        <v>2.1380617566795653E-2</v>
      </c>
      <c r="D16" s="9">
        <f t="shared" si="1"/>
        <v>4.2658225055971694E-2</v>
      </c>
      <c r="E16" t="str">
        <f>IF(OR(MSFT__1[[#This Row],[rate of return]]&lt;$I$3,MSFT__1[[#This Row],[rate of return]]&gt;$I$5),"yes","no")</f>
        <v>no</v>
      </c>
    </row>
    <row r="17" spans="1:5" x14ac:dyDescent="0.35">
      <c r="A17" s="7">
        <v>43101</v>
      </c>
      <c r="B17">
        <v>90.475914000000003</v>
      </c>
      <c r="C17" s="8">
        <f t="shared" si="0"/>
        <v>0.11070817067715119</v>
      </c>
      <c r="D17" s="9">
        <f t="shared" si="1"/>
        <v>3.5995747014080363E-2</v>
      </c>
      <c r="E17" t="str">
        <f>IF(OR(MSFT__1[[#This Row],[rate of return]]&lt;$I$3,MSFT__1[[#This Row],[rate of return]]&gt;$I$5),"yes","no")</f>
        <v>yes</v>
      </c>
    </row>
    <row r="18" spans="1:5" x14ac:dyDescent="0.35">
      <c r="A18" s="7">
        <v>43132</v>
      </c>
      <c r="B18">
        <v>89.295113000000001</v>
      </c>
      <c r="C18" s="8">
        <f t="shared" si="0"/>
        <v>-1.305099830215589E-2</v>
      </c>
      <c r="D18" s="9">
        <f t="shared" si="1"/>
        <v>5.2442779231857625E-2</v>
      </c>
      <c r="E18" t="str">
        <f>IF(OR(MSFT__1[[#This Row],[rate of return]]&lt;$I$3,MSFT__1[[#This Row],[rate of return]]&gt;$I$5),"yes","no")</f>
        <v>yes</v>
      </c>
    </row>
    <row r="19" spans="1:5" x14ac:dyDescent="0.35">
      <c r="A19" s="7">
        <v>43160</v>
      </c>
      <c r="B19">
        <v>87.322685000000007</v>
      </c>
      <c r="C19" s="8">
        <f t="shared" si="0"/>
        <v>-2.208886840201427E-2</v>
      </c>
      <c r="D19" s="9">
        <f t="shared" si="1"/>
        <v>4.9519915633265951E-2</v>
      </c>
      <c r="E19" t="str">
        <f>IF(OR(MSFT__1[[#This Row],[rate of return]]&lt;$I$3,MSFT__1[[#This Row],[rate of return]]&gt;$I$5),"yes","no")</f>
        <v>yes</v>
      </c>
    </row>
    <row r="20" spans="1:5" x14ac:dyDescent="0.35">
      <c r="A20" s="7">
        <v>43191</v>
      </c>
      <c r="B20">
        <v>89.475357000000002</v>
      </c>
      <c r="C20" s="8">
        <f t="shared" si="0"/>
        <v>2.4651921777256336E-2</v>
      </c>
      <c r="D20" s="9">
        <f t="shared" si="1"/>
        <v>2.1770138208327718E-2</v>
      </c>
      <c r="E20" t="str">
        <f>IF(OR(MSFT__1[[#This Row],[rate of return]]&lt;$I$3,MSFT__1[[#This Row],[rate of return]]&gt;$I$5),"yes","no")</f>
        <v>no</v>
      </c>
    </row>
    <row r="21" spans="1:5" x14ac:dyDescent="0.35">
      <c r="A21" s="7">
        <v>43221</v>
      </c>
      <c r="B21">
        <v>94.565276999999995</v>
      </c>
      <c r="C21" s="8">
        <f t="shared" si="0"/>
        <v>5.6886277637316296E-2</v>
      </c>
      <c r="D21" s="9">
        <f t="shared" si="1"/>
        <v>2.4320168663406604E-2</v>
      </c>
      <c r="E21" t="str">
        <f>IF(OR(MSFT__1[[#This Row],[rate of return]]&lt;$I$3,MSFT__1[[#This Row],[rate of return]]&gt;$I$5),"yes","no")</f>
        <v>no</v>
      </c>
    </row>
    <row r="22" spans="1:5" x14ac:dyDescent="0.35">
      <c r="A22" s="7">
        <v>43252</v>
      </c>
      <c r="B22">
        <v>94.754149999999996</v>
      </c>
      <c r="C22" s="8">
        <f t="shared" si="0"/>
        <v>1.9972764421765611E-3</v>
      </c>
      <c r="D22" s="9">
        <f t="shared" si="1"/>
        <v>3.1421300677510734E-2</v>
      </c>
      <c r="E22" t="str">
        <f>IF(OR(MSFT__1[[#This Row],[rate of return]]&lt;$I$3,MSFT__1[[#This Row],[rate of return]]&gt;$I$5),"yes","no")</f>
        <v>no</v>
      </c>
    </row>
    <row r="23" spans="1:5" x14ac:dyDescent="0.35">
      <c r="A23" s="7">
        <v>43282</v>
      </c>
      <c r="B23">
        <v>101.93208300000001</v>
      </c>
      <c r="C23" s="8">
        <f t="shared" si="0"/>
        <v>7.5753230861128618E-2</v>
      </c>
      <c r="D23" s="9">
        <f t="shared" si="1"/>
        <v>9.679121830515806E-3</v>
      </c>
      <c r="E23" t="str">
        <f>IF(OR(MSFT__1[[#This Row],[rate of return]]&lt;$I$3,MSFT__1[[#This Row],[rate of return]]&gt;$I$5),"yes","no")</f>
        <v>yes</v>
      </c>
    </row>
    <row r="24" spans="1:5" x14ac:dyDescent="0.35">
      <c r="A24" s="7">
        <v>43313</v>
      </c>
      <c r="B24">
        <v>107.93768300000001</v>
      </c>
      <c r="C24" s="8">
        <f t="shared" si="0"/>
        <v>5.8917661870993072E-2</v>
      </c>
      <c r="D24" s="9">
        <f t="shared" si="1"/>
        <v>2.743996766317271E-2</v>
      </c>
      <c r="E24" t="str">
        <f>IF(OR(MSFT__1[[#This Row],[rate of return]]&lt;$I$3,MSFT__1[[#This Row],[rate of return]]&gt;$I$5),"yes","no")</f>
        <v>yes</v>
      </c>
    </row>
    <row r="25" spans="1:5" x14ac:dyDescent="0.35">
      <c r="A25" s="7">
        <v>43344</v>
      </c>
      <c r="B25">
        <v>110.32083900000001</v>
      </c>
      <c r="C25" s="8">
        <f t="shared" si="0"/>
        <v>2.2078999046144056E-2</v>
      </c>
      <c r="D25" s="9">
        <f t="shared" si="1"/>
        <v>4.3641273717774175E-2</v>
      </c>
      <c r="E25" t="str">
        <f>IF(OR(MSFT__1[[#This Row],[rate of return]]&lt;$I$3,MSFT__1[[#This Row],[rate of return]]&gt;$I$5),"yes","no")</f>
        <v>no</v>
      </c>
    </row>
    <row r="26" spans="1:5" x14ac:dyDescent="0.35">
      <c r="A26" s="7">
        <v>43374</v>
      </c>
      <c r="B26">
        <v>103.028481</v>
      </c>
      <c r="C26" s="8">
        <f t="shared" si="0"/>
        <v>-6.6101364584437272E-2</v>
      </c>
      <c r="D26" s="9">
        <f t="shared" si="1"/>
        <v>4.312668917155172E-2</v>
      </c>
      <c r="E26" t="str">
        <f>IF(OR(MSFT__1[[#This Row],[rate of return]]&lt;$I$3,MSFT__1[[#This Row],[rate of return]]&gt;$I$5),"yes","no")</f>
        <v>yes</v>
      </c>
    </row>
    <row r="27" spans="1:5" x14ac:dyDescent="0.35">
      <c r="A27" s="7">
        <v>43405</v>
      </c>
      <c r="B27">
        <v>106.96405</v>
      </c>
      <c r="C27" s="8">
        <f t="shared" si="0"/>
        <v>3.8198845229990348E-2</v>
      </c>
      <c r="D27" s="9">
        <f t="shared" si="1"/>
        <v>1.8529160727201004E-2</v>
      </c>
      <c r="E27" t="str">
        <f>IF(OR(MSFT__1[[#This Row],[rate of return]]&lt;$I$3,MSFT__1[[#This Row],[rate of return]]&gt;$I$5),"yes","no")</f>
        <v>no</v>
      </c>
    </row>
    <row r="28" spans="1:5" x14ac:dyDescent="0.35">
      <c r="A28" s="7">
        <v>43435</v>
      </c>
      <c r="B28">
        <v>98.397255000000001</v>
      </c>
      <c r="C28" s="8">
        <f t="shared" si="0"/>
        <v>-8.0090413554834539E-2</v>
      </c>
      <c r="D28" s="9">
        <f t="shared" si="1"/>
        <v>2.5769474484763761E-2</v>
      </c>
      <c r="E28" t="str">
        <f>IF(OR(MSFT__1[[#This Row],[rate of return]]&lt;$I$3,MSFT__1[[#This Row],[rate of return]]&gt;$I$5),"yes","no")</f>
        <v>yes</v>
      </c>
    </row>
    <row r="29" spans="1:5" x14ac:dyDescent="0.35">
      <c r="A29" s="7">
        <v>43466</v>
      </c>
      <c r="B29">
        <v>101.167923</v>
      </c>
      <c r="C29" s="8">
        <f t="shared" si="0"/>
        <v>2.8157980626593703E-2</v>
      </c>
      <c r="D29" s="9">
        <f t="shared" si="1"/>
        <v>-5.3992543984288672E-3</v>
      </c>
      <c r="E29" t="str">
        <f>IF(OR(MSFT__1[[#This Row],[rate of return]]&lt;$I$3,MSFT__1[[#This Row],[rate of return]]&gt;$I$5),"yes","no")</f>
        <v>no</v>
      </c>
    </row>
    <row r="30" spans="1:5" x14ac:dyDescent="0.35">
      <c r="A30" s="7">
        <v>43497</v>
      </c>
      <c r="B30">
        <v>108.530525</v>
      </c>
      <c r="C30" s="8">
        <f t="shared" si="0"/>
        <v>7.2776051753083784E-2</v>
      </c>
      <c r="D30" s="9">
        <f t="shared" si="1"/>
        <v>-1.1551190647308741E-2</v>
      </c>
      <c r="E30" t="str">
        <f>IF(OR(MSFT__1[[#This Row],[rate of return]]&lt;$I$3,MSFT__1[[#This Row],[rate of return]]&gt;$I$5),"yes","no")</f>
        <v>yes</v>
      </c>
    </row>
    <row r="31" spans="1:5" x14ac:dyDescent="0.35">
      <c r="A31" s="7">
        <v>43525</v>
      </c>
      <c r="B31">
        <v>114.743881</v>
      </c>
      <c r="C31" s="8">
        <f t="shared" si="0"/>
        <v>5.7249847450751803E-2</v>
      </c>
      <c r="D31" s="9">
        <f t="shared" si="1"/>
        <v>-1.4117801059207956E-3</v>
      </c>
      <c r="E31" t="str">
        <f>IF(OR(MSFT__1[[#This Row],[rate of return]]&lt;$I$3,MSFT__1[[#This Row],[rate of return]]&gt;$I$5),"yes","no")</f>
        <v>no</v>
      </c>
    </row>
    <row r="32" spans="1:5" x14ac:dyDescent="0.35">
      <c r="A32" s="7">
        <v>43556</v>
      </c>
      <c r="B32">
        <v>127.06081399999999</v>
      </c>
      <c r="C32" s="8">
        <f t="shared" si="0"/>
        <v>0.10734283076933743</v>
      </c>
      <c r="D32" s="9">
        <f t="shared" si="1"/>
        <v>2.3258462301117021E-2</v>
      </c>
      <c r="E32" t="str">
        <f>IF(OR(MSFT__1[[#This Row],[rate of return]]&lt;$I$3,MSFT__1[[#This Row],[rate of return]]&gt;$I$5),"yes","no")</f>
        <v>yes</v>
      </c>
    </row>
    <row r="33" spans="1:5" x14ac:dyDescent="0.35">
      <c r="A33" s="7">
        <v>43586</v>
      </c>
      <c r="B33">
        <v>120.328323</v>
      </c>
      <c r="C33" s="8">
        <f t="shared" si="0"/>
        <v>-5.2986367614487315E-2</v>
      </c>
      <c r="D33" s="9">
        <f t="shared" si="1"/>
        <v>3.7087259408986439E-2</v>
      </c>
      <c r="E33" t="str">
        <f>IF(OR(MSFT__1[[#This Row],[rate of return]]&lt;$I$3,MSFT__1[[#This Row],[rate of return]]&gt;$I$5),"yes","no")</f>
        <v>yes</v>
      </c>
    </row>
    <row r="34" spans="1:5" x14ac:dyDescent="0.35">
      <c r="A34" s="7">
        <v>43617</v>
      </c>
      <c r="B34">
        <v>130.81218000000001</v>
      </c>
      <c r="C34" s="8">
        <f t="shared" si="0"/>
        <v>8.7127093095114558E-2</v>
      </c>
      <c r="D34" s="9">
        <f t="shared" si="1"/>
        <v>4.250806859705588E-2</v>
      </c>
      <c r="E34" t="str">
        <f>IF(OR(MSFT__1[[#This Row],[rate of return]]&lt;$I$3,MSFT__1[[#This Row],[rate of return]]&gt;$I$5),"yes","no")</f>
        <v>yes</v>
      </c>
    </row>
    <row r="35" spans="1:5" x14ac:dyDescent="0.35">
      <c r="A35" s="7">
        <v>43647</v>
      </c>
      <c r="B35">
        <v>133.067871</v>
      </c>
      <c r="C35" s="8">
        <f t="shared" si="0"/>
        <v>1.7243738312441428E-2</v>
      </c>
      <c r="D35" s="9">
        <f t="shared" si="1"/>
        <v>5.4301891090760057E-2</v>
      </c>
      <c r="E35" t="str">
        <f>IF(OR(MSFT__1[[#This Row],[rate of return]]&lt;$I$3,MSFT__1[[#This Row],[rate of return]]&gt;$I$5),"yes","no")</f>
        <v>no</v>
      </c>
    </row>
    <row r="36" spans="1:5" x14ac:dyDescent="0.35">
      <c r="A36" s="7">
        <v>43678</v>
      </c>
      <c r="B36">
        <v>134.62051400000001</v>
      </c>
      <c r="C36" s="8">
        <f t="shared" si="0"/>
        <v>1.1668053214738948E-2</v>
      </c>
      <c r="D36" s="9">
        <f t="shared" si="1"/>
        <v>4.3195428402631575E-2</v>
      </c>
      <c r="E36" t="str">
        <f>IF(OR(MSFT__1[[#This Row],[rate of return]]&lt;$I$3,MSFT__1[[#This Row],[rate of return]]&gt;$I$5),"yes","no")</f>
        <v>no</v>
      </c>
    </row>
    <row r="37" spans="1:5" x14ac:dyDescent="0.35">
      <c r="A37" s="7">
        <v>43709</v>
      </c>
      <c r="B37">
        <v>136.21513400000001</v>
      </c>
      <c r="C37" s="8">
        <f t="shared" si="0"/>
        <v>1.1845297218223307E-2</v>
      </c>
      <c r="D37" s="9">
        <f t="shared" si="1"/>
        <v>3.4079069555429012E-2</v>
      </c>
      <c r="E37" t="str">
        <f>IF(OR(MSFT__1[[#This Row],[rate of return]]&lt;$I$3,MSFT__1[[#This Row],[rate of return]]&gt;$I$5),"yes","no")</f>
        <v>no</v>
      </c>
    </row>
    <row r="38" spans="1:5" x14ac:dyDescent="0.35">
      <c r="A38" s="7">
        <v>43739</v>
      </c>
      <c r="B38">
        <v>140.46722399999999</v>
      </c>
      <c r="C38" s="8">
        <f t="shared" si="0"/>
        <v>3.121598808543536E-2</v>
      </c>
      <c r="D38" s="9">
        <f t="shared" si="1"/>
        <v>1.4979562845206185E-2</v>
      </c>
      <c r="E38" t="str">
        <f>IF(OR(MSFT__1[[#This Row],[rate of return]]&lt;$I$3,MSFT__1[[#This Row],[rate of return]]&gt;$I$5),"yes","no")</f>
        <v>no</v>
      </c>
    </row>
    <row r="39" spans="1:5" x14ac:dyDescent="0.35">
      <c r="A39" s="7">
        <v>43770</v>
      </c>
      <c r="B39">
        <v>148.31509399999999</v>
      </c>
      <c r="C39" s="8">
        <f t="shared" si="0"/>
        <v>5.5869759339730395E-2</v>
      </c>
      <c r="D39" s="9">
        <f t="shared" si="1"/>
        <v>3.1820033985190718E-2</v>
      </c>
      <c r="E39" t="str">
        <f>IF(OR(MSFT__1[[#This Row],[rate of return]]&lt;$I$3,MSFT__1[[#This Row],[rate of return]]&gt;$I$5),"yes","no")</f>
        <v>no</v>
      </c>
    </row>
    <row r="40" spans="1:5" x14ac:dyDescent="0.35">
      <c r="A40" s="7">
        <v>43800</v>
      </c>
      <c r="B40">
        <v>155.03285199999999</v>
      </c>
      <c r="C40" s="8">
        <f t="shared" si="0"/>
        <v>4.5293825589996957E-2</v>
      </c>
      <c r="D40" s="9">
        <f t="shared" si="1"/>
        <v>2.5568567234113888E-2</v>
      </c>
      <c r="E40" t="str">
        <f>IF(OR(MSFT__1[[#This Row],[rate of return]]&lt;$I$3,MSFT__1[[#This Row],[rate of return]]&gt;$I$5),"yes","no")</f>
        <v>no</v>
      </c>
    </row>
    <row r="41" spans="1:5" x14ac:dyDescent="0.35">
      <c r="A41" s="7">
        <v>43831</v>
      </c>
      <c r="B41">
        <v>167.350922</v>
      </c>
      <c r="C41" s="8">
        <f t="shared" si="0"/>
        <v>7.9454579084954249E-2</v>
      </c>
      <c r="D41" s="9">
        <f t="shared" si="1"/>
        <v>3.1178584689624995E-2</v>
      </c>
      <c r="E41" t="str">
        <f>IF(OR(MSFT__1[[#This Row],[rate of return]]&lt;$I$3,MSFT__1[[#This Row],[rate of return]]&gt;$I$5),"yes","no")</f>
        <v>yes</v>
      </c>
    </row>
    <row r="42" spans="1:5" x14ac:dyDescent="0.35">
      <c r="A42" s="7">
        <v>43862</v>
      </c>
      <c r="B42">
        <v>159.26994300000001</v>
      </c>
      <c r="C42" s="8">
        <f t="shared" si="0"/>
        <v>-4.8287627599685322E-2</v>
      </c>
      <c r="D42" s="9">
        <f t="shared" si="1"/>
        <v>4.4735889863668055E-2</v>
      </c>
      <c r="E42" t="str">
        <f>IF(OR(MSFT__1[[#This Row],[rate of return]]&lt;$I$3,MSFT__1[[#This Row],[rate of return]]&gt;$I$5),"yes","no")</f>
        <v>yes</v>
      </c>
    </row>
    <row r="43" spans="1:5" x14ac:dyDescent="0.35">
      <c r="A43" s="7">
        <v>43891</v>
      </c>
      <c r="B43">
        <v>155.466171</v>
      </c>
      <c r="C43" s="8">
        <f t="shared" si="0"/>
        <v>-2.3882547631727407E-2</v>
      </c>
      <c r="D43" s="9">
        <f t="shared" si="1"/>
        <v>3.2709304900086326E-2</v>
      </c>
      <c r="E43" t="str">
        <f>IF(OR(MSFT__1[[#This Row],[rate of return]]&lt;$I$3,MSFT__1[[#This Row],[rate of return]]&gt;$I$5),"yes","no")</f>
        <v>yes</v>
      </c>
    </row>
    <row r="44" spans="1:5" x14ac:dyDescent="0.35">
      <c r="A44" s="7">
        <v>43922</v>
      </c>
      <c r="B44">
        <v>176.66029399999999</v>
      </c>
      <c r="C44" s="8">
        <f t="shared" si="0"/>
        <v>0.136326268690312</v>
      </c>
      <c r="D44" s="9">
        <f t="shared" si="1"/>
        <v>2.1689597756653776E-2</v>
      </c>
      <c r="E44" t="str">
        <f>IF(OR(MSFT__1[[#This Row],[rate of return]]&lt;$I$3,MSFT__1[[#This Row],[rate of return]]&gt;$I$5),"yes","no")</f>
        <v>yes</v>
      </c>
    </row>
    <row r="45" spans="1:5" x14ac:dyDescent="0.35">
      <c r="A45" s="7">
        <v>43952</v>
      </c>
      <c r="B45">
        <v>180.642807</v>
      </c>
      <c r="C45" s="8">
        <f t="shared" si="0"/>
        <v>2.2543339591634619E-2</v>
      </c>
      <c r="D45" s="9">
        <f t="shared" si="1"/>
        <v>3.7780899626770094E-2</v>
      </c>
      <c r="E45" t="str">
        <f>IF(OR(MSFT__1[[#This Row],[rate of return]]&lt;$I$3,MSFT__1[[#This Row],[rate of return]]&gt;$I$5),"yes","no")</f>
        <v>no</v>
      </c>
    </row>
    <row r="46" spans="1:5" x14ac:dyDescent="0.35">
      <c r="A46" s="7">
        <v>43983</v>
      </c>
      <c r="B46">
        <v>201.17326399999999</v>
      </c>
      <c r="C46" s="8">
        <f t="shared" si="0"/>
        <v>0.11365222530006402</v>
      </c>
      <c r="D46" s="9">
        <f t="shared" si="1"/>
        <v>3.3230802427097625E-2</v>
      </c>
      <c r="E46" t="str">
        <f>IF(OR(MSFT__1[[#This Row],[rate of return]]&lt;$I$3,MSFT__1[[#This Row],[rate of return]]&gt;$I$5),"yes","no")</f>
        <v>yes</v>
      </c>
    </row>
    <row r="47" spans="1:5" x14ac:dyDescent="0.35">
      <c r="A47" s="7">
        <v>44013</v>
      </c>
      <c r="B47">
        <v>202.656036</v>
      </c>
      <c r="C47" s="8">
        <f t="shared" si="0"/>
        <v>7.3706215752407907E-3</v>
      </c>
      <c r="D47" s="9">
        <f t="shared" si="1"/>
        <v>4.0070331670119586E-2</v>
      </c>
      <c r="E47" t="str">
        <f>IF(OR(MSFT__1[[#This Row],[rate of return]]&lt;$I$3,MSFT__1[[#This Row],[rate of return]]&gt;$I$5),"yes","no")</f>
        <v>no</v>
      </c>
    </row>
    <row r="48" spans="1:5" x14ac:dyDescent="0.35">
      <c r="A48" s="7">
        <v>44044</v>
      </c>
      <c r="B48">
        <v>222.94044500000001</v>
      </c>
      <c r="C48" s="8">
        <f t="shared" si="0"/>
        <v>0.10009279467007837</v>
      </c>
      <c r="D48" s="9">
        <f t="shared" si="1"/>
        <v>5.1201981505104799E-2</v>
      </c>
      <c r="E48" t="str">
        <f>IF(OR(MSFT__1[[#This Row],[rate of return]]&lt;$I$3,MSFT__1[[#This Row],[rate of return]]&gt;$I$5),"yes","no")</f>
        <v>yes</v>
      </c>
    </row>
    <row r="49" spans="1:5" x14ac:dyDescent="0.35">
      <c r="A49" s="7">
        <v>44075</v>
      </c>
      <c r="B49">
        <v>208.41755699999999</v>
      </c>
      <c r="C49" s="8">
        <f t="shared" si="0"/>
        <v>-6.5142455421222573E-2</v>
      </c>
      <c r="D49" s="9">
        <f t="shared" si="1"/>
        <v>7.5997049965465954E-2</v>
      </c>
      <c r="E49" t="str">
        <f>IF(OR(MSFT__1[[#This Row],[rate of return]]&lt;$I$3,MSFT__1[[#This Row],[rate of return]]&gt;$I$5),"yes","no")</f>
        <v>yes</v>
      </c>
    </row>
    <row r="50" spans="1:5" x14ac:dyDescent="0.35">
      <c r="A50" s="7">
        <v>44105</v>
      </c>
      <c r="B50">
        <v>200.62902800000001</v>
      </c>
      <c r="C50" s="8">
        <f t="shared" si="0"/>
        <v>-3.7369831563662283E-2</v>
      </c>
      <c r="D50" s="9">
        <f t="shared" si="1"/>
        <v>3.5703305143159045E-2</v>
      </c>
      <c r="E50" t="str">
        <f>IF(OR(MSFT__1[[#This Row],[rate of return]]&lt;$I$3,MSFT__1[[#This Row],[rate of return]]&gt;$I$5),"yes","no")</f>
        <v>yes</v>
      </c>
    </row>
    <row r="51" spans="1:5" x14ac:dyDescent="0.35">
      <c r="A51" s="7">
        <v>44136</v>
      </c>
      <c r="B51">
        <v>212.12356600000001</v>
      </c>
      <c r="C51" s="8">
        <f t="shared" si="0"/>
        <v>5.7292497075747212E-2</v>
      </c>
      <c r="D51" s="9">
        <f t="shared" si="1"/>
        <v>2.3720670912099666E-2</v>
      </c>
      <c r="E51" t="str">
        <f>IF(OR(MSFT__1[[#This Row],[rate of return]]&lt;$I$3,MSFT__1[[#This Row],[rate of return]]&gt;$I$5),"yes","no")</f>
        <v>yes</v>
      </c>
    </row>
    <row r="52" spans="1:5" x14ac:dyDescent="0.35">
      <c r="A52" s="7">
        <v>44166</v>
      </c>
      <c r="B52">
        <v>220.97463999999999</v>
      </c>
      <c r="C52" s="8">
        <f t="shared" si="0"/>
        <v>4.1726028686506156E-2</v>
      </c>
      <c r="D52" s="9">
        <f t="shared" si="1"/>
        <v>1.2448725267236303E-2</v>
      </c>
      <c r="E52" t="str">
        <f>IF(OR(MSFT__1[[#This Row],[rate of return]]&lt;$I$3,MSFT__1[[#This Row],[rate of return]]&gt;$I$5),"yes","no")</f>
        <v>no</v>
      </c>
    </row>
    <row r="53" spans="1:5" x14ac:dyDescent="0.35">
      <c r="A53" s="7">
        <v>44197</v>
      </c>
      <c r="B53">
        <v>230.45263700000001</v>
      </c>
      <c r="C53" s="8">
        <f t="shared" si="0"/>
        <v>4.2891786134372778E-2</v>
      </c>
      <c r="D53" s="9">
        <f t="shared" si="1"/>
        <v>1.9319806689489377E-2</v>
      </c>
      <c r="E53" t="str">
        <f>IF(OR(MSFT__1[[#This Row],[rate of return]]&lt;$I$3,MSFT__1[[#This Row],[rate of return]]&gt;$I$5),"yes","no")</f>
        <v>no</v>
      </c>
    </row>
    <row r="54" spans="1:5" x14ac:dyDescent="0.35">
      <c r="A54" s="7">
        <v>44228</v>
      </c>
      <c r="B54">
        <v>230.86991900000001</v>
      </c>
      <c r="C54" s="8">
        <f t="shared" si="0"/>
        <v>1.8107061191927265E-3</v>
      </c>
      <c r="D54" s="9">
        <f t="shared" si="1"/>
        <v>7.8796049823482602E-3</v>
      </c>
      <c r="E54" t="str">
        <f>IF(OR(MSFT__1[[#This Row],[rate of return]]&lt;$I$3,MSFT__1[[#This Row],[rate of return]]&gt;$I$5),"yes","no")</f>
        <v>no</v>
      </c>
    </row>
    <row r="55" spans="1:5" x14ac:dyDescent="0.35">
      <c r="A55" s="7">
        <v>44256</v>
      </c>
      <c r="B55">
        <v>234.77737400000001</v>
      </c>
      <c r="C55" s="8">
        <f t="shared" si="0"/>
        <v>1.6924920392075844E-2</v>
      </c>
      <c r="D55" s="9">
        <f t="shared" si="1"/>
        <v>2.1270237290431319E-2</v>
      </c>
      <c r="E55" t="str">
        <f>IF(OR(MSFT__1[[#This Row],[rate of return]]&lt;$I$3,MSFT__1[[#This Row],[rate of return]]&gt;$I$5),"yes","no")</f>
        <v>no</v>
      </c>
    </row>
    <row r="56" spans="1:5" x14ac:dyDescent="0.35">
      <c r="A56" s="7">
        <v>44287</v>
      </c>
      <c r="B56">
        <v>251.11827099999999</v>
      </c>
      <c r="C56" s="8">
        <f t="shared" si="0"/>
        <v>6.960166868550112E-2</v>
      </c>
      <c r="D56" s="9">
        <f t="shared" si="1"/>
        <v>3.212918768157895E-2</v>
      </c>
      <c r="E56" t="str">
        <f>IF(OR(MSFT__1[[#This Row],[rate of return]]&lt;$I$3,MSFT__1[[#This Row],[rate of return]]&gt;$I$5),"yes","no")</f>
        <v>yes</v>
      </c>
    </row>
    <row r="57" spans="1:5" x14ac:dyDescent="0.35">
      <c r="A57" s="7">
        <v>44317</v>
      </c>
      <c r="B57">
        <v>248.62879899999999</v>
      </c>
      <c r="C57" s="8">
        <f t="shared" si="0"/>
        <v>-9.9135438854626654E-3</v>
      </c>
      <c r="D57" s="9">
        <f t="shared" si="1"/>
        <v>3.4591022003529724E-2</v>
      </c>
      <c r="E57" t="str">
        <f>IF(OR(MSFT__1[[#This Row],[rate of return]]&lt;$I$3,MSFT__1[[#This Row],[rate of return]]&gt;$I$5),"yes","no")</f>
        <v>yes</v>
      </c>
    </row>
    <row r="58" spans="1:5" x14ac:dyDescent="0.35">
      <c r="A58" s="7">
        <v>44348</v>
      </c>
      <c r="B58">
        <v>270.382385</v>
      </c>
      <c r="C58" s="8">
        <f t="shared" si="0"/>
        <v>8.7494232717586398E-2</v>
      </c>
      <c r="D58" s="9">
        <f t="shared" si="1"/>
        <v>2.426310748913596E-2</v>
      </c>
      <c r="E58" t="str">
        <f>IF(OR(MSFT__1[[#This Row],[rate of return]]&lt;$I$3,MSFT__1[[#This Row],[rate of return]]&gt;$I$5),"yes","no")</f>
        <v>yes</v>
      </c>
    </row>
    <row r="59" spans="1:5" x14ac:dyDescent="0.35">
      <c r="A59" s="7">
        <v>44378</v>
      </c>
      <c r="B59">
        <v>284.36560100000003</v>
      </c>
      <c r="C59" s="8">
        <f t="shared" si="0"/>
        <v>5.1716445951166631E-2</v>
      </c>
      <c r="D59" s="9">
        <f t="shared" si="1"/>
        <v>3.3183596805778683E-2</v>
      </c>
      <c r="E59" t="str">
        <f>IF(OR(MSFT__1[[#This Row],[rate of return]]&lt;$I$3,MSFT__1[[#This Row],[rate of return]]&gt;$I$5),"yes","no")</f>
        <v>no</v>
      </c>
    </row>
    <row r="60" spans="1:5" x14ac:dyDescent="0.35">
      <c r="A60" s="7">
        <v>44409</v>
      </c>
      <c r="B60">
        <v>301.30319200000002</v>
      </c>
      <c r="C60" s="8">
        <f t="shared" si="0"/>
        <v>5.9562728193695957E-2</v>
      </c>
      <c r="D60" s="9">
        <f t="shared" si="1"/>
        <v>4.3164744772173469E-2</v>
      </c>
      <c r="E60" t="str">
        <f>IF(OR(MSFT__1[[#This Row],[rate of return]]&lt;$I$3,MSFT__1[[#This Row],[rate of return]]&gt;$I$5),"yes","no")</f>
        <v>yes</v>
      </c>
    </row>
    <row r="61" spans="1:5" x14ac:dyDescent="0.35">
      <c r="A61" s="7">
        <v>44440</v>
      </c>
      <c r="B61">
        <v>299.790009</v>
      </c>
      <c r="C61" s="8">
        <f t="shared" si="0"/>
        <v>-5.0221273460655082E-3</v>
      </c>
      <c r="D61" s="9">
        <f t="shared" si="1"/>
        <v>5.1692306332497481E-2</v>
      </c>
      <c r="E61" t="str">
        <f>IF(OR(MSFT__1[[#This Row],[rate of return]]&lt;$I$3,MSFT__1[[#This Row],[rate of return]]&gt;$I$5),"yes","no")</f>
        <v>yes</v>
      </c>
    </row>
  </sheetData>
  <mergeCells count="1">
    <mergeCell ref="H2:I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/ G 0 v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/ G 0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t L 1 P d l t Q g R w E A A C Y E A A A T A B w A R m 9 y b X V s Y X M v U 2 V j d G l v b j E u b S C i G A A o o B Q A A A A A A A A A A A A A A A A A A A A A A A A A A A D t k j t r w z A U h X e D / 4 N Q F h u E I a E P a P E Q 7 I Y U + s R u l 7 i D I t 0 m K r I U J D m h h P z 3 y n F K M r h b l 0 K 1 S P q O O D o X j g X m h F a o 6 P b h d R i E g V 1 S A x z d F 5 M S p U i C C w P k V 6 E b w 8 C T z K 6 T X L O m B u W i i Z C Q Z F o 5 f 7 E R z q 6 q F w v G V s J S y q p c b 5 T U l N u q d U u Y X e O Y z H K Q o h Y O T I o J J i j T s q m V T S 8 J u l F M c 6 E W 6 X B 0 P i L o u d E O C v c p I T 0 e k w e t 4 C 0 m X a o B f j K 6 9 h p H U 6 D c f 4 1 9 x J L O / c O D c u B R N w B B s w M f S 1 k w K q m x q T P N q W W 2 p G r h H c v P F R z t S k O V f d e m 7 g K 3 o o 1 6 / i f b L c 6 p A z + a 8 2 8 Q 9 + c d Q V v 8 u A L 1 D V V T z 8 H s 8 V Q s l j 3 4 T m 9 6 a C a 1 h R 4 + 5 h / o J + 2 1 z d s K t 8 p d n C V t 8 N 0 u D g O h e g c + L c E A 7 2 s Q D W P 8 u 1 1 o L f / 7 8 D f 6 8 A V Q S w E C L Q A U A A I A C A D 8 b S 9 T f i k e i q Q A A A D 1 A A A A E g A A A A A A A A A A A A A A A A A A A A A A Q 2 9 u Z m l n L 1 B h Y 2 t h Z 2 U u e G 1 s U E s B A i 0 A F A A C A A g A / G 0 v U w / K 6 a u k A A A A 6 Q A A A B M A A A A A A A A A A A A A A A A A 8 A A A A F t D b 2 5 0 Z W 5 0 X 1 R 5 c G V z X S 5 4 b W x Q S w E C L Q A U A A I A C A D 8 b S 9 T 3 Z b U I E c B A A A m B A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F Q A A A A A A A D M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N V Q x N z o 0 M T o x O C 4 4 M D g w O T g 0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R l Q v Q X V 0 b 1 J l b W 9 2 Z W R D b 2 x 1 b W 5 z M S 5 7 R G F 0 Z S w w f S Z x d W 9 0 O y w m c X V v d D t T Z W N 0 a W 9 u M S 9 N U 0 Z U L 0 F 1 d G 9 S Z W 1 v d m V k Q 2 9 s d W 1 u c z E u e 0 9 w Z W 4 s M X 0 m c X V v d D s s J n F 1 b 3 Q 7 U 2 V j d G l v b j E v T V N G V C 9 B d X R v U m V t b 3 Z l Z E N v b H V t b n M x L n t I a W d o L D J 9 J n F 1 b 3 Q 7 L C Z x d W 9 0 O 1 N l Y 3 R p b 2 4 x L 0 1 T R l Q v Q X V 0 b 1 J l b W 9 2 Z W R D b 2 x 1 b W 5 z M S 5 7 T G 9 3 L D N 9 J n F 1 b 3 Q 7 L C Z x d W 9 0 O 1 N l Y 3 R p b 2 4 x L 0 1 T R l Q v Q X V 0 b 1 J l b W 9 2 Z W R D b 2 x 1 b W 5 z M S 5 7 Q 2 x v c 2 U s N H 0 m c X V v d D s s J n F 1 b 3 Q 7 U 2 V j d G l v b j E v T V N G V C 9 B d X R v U m V t b 3 Z l Z E N v b H V t b n M x L n t B Z G o g Q 2 x v c 2 U s N X 0 m c X V v d D s s J n F 1 b 3 Q 7 U 2 V j d G l v b j E v T V N G V C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V N G V C 9 B d X R v U m V t b 3 Z l Z E N v b H V t b n M x L n t E Y X R l L D B 9 J n F 1 b 3 Q 7 L C Z x d W 9 0 O 1 N l Y 3 R p b 2 4 x L 0 1 T R l Q v Q X V 0 b 1 J l b W 9 2 Z W R D b 2 x 1 b W 5 z M S 5 7 T 3 B l b i w x f S Z x d W 9 0 O y w m c X V v d D t T Z W N 0 a W 9 u M S 9 N U 0 Z U L 0 F 1 d G 9 S Z W 1 v d m V k Q 2 9 s d W 1 u c z E u e 0 h p Z 2 g s M n 0 m c X V v d D s s J n F 1 b 3 Q 7 U 2 V j d G l v b j E v T V N G V C 9 B d X R v U m V t b 3 Z l Z E N v b H V t b n M x L n t M b 3 c s M 3 0 m c X V v d D s s J n F 1 b 3 Q 7 U 2 V j d G l v b j E v T V N G V C 9 B d X R v U m V t b 3 Z l Z E N v b H V t b n M x L n t D b G 9 z Z S w 0 f S Z x d W 9 0 O y w m c X V v d D t T Z W N 0 a W 9 u M S 9 N U 0 Z U L 0 F 1 d G 9 S Z W 1 v d m V k Q 2 9 s d W 1 u c z E u e 0 F k a i B D b G 9 z Z S w 1 f S Z x d W 9 0 O y w m c X V v d D t T Z W N 0 a W 9 u M S 9 N U 0 Z U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N G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N G V F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N V Q x N z o 0 N z o 1 N y 4 z M z c 1 N D k y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R l Q g K D E p L 0 F 1 d G 9 S Z W 1 v d m V k Q 2 9 s d W 1 u c z E u e 0 R h d G U s M H 0 m c X V v d D s s J n F 1 b 3 Q 7 U 2 V j d G l v b j E v T V N G V C A o M S k v Q X V 0 b 1 J l b W 9 2 Z W R D b 2 x 1 b W 5 z M S 5 7 T 3 B l b i w x f S Z x d W 9 0 O y w m c X V v d D t T Z W N 0 a W 9 u M S 9 N U 0 Z U I C g x K S 9 B d X R v U m V t b 3 Z l Z E N v b H V t b n M x L n t I a W d o L D J 9 J n F 1 b 3 Q 7 L C Z x d W 9 0 O 1 N l Y 3 R p b 2 4 x L 0 1 T R l Q g K D E p L 0 F 1 d G 9 S Z W 1 v d m V k Q 2 9 s d W 1 u c z E u e 0 x v d y w z f S Z x d W 9 0 O y w m c X V v d D t T Z W N 0 a W 9 u M S 9 N U 0 Z U I C g x K S 9 B d X R v U m V t b 3 Z l Z E N v b H V t b n M x L n t D b G 9 z Z S w 0 f S Z x d W 9 0 O y w m c X V v d D t T Z W N 0 a W 9 u M S 9 N U 0 Z U I C g x K S 9 B d X R v U m V t b 3 Z l Z E N v b H V t b n M x L n t B Z G o g Q 2 x v c 2 U s N X 0 m c X V v d D s s J n F 1 b 3 Q 7 U 2 V j d G l v b j E v T V N G V C A o M S k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T R l Q g K D E p L 0 F 1 d G 9 S Z W 1 v d m V k Q 2 9 s d W 1 u c z E u e 0 R h d G U s M H 0 m c X V v d D s s J n F 1 b 3 Q 7 U 2 V j d G l v b j E v T V N G V C A o M S k v Q X V 0 b 1 J l b W 9 2 Z W R D b 2 x 1 b W 5 z M S 5 7 T 3 B l b i w x f S Z x d W 9 0 O y w m c X V v d D t T Z W N 0 a W 9 u M S 9 N U 0 Z U I C g x K S 9 B d X R v U m V t b 3 Z l Z E N v b H V t b n M x L n t I a W d o L D J 9 J n F 1 b 3 Q 7 L C Z x d W 9 0 O 1 N l Y 3 R p b 2 4 x L 0 1 T R l Q g K D E p L 0 F 1 d G 9 S Z W 1 v d m V k Q 2 9 s d W 1 u c z E u e 0 x v d y w z f S Z x d W 9 0 O y w m c X V v d D t T Z W N 0 a W 9 u M S 9 N U 0 Z U I C g x K S 9 B d X R v U m V t b 3 Z l Z E N v b H V t b n M x L n t D b G 9 z Z S w 0 f S Z x d W 9 0 O y w m c X V v d D t T Z W N 0 a W 9 u M S 9 N U 0 Z U I C g x K S 9 B d X R v U m V t b 3 Z l Z E N v b H V t b n M x L n t B Z G o g Q 2 x v c 2 U s N X 0 m c X V v d D s s J n F 1 b 3 Q 7 U 2 V j d G l v b j E v T V N G V C A o M S k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Z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X w u R 7 f 6 R T a O X o F b f J 5 s R A A A A A A I A A A A A A B B m A A A A A Q A A I A A A A E p e S x i h 6 P N S 0 a V f D U q N X A O C e S Q e e f y 2 D 5 7 3 9 q I v B X w b A A A A A A 6 A A A A A A g A A I A A A A B y R b 4 P c L U 8 A c x a x B M q Y n 7 Q b v v T C i l E i w A + f H n T H 8 r x Q U A A A A G o r c Q L X S r g 6 o I p s T k j i n H i 4 B d 7 f k X w x / z 6 5 D J h j K Z 6 + e 6 y I N F P v + S R z l + B O R 7 Q 4 i X g + E q c Z t 2 0 u Y 1 F B 0 5 N K 7 S B w 6 r b T I S a z j b P v 1 L 9 b D G M k Q A A A A C j D 0 5 z K Q M P u o M 5 v 9 t d a j s i z 1 j X m U K E 1 R d J m x s 0 F 1 j F H 4 z Y 0 W 2 j R I J I G s l H X S n T 7 l c Z 8 s 9 e 3 Z 0 T a 8 l 6 V G Z c R d 6 4 = < / D a t a M a s h u p > 
</file>

<file path=customXml/itemProps1.xml><?xml version="1.0" encoding="utf-8"?>
<ds:datastoreItem xmlns:ds="http://schemas.openxmlformats.org/officeDocument/2006/customXml" ds:itemID="{6E7BAE58-9E58-460C-95A5-A5C111119B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churn_clv</vt:lpstr>
      <vt:lpstr>fin_forecast</vt:lpstr>
      <vt:lpstr>fin_analysis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FABER</dc:creator>
  <cp:lastModifiedBy>ISAAC FABER</cp:lastModifiedBy>
  <dcterms:created xsi:type="dcterms:W3CDTF">2021-09-15T17:23:16Z</dcterms:created>
  <dcterms:modified xsi:type="dcterms:W3CDTF">2021-11-03T03:19:45Z</dcterms:modified>
</cp:coreProperties>
</file>