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Workarea\Other\Personal\"/>
    </mc:Choice>
  </mc:AlternateContent>
  <xr:revisionPtr revIDLastSave="0" documentId="13_ncr:1_{72F76690-3075-4DCD-A858-FAC024BD95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T" sheetId="7" r:id="rId1"/>
    <sheet name="BUDG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7" l="1"/>
  <c r="G11" i="7"/>
  <c r="F3" i="7"/>
  <c r="F4" i="7"/>
  <c r="F5" i="7"/>
  <c r="F6" i="7"/>
  <c r="F7" i="7"/>
  <c r="F8" i="7"/>
  <c r="F9" i="7"/>
  <c r="F10" i="7"/>
  <c r="F11" i="7"/>
  <c r="F2" i="7"/>
  <c r="D12" i="7" l="1"/>
  <c r="E25" i="7" l="1"/>
  <c r="D25" i="7"/>
  <c r="F24" i="7"/>
  <c r="B25" i="7"/>
  <c r="G3" i="7"/>
  <c r="G4" i="7"/>
  <c r="G5" i="7"/>
  <c r="G6" i="7"/>
  <c r="G7" i="7"/>
  <c r="G8" i="7"/>
  <c r="G9" i="7"/>
  <c r="G10" i="7"/>
  <c r="G2" i="7"/>
  <c r="F23" i="7"/>
  <c r="N4" i="2" l="1"/>
  <c r="F17" i="7"/>
  <c r="F18" i="7"/>
  <c r="F19" i="7"/>
  <c r="F20" i="7"/>
  <c r="F21" i="7"/>
  <c r="F22" i="7"/>
  <c r="F16" i="7"/>
  <c r="B28" i="7"/>
  <c r="B12" i="7" l="1"/>
  <c r="B27" i="7" s="1"/>
  <c r="N5" i="2" l="1"/>
  <c r="F25" i="2" l="1"/>
  <c r="N6" i="2" s="1"/>
</calcChain>
</file>

<file path=xl/sharedStrings.xml><?xml version="1.0" encoding="utf-8"?>
<sst xmlns="http://schemas.openxmlformats.org/spreadsheetml/2006/main" count="89" uniqueCount="70">
  <si>
    <t>CARD NAME</t>
  </si>
  <si>
    <t>BALANCE</t>
  </si>
  <si>
    <t>APR</t>
  </si>
  <si>
    <t>MINIMUM PAYMENT</t>
  </si>
  <si>
    <t>Total</t>
  </si>
  <si>
    <t>AMAZON STORE CARD</t>
  </si>
  <si>
    <t>CAPITAL ONE QUICKSILVER</t>
  </si>
  <si>
    <t>FRONTIER MASTERCARD</t>
  </si>
  <si>
    <t>MENARDS BIG CARD</t>
  </si>
  <si>
    <t>AMAZON PRIME CARD</t>
  </si>
  <si>
    <t>DISCOVER IT CARD (Jon)</t>
  </si>
  <si>
    <t>DISCOVER IT CARD (TATUM)</t>
  </si>
  <si>
    <t>total</t>
  </si>
  <si>
    <t>LOAN NAME</t>
  </si>
  <si>
    <t>LendKey Student Loans</t>
  </si>
  <si>
    <t>NelNet Gov't Loans</t>
  </si>
  <si>
    <t>FirstMark Bank Student Loans</t>
  </si>
  <si>
    <t>College Ave Student Loan</t>
  </si>
  <si>
    <t>MT Bank Truck</t>
  </si>
  <si>
    <t>MT Bank Escape</t>
  </si>
  <si>
    <t>Monthly Exspenses</t>
  </si>
  <si>
    <t>INCOME</t>
  </si>
  <si>
    <t>Recurring Exspenses</t>
  </si>
  <si>
    <t>Cost</t>
  </si>
  <si>
    <t>PAYCHECK (JON)</t>
  </si>
  <si>
    <t>NET INCOME (YEARLY)</t>
  </si>
  <si>
    <t>Credit Cards</t>
  </si>
  <si>
    <t>Monthly Income</t>
  </si>
  <si>
    <t>Free Cash Flow</t>
  </si>
  <si>
    <t>Geico</t>
  </si>
  <si>
    <t>Verizon</t>
  </si>
  <si>
    <t>TOTAL</t>
  </si>
  <si>
    <t>%Payment</t>
  </si>
  <si>
    <t>Credit Limit</t>
  </si>
  <si>
    <t>%</t>
  </si>
  <si>
    <t>Totat Debt</t>
  </si>
  <si>
    <t>Total Monthly Payment</t>
  </si>
  <si>
    <t>10th</t>
  </si>
  <si>
    <t>18th</t>
  </si>
  <si>
    <t>1st</t>
  </si>
  <si>
    <t>20th</t>
  </si>
  <si>
    <t>12th</t>
  </si>
  <si>
    <t>22nd</t>
  </si>
  <si>
    <t>11th</t>
  </si>
  <si>
    <t>26th</t>
  </si>
  <si>
    <t>24th</t>
  </si>
  <si>
    <t>Rent</t>
  </si>
  <si>
    <t>CHASE DISNEY</t>
  </si>
  <si>
    <t>Spectrum</t>
  </si>
  <si>
    <t>M ALUM</t>
  </si>
  <si>
    <t>SoFi debt consolitate</t>
  </si>
  <si>
    <t>SoFi Loan</t>
  </si>
  <si>
    <t>FUEL</t>
  </si>
  <si>
    <t>Available Credit</t>
  </si>
  <si>
    <t>Loan for Home Repairs</t>
  </si>
  <si>
    <t>3rd</t>
  </si>
  <si>
    <t>Day</t>
  </si>
  <si>
    <t>14th</t>
  </si>
  <si>
    <t>13th</t>
  </si>
  <si>
    <t>19th</t>
  </si>
  <si>
    <t>5th</t>
  </si>
  <si>
    <t>16th</t>
  </si>
  <si>
    <t>lease</t>
  </si>
  <si>
    <t>Tatums Gov't Loans</t>
  </si>
  <si>
    <t>Personal Loan</t>
  </si>
  <si>
    <t>ComEd</t>
  </si>
  <si>
    <t>Nicor</t>
  </si>
  <si>
    <t>30th</t>
  </si>
  <si>
    <t>BOBS</t>
  </si>
  <si>
    <t>NelNet Gov't Loans Tatum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</si>
</sst>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5" borderId="1" xfId="0" applyFill="1" applyBorder="1"/>
    <xf numFmtId="44" fontId="0" fillId="0" borderId="1" xfId="1" applyFont="1" applyBorder="1"/>
    <xf numFmtId="10" fontId="0" fillId="0" borderId="1" xfId="3" applyNumberFormat="1" applyFont="1" applyBorder="1"/>
    <xf numFmtId="44" fontId="0" fillId="0" borderId="0" xfId="1" applyFont="1" applyFill="1" applyBorder="1"/>
    <xf numFmtId="0" fontId="0" fillId="6" borderId="3" xfId="0" applyFill="1" applyBorder="1"/>
    <xf numFmtId="0" fontId="0" fillId="0" borderId="4" xfId="0" applyBorder="1"/>
    <xf numFmtId="44" fontId="0" fillId="0" borderId="4" xfId="1" applyFont="1" applyFill="1" applyBorder="1"/>
    <xf numFmtId="10" fontId="0" fillId="5" borderId="1" xfId="3" applyNumberFormat="1" applyFont="1" applyFill="1" applyBorder="1"/>
    <xf numFmtId="10" fontId="0" fillId="6" borderId="3" xfId="3" applyNumberFormat="1" applyFont="1" applyFill="1" applyBorder="1"/>
    <xf numFmtId="10" fontId="0" fillId="0" borderId="4" xfId="3" applyNumberFormat="1" applyFont="1" applyFill="1" applyBorder="1"/>
    <xf numFmtId="10" fontId="0" fillId="0" borderId="0" xfId="3" applyNumberFormat="1" applyFont="1" applyFill="1" applyBorder="1"/>
    <xf numFmtId="10" fontId="0" fillId="0" borderId="0" xfId="3" applyNumberFormat="1" applyFont="1"/>
    <xf numFmtId="44" fontId="0" fillId="5" borderId="1" xfId="1" applyFont="1" applyFill="1" applyBorder="1"/>
    <xf numFmtId="44" fontId="0" fillId="6" borderId="3" xfId="1" applyFont="1" applyFill="1" applyBorder="1"/>
    <xf numFmtId="44" fontId="0" fillId="0" borderId="0" xfId="1" applyFont="1"/>
    <xf numFmtId="0" fontId="0" fillId="0" borderId="0" xfId="1" applyNumberFormat="1" applyFont="1" applyFill="1" applyBorder="1"/>
    <xf numFmtId="9" fontId="0" fillId="0" borderId="0" xfId="3" applyFont="1" applyBorder="1"/>
    <xf numFmtId="44" fontId="0" fillId="7" borderId="1" xfId="1" applyFont="1" applyFill="1" applyBorder="1"/>
    <xf numFmtId="9" fontId="0" fillId="5" borderId="0" xfId="0" applyNumberFormat="1" applyFill="1" applyAlignment="1">
      <alignment horizontal="center"/>
    </xf>
    <xf numFmtId="10" fontId="0" fillId="0" borderId="1" xfId="3" applyNumberFormat="1" applyFont="1" applyFill="1" applyBorder="1"/>
    <xf numFmtId="0" fontId="0" fillId="0" borderId="1" xfId="1" applyNumberFormat="1" applyFont="1" applyFill="1" applyBorder="1"/>
    <xf numFmtId="9" fontId="0" fillId="0" borderId="1" xfId="3" applyFont="1" applyBorder="1"/>
    <xf numFmtId="0" fontId="0" fillId="8" borderId="1" xfId="0" applyFill="1" applyBorder="1"/>
    <xf numFmtId="44" fontId="0" fillId="8" borderId="1" xfId="1" applyFont="1" applyFill="1" applyBorder="1"/>
    <xf numFmtId="10" fontId="0" fillId="8" borderId="1" xfId="3" applyNumberFormat="1" applyFont="1" applyFill="1" applyBorder="1"/>
    <xf numFmtId="44" fontId="0" fillId="8" borderId="8" xfId="0" applyNumberFormat="1" applyFill="1" applyBorder="1"/>
    <xf numFmtId="0" fontId="0" fillId="9" borderId="1" xfId="0" applyFill="1" applyBorder="1"/>
    <xf numFmtId="44" fontId="0" fillId="9" borderId="1" xfId="1" applyFont="1" applyFill="1" applyBorder="1"/>
    <xf numFmtId="10" fontId="0" fillId="9" borderId="1" xfId="3" applyNumberFormat="1" applyFont="1" applyFill="1" applyBorder="1"/>
    <xf numFmtId="44" fontId="0" fillId="0" borderId="0" xfId="0" applyNumberFormat="1"/>
    <xf numFmtId="0" fontId="0" fillId="10" borderId="1" xfId="0" applyFill="1" applyBorder="1"/>
    <xf numFmtId="44" fontId="0" fillId="5" borderId="2" xfId="1" applyFont="1" applyFill="1" applyBorder="1"/>
    <xf numFmtId="44" fontId="0" fillId="6" borderId="1" xfId="1" applyFont="1" applyFill="1" applyBorder="1"/>
    <xf numFmtId="44" fontId="0" fillId="0" borderId="0" xfId="1" applyFont="1" applyBorder="1"/>
    <xf numFmtId="44" fontId="0" fillId="5" borderId="0" xfId="1" applyFont="1" applyFill="1"/>
    <xf numFmtId="44" fontId="0" fillId="11" borderId="0" xfId="1" applyFont="1" applyFill="1"/>
    <xf numFmtId="44" fontId="0" fillId="11" borderId="3" xfId="0" applyNumberFormat="1" applyFill="1" applyBorder="1"/>
    <xf numFmtId="0" fontId="0" fillId="5" borderId="0" xfId="0" applyFill="1"/>
    <xf numFmtId="44" fontId="0" fillId="0" borderId="8" xfId="1" applyFont="1" applyBorder="1"/>
    <xf numFmtId="0" fontId="3" fillId="0" borderId="1" xfId="0" applyFont="1" applyBorder="1"/>
    <xf numFmtId="44" fontId="3" fillId="7" borderId="1" xfId="1" applyFont="1" applyFill="1" applyBorder="1"/>
    <xf numFmtId="10" fontId="3" fillId="0" borderId="1" xfId="3" applyNumberFormat="1" applyFont="1" applyBorder="1"/>
    <xf numFmtId="44" fontId="3" fillId="0" borderId="1" xfId="1" applyFont="1" applyBorder="1"/>
    <xf numFmtId="44" fontId="3" fillId="0" borderId="5" xfId="1" applyFont="1" applyFill="1" applyBorder="1"/>
    <xf numFmtId="10" fontId="3" fillId="0" borderId="1" xfId="3" applyNumberFormat="1" applyFont="1" applyFill="1" applyBorder="1"/>
    <xf numFmtId="44" fontId="3" fillId="0" borderId="0" xfId="0" applyNumberFormat="1" applyFont="1"/>
    <xf numFmtId="0" fontId="3" fillId="0" borderId="0" xfId="0" applyFont="1"/>
    <xf numFmtId="0" fontId="3" fillId="0" borderId="3" xfId="0" applyFont="1" applyBorder="1"/>
    <xf numFmtId="44" fontId="3" fillId="7" borderId="3" xfId="1" applyFont="1" applyFill="1" applyBorder="1"/>
    <xf numFmtId="10" fontId="3" fillId="0" borderId="3" xfId="3" applyNumberFormat="1" applyFont="1" applyBorder="1"/>
    <xf numFmtId="44" fontId="3" fillId="0" borderId="3" xfId="1" applyFont="1" applyBorder="1"/>
    <xf numFmtId="10" fontId="3" fillId="12" borderId="1" xfId="3" applyNumberFormat="1" applyFont="1" applyFill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4" fontId="1" fillId="0" borderId="1" xfId="1" applyFont="1" applyBorder="1" applyAlignment="1">
      <alignment horizontal="right"/>
    </xf>
    <xf numFmtId="44" fontId="0" fillId="0" borderId="1" xfId="0" applyNumberFormat="1" applyBorder="1" applyAlignment="1">
      <alignment horizontal="center"/>
    </xf>
    <xf numFmtId="44" fontId="0" fillId="0" borderId="5" xfId="1" applyFont="1" applyBorder="1" applyAlignment="1">
      <alignment horizontal="right"/>
    </xf>
    <xf numFmtId="44" fontId="0" fillId="0" borderId="6" xfId="1" applyFont="1" applyBorder="1" applyAlignment="1">
      <alignment horizontal="right"/>
    </xf>
    <xf numFmtId="44" fontId="0" fillId="0" borderId="7" xfId="1" applyFont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44" fontId="2" fillId="4" borderId="1" xfId="2" applyNumberFormat="1" applyBorder="1" applyAlignment="1">
      <alignment horizontal="center"/>
    </xf>
    <xf numFmtId="0" fontId="2" fillId="4" borderId="1" xfId="2" applyBorder="1" applyAlignment="1">
      <alignment horizontal="center"/>
    </xf>
    <xf numFmtId="44" fontId="1" fillId="0" borderId="5" xfId="1" applyFont="1" applyBorder="1" applyAlignment="1">
      <alignment horizontal="right"/>
    </xf>
    <xf numFmtId="44" fontId="1" fillId="0" borderId="6" xfId="1" applyFont="1" applyBorder="1" applyAlignment="1">
      <alignment horizontal="right"/>
    </xf>
    <xf numFmtId="44" fontId="1" fillId="0" borderId="7" xfId="1" applyFont="1" applyBorder="1" applyAlignment="1">
      <alignment horizontal="right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1" xfId="1" applyFont="1" applyBorder="1" applyAlignment="1">
      <alignment horizontal="right"/>
    </xf>
  </cellXfs>
  <cellStyles count="4">
    <cellStyle name="Currency" xfId="1" builtinId="4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5BD589"/>
      <color rgb="FFD957D0"/>
      <color rgb="FFC456DA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F9" sqref="F9"/>
    </sheetView>
  </sheetViews>
  <sheetFormatPr defaultRowHeight="15" x14ac:dyDescent="0.25"/>
  <cols>
    <col min="1" max="1" width="26.140625" customWidth="1"/>
    <col min="2" max="2" width="17.7109375" style="16" customWidth="1"/>
    <col min="3" max="3" width="7.85546875" style="13" customWidth="1"/>
    <col min="4" max="4" width="20.28515625" customWidth="1"/>
    <col min="5" max="5" width="13.28515625" style="16" customWidth="1"/>
    <col min="6" max="6" width="15.42578125" customWidth="1"/>
    <col min="7" max="7" width="27.42578125" customWidth="1"/>
    <col min="8" max="8" width="15.7109375" customWidth="1"/>
    <col min="9" max="9" width="12.28515625" customWidth="1"/>
    <col min="13" max="13" width="11.140625" customWidth="1"/>
  </cols>
  <sheetData>
    <row r="1" spans="1:8" x14ac:dyDescent="0.25">
      <c r="A1" s="2" t="s">
        <v>0</v>
      </c>
      <c r="B1" s="14" t="s">
        <v>1</v>
      </c>
      <c r="C1" s="9" t="s">
        <v>2</v>
      </c>
      <c r="D1" s="2" t="s">
        <v>3</v>
      </c>
      <c r="E1" s="33" t="s">
        <v>33</v>
      </c>
      <c r="F1" s="20" t="s">
        <v>32</v>
      </c>
      <c r="G1" s="39" t="s">
        <v>53</v>
      </c>
      <c r="H1" t="s">
        <v>56</v>
      </c>
    </row>
    <row r="2" spans="1:8" s="48" customFormat="1" x14ac:dyDescent="0.25">
      <c r="A2" s="41" t="s">
        <v>5</v>
      </c>
      <c r="B2" s="42">
        <v>864.12</v>
      </c>
      <c r="C2" s="43">
        <v>0.2999</v>
      </c>
      <c r="D2" s="44">
        <v>29</v>
      </c>
      <c r="E2" s="45">
        <v>1400</v>
      </c>
      <c r="F2" s="53">
        <f>IFERROR((D2/B2), "-")</f>
        <v>3.3560153682358929E-2</v>
      </c>
      <c r="G2" s="47">
        <f>E2-B2</f>
        <v>535.88</v>
      </c>
      <c r="H2" s="48" t="s">
        <v>55</v>
      </c>
    </row>
    <row r="3" spans="1:8" s="48" customFormat="1" x14ac:dyDescent="0.25">
      <c r="A3" s="41" t="s">
        <v>6</v>
      </c>
      <c r="B3" s="42">
        <v>2780.9</v>
      </c>
      <c r="C3" s="43">
        <v>0.2999</v>
      </c>
      <c r="D3" s="44">
        <v>103</v>
      </c>
      <c r="E3" s="45">
        <v>3000</v>
      </c>
      <c r="F3" s="53">
        <f t="shared" ref="F3:F11" si="0">IFERROR((D3/B3), "-")</f>
        <v>3.703836887338631E-2</v>
      </c>
      <c r="G3" s="47">
        <f t="shared" ref="G3:G11" si="1">E3-B3</f>
        <v>219.09999999999991</v>
      </c>
      <c r="H3" s="48" t="s">
        <v>57</v>
      </c>
    </row>
    <row r="4" spans="1:8" s="48" customFormat="1" x14ac:dyDescent="0.25">
      <c r="A4" s="41" t="s">
        <v>7</v>
      </c>
      <c r="B4" s="42">
        <v>3191.51</v>
      </c>
      <c r="C4" s="43">
        <v>0.2999</v>
      </c>
      <c r="D4" s="44">
        <v>112.83</v>
      </c>
      <c r="E4" s="45">
        <v>3100</v>
      </c>
      <c r="F4" s="53">
        <f t="shared" si="0"/>
        <v>3.5353171382825052E-2</v>
      </c>
      <c r="G4" s="47">
        <f t="shared" si="1"/>
        <v>-91.510000000000218</v>
      </c>
      <c r="H4" s="48" t="s">
        <v>58</v>
      </c>
    </row>
    <row r="5" spans="1:8" s="48" customFormat="1" x14ac:dyDescent="0.25">
      <c r="A5" s="41" t="s">
        <v>8</v>
      </c>
      <c r="B5" s="42">
        <v>0</v>
      </c>
      <c r="C5" s="43">
        <v>0.26490000000000002</v>
      </c>
      <c r="D5" s="44">
        <v>0</v>
      </c>
      <c r="E5" s="45">
        <v>2500</v>
      </c>
      <c r="F5" s="46" t="str">
        <f t="shared" si="0"/>
        <v>-</v>
      </c>
      <c r="G5" s="47">
        <f t="shared" si="1"/>
        <v>2500</v>
      </c>
    </row>
    <row r="6" spans="1:8" s="48" customFormat="1" x14ac:dyDescent="0.25">
      <c r="A6" s="41" t="s">
        <v>9</v>
      </c>
      <c r="B6" s="42">
        <v>5259.18</v>
      </c>
      <c r="C6" s="43">
        <v>0.27489999999999998</v>
      </c>
      <c r="D6" s="44">
        <v>170</v>
      </c>
      <c r="E6" s="45">
        <v>5300</v>
      </c>
      <c r="F6" s="46">
        <f t="shared" si="0"/>
        <v>3.2324430804802268E-2</v>
      </c>
      <c r="G6" s="47">
        <f t="shared" si="1"/>
        <v>40.819999999999709</v>
      </c>
      <c r="H6" s="48" t="s">
        <v>59</v>
      </c>
    </row>
    <row r="7" spans="1:8" s="48" customFormat="1" x14ac:dyDescent="0.25">
      <c r="A7" s="41" t="s">
        <v>47</v>
      </c>
      <c r="B7" s="42">
        <v>11164.84</v>
      </c>
      <c r="C7" s="43">
        <v>0.28239999999999998</v>
      </c>
      <c r="D7" s="44">
        <v>378</v>
      </c>
      <c r="E7" s="45">
        <v>11000</v>
      </c>
      <c r="F7" s="46">
        <f t="shared" si="0"/>
        <v>3.3856284550427954E-2</v>
      </c>
      <c r="G7" s="47">
        <f t="shared" si="1"/>
        <v>-164.84000000000015</v>
      </c>
      <c r="H7" s="48" t="s">
        <v>37</v>
      </c>
    </row>
    <row r="8" spans="1:8" s="48" customFormat="1" x14ac:dyDescent="0.25">
      <c r="A8" s="41" t="s">
        <v>10</v>
      </c>
      <c r="B8" s="42">
        <v>6614.65</v>
      </c>
      <c r="C8" s="43">
        <v>0.26240000000000002</v>
      </c>
      <c r="D8" s="44">
        <v>164</v>
      </c>
      <c r="E8" s="45">
        <v>6700</v>
      </c>
      <c r="F8" s="46">
        <f t="shared" si="0"/>
        <v>2.4793450900652343E-2</v>
      </c>
      <c r="G8" s="47">
        <f t="shared" si="1"/>
        <v>85.350000000000364</v>
      </c>
      <c r="H8" s="48" t="s">
        <v>38</v>
      </c>
    </row>
    <row r="9" spans="1:8" s="48" customFormat="1" x14ac:dyDescent="0.25">
      <c r="A9" s="41" t="s">
        <v>11</v>
      </c>
      <c r="B9" s="42">
        <v>12068.01</v>
      </c>
      <c r="C9" s="43">
        <v>0.2324</v>
      </c>
      <c r="D9" s="44">
        <v>235.71</v>
      </c>
      <c r="E9" s="45">
        <v>12100</v>
      </c>
      <c r="F9" s="46">
        <f t="shared" si="0"/>
        <v>1.9531803503643103E-2</v>
      </c>
      <c r="G9" s="47">
        <f t="shared" si="1"/>
        <v>31.989999999999782</v>
      </c>
      <c r="H9" s="48" t="s">
        <v>59</v>
      </c>
    </row>
    <row r="10" spans="1:8" s="48" customFormat="1" x14ac:dyDescent="0.25">
      <c r="A10" s="49" t="s">
        <v>49</v>
      </c>
      <c r="B10" s="50">
        <v>3045.63</v>
      </c>
      <c r="C10" s="51">
        <v>0</v>
      </c>
      <c r="D10" s="52">
        <v>35</v>
      </c>
      <c r="E10" s="45">
        <v>3700</v>
      </c>
      <c r="F10" s="46">
        <f t="shared" si="0"/>
        <v>1.1491875244202348E-2</v>
      </c>
      <c r="G10" s="47">
        <f t="shared" si="1"/>
        <v>654.36999999999989</v>
      </c>
      <c r="H10" s="48" t="s">
        <v>61</v>
      </c>
    </row>
    <row r="11" spans="1:8" s="48" customFormat="1" x14ac:dyDescent="0.25">
      <c r="A11" s="49" t="s">
        <v>68</v>
      </c>
      <c r="B11" s="50">
        <v>0</v>
      </c>
      <c r="C11" s="51"/>
      <c r="D11" s="52">
        <v>0</v>
      </c>
      <c r="E11" s="45">
        <v>24000</v>
      </c>
      <c r="F11" s="46" t="str">
        <f t="shared" si="0"/>
        <v>-</v>
      </c>
      <c r="G11" s="47">
        <f t="shared" si="1"/>
        <v>24000</v>
      </c>
    </row>
    <row r="12" spans="1:8" x14ac:dyDescent="0.25">
      <c r="A12" s="6" t="s">
        <v>12</v>
      </c>
      <c r="B12" s="15">
        <f>SUM(B2:B9)</f>
        <v>41943.210000000006</v>
      </c>
      <c r="C12" s="10"/>
      <c r="D12" s="38">
        <f>SUM(D2:D11)</f>
        <v>1227.54</v>
      </c>
      <c r="E12" s="34">
        <f>SUM(E2:E11)</f>
        <v>72800</v>
      </c>
      <c r="F12" s="22"/>
    </row>
    <row r="13" spans="1:8" x14ac:dyDescent="0.25">
      <c r="A13" s="7"/>
      <c r="B13" s="8"/>
      <c r="C13" s="11"/>
      <c r="D13" s="7"/>
      <c r="E13" s="35"/>
      <c r="F13" s="17"/>
      <c r="G13" s="18"/>
    </row>
    <row r="14" spans="1:8" x14ac:dyDescent="0.25">
      <c r="B14" s="5"/>
      <c r="C14" s="12"/>
      <c r="F14" s="17"/>
    </row>
    <row r="15" spans="1:8" x14ac:dyDescent="0.25">
      <c r="A15" s="2" t="s">
        <v>13</v>
      </c>
      <c r="B15" s="14" t="s">
        <v>1</v>
      </c>
      <c r="C15" s="9" t="s">
        <v>2</v>
      </c>
      <c r="D15" s="2" t="s">
        <v>3</v>
      </c>
      <c r="E15" s="36"/>
      <c r="F15" s="20" t="s">
        <v>32</v>
      </c>
    </row>
    <row r="16" spans="1:8" x14ac:dyDescent="0.25">
      <c r="A16" s="1" t="s">
        <v>14</v>
      </c>
      <c r="B16" s="19">
        <v>19625.28</v>
      </c>
      <c r="C16" s="4">
        <v>5.7200000000000001E-2</v>
      </c>
      <c r="D16" s="3">
        <v>219.42</v>
      </c>
      <c r="E16" s="3">
        <v>250</v>
      </c>
      <c r="F16" s="21">
        <f t="shared" ref="F16:F24" si="2">(D16/B16)</f>
        <v>1.1180477425035465E-2</v>
      </c>
    </row>
    <row r="17" spans="1:8" x14ac:dyDescent="0.25">
      <c r="A17" s="28" t="s">
        <v>15</v>
      </c>
      <c r="B17" s="29">
        <v>64017</v>
      </c>
      <c r="C17" s="30" t="s">
        <v>34</v>
      </c>
      <c r="D17" s="29">
        <v>309.01</v>
      </c>
      <c r="E17" s="29"/>
      <c r="F17" s="30">
        <f t="shared" si="2"/>
        <v>4.8269990783698083E-3</v>
      </c>
    </row>
    <row r="18" spans="1:8" x14ac:dyDescent="0.25">
      <c r="A18" s="28" t="s">
        <v>69</v>
      </c>
      <c r="B18" s="29">
        <v>13268.99</v>
      </c>
      <c r="C18" s="30" t="s">
        <v>34</v>
      </c>
      <c r="D18" s="29">
        <v>66</v>
      </c>
      <c r="E18" s="29">
        <v>0</v>
      </c>
      <c r="F18" s="30">
        <f t="shared" si="2"/>
        <v>4.9740032964076392E-3</v>
      </c>
    </row>
    <row r="19" spans="1:8" x14ac:dyDescent="0.25">
      <c r="A19" s="1" t="s">
        <v>16</v>
      </c>
      <c r="B19" s="19">
        <v>44371.14</v>
      </c>
      <c r="C19" s="23">
        <v>0.11</v>
      </c>
      <c r="D19" s="3">
        <v>620</v>
      </c>
      <c r="E19" s="3">
        <v>620</v>
      </c>
      <c r="F19" s="21">
        <f t="shared" si="2"/>
        <v>1.3973046444152664E-2</v>
      </c>
    </row>
    <row r="20" spans="1:8" x14ac:dyDescent="0.25">
      <c r="A20" s="1" t="s">
        <v>17</v>
      </c>
      <c r="B20" s="19">
        <v>14861.26</v>
      </c>
      <c r="C20" s="4">
        <v>0.10639999999999999</v>
      </c>
      <c r="D20" s="3">
        <v>197.38</v>
      </c>
      <c r="E20" s="3">
        <v>200</v>
      </c>
      <c r="F20" s="21">
        <f t="shared" si="2"/>
        <v>1.3281511796442562E-2</v>
      </c>
    </row>
    <row r="21" spans="1:8" x14ac:dyDescent="0.25">
      <c r="A21" s="1" t="s">
        <v>18</v>
      </c>
      <c r="B21" s="19">
        <v>29779.69</v>
      </c>
      <c r="C21" s="4">
        <v>6.1899999999999997E-2</v>
      </c>
      <c r="D21" s="3">
        <v>660</v>
      </c>
      <c r="E21" s="3">
        <v>650</v>
      </c>
      <c r="F21" s="21">
        <f t="shared" si="2"/>
        <v>2.2162755891683227E-2</v>
      </c>
      <c r="G21" s="31"/>
    </row>
    <row r="22" spans="1:8" x14ac:dyDescent="0.25">
      <c r="A22" s="1" t="s">
        <v>19</v>
      </c>
      <c r="B22" s="19">
        <v>5935.17</v>
      </c>
      <c r="C22" s="4">
        <v>7.8399999999999997E-2</v>
      </c>
      <c r="D22" s="3">
        <v>164</v>
      </c>
      <c r="E22" s="3">
        <v>350</v>
      </c>
      <c r="F22" s="21">
        <f t="shared" si="2"/>
        <v>2.7631895969281419E-2</v>
      </c>
      <c r="G22" s="31"/>
      <c r="H22" s="31"/>
    </row>
    <row r="23" spans="1:8" x14ac:dyDescent="0.25">
      <c r="A23" s="1" t="s">
        <v>50</v>
      </c>
      <c r="B23" s="19">
        <v>9644.19</v>
      </c>
      <c r="C23" s="4">
        <v>0.18354999999999999</v>
      </c>
      <c r="D23" s="3">
        <v>297.37</v>
      </c>
      <c r="E23" s="3">
        <v>297.37</v>
      </c>
      <c r="F23" s="21">
        <f t="shared" si="2"/>
        <v>3.0834108411385508E-2</v>
      </c>
      <c r="G23" s="31"/>
    </row>
    <row r="24" spans="1:8" x14ac:dyDescent="0.25">
      <c r="A24" s="1" t="s">
        <v>54</v>
      </c>
      <c r="B24" s="19">
        <v>3000</v>
      </c>
      <c r="C24" s="4"/>
      <c r="D24" s="40">
        <v>80</v>
      </c>
      <c r="E24" s="35">
        <v>80</v>
      </c>
      <c r="F24" s="12">
        <f t="shared" si="2"/>
        <v>2.6666666666666668E-2</v>
      </c>
      <c r="G24" s="31"/>
    </row>
    <row r="25" spans="1:8" x14ac:dyDescent="0.25">
      <c r="A25" s="24" t="s">
        <v>4</v>
      </c>
      <c r="B25" s="25">
        <f>SUM(B16:B24)</f>
        <v>204502.72000000003</v>
      </c>
      <c r="C25" s="26"/>
      <c r="D25" s="27">
        <f>SUM(D16:D24)</f>
        <v>2613.1799999999998</v>
      </c>
      <c r="E25" s="37">
        <f>SUM(E16:E24)</f>
        <v>2447.37</v>
      </c>
    </row>
    <row r="27" spans="1:8" x14ac:dyDescent="0.25">
      <c r="A27" s="1" t="s">
        <v>35</v>
      </c>
      <c r="B27" s="3">
        <f>SUM(B25,B12)</f>
        <v>246445.93000000005</v>
      </c>
    </row>
    <row r="28" spans="1:8" x14ac:dyDescent="0.25">
      <c r="A28" s="1" t="s">
        <v>36</v>
      </c>
      <c r="B28" s="3">
        <f>SUM(E25,D12)</f>
        <v>3674.91</v>
      </c>
    </row>
    <row r="29" spans="1:8" x14ac:dyDescent="0.25">
      <c r="A29" s="1"/>
      <c r="B29" s="3"/>
      <c r="D29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opLeftCell="A7" workbookViewId="0">
      <selection activeCell="F11" sqref="F11:H11"/>
    </sheetView>
  </sheetViews>
  <sheetFormatPr defaultRowHeight="15" x14ac:dyDescent="0.25"/>
  <cols>
    <col min="13" max="13" width="10.140625" bestFit="1" customWidth="1"/>
  </cols>
  <sheetData>
    <row r="1" spans="1:15" x14ac:dyDescent="0.25">
      <c r="A1" s="66" t="s">
        <v>20</v>
      </c>
      <c r="B1" s="66"/>
      <c r="C1" s="66"/>
      <c r="D1" s="66"/>
      <c r="E1" s="66"/>
      <c r="F1" s="66"/>
      <c r="G1" s="66"/>
      <c r="H1" s="66"/>
      <c r="I1" s="66"/>
      <c r="K1" s="64" t="s">
        <v>21</v>
      </c>
      <c r="L1" s="64"/>
      <c r="M1" s="64"/>
      <c r="N1" s="64"/>
      <c r="O1" s="64"/>
    </row>
    <row r="2" spans="1:15" x14ac:dyDescent="0.25">
      <c r="A2" s="66"/>
      <c r="B2" s="66"/>
      <c r="C2" s="66"/>
      <c r="D2" s="66"/>
      <c r="E2" s="66"/>
      <c r="F2" s="66"/>
      <c r="G2" s="66"/>
      <c r="H2" s="66"/>
      <c r="I2" s="66"/>
      <c r="K2" s="64"/>
      <c r="L2" s="64"/>
      <c r="M2" s="64"/>
      <c r="N2" s="64"/>
      <c r="O2" s="64"/>
    </row>
    <row r="3" spans="1:15" x14ac:dyDescent="0.25">
      <c r="A3" s="57" t="s">
        <v>22</v>
      </c>
      <c r="B3" s="57"/>
      <c r="C3" s="57"/>
      <c r="D3" s="57"/>
      <c r="E3" s="57"/>
      <c r="F3" s="57" t="s">
        <v>23</v>
      </c>
      <c r="G3" s="57"/>
      <c r="H3" s="57"/>
      <c r="I3" s="1"/>
      <c r="K3" s="58" t="s">
        <v>24</v>
      </c>
      <c r="L3" s="58"/>
      <c r="M3" s="58"/>
      <c r="N3" s="65">
        <v>2777</v>
      </c>
      <c r="O3" s="65"/>
    </row>
    <row r="4" spans="1:15" x14ac:dyDescent="0.25">
      <c r="A4" s="58" t="s">
        <v>46</v>
      </c>
      <c r="B4" s="58"/>
      <c r="C4" s="58"/>
      <c r="D4" s="58"/>
      <c r="E4" s="58"/>
      <c r="F4" s="59">
        <v>1500</v>
      </c>
      <c r="G4" s="59"/>
      <c r="H4" s="59"/>
      <c r="I4" s="32" t="s">
        <v>39</v>
      </c>
      <c r="K4" s="58" t="s">
        <v>25</v>
      </c>
      <c r="L4" s="58"/>
      <c r="M4" s="58"/>
      <c r="N4" s="60">
        <f>(N3)*26</f>
        <v>72202</v>
      </c>
      <c r="O4" s="57"/>
    </row>
    <row r="5" spans="1:15" x14ac:dyDescent="0.25">
      <c r="A5" s="58" t="s">
        <v>62</v>
      </c>
      <c r="B5" s="58"/>
      <c r="C5" s="58"/>
      <c r="D5" s="58"/>
      <c r="E5" s="58"/>
      <c r="F5" s="59">
        <v>-1000</v>
      </c>
      <c r="G5" s="59"/>
      <c r="H5" s="59"/>
      <c r="I5" s="32" t="s">
        <v>39</v>
      </c>
      <c r="K5" s="58" t="s">
        <v>27</v>
      </c>
      <c r="L5" s="58"/>
      <c r="M5" s="58"/>
      <c r="N5" s="60">
        <f>N4/12</f>
        <v>6016.833333333333</v>
      </c>
      <c r="O5" s="57"/>
    </row>
    <row r="6" spans="1:15" x14ac:dyDescent="0.25">
      <c r="A6" s="58" t="s">
        <v>26</v>
      </c>
      <c r="B6" s="58"/>
      <c r="C6" s="58"/>
      <c r="D6" s="58"/>
      <c r="E6" s="58"/>
      <c r="F6" s="59">
        <v>1010</v>
      </c>
      <c r="G6" s="59"/>
      <c r="H6" s="59"/>
      <c r="I6" s="32" t="s">
        <v>38</v>
      </c>
      <c r="K6" s="58" t="s">
        <v>28</v>
      </c>
      <c r="L6" s="58"/>
      <c r="M6" s="58"/>
      <c r="N6" s="67">
        <f>N5-F25</f>
        <v>856.13333333333321</v>
      </c>
      <c r="O6" s="68"/>
    </row>
    <row r="7" spans="1:15" x14ac:dyDescent="0.25">
      <c r="A7" s="54" t="s">
        <v>29</v>
      </c>
      <c r="B7" s="55"/>
      <c r="C7" s="55"/>
      <c r="D7" s="55"/>
      <c r="E7" s="56"/>
      <c r="F7" s="69">
        <v>268.06</v>
      </c>
      <c r="G7" s="70"/>
      <c r="H7" s="71"/>
      <c r="I7" s="32" t="s">
        <v>37</v>
      </c>
    </row>
    <row r="8" spans="1:15" x14ac:dyDescent="0.25">
      <c r="A8" s="54" t="s">
        <v>30</v>
      </c>
      <c r="B8" s="55"/>
      <c r="C8" s="55"/>
      <c r="D8" s="55"/>
      <c r="E8" s="56"/>
      <c r="F8" s="69">
        <v>315.45999999999998</v>
      </c>
      <c r="G8" s="70"/>
      <c r="H8" s="71"/>
      <c r="I8" s="32" t="s">
        <v>40</v>
      </c>
    </row>
    <row r="9" spans="1:15" x14ac:dyDescent="0.25">
      <c r="A9" s="54" t="s">
        <v>48</v>
      </c>
      <c r="B9" s="55"/>
      <c r="C9" s="55"/>
      <c r="D9" s="55"/>
      <c r="E9" s="56"/>
      <c r="F9" s="61">
        <v>39.99</v>
      </c>
      <c r="G9" s="62"/>
      <c r="H9" s="63"/>
      <c r="I9" s="32" t="s">
        <v>41</v>
      </c>
    </row>
    <row r="10" spans="1:15" x14ac:dyDescent="0.25">
      <c r="A10" s="54" t="s">
        <v>14</v>
      </c>
      <c r="B10" s="55"/>
      <c r="C10" s="55"/>
      <c r="D10" s="55"/>
      <c r="E10" s="56"/>
      <c r="F10" s="61">
        <v>250</v>
      </c>
      <c r="G10" s="62"/>
      <c r="H10" s="63"/>
      <c r="I10" s="32" t="s">
        <v>42</v>
      </c>
    </row>
    <row r="11" spans="1:15" x14ac:dyDescent="0.25">
      <c r="A11" s="54" t="s">
        <v>15</v>
      </c>
      <c r="B11" s="55"/>
      <c r="C11" s="55"/>
      <c r="D11" s="55"/>
      <c r="E11" s="56"/>
      <c r="F11" s="61">
        <v>309.01</v>
      </c>
      <c r="G11" s="62"/>
      <c r="H11" s="63"/>
      <c r="I11" s="32" t="s">
        <v>41</v>
      </c>
    </row>
    <row r="12" spans="1:15" x14ac:dyDescent="0.25">
      <c r="A12" s="54" t="s">
        <v>63</v>
      </c>
      <c r="B12" s="55"/>
      <c r="C12" s="55"/>
      <c r="D12" s="55"/>
      <c r="E12" s="56"/>
      <c r="F12" s="61">
        <v>66</v>
      </c>
      <c r="G12" s="62"/>
      <c r="H12" s="63"/>
      <c r="I12" s="32" t="s">
        <v>41</v>
      </c>
    </row>
    <row r="13" spans="1:15" x14ac:dyDescent="0.25">
      <c r="A13" s="54" t="s">
        <v>16</v>
      </c>
      <c r="B13" s="55"/>
      <c r="C13" s="55"/>
      <c r="D13" s="55"/>
      <c r="E13" s="56"/>
      <c r="F13" s="61">
        <v>618.80999999999995</v>
      </c>
      <c r="G13" s="62"/>
      <c r="H13" s="63"/>
      <c r="I13" s="32" t="s">
        <v>45</v>
      </c>
    </row>
    <row r="14" spans="1:15" x14ac:dyDescent="0.25">
      <c r="A14" s="54" t="s">
        <v>17</v>
      </c>
      <c r="B14" s="55"/>
      <c r="C14" s="55"/>
      <c r="D14" s="55"/>
      <c r="E14" s="56"/>
      <c r="F14" s="61">
        <v>200</v>
      </c>
      <c r="G14" s="62"/>
      <c r="H14" s="63"/>
      <c r="I14" s="32" t="s">
        <v>43</v>
      </c>
    </row>
    <row r="15" spans="1:15" x14ac:dyDescent="0.25">
      <c r="A15" s="54" t="s">
        <v>18</v>
      </c>
      <c r="B15" s="55"/>
      <c r="C15" s="55"/>
      <c r="D15" s="55"/>
      <c r="E15" s="56"/>
      <c r="F15" s="61">
        <v>631</v>
      </c>
      <c r="G15" s="62"/>
      <c r="H15" s="63"/>
      <c r="I15" s="32" t="s">
        <v>38</v>
      </c>
    </row>
    <row r="16" spans="1:15" x14ac:dyDescent="0.25">
      <c r="A16" s="54" t="s">
        <v>19</v>
      </c>
      <c r="B16" s="55"/>
      <c r="C16" s="55"/>
      <c r="D16" s="55"/>
      <c r="E16" s="56"/>
      <c r="F16" s="61">
        <v>110</v>
      </c>
      <c r="G16" s="62"/>
      <c r="H16" s="63"/>
      <c r="I16" s="32" t="s">
        <v>44</v>
      </c>
    </row>
    <row r="17" spans="1:9" x14ac:dyDescent="0.25">
      <c r="A17" s="54" t="s">
        <v>51</v>
      </c>
      <c r="B17" s="55"/>
      <c r="C17" s="55"/>
      <c r="D17" s="55"/>
      <c r="E17" s="56"/>
      <c r="F17" s="61">
        <v>297.37</v>
      </c>
      <c r="G17" s="62"/>
      <c r="H17" s="63"/>
      <c r="I17" s="32" t="s">
        <v>60</v>
      </c>
    </row>
    <row r="18" spans="1:9" x14ac:dyDescent="0.25">
      <c r="A18" s="54" t="s">
        <v>64</v>
      </c>
      <c r="B18" s="55"/>
      <c r="C18" s="55"/>
      <c r="D18" s="55"/>
      <c r="E18" s="56"/>
      <c r="F18" s="72">
        <v>80</v>
      </c>
      <c r="G18" s="73"/>
      <c r="H18" s="74"/>
      <c r="I18" s="32"/>
    </row>
    <row r="19" spans="1:9" x14ac:dyDescent="0.25">
      <c r="A19" s="54" t="s">
        <v>65</v>
      </c>
      <c r="B19" s="55"/>
      <c r="C19" s="55"/>
      <c r="D19" s="55"/>
      <c r="E19" s="56"/>
      <c r="F19" s="72">
        <v>115</v>
      </c>
      <c r="G19" s="73"/>
      <c r="H19" s="74"/>
      <c r="I19" s="32" t="s">
        <v>45</v>
      </c>
    </row>
    <row r="20" spans="1:9" x14ac:dyDescent="0.25">
      <c r="A20" s="54" t="s">
        <v>66</v>
      </c>
      <c r="B20" s="55"/>
      <c r="C20" s="55"/>
      <c r="D20" s="55"/>
      <c r="E20" s="56"/>
      <c r="F20" s="61">
        <v>50</v>
      </c>
      <c r="G20" s="62"/>
      <c r="H20" s="63"/>
      <c r="I20" s="32" t="s">
        <v>67</v>
      </c>
    </row>
    <row r="21" spans="1:9" x14ac:dyDescent="0.25">
      <c r="A21" s="54" t="s">
        <v>52</v>
      </c>
      <c r="B21" s="55"/>
      <c r="C21" s="55"/>
      <c r="D21" s="55"/>
      <c r="E21" s="56"/>
      <c r="F21" s="61">
        <v>300</v>
      </c>
      <c r="G21" s="62"/>
      <c r="H21" s="63"/>
      <c r="I21" s="32"/>
    </row>
    <row r="22" spans="1:9" x14ac:dyDescent="0.25">
      <c r="A22" s="58"/>
      <c r="B22" s="58"/>
      <c r="C22" s="58"/>
      <c r="D22" s="58"/>
      <c r="E22" s="58"/>
      <c r="F22" s="75"/>
      <c r="G22" s="75"/>
      <c r="H22" s="75"/>
      <c r="I22" s="32"/>
    </row>
    <row r="23" spans="1:9" x14ac:dyDescent="0.25">
      <c r="A23" s="58"/>
      <c r="B23" s="58"/>
      <c r="C23" s="58"/>
      <c r="D23" s="58"/>
      <c r="E23" s="58"/>
      <c r="F23" s="75"/>
      <c r="G23" s="75"/>
      <c r="H23" s="75"/>
      <c r="I23" s="32"/>
    </row>
    <row r="24" spans="1:9" x14ac:dyDescent="0.25">
      <c r="A24" s="58"/>
      <c r="B24" s="58"/>
      <c r="C24" s="58"/>
      <c r="D24" s="58"/>
      <c r="E24" s="58"/>
      <c r="F24" s="75"/>
      <c r="G24" s="75"/>
      <c r="H24" s="75"/>
      <c r="I24" s="32"/>
    </row>
    <row r="25" spans="1:9" x14ac:dyDescent="0.25">
      <c r="E25" s="1" t="s">
        <v>31</v>
      </c>
      <c r="F25" s="60">
        <f>SUM(F4:H24)</f>
        <v>5160.7</v>
      </c>
      <c r="G25" s="57"/>
      <c r="H25" s="57"/>
      <c r="I25" s="1"/>
    </row>
  </sheetData>
  <mergeCells count="55">
    <mergeCell ref="A22:E22"/>
    <mergeCell ref="F22:H22"/>
    <mergeCell ref="A23:E23"/>
    <mergeCell ref="F23:H23"/>
    <mergeCell ref="F24:H24"/>
    <mergeCell ref="A15:E15"/>
    <mergeCell ref="A10:E10"/>
    <mergeCell ref="A11:E11"/>
    <mergeCell ref="A14:E14"/>
    <mergeCell ref="A13:E13"/>
    <mergeCell ref="A17:E17"/>
    <mergeCell ref="A21:E21"/>
    <mergeCell ref="A20:E20"/>
    <mergeCell ref="F20:H20"/>
    <mergeCell ref="A18:E18"/>
    <mergeCell ref="A19:E19"/>
    <mergeCell ref="F18:H18"/>
    <mergeCell ref="F19:H19"/>
    <mergeCell ref="N6:O6"/>
    <mergeCell ref="K5:M5"/>
    <mergeCell ref="F16:H16"/>
    <mergeCell ref="F21:H21"/>
    <mergeCell ref="F15:H15"/>
    <mergeCell ref="F10:H10"/>
    <mergeCell ref="F11:H11"/>
    <mergeCell ref="F7:H7"/>
    <mergeCell ref="F8:H8"/>
    <mergeCell ref="F5:H5"/>
    <mergeCell ref="F12:H12"/>
    <mergeCell ref="F9:H9"/>
    <mergeCell ref="F14:H14"/>
    <mergeCell ref="F25:H25"/>
    <mergeCell ref="F17:H17"/>
    <mergeCell ref="K1:O2"/>
    <mergeCell ref="K3:M3"/>
    <mergeCell ref="N3:O3"/>
    <mergeCell ref="K4:M4"/>
    <mergeCell ref="N4:O4"/>
    <mergeCell ref="F13:H13"/>
    <mergeCell ref="K6:M6"/>
    <mergeCell ref="A1:I2"/>
    <mergeCell ref="A3:E3"/>
    <mergeCell ref="A24:E24"/>
    <mergeCell ref="A16:E16"/>
    <mergeCell ref="A7:E7"/>
    <mergeCell ref="A8:E8"/>
    <mergeCell ref="N5:O5"/>
    <mergeCell ref="A12:E12"/>
    <mergeCell ref="F3:H3"/>
    <mergeCell ref="A4:E4"/>
    <mergeCell ref="F4:H4"/>
    <mergeCell ref="A6:E6"/>
    <mergeCell ref="F6:H6"/>
    <mergeCell ref="A5:E5"/>
    <mergeCell ref="A9:E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</vt:lpstr>
      <vt:lpstr>BUDGET</vt:lpstr>
    </vt:vector>
  </TitlesOfParts>
  <Manager/>
  <Company>Cooper Tire &amp; Rubber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Robey, Jonathen X</dc:creator>
  <cp:keywords/>
  <dc:description/>
  <cp:lastModifiedBy>Jonathen Robey</cp:lastModifiedBy>
  <cp:revision/>
  <dcterms:created xsi:type="dcterms:W3CDTF">2019-11-01T20:53:43Z</dcterms:created>
  <dcterms:modified xsi:type="dcterms:W3CDTF">2024-07-16T18:13:58Z</dcterms:modified>
  <cp:category/>
  <cp:contentStatus/>
</cp:coreProperties>
</file>