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SE_CourseMaterials\CSES 210 - ARCHITECTURE SESSIONAL\MIPS_Assignment_03\"/>
    </mc:Choice>
  </mc:AlternateContent>
  <xr:revisionPtr revIDLastSave="0" documentId="13_ncr:1_{EEBEBEB4-1137-4936-ACA4-A66D8F4E35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M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S12" i="1" l="1"/>
  <c r="S11" i="1"/>
  <c r="S3" i="1"/>
  <c r="S7" i="1"/>
  <c r="S18" i="1"/>
  <c r="S6" i="1"/>
  <c r="S4" i="1"/>
  <c r="S5" i="1"/>
  <c r="S8" i="1"/>
  <c r="S9" i="1"/>
  <c r="S10" i="1"/>
  <c r="S13" i="1"/>
  <c r="S14" i="1"/>
  <c r="S15" i="1"/>
  <c r="S16" i="1"/>
  <c r="S17" i="1"/>
  <c r="T3" i="1"/>
  <c r="T4" i="1"/>
  <c r="U3" i="1" l="1"/>
  <c r="U4" i="1"/>
  <c r="T16" i="1"/>
  <c r="U16" i="1" l="1"/>
  <c r="T12" i="1"/>
  <c r="U12" i="1" l="1"/>
  <c r="T17" i="1"/>
  <c r="U17" i="1" l="1"/>
  <c r="T5" i="1"/>
  <c r="U5" i="1" l="1"/>
  <c r="T9" i="1"/>
  <c r="U9" i="1" l="1"/>
  <c r="T18" i="1"/>
  <c r="U18" i="1" l="1"/>
  <c r="T8" i="1"/>
  <c r="U8" i="1" l="1"/>
  <c r="T6" i="1"/>
  <c r="U6" i="1" l="1"/>
  <c r="T7" i="1"/>
  <c r="U7" i="1" l="1"/>
  <c r="T11" i="1"/>
  <c r="U11" i="1" l="1"/>
  <c r="T10" i="1"/>
  <c r="U10" i="1" l="1"/>
  <c r="T13" i="1"/>
  <c r="U13" i="1" l="1"/>
  <c r="T14" i="1"/>
  <c r="U14" i="1" l="1"/>
  <c r="T15" i="1"/>
  <c r="U15" i="1" l="1"/>
  <c r="U20" i="1" s="1"/>
</calcChain>
</file>

<file path=xl/sharedStrings.xml><?xml version="1.0" encoding="utf-8"?>
<sst xmlns="http://schemas.openxmlformats.org/spreadsheetml/2006/main" count="88" uniqueCount="56">
  <si>
    <t>Binary</t>
  </si>
  <si>
    <t>Type</t>
  </si>
  <si>
    <t>Instruction</t>
  </si>
  <si>
    <t>Category</t>
  </si>
  <si>
    <t>JM</t>
  </si>
  <si>
    <t>BN</t>
  </si>
  <si>
    <t>BE</t>
  </si>
  <si>
    <t>MW</t>
  </si>
  <si>
    <t>MR</t>
  </si>
  <si>
    <t>RW</t>
  </si>
  <si>
    <t>AS</t>
  </si>
  <si>
    <t>RD</t>
  </si>
  <si>
    <t>ALU</t>
  </si>
  <si>
    <t>OpCode</t>
  </si>
  <si>
    <t>Logic</t>
  </si>
  <si>
    <t>Control</t>
  </si>
  <si>
    <t>Memory</t>
  </si>
  <si>
    <t>Arithmetic</t>
  </si>
  <si>
    <t>sub</t>
  </si>
  <si>
    <t>srl</t>
  </si>
  <si>
    <t>andi</t>
  </si>
  <si>
    <t>ori</t>
  </si>
  <si>
    <t>nor</t>
  </si>
  <si>
    <t>bneq</t>
  </si>
  <si>
    <t>beq</t>
  </si>
  <si>
    <t>sw</t>
  </si>
  <si>
    <t>subi</t>
  </si>
  <si>
    <t>addi</t>
  </si>
  <si>
    <t>sll</t>
  </si>
  <si>
    <t>lw</t>
  </si>
  <si>
    <t>j</t>
  </si>
  <si>
    <t>CONTROL SIGNALS</t>
  </si>
  <si>
    <t>add</t>
  </si>
  <si>
    <t>or</t>
  </si>
  <si>
    <t>and</t>
  </si>
  <si>
    <t>sra</t>
  </si>
  <si>
    <t>MG</t>
  </si>
  <si>
    <t>R</t>
  </si>
  <si>
    <t>I</t>
  </si>
  <si>
    <t>J</t>
  </si>
  <si>
    <t>DECIMAL</t>
  </si>
  <si>
    <t>HEX ROM MAPPING</t>
  </si>
  <si>
    <t xml:space="preserve">INSTRUCTIONS : sub srl andi ori nor bneq and beq sw subi addi sll add lw or j </t>
  </si>
  <si>
    <t>Control Signals Bits</t>
  </si>
  <si>
    <t>Copy the cell above and paste it in a .txt file and load the .txt file in logisim rom.</t>
  </si>
  <si>
    <t>ALU_OP</t>
  </si>
  <si>
    <t>REG-DEST | ALU-SRC | MEM-TO-REG | REG-WRITE | MEM-READ | MEM-WRITE | BEQ | BNEQ | JUMP | ALUOP</t>
  </si>
  <si>
    <t>$t0</t>
  </si>
  <si>
    <t>$t1</t>
  </si>
  <si>
    <t>$t2</t>
  </si>
  <si>
    <t>$t3</t>
  </si>
  <si>
    <t>$t4</t>
  </si>
  <si>
    <t>$sp</t>
  </si>
  <si>
    <t>$zero</t>
  </si>
  <si>
    <t>update this column if series changes</t>
  </si>
  <si>
    <t>Register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</si>
</sst>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26"/>
  <sheetViews>
    <sheetView tabSelected="1" zoomScale="104" workbookViewId="0">
      <selection activeCell="X19" sqref="X19"/>
    </sheetView>
  </sheetViews>
  <sheetFormatPr defaultRowHeight="14.4" x14ac:dyDescent="0.3"/>
  <cols>
    <col min="1" max="1" width="7.21875" customWidth="1"/>
    <col min="2" max="2" width="8" customWidth="1"/>
    <col min="4" max="4" width="10.109375" customWidth="1"/>
    <col min="5" max="5" width="12.109375" customWidth="1"/>
    <col min="7" max="18" width="3.44140625" customWidth="1"/>
    <col min="19" max="19" width="19.88671875" customWidth="1"/>
    <col min="20" max="20" width="11.109375" customWidth="1"/>
    <col min="21" max="21" width="19.109375" customWidth="1"/>
    <col min="28" max="29" width="12.109375" customWidth="1"/>
  </cols>
  <sheetData>
    <row r="2" spans="2:29" x14ac:dyDescent="0.3">
      <c r="B2" t="s">
        <v>13</v>
      </c>
      <c r="C2" s="2" t="s">
        <v>0</v>
      </c>
      <c r="D2" t="s">
        <v>1</v>
      </c>
      <c r="E2" s="2" t="s">
        <v>2</v>
      </c>
      <c r="F2" t="s">
        <v>3</v>
      </c>
      <c r="G2" s="1" t="s">
        <v>11</v>
      </c>
      <c r="H2" s="1" t="s">
        <v>10</v>
      </c>
      <c r="I2" s="1" t="s">
        <v>36</v>
      </c>
      <c r="J2" s="1" t="s">
        <v>9</v>
      </c>
      <c r="K2" s="1" t="s">
        <v>8</v>
      </c>
      <c r="L2" s="1" t="s">
        <v>7</v>
      </c>
      <c r="M2" s="1" t="s">
        <v>6</v>
      </c>
      <c r="N2" s="1" t="s">
        <v>5</v>
      </c>
      <c r="O2" s="1" t="s">
        <v>4</v>
      </c>
      <c r="P2" s="13" t="s">
        <v>12</v>
      </c>
      <c r="Q2" s="13"/>
      <c r="R2" s="13"/>
      <c r="S2" s="1" t="s">
        <v>31</v>
      </c>
      <c r="T2" s="1" t="s">
        <v>40</v>
      </c>
      <c r="U2" s="1" t="s">
        <v>41</v>
      </c>
    </row>
    <row r="3" spans="2:29" x14ac:dyDescent="0.3">
      <c r="B3">
        <v>0</v>
      </c>
      <c r="C3" s="7">
        <v>0</v>
      </c>
      <c r="D3" t="s">
        <v>17</v>
      </c>
      <c r="E3" s="1" t="s">
        <v>18</v>
      </c>
      <c r="F3" s="2" t="s">
        <v>37</v>
      </c>
      <c r="G3" s="4">
        <f>IF(AND(OR(F3="R", E3="sw"), NOT(E3="sll"),  NOT(E3="srl")), 1, 0)</f>
        <v>1</v>
      </c>
      <c r="H3" s="4">
        <f>IF(OR(E3="lw", E3="sw", E3="andi", E3="ori", E3="addi", E3="subi", E3="sll", E3="srl"), 1, 0)</f>
        <v>0</v>
      </c>
      <c r="I3" s="4">
        <f>IF(E3="lw", 1, 0)</f>
        <v>0</v>
      </c>
      <c r="J3" s="4">
        <f>IF(AND(OR(F3="I", F3="R", E3="lw"), NOT(E3="sw"), NOT(E3="beq"), NOT(E3="bneq")), 1, 0)</f>
        <v>1</v>
      </c>
      <c r="K3" s="4">
        <f t="shared" ref="K3:K18" si="0">IF(E3="lw", 1, 0)</f>
        <v>0</v>
      </c>
      <c r="L3" s="4">
        <f t="shared" ref="L3:L18" si="1">IF(E3="sw", 1, 0)</f>
        <v>0</v>
      </c>
      <c r="M3" s="4">
        <f t="shared" ref="M3:M18" si="2">IF(E3="beq", 1, 0)</f>
        <v>0</v>
      </c>
      <c r="N3" s="4">
        <f t="shared" ref="N3:N18" si="3">IF(E3="bneq", 1, 0)</f>
        <v>0</v>
      </c>
      <c r="O3" s="4">
        <f t="shared" ref="O3:O18" si="4">IF(E3="j", 1, 0)</f>
        <v>0</v>
      </c>
      <c r="P3" s="5">
        <f t="shared" ref="P3:P18" si="5">IF(OR(TRIM(E3)="nor", TRIM(E3)="sll", TRIM(E3)="srl", TRIM(E3)="sra"), 1, 0)</f>
        <v>0</v>
      </c>
      <c r="Q3" s="5">
        <f t="shared" ref="Q3:Q18" si="6">IF(OR(TRIM(E3)="or", TRIM(E3)="and", TRIM(E3)="srl", TRIM(E3)="sra", TRIM(E3)="ori", TRIM(E3)="andi"), 1, 0)</f>
        <v>0</v>
      </c>
      <c r="R3" s="5">
        <f>IF(OR(TRIM(E3)="sub", TRIM(E3)="subi", TRIM(E3)="and", TRIM(E3)="andi", TRIM(E3)="sll", TRIM(E3)="sra", TRIM(E3)="bneq", TRIM(E3)="beq"), 1, 0)</f>
        <v>1</v>
      </c>
      <c r="S3" s="3" t="str">
        <f>_xlfn.TEXTJOIN("", TRUE, G3:R3)</f>
        <v>100100000001</v>
      </c>
      <c r="T3">
        <f ca="1">SUMPRODUCT(MID(S3,LEN(S3)-ROW(INDIRECT("1:"&amp;LEN(S3)))+1,1)*2^(ROW(INDIRECT("1:"&amp;LEN(S3)))-1))</f>
        <v>2305</v>
      </c>
      <c r="U3" s="2" t="str">
        <f ca="1">DEC2HEX(T3)</f>
        <v>901</v>
      </c>
    </row>
    <row r="4" spans="2:29" x14ac:dyDescent="0.3">
      <c r="B4">
        <v>1</v>
      </c>
      <c r="C4" s="7">
        <v>1</v>
      </c>
      <c r="D4" t="s">
        <v>14</v>
      </c>
      <c r="E4" s="1" t="s">
        <v>19</v>
      </c>
      <c r="F4" s="2" t="s">
        <v>37</v>
      </c>
      <c r="G4" s="4">
        <f t="shared" ref="G4:G18" si="7">IF(AND(OR(F4="R", E4="sw"), NOT(E4="sll"),  NOT(E4="srl")), 1, 0)</f>
        <v>0</v>
      </c>
      <c r="H4" s="4">
        <f t="shared" ref="H4:H18" si="8">IF(OR(E4="lw", E4="sw", E4="andi", E4="ori", E4="addi", E4="subi", E4="sll", E4="srl"), 1, 0)</f>
        <v>1</v>
      </c>
      <c r="I4" s="4">
        <f t="shared" ref="I4:I18" si="9">IF(E4="lw", 1, 0)</f>
        <v>0</v>
      </c>
      <c r="J4" s="4">
        <f t="shared" ref="J4:J18" si="10">IF(AND(OR(F4="I", F4="R", E4="lw"), NOT(E4="sw"), NOT(E4="beq"), NOT(E4="bneq")), 1, 0)</f>
        <v>1</v>
      </c>
      <c r="K4" s="4">
        <f t="shared" si="0"/>
        <v>0</v>
      </c>
      <c r="L4" s="4">
        <f t="shared" si="1"/>
        <v>0</v>
      </c>
      <c r="M4" s="4">
        <f t="shared" si="2"/>
        <v>0</v>
      </c>
      <c r="N4" s="4">
        <f t="shared" si="3"/>
        <v>0</v>
      </c>
      <c r="O4" s="4">
        <f t="shared" si="4"/>
        <v>0</v>
      </c>
      <c r="P4" s="5">
        <f t="shared" si="5"/>
        <v>1</v>
      </c>
      <c r="Q4" s="5">
        <f t="shared" si="6"/>
        <v>1</v>
      </c>
      <c r="R4" s="5">
        <f t="shared" ref="R4:R18" si="11">IF(OR(TRIM(E4)="sub", TRIM(E4)="subi", TRIM(E4)="and", TRIM(E4)="andi", TRIM(E4)="sll", TRIM(E4)="sra", TRIM(E4)="bneq", TRIM(E4)="beq"), 1, 0)</f>
        <v>0</v>
      </c>
      <c r="S4" s="3" t="str">
        <f t="shared" ref="S4:S18" si="12">_xlfn.TEXTJOIN("", TRUE, G4:R4)</f>
        <v>010100000110</v>
      </c>
      <c r="T4">
        <f t="shared" ref="T4:T18" ca="1" si="13">SUMPRODUCT(MID(S4,LEN(S4)-ROW(INDIRECT("1:"&amp;LEN(S4)))+1,1)*2^(ROW(INDIRECT("1:"&amp;LEN(S4)))-1))</f>
        <v>1286</v>
      </c>
      <c r="U4" s="2" t="str">
        <f t="shared" ref="U4:U18" ca="1" si="14">DEC2HEX(T4)</f>
        <v>506</v>
      </c>
      <c r="W4" s="12" t="s">
        <v>55</v>
      </c>
      <c r="X4" s="12"/>
      <c r="Y4" s="12" t="s">
        <v>45</v>
      </c>
      <c r="Z4" s="12"/>
      <c r="AB4" s="12"/>
      <c r="AC4" s="12"/>
    </row>
    <row r="5" spans="2:29" x14ac:dyDescent="0.3">
      <c r="B5">
        <v>2</v>
      </c>
      <c r="C5" s="7">
        <v>10</v>
      </c>
      <c r="D5" t="s">
        <v>14</v>
      </c>
      <c r="E5" s="1" t="s">
        <v>20</v>
      </c>
      <c r="F5" s="2" t="s">
        <v>38</v>
      </c>
      <c r="G5" s="4">
        <f t="shared" si="7"/>
        <v>0</v>
      </c>
      <c r="H5" s="4">
        <f t="shared" si="8"/>
        <v>1</v>
      </c>
      <c r="I5" s="4">
        <f t="shared" si="9"/>
        <v>0</v>
      </c>
      <c r="J5" s="4">
        <f t="shared" si="10"/>
        <v>1</v>
      </c>
      <c r="K5" s="4">
        <f t="shared" si="0"/>
        <v>0</v>
      </c>
      <c r="L5" s="4">
        <f t="shared" si="1"/>
        <v>0</v>
      </c>
      <c r="M5" s="4">
        <f t="shared" si="2"/>
        <v>0</v>
      </c>
      <c r="N5" s="4">
        <f t="shared" si="3"/>
        <v>0</v>
      </c>
      <c r="O5" s="4">
        <f t="shared" si="4"/>
        <v>0</v>
      </c>
      <c r="P5" s="5">
        <f t="shared" si="5"/>
        <v>0</v>
      </c>
      <c r="Q5" s="5">
        <f t="shared" si="6"/>
        <v>1</v>
      </c>
      <c r="R5" s="5">
        <f t="shared" si="11"/>
        <v>1</v>
      </c>
      <c r="S5" s="3" t="str">
        <f t="shared" si="12"/>
        <v>010100000011</v>
      </c>
      <c r="T5">
        <f t="shared" ca="1" si="13"/>
        <v>1283</v>
      </c>
      <c r="U5" s="2" t="str">
        <f t="shared" ca="1" si="14"/>
        <v>503</v>
      </c>
      <c r="W5" t="s">
        <v>53</v>
      </c>
      <c r="X5" s="11">
        <v>0</v>
      </c>
      <c r="Y5" s="10">
        <v>0</v>
      </c>
      <c r="Z5" s="1" t="s">
        <v>32</v>
      </c>
    </row>
    <row r="6" spans="2:29" x14ac:dyDescent="0.3">
      <c r="B6">
        <v>3</v>
      </c>
      <c r="C6" s="7">
        <v>11</v>
      </c>
      <c r="D6" t="s">
        <v>14</v>
      </c>
      <c r="E6" s="1" t="s">
        <v>21</v>
      </c>
      <c r="F6" s="2" t="s">
        <v>38</v>
      </c>
      <c r="G6" s="4">
        <f t="shared" si="7"/>
        <v>0</v>
      </c>
      <c r="H6" s="4">
        <f t="shared" si="8"/>
        <v>1</v>
      </c>
      <c r="I6" s="4">
        <f t="shared" si="9"/>
        <v>0</v>
      </c>
      <c r="J6" s="4">
        <f t="shared" si="10"/>
        <v>1</v>
      </c>
      <c r="K6" s="4">
        <f t="shared" si="0"/>
        <v>0</v>
      </c>
      <c r="L6" s="4">
        <f t="shared" si="1"/>
        <v>0</v>
      </c>
      <c r="M6" s="4">
        <f t="shared" si="2"/>
        <v>0</v>
      </c>
      <c r="N6" s="4">
        <f t="shared" si="3"/>
        <v>0</v>
      </c>
      <c r="O6" s="4">
        <f t="shared" si="4"/>
        <v>0</v>
      </c>
      <c r="P6" s="5">
        <f t="shared" si="5"/>
        <v>0</v>
      </c>
      <c r="Q6" s="5">
        <f t="shared" si="6"/>
        <v>1</v>
      </c>
      <c r="R6" s="5">
        <f t="shared" si="11"/>
        <v>0</v>
      </c>
      <c r="S6" s="3" t="str">
        <f t="shared" si="12"/>
        <v>010100000010</v>
      </c>
      <c r="T6">
        <f t="shared" ca="1" si="13"/>
        <v>1282</v>
      </c>
      <c r="U6" s="2" t="str">
        <f t="shared" ca="1" si="14"/>
        <v>502</v>
      </c>
      <c r="W6" t="s">
        <v>48</v>
      </c>
      <c r="X6" s="11">
        <v>1</v>
      </c>
      <c r="Y6" s="10">
        <v>1</v>
      </c>
      <c r="Z6" s="1" t="s">
        <v>18</v>
      </c>
    </row>
    <row r="7" spans="2:29" x14ac:dyDescent="0.3">
      <c r="B7">
        <v>4</v>
      </c>
      <c r="C7" s="7">
        <v>100</v>
      </c>
      <c r="D7" t="s">
        <v>14</v>
      </c>
      <c r="E7" s="1" t="s">
        <v>22</v>
      </c>
      <c r="F7" s="2" t="s">
        <v>37</v>
      </c>
      <c r="G7" s="4">
        <f t="shared" si="7"/>
        <v>1</v>
      </c>
      <c r="H7" s="4">
        <f t="shared" si="8"/>
        <v>0</v>
      </c>
      <c r="I7" s="4">
        <f t="shared" si="9"/>
        <v>0</v>
      </c>
      <c r="J7" s="4">
        <f t="shared" si="10"/>
        <v>1</v>
      </c>
      <c r="K7" s="4">
        <f t="shared" si="0"/>
        <v>0</v>
      </c>
      <c r="L7" s="4">
        <f t="shared" si="1"/>
        <v>0</v>
      </c>
      <c r="M7" s="4">
        <f t="shared" si="2"/>
        <v>0</v>
      </c>
      <c r="N7" s="4">
        <f t="shared" si="3"/>
        <v>0</v>
      </c>
      <c r="O7" s="4">
        <f t="shared" si="4"/>
        <v>0</v>
      </c>
      <c r="P7" s="5">
        <f t="shared" si="5"/>
        <v>1</v>
      </c>
      <c r="Q7" s="5">
        <f t="shared" si="6"/>
        <v>0</v>
      </c>
      <c r="R7" s="5">
        <f t="shared" si="11"/>
        <v>0</v>
      </c>
      <c r="S7" s="3" t="str">
        <f t="shared" si="12"/>
        <v>100100000100</v>
      </c>
      <c r="T7">
        <f t="shared" ca="1" si="13"/>
        <v>2308</v>
      </c>
      <c r="U7" s="2" t="str">
        <f t="shared" ca="1" si="14"/>
        <v>904</v>
      </c>
      <c r="W7" t="s">
        <v>49</v>
      </c>
      <c r="X7" s="11">
        <v>10</v>
      </c>
      <c r="Y7" s="10">
        <v>10</v>
      </c>
      <c r="Z7" s="1" t="s">
        <v>33</v>
      </c>
    </row>
    <row r="8" spans="2:29" x14ac:dyDescent="0.3">
      <c r="B8">
        <v>5</v>
      </c>
      <c r="C8" s="7">
        <v>101</v>
      </c>
      <c r="D8" t="s">
        <v>15</v>
      </c>
      <c r="E8" s="1" t="s">
        <v>23</v>
      </c>
      <c r="F8" s="2" t="s">
        <v>38</v>
      </c>
      <c r="G8" s="4">
        <f t="shared" si="7"/>
        <v>0</v>
      </c>
      <c r="H8" s="4">
        <f t="shared" si="8"/>
        <v>0</v>
      </c>
      <c r="I8" s="4">
        <f t="shared" si="9"/>
        <v>0</v>
      </c>
      <c r="J8" s="4">
        <f t="shared" si="10"/>
        <v>0</v>
      </c>
      <c r="K8" s="4">
        <f t="shared" si="0"/>
        <v>0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5">
        <f t="shared" si="5"/>
        <v>0</v>
      </c>
      <c r="Q8" s="5">
        <f t="shared" si="6"/>
        <v>0</v>
      </c>
      <c r="R8" s="5">
        <f t="shared" si="11"/>
        <v>1</v>
      </c>
      <c r="S8" s="3" t="str">
        <f t="shared" si="12"/>
        <v>000000010001</v>
      </c>
      <c r="T8">
        <f t="shared" ca="1" si="13"/>
        <v>17</v>
      </c>
      <c r="U8" s="2" t="str">
        <f t="shared" ca="1" si="14"/>
        <v>11</v>
      </c>
      <c r="W8" t="s">
        <v>50</v>
      </c>
      <c r="X8" s="11">
        <v>11</v>
      </c>
      <c r="Y8" s="10">
        <v>11</v>
      </c>
      <c r="Z8" s="1" t="s">
        <v>34</v>
      </c>
    </row>
    <row r="9" spans="2:29" x14ac:dyDescent="0.3">
      <c r="B9">
        <v>6</v>
      </c>
      <c r="C9" s="7">
        <v>110</v>
      </c>
      <c r="D9" t="s">
        <v>14</v>
      </c>
      <c r="E9" s="1" t="s">
        <v>34</v>
      </c>
      <c r="F9" s="2" t="s">
        <v>37</v>
      </c>
      <c r="G9" s="4">
        <f t="shared" si="7"/>
        <v>1</v>
      </c>
      <c r="H9" s="4">
        <f t="shared" si="8"/>
        <v>0</v>
      </c>
      <c r="I9" s="4">
        <f t="shared" si="9"/>
        <v>0</v>
      </c>
      <c r="J9" s="4">
        <f t="shared" si="10"/>
        <v>1</v>
      </c>
      <c r="K9" s="4">
        <f t="shared" si="0"/>
        <v>0</v>
      </c>
      <c r="L9" s="4">
        <f t="shared" si="1"/>
        <v>0</v>
      </c>
      <c r="M9" s="4">
        <f t="shared" si="2"/>
        <v>0</v>
      </c>
      <c r="N9" s="4">
        <f t="shared" si="3"/>
        <v>0</v>
      </c>
      <c r="O9" s="4">
        <f t="shared" si="4"/>
        <v>0</v>
      </c>
      <c r="P9" s="5">
        <f t="shared" si="5"/>
        <v>0</v>
      </c>
      <c r="Q9" s="5">
        <f t="shared" si="6"/>
        <v>1</v>
      </c>
      <c r="R9" s="5">
        <f t="shared" si="11"/>
        <v>1</v>
      </c>
      <c r="S9" s="3" t="str">
        <f t="shared" si="12"/>
        <v>100100000011</v>
      </c>
      <c r="T9">
        <f t="shared" ca="1" si="13"/>
        <v>2307</v>
      </c>
      <c r="U9" s="2" t="str">
        <f t="shared" ca="1" si="14"/>
        <v>903</v>
      </c>
      <c r="W9" t="s">
        <v>51</v>
      </c>
      <c r="X9" s="11">
        <v>100</v>
      </c>
      <c r="Y9" s="10">
        <v>100</v>
      </c>
      <c r="Z9" s="1" t="s">
        <v>22</v>
      </c>
    </row>
    <row r="10" spans="2:29" x14ac:dyDescent="0.3">
      <c r="B10">
        <v>7</v>
      </c>
      <c r="C10" s="7">
        <v>111</v>
      </c>
      <c r="D10" t="s">
        <v>15</v>
      </c>
      <c r="E10" s="1" t="s">
        <v>24</v>
      </c>
      <c r="F10" s="2" t="s">
        <v>38</v>
      </c>
      <c r="G10" s="4">
        <f t="shared" si="7"/>
        <v>0</v>
      </c>
      <c r="H10" s="4">
        <f t="shared" si="8"/>
        <v>0</v>
      </c>
      <c r="I10" s="4">
        <f t="shared" si="9"/>
        <v>0</v>
      </c>
      <c r="J10" s="4">
        <f t="shared" si="10"/>
        <v>0</v>
      </c>
      <c r="K10" s="4">
        <f t="shared" si="0"/>
        <v>0</v>
      </c>
      <c r="L10" s="4">
        <f t="shared" si="1"/>
        <v>0</v>
      </c>
      <c r="M10" s="4">
        <f t="shared" si="2"/>
        <v>1</v>
      </c>
      <c r="N10" s="4">
        <f t="shared" si="3"/>
        <v>0</v>
      </c>
      <c r="O10" s="4">
        <f t="shared" si="4"/>
        <v>0</v>
      </c>
      <c r="P10" s="5">
        <f t="shared" si="5"/>
        <v>0</v>
      </c>
      <c r="Q10" s="5">
        <f t="shared" si="6"/>
        <v>0</v>
      </c>
      <c r="R10" s="5">
        <f t="shared" si="11"/>
        <v>1</v>
      </c>
      <c r="S10" s="3" t="str">
        <f t="shared" si="12"/>
        <v>000000100001</v>
      </c>
      <c r="T10">
        <f t="shared" ca="1" si="13"/>
        <v>33</v>
      </c>
      <c r="U10" s="2" t="str">
        <f t="shared" ca="1" si="14"/>
        <v>21</v>
      </c>
      <c r="W10" t="s">
        <v>47</v>
      </c>
      <c r="X10" s="11">
        <v>101</v>
      </c>
      <c r="Y10" s="10">
        <v>101</v>
      </c>
      <c r="Z10" s="1" t="s">
        <v>28</v>
      </c>
    </row>
    <row r="11" spans="2:29" x14ac:dyDescent="0.3">
      <c r="B11">
        <v>8</v>
      </c>
      <c r="C11" s="7">
        <v>1000</v>
      </c>
      <c r="D11" t="s">
        <v>16</v>
      </c>
      <c r="E11" s="1" t="s">
        <v>25</v>
      </c>
      <c r="F11" s="2" t="s">
        <v>38</v>
      </c>
      <c r="G11" s="4">
        <f t="shared" si="7"/>
        <v>1</v>
      </c>
      <c r="H11" s="4">
        <f t="shared" si="8"/>
        <v>1</v>
      </c>
      <c r="I11" s="4">
        <f t="shared" si="9"/>
        <v>0</v>
      </c>
      <c r="J11" s="4">
        <f t="shared" si="10"/>
        <v>0</v>
      </c>
      <c r="K11" s="4">
        <f t="shared" si="0"/>
        <v>0</v>
      </c>
      <c r="L11" s="4">
        <f t="shared" si="1"/>
        <v>1</v>
      </c>
      <c r="M11" s="4">
        <f t="shared" si="2"/>
        <v>0</v>
      </c>
      <c r="N11" s="4">
        <f t="shared" si="3"/>
        <v>0</v>
      </c>
      <c r="O11" s="4">
        <f t="shared" si="4"/>
        <v>0</v>
      </c>
      <c r="P11" s="5">
        <f t="shared" si="5"/>
        <v>0</v>
      </c>
      <c r="Q11" s="5">
        <f t="shared" si="6"/>
        <v>0</v>
      </c>
      <c r="R11" s="5">
        <f t="shared" si="11"/>
        <v>0</v>
      </c>
      <c r="S11" s="3" t="str">
        <f t="shared" si="12"/>
        <v>110001000000</v>
      </c>
      <c r="T11">
        <f t="shared" ca="1" si="13"/>
        <v>3136</v>
      </c>
      <c r="U11" s="2" t="str">
        <f t="shared" ca="1" si="14"/>
        <v>C40</v>
      </c>
      <c r="W11" t="s">
        <v>52</v>
      </c>
      <c r="X11" s="11">
        <v>110</v>
      </c>
      <c r="Y11" s="10">
        <v>110</v>
      </c>
      <c r="Z11" s="1" t="s">
        <v>19</v>
      </c>
    </row>
    <row r="12" spans="2:29" x14ac:dyDescent="0.3">
      <c r="B12">
        <v>9</v>
      </c>
      <c r="C12" s="7">
        <v>1001</v>
      </c>
      <c r="D12" t="s">
        <v>17</v>
      </c>
      <c r="E12" s="1" t="s">
        <v>26</v>
      </c>
      <c r="F12" s="2" t="s">
        <v>38</v>
      </c>
      <c r="G12" s="4">
        <f t="shared" si="7"/>
        <v>0</v>
      </c>
      <c r="H12" s="4">
        <f t="shared" si="8"/>
        <v>1</v>
      </c>
      <c r="I12" s="4">
        <f t="shared" si="9"/>
        <v>0</v>
      </c>
      <c r="J12" s="4">
        <f t="shared" si="10"/>
        <v>1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4">
        <f t="shared" si="3"/>
        <v>0</v>
      </c>
      <c r="O12" s="4">
        <f t="shared" si="4"/>
        <v>0</v>
      </c>
      <c r="P12" s="5">
        <f t="shared" si="5"/>
        <v>0</v>
      </c>
      <c r="Q12" s="5">
        <f t="shared" si="6"/>
        <v>0</v>
      </c>
      <c r="R12" s="5">
        <f t="shared" si="11"/>
        <v>1</v>
      </c>
      <c r="S12" s="3" t="str">
        <f t="shared" si="12"/>
        <v>010100000001</v>
      </c>
      <c r="T12">
        <f t="shared" ca="1" si="13"/>
        <v>1281</v>
      </c>
      <c r="U12" s="2" t="str">
        <f t="shared" ca="1" si="14"/>
        <v>501</v>
      </c>
      <c r="Y12" s="10">
        <v>111</v>
      </c>
      <c r="Z12" s="1" t="s">
        <v>35</v>
      </c>
    </row>
    <row r="13" spans="2:29" x14ac:dyDescent="0.3">
      <c r="B13">
        <v>10</v>
      </c>
      <c r="C13" s="7">
        <v>1010</v>
      </c>
      <c r="D13" t="s">
        <v>17</v>
      </c>
      <c r="E13" s="1" t="s">
        <v>27</v>
      </c>
      <c r="F13" s="2" t="s">
        <v>38</v>
      </c>
      <c r="G13" s="4">
        <f t="shared" si="7"/>
        <v>0</v>
      </c>
      <c r="H13" s="4">
        <f t="shared" si="8"/>
        <v>1</v>
      </c>
      <c r="I13" s="4">
        <f t="shared" si="9"/>
        <v>0</v>
      </c>
      <c r="J13" s="4">
        <f t="shared" si="10"/>
        <v>1</v>
      </c>
      <c r="K13" s="4">
        <f t="shared" si="0"/>
        <v>0</v>
      </c>
      <c r="L13" s="4">
        <f t="shared" si="1"/>
        <v>0</v>
      </c>
      <c r="M13" s="4">
        <f t="shared" si="2"/>
        <v>0</v>
      </c>
      <c r="N13" s="4">
        <f t="shared" si="3"/>
        <v>0</v>
      </c>
      <c r="O13" s="4">
        <f t="shared" si="4"/>
        <v>0</v>
      </c>
      <c r="P13" s="5">
        <f t="shared" si="5"/>
        <v>0</v>
      </c>
      <c r="Q13" s="5">
        <f t="shared" si="6"/>
        <v>0</v>
      </c>
      <c r="R13" s="5">
        <f t="shared" si="11"/>
        <v>0</v>
      </c>
      <c r="S13" s="3" t="str">
        <f t="shared" si="12"/>
        <v>010100000000</v>
      </c>
      <c r="T13">
        <f t="shared" ca="1" si="13"/>
        <v>1280</v>
      </c>
      <c r="U13" s="2" t="str">
        <f t="shared" ca="1" si="14"/>
        <v>500</v>
      </c>
    </row>
    <row r="14" spans="2:29" x14ac:dyDescent="0.3">
      <c r="B14">
        <v>11</v>
      </c>
      <c r="C14" s="7">
        <v>1011</v>
      </c>
      <c r="D14" t="s">
        <v>14</v>
      </c>
      <c r="E14" s="1" t="s">
        <v>28</v>
      </c>
      <c r="F14" s="2" t="s">
        <v>37</v>
      </c>
      <c r="G14" s="4">
        <f t="shared" si="7"/>
        <v>0</v>
      </c>
      <c r="H14" s="4">
        <f t="shared" si="8"/>
        <v>1</v>
      </c>
      <c r="I14" s="4">
        <f t="shared" si="9"/>
        <v>0</v>
      </c>
      <c r="J14" s="4">
        <f t="shared" si="10"/>
        <v>1</v>
      </c>
      <c r="K14" s="4">
        <f t="shared" si="0"/>
        <v>0</v>
      </c>
      <c r="L14" s="4">
        <f t="shared" si="1"/>
        <v>0</v>
      </c>
      <c r="M14" s="4">
        <f t="shared" si="2"/>
        <v>0</v>
      </c>
      <c r="N14" s="4">
        <f t="shared" si="3"/>
        <v>0</v>
      </c>
      <c r="O14" s="4">
        <f t="shared" si="4"/>
        <v>0</v>
      </c>
      <c r="P14" s="5">
        <f t="shared" si="5"/>
        <v>1</v>
      </c>
      <c r="Q14" s="5">
        <f t="shared" si="6"/>
        <v>0</v>
      </c>
      <c r="R14" s="5">
        <f t="shared" si="11"/>
        <v>1</v>
      </c>
      <c r="S14" s="3" t="str">
        <f t="shared" si="12"/>
        <v>010100000101</v>
      </c>
      <c r="T14">
        <f t="shared" ca="1" si="13"/>
        <v>1285</v>
      </c>
      <c r="U14" s="2" t="str">
        <f t="shared" ca="1" si="14"/>
        <v>505</v>
      </c>
    </row>
    <row r="15" spans="2:29" x14ac:dyDescent="0.3">
      <c r="B15">
        <v>12</v>
      </c>
      <c r="C15" s="7">
        <v>1100</v>
      </c>
      <c r="D15" t="s">
        <v>17</v>
      </c>
      <c r="E15" s="1" t="s">
        <v>32</v>
      </c>
      <c r="F15" s="2" t="s">
        <v>37</v>
      </c>
      <c r="G15" s="4">
        <f t="shared" si="7"/>
        <v>1</v>
      </c>
      <c r="H15" s="4">
        <f t="shared" si="8"/>
        <v>0</v>
      </c>
      <c r="I15" s="4">
        <f t="shared" si="9"/>
        <v>0</v>
      </c>
      <c r="J15" s="4">
        <f t="shared" si="10"/>
        <v>1</v>
      </c>
      <c r="K15" s="4">
        <f t="shared" si="0"/>
        <v>0</v>
      </c>
      <c r="L15" s="4">
        <f t="shared" si="1"/>
        <v>0</v>
      </c>
      <c r="M15" s="4">
        <f t="shared" si="2"/>
        <v>0</v>
      </c>
      <c r="N15" s="4">
        <f t="shared" si="3"/>
        <v>0</v>
      </c>
      <c r="O15" s="4">
        <f t="shared" si="4"/>
        <v>0</v>
      </c>
      <c r="P15" s="5">
        <f t="shared" si="5"/>
        <v>0</v>
      </c>
      <c r="Q15" s="5">
        <f t="shared" si="6"/>
        <v>0</v>
      </c>
      <c r="R15" s="5">
        <f t="shared" si="11"/>
        <v>0</v>
      </c>
      <c r="S15" s="3" t="str">
        <f t="shared" si="12"/>
        <v>100100000000</v>
      </c>
      <c r="T15">
        <f t="shared" ca="1" si="13"/>
        <v>2304</v>
      </c>
      <c r="U15" s="2" t="str">
        <f t="shared" ca="1" si="14"/>
        <v>900</v>
      </c>
    </row>
    <row r="16" spans="2:29" x14ac:dyDescent="0.3">
      <c r="B16">
        <v>13</v>
      </c>
      <c r="C16" s="7">
        <v>1101</v>
      </c>
      <c r="D16" t="s">
        <v>16</v>
      </c>
      <c r="E16" s="1" t="s">
        <v>29</v>
      </c>
      <c r="F16" s="2" t="s">
        <v>38</v>
      </c>
      <c r="G16" s="4">
        <f t="shared" si="7"/>
        <v>0</v>
      </c>
      <c r="H16" s="4">
        <f t="shared" si="8"/>
        <v>1</v>
      </c>
      <c r="I16" s="4">
        <f t="shared" si="9"/>
        <v>1</v>
      </c>
      <c r="J16" s="4">
        <f t="shared" si="10"/>
        <v>1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0</v>
      </c>
      <c r="O16" s="4">
        <f t="shared" si="4"/>
        <v>0</v>
      </c>
      <c r="P16" s="5">
        <f t="shared" si="5"/>
        <v>0</v>
      </c>
      <c r="Q16" s="5">
        <f t="shared" si="6"/>
        <v>0</v>
      </c>
      <c r="R16" s="5">
        <f t="shared" si="11"/>
        <v>0</v>
      </c>
      <c r="S16" s="3" t="str">
        <f t="shared" si="12"/>
        <v>011110000000</v>
      </c>
      <c r="T16">
        <f t="shared" ca="1" si="13"/>
        <v>1920</v>
      </c>
      <c r="U16" s="2" t="str">
        <f t="shared" ca="1" si="14"/>
        <v>780</v>
      </c>
    </row>
    <row r="17" spans="2:21" x14ac:dyDescent="0.3">
      <c r="B17">
        <v>14</v>
      </c>
      <c r="C17" s="7">
        <v>1110</v>
      </c>
      <c r="D17" t="s">
        <v>14</v>
      </c>
      <c r="E17" s="1" t="s">
        <v>33</v>
      </c>
      <c r="F17" s="2" t="s">
        <v>37</v>
      </c>
      <c r="G17" s="4">
        <f t="shared" si="7"/>
        <v>1</v>
      </c>
      <c r="H17" s="4">
        <f t="shared" si="8"/>
        <v>0</v>
      </c>
      <c r="I17" s="4">
        <f t="shared" si="9"/>
        <v>0</v>
      </c>
      <c r="J17" s="4">
        <f t="shared" si="10"/>
        <v>1</v>
      </c>
      <c r="K17" s="4">
        <f t="shared" si="0"/>
        <v>0</v>
      </c>
      <c r="L17" s="4">
        <f t="shared" si="1"/>
        <v>0</v>
      </c>
      <c r="M17" s="4">
        <f t="shared" si="2"/>
        <v>0</v>
      </c>
      <c r="N17" s="4">
        <f t="shared" si="3"/>
        <v>0</v>
      </c>
      <c r="O17" s="4">
        <f t="shared" si="4"/>
        <v>0</v>
      </c>
      <c r="P17" s="5">
        <f t="shared" si="5"/>
        <v>0</v>
      </c>
      <c r="Q17" s="5">
        <f t="shared" si="6"/>
        <v>1</v>
      </c>
      <c r="R17" s="5">
        <f t="shared" si="11"/>
        <v>0</v>
      </c>
      <c r="S17" s="3" t="str">
        <f t="shared" si="12"/>
        <v>100100000010</v>
      </c>
      <c r="T17">
        <f t="shared" ca="1" si="13"/>
        <v>2306</v>
      </c>
      <c r="U17" s="2" t="str">
        <f t="shared" ca="1" si="14"/>
        <v>902</v>
      </c>
    </row>
    <row r="18" spans="2:21" x14ac:dyDescent="0.3">
      <c r="B18">
        <v>15</v>
      </c>
      <c r="C18" s="7">
        <v>1111</v>
      </c>
      <c r="D18" t="s">
        <v>15</v>
      </c>
      <c r="E18" s="1" t="s">
        <v>30</v>
      </c>
      <c r="F18" s="2" t="s">
        <v>39</v>
      </c>
      <c r="G18" s="4">
        <f t="shared" si="7"/>
        <v>0</v>
      </c>
      <c r="H18" s="4">
        <f t="shared" si="8"/>
        <v>0</v>
      </c>
      <c r="I18" s="4">
        <f t="shared" si="9"/>
        <v>0</v>
      </c>
      <c r="J18" s="4">
        <f t="shared" si="10"/>
        <v>0</v>
      </c>
      <c r="K18" s="4">
        <f t="shared" si="0"/>
        <v>0</v>
      </c>
      <c r="L18" s="4">
        <f t="shared" si="1"/>
        <v>0</v>
      </c>
      <c r="M18" s="4">
        <f t="shared" si="2"/>
        <v>0</v>
      </c>
      <c r="N18" s="4">
        <f t="shared" si="3"/>
        <v>0</v>
      </c>
      <c r="O18" s="4">
        <f t="shared" si="4"/>
        <v>1</v>
      </c>
      <c r="P18" s="5">
        <f t="shared" si="5"/>
        <v>0</v>
      </c>
      <c r="Q18" s="5">
        <f t="shared" si="6"/>
        <v>0</v>
      </c>
      <c r="R18" s="5">
        <f t="shared" si="11"/>
        <v>0</v>
      </c>
      <c r="S18" s="3" t="str">
        <f t="shared" si="12"/>
        <v>000000001000</v>
      </c>
      <c r="T18">
        <f t="shared" ca="1" si="13"/>
        <v>8</v>
      </c>
      <c r="U18" s="2" t="str">
        <f t="shared" ca="1" si="14"/>
        <v>8</v>
      </c>
    </row>
    <row r="20" spans="2:21" ht="82.2" customHeight="1" x14ac:dyDescent="0.3">
      <c r="E20" s="14" t="s">
        <v>54</v>
      </c>
      <c r="F20" s="14"/>
      <c r="U20" s="8" t="str">
        <f ca="1">_xlfn.CONCAT("v2.0 raw", CHAR(10), _xlfn.TEXTJOIN(" ", TRUE, U3:U18))</f>
        <v>v2.0 raw
901 506 503 502 904 11 903 21 C40 501 500 505 900 780 902 8</v>
      </c>
    </row>
    <row r="21" spans="2:21" ht="57.6" x14ac:dyDescent="0.3">
      <c r="U21" s="9" t="s">
        <v>44</v>
      </c>
    </row>
    <row r="23" spans="2:21" x14ac:dyDescent="0.3">
      <c r="B23" s="13" t="s">
        <v>42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6"/>
    </row>
    <row r="25" spans="2:21" x14ac:dyDescent="0.3">
      <c r="B25" s="12" t="s">
        <v>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2:21" x14ac:dyDescent="0.3">
      <c r="B26" s="12" t="s">
        <v>46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</sheetData>
  <mergeCells count="9">
    <mergeCell ref="AB4:AC4"/>
    <mergeCell ref="Y4:Z4"/>
    <mergeCell ref="P2:R2"/>
    <mergeCell ref="B26:S26"/>
    <mergeCell ref="B23:S23"/>
    <mergeCell ref="B25:C25"/>
    <mergeCell ref="D25:S25"/>
    <mergeCell ref="W4:X4"/>
    <mergeCell ref="E20:F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2105060 - Jonayed Mohiuddin</cp:lastModifiedBy>
  <dcterms:created xsi:type="dcterms:W3CDTF">2015-06-05T18:17:20Z</dcterms:created>
  <dcterms:modified xsi:type="dcterms:W3CDTF">2024-12-10T21:18:46Z</dcterms:modified>
</cp:coreProperties>
</file>