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5d3175cee334b6/Área de Trabalho/Bootcamp Excel Santander DIO/"/>
    </mc:Choice>
  </mc:AlternateContent>
  <xr:revisionPtr revIDLastSave="3" documentId="8_{C7DA6597-E7F0-452C-84F3-934F8A3D0143}" xr6:coauthVersionLast="47" xr6:coauthVersionMax="47" xr10:uidLastSave="{5A49BAD0-220E-465A-8A4B-5F211AD18598}"/>
  <bookViews>
    <workbookView xWindow="38280" yWindow="-120" windowWidth="23280" windowHeight="12480" tabRatio="63" xr2:uid="{047D4568-4493-4528-A404-959D2CCC1444}"/>
  </bookViews>
  <sheets>
    <sheet name="APP" sheetId="1" r:id="rId1"/>
    <sheet name="Aux" sheetId="3" r:id="rId2"/>
  </sheets>
  <definedNames>
    <definedName name="aporte">APP!$D$18</definedName>
    <definedName name="patrimonio_acumulado">APP!$D$21</definedName>
    <definedName name="qtd_anos">APP!$D$19</definedName>
    <definedName name="rendimento_carteira">APP!$D$14</definedName>
    <definedName name="salario">APP!$D$13</definedName>
    <definedName name="sugestao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A13" i="3"/>
  <c r="A14" i="3"/>
  <c r="A15" i="3"/>
  <c r="A16" i="3"/>
  <c r="A17" i="3"/>
  <c r="A18" i="3"/>
  <c r="A19" i="3"/>
  <c r="A20" i="3"/>
  <c r="A9" i="3"/>
  <c r="A10" i="3"/>
  <c r="A11" i="3"/>
  <c r="A12" i="3"/>
  <c r="A4" i="3"/>
  <c r="A5" i="3"/>
  <c r="A6" i="3"/>
  <c r="A7" i="3"/>
  <c r="A8" i="3"/>
  <c r="A3" i="3"/>
  <c r="C33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40" i="1" l="1"/>
  <c r="D39" i="1"/>
  <c r="D37" i="1"/>
  <c r="D41" i="1"/>
  <c r="D38" i="1"/>
  <c r="D36" i="1"/>
  <c r="D42" i="1" l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<sst xmlns="http://schemas.openxmlformats.org/spreadsheetml/2006/main" count="70" uniqueCount="35">
  <si>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</si>
  <si>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</si>
  <si>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</si>
  <si>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</si>
  <si>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</si>
  <si>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INVESTIMENT0 MENSAL</t>
  </si>
  <si>
    <t xml:space="preserve"> 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</si>
  <si>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</si>
  <si>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</si>
  <si>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</si>
  <si>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</si>
  <si>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</si>
  <si>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</si>
  <si>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</si>
  <si>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</si>
  <si>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 xml:space="preserve">Sálario </t>
  </si>
  <si>
    <t>Sugestão de Investimento</t>
  </si>
  <si>
    <t>CONFIGURAÇÕES</t>
  </si>
  <si>
    <t>Conservador</t>
  </si>
  <si>
    <t>Agressivo</t>
  </si>
  <si>
    <t>Moderado</t>
  </si>
  <si>
    <t xml:space="preserve">VALOR A SER INVESTIDO POR MÊS 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</si>
  <si>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</si>
  <si>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</si>
  <si>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</si>
  <si>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</si>
  <si>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</si>
  <si>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</si>
  <si>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</si>
  <si>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</si>
  <si>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</si>
  <si>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</si>
  <si>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 de FII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</si>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</sst>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14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theme="0" tint="-0.24994659260841701"/>
      </right>
      <top/>
      <bottom style="hair">
        <color indexed="64"/>
      </bottom>
      <diagonal/>
    </border>
    <border>
      <left/>
      <right style="thin">
        <color theme="0" tint="-0.24994659260841701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24994659260841701"/>
      </right>
      <top style="hair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1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8">
    <xf numFmtId="0" fontId="0" fillId="0" borderId="0" xfId="0"/>
    <xf numFmtId="0" fontId="0" fillId="4" borderId="0" xfId="0" applyFill="1"/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0" fillId="7" borderId="0" xfId="0" applyFill="1"/>
    <xf numFmtId="0" fontId="0" fillId="0" borderId="0" xfId="0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left" indent="6"/>
    </xf>
    <xf numFmtId="0" fontId="8" fillId="0" borderId="19" xfId="0" applyFont="1" applyBorder="1" applyAlignment="1">
      <alignment horizontal="left" indent="6"/>
    </xf>
    <xf numFmtId="0" fontId="8" fillId="0" borderId="16" xfId="0" applyFont="1" applyBorder="1" applyAlignment="1">
      <alignment horizontal="left" indent="6"/>
    </xf>
    <xf numFmtId="0" fontId="8" fillId="0" borderId="20" xfId="0" applyFont="1" applyBorder="1" applyAlignment="1">
      <alignment horizontal="left" indent="6"/>
    </xf>
    <xf numFmtId="0" fontId="9" fillId="6" borderId="16" xfId="0" applyFont="1" applyFill="1" applyBorder="1" applyAlignment="1">
      <alignment horizontal="left" indent="6"/>
    </xf>
    <xf numFmtId="0" fontId="9" fillId="6" borderId="20" xfId="0" applyFont="1" applyFill="1" applyBorder="1" applyAlignment="1">
      <alignment horizontal="left" indent="6"/>
    </xf>
    <xf numFmtId="0" fontId="9" fillId="6" borderId="17" xfId="0" applyFont="1" applyFill="1" applyBorder="1" applyAlignment="1">
      <alignment horizontal="left" indent="6"/>
    </xf>
    <xf numFmtId="0" fontId="9" fillId="6" borderId="21" xfId="0" applyFont="1" applyFill="1" applyBorder="1" applyAlignment="1">
      <alignment horizontal="left" indent="6"/>
    </xf>
    <xf numFmtId="0" fontId="8" fillId="6" borderId="9" xfId="0" applyFont="1" applyFill="1" applyBorder="1" applyAlignment="1">
      <alignment horizontal="left" indent="6"/>
    </xf>
    <xf numFmtId="0" fontId="8" fillId="6" borderId="11" xfId="0" applyFont="1" applyFill="1" applyBorder="1" applyAlignment="1">
      <alignment horizontal="left" indent="6"/>
    </xf>
    <xf numFmtId="0" fontId="8" fillId="6" borderId="13" xfId="0" applyFont="1" applyFill="1" applyBorder="1" applyAlignment="1">
      <alignment horizontal="left" indent="6"/>
    </xf>
    <xf numFmtId="8" fontId="10" fillId="6" borderId="7" xfId="0" applyNumberFormat="1" applyFont="1" applyFill="1" applyBorder="1" applyAlignment="1">
      <alignment horizontal="center"/>
    </xf>
    <xf numFmtId="8" fontId="10" fillId="6" borderId="10" xfId="0" applyNumberFormat="1" applyFont="1" applyFill="1" applyBorder="1"/>
    <xf numFmtId="8" fontId="10" fillId="6" borderId="8" xfId="0" applyNumberFormat="1" applyFont="1" applyFill="1" applyBorder="1" applyAlignment="1">
      <alignment horizontal="center"/>
    </xf>
    <xf numFmtId="8" fontId="10" fillId="6" borderId="12" xfId="0" applyNumberFormat="1" applyFont="1" applyFill="1" applyBorder="1"/>
    <xf numFmtId="8" fontId="10" fillId="6" borderId="14" xfId="0" applyNumberFormat="1" applyFont="1" applyFill="1" applyBorder="1" applyAlignment="1">
      <alignment horizontal="center"/>
    </xf>
    <xf numFmtId="8" fontId="10" fillId="6" borderId="15" xfId="0" applyNumberFormat="1" applyFont="1" applyFill="1" applyBorder="1"/>
    <xf numFmtId="166" fontId="11" fillId="0" borderId="3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8" fontId="11" fillId="6" borderId="4" xfId="0" applyNumberFormat="1" applyFont="1" applyFill="1" applyBorder="1" applyAlignment="1">
      <alignment horizontal="center"/>
    </xf>
    <xf numFmtId="8" fontId="11" fillId="6" borderId="5" xfId="0" applyNumberFormat="1" applyFont="1" applyFill="1" applyBorder="1" applyAlignment="1">
      <alignment horizontal="center"/>
    </xf>
    <xf numFmtId="0" fontId="8" fillId="6" borderId="22" xfId="0" applyFont="1" applyFill="1" applyBorder="1" applyAlignment="1">
      <alignment horizontal="left" indent="6"/>
    </xf>
    <xf numFmtId="0" fontId="8" fillId="6" borderId="23" xfId="0" applyFont="1" applyFill="1" applyBorder="1" applyAlignment="1">
      <alignment horizontal="left" indent="6"/>
    </xf>
    <xf numFmtId="166" fontId="12" fillId="0" borderId="24" xfId="0" applyNumberFormat="1" applyFont="1" applyBorder="1" applyAlignment="1">
      <alignment horizontal="center"/>
    </xf>
    <xf numFmtId="0" fontId="8" fillId="6" borderId="25" xfId="0" applyFont="1" applyFill="1" applyBorder="1" applyAlignment="1">
      <alignment horizontal="left" indent="6"/>
    </xf>
    <xf numFmtId="0" fontId="8" fillId="6" borderId="26" xfId="0" applyFont="1" applyFill="1" applyBorder="1" applyAlignment="1">
      <alignment horizontal="left" indent="6"/>
    </xf>
    <xf numFmtId="10" fontId="12" fillId="0" borderId="27" xfId="0" applyNumberFormat="1" applyFont="1" applyBorder="1" applyAlignment="1">
      <alignment horizontal="center"/>
    </xf>
    <xf numFmtId="0" fontId="8" fillId="6" borderId="28" xfId="0" applyFont="1" applyFill="1" applyBorder="1" applyAlignment="1">
      <alignment horizontal="left" indent="6"/>
    </xf>
    <xf numFmtId="0" fontId="8" fillId="6" borderId="29" xfId="0" applyFont="1" applyFill="1" applyBorder="1" applyAlignment="1">
      <alignment horizontal="left" indent="6"/>
    </xf>
    <xf numFmtId="166" fontId="12" fillId="6" borderId="30" xfId="0" applyNumberFormat="1" applyFont="1" applyFill="1" applyBorder="1" applyAlignment="1">
      <alignment horizontal="center"/>
    </xf>
    <xf numFmtId="0" fontId="2" fillId="2" borderId="0" xfId="2"/>
    <xf numFmtId="0" fontId="2" fillId="2" borderId="0" xfId="2" applyBorder="1" applyAlignment="1">
      <alignment horizontal="left"/>
    </xf>
    <xf numFmtId="0" fontId="3" fillId="6" borderId="0" xfId="0" applyFont="1" applyFill="1"/>
    <xf numFmtId="0" fontId="2" fillId="2" borderId="0" xfId="2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0" fillId="5" borderId="0" xfId="0" applyFill="1"/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6" fontId="3" fillId="6" borderId="0" xfId="0" applyNumberFormat="1" applyFont="1" applyFill="1" applyAlignment="1">
      <alignment horizontal="center"/>
    </xf>
    <xf numFmtId="166" fontId="3" fillId="5" borderId="0" xfId="0" applyNumberFormat="1" applyFont="1" applyFill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9" fontId="0" fillId="0" borderId="31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31" xfId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0" applyNumberFormat="1" applyFill="1" applyBorder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9E-4E11-BEE4-5122FD4C77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9E-4E11-BEE4-5122FD4C77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9E-4E11-BEE4-5122FD4C77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69E-4E11-BEE4-5122FD4C77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9E-4E11-BEE4-5122FD4C77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69E-4E11-BEE4-5122FD4C77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E-4E11-BEE4-5122FD4C77C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466531</xdr:colOff>
      <xdr:row>42</xdr:row>
      <xdr:rowOff>96028</xdr:rowOff>
    </xdr:from>
    <xdr:to>
      <xdr:col>4</xdr:col>
      <xdr:colOff>19438</xdr:colOff>
      <xdr:row>56</xdr:row>
      <xdr:rowOff>117799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83923F-BC78-6AAA-2250-6CAFC7823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456810</xdr:colOff>
      <xdr:row>1</xdr:row>
      <xdr:rowOff>155510</xdr:rowOff>
    </xdr:from>
    <xdr:to>
      <xdr:col>4</xdr:col>
      <xdr:colOff>9720</xdr:colOff>
      <xdr:row>10</xdr:row>
      <xdr:rowOff>145791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6385138-1470-9E10-557B-D69757E50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810" y="349898"/>
          <a:ext cx="5549772" cy="1768929"/>
        </a:xfrm>
        <a:prstGeom prst="rect">
          <a:avLst/>
        </a:prstGeom>
        <a:effectLst>
          <a:softEdge rad="38100"/>
        </a:effectLst>
        <a:scene3d>
          <a:camera prst="obliqueBottomLeft"/>
          <a:lightRig rig="threePt" dir="t"/>
        </a:scene3d>
        <a:sp3d prstMaterial="dkEdge"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D163-CF41-49E3-9A7B-2F68E555F4F7}">
  <dimension ref="A10:K67"/>
  <sheetViews>
    <sheetView showGridLines="0" showRowColHeaders="0" tabSelected="1" zoomScale="89" zoomScaleNormal="89" workbookViewId="0">
      <selection activeCell="F5" sqref="F5"/>
    </sheetView>
  </sheetViews>
  <sheetFormatPr defaultColWidth="0" defaultRowHeight="15" x14ac:dyDescent="0.25"/>
  <cols>
    <col min="1" max="1" width="7.140625" customWidth="1"/>
    <col min="2" max="2" width="50.28515625" customWidth="1"/>
    <col min="3" max="3" width="17.140625" customWidth="1"/>
    <col min="4" max="4" width="15.28515625" customWidth="1"/>
    <col min="5" max="6" width="4.5703125" customWidth="1"/>
    <col min="7" max="7" width="3.7109375" customWidth="1"/>
    <col min="8" max="10" width="9.140625" hidden="1" customWidth="1"/>
    <col min="11" max="11" width="9" hidden="1" customWidth="1"/>
    <col min="12" max="16384" width="9.140625" hidden="1"/>
  </cols>
  <sheetData>
    <row r="10" spans="2:4" ht="17.25" customHeight="1" x14ac:dyDescent="0.25"/>
    <row r="11" spans="2:4" ht="19.5" customHeight="1" thickBot="1" x14ac:dyDescent="0.3"/>
    <row r="12" spans="2:4" ht="28.5" customHeight="1" x14ac:dyDescent="0.25">
      <c r="B12" s="10" t="s">
        <v>17</v>
      </c>
      <c r="C12" s="11"/>
      <c r="D12" s="9"/>
    </row>
    <row r="13" spans="2:4" ht="17.25" customHeight="1" x14ac:dyDescent="0.3">
      <c r="B13" s="38" t="s">
        <v>15</v>
      </c>
      <c r="C13" s="39"/>
      <c r="D13" s="40">
        <v>2000</v>
      </c>
    </row>
    <row r="14" spans="2:4" ht="17.25" customHeight="1" x14ac:dyDescent="0.3">
      <c r="B14" s="41" t="s">
        <v>14</v>
      </c>
      <c r="C14" s="42"/>
      <c r="D14" s="43">
        <v>6.0000000000000001E-3</v>
      </c>
    </row>
    <row r="15" spans="2:4" ht="17.25" customHeight="1" thickBot="1" x14ac:dyDescent="0.35">
      <c r="B15" s="44" t="s">
        <v>16</v>
      </c>
      <c r="C15" s="45"/>
      <c r="D15" s="46">
        <f>D13*30%</f>
        <v>600</v>
      </c>
    </row>
    <row r="16" spans="2:4" ht="24.75" customHeight="1" thickBot="1" x14ac:dyDescent="0.3">
      <c r="B16" s="1"/>
      <c r="C16" s="1"/>
    </row>
    <row r="17" spans="1:8" ht="39.75" customHeight="1" x14ac:dyDescent="0.25">
      <c r="B17" s="12" t="s">
        <v>5</v>
      </c>
      <c r="C17" s="13"/>
      <c r="D17" s="3"/>
    </row>
    <row r="18" spans="1:8" ht="17.25" customHeight="1" x14ac:dyDescent="0.3">
      <c r="B18" s="16" t="s">
        <v>0</v>
      </c>
      <c r="C18" s="17"/>
      <c r="D18" s="33">
        <v>200</v>
      </c>
    </row>
    <row r="19" spans="1:8" ht="17.25" customHeight="1" x14ac:dyDescent="0.3">
      <c r="B19" s="18" t="s">
        <v>1</v>
      </c>
      <c r="C19" s="19"/>
      <c r="D19" s="34">
        <v>5</v>
      </c>
    </row>
    <row r="20" spans="1:8" ht="17.25" customHeight="1" x14ac:dyDescent="0.3">
      <c r="B20" s="18" t="s">
        <v>2</v>
      </c>
      <c r="C20" s="19"/>
      <c r="D20" s="35">
        <v>1.0789999999999999E-2</v>
      </c>
    </row>
    <row r="21" spans="1:8" ht="17.25" customHeight="1" x14ac:dyDescent="0.3">
      <c r="B21" s="20" t="s">
        <v>3</v>
      </c>
      <c r="C21" s="21"/>
      <c r="D21" s="36">
        <f>FV(taxa_mensal,qtd_anos*12,aporte*-1)</f>
        <v>16755.382799697527</v>
      </c>
      <c r="H21" t="s">
        <v>6</v>
      </c>
    </row>
    <row r="22" spans="1:8" ht="18" customHeight="1" thickBot="1" x14ac:dyDescent="0.35">
      <c r="B22" s="22" t="s">
        <v>4</v>
      </c>
      <c r="C22" s="23"/>
      <c r="D22" s="37">
        <f>patrimonio_acumulado*rendimento_carteira</f>
        <v>100.53229679818516</v>
      </c>
    </row>
    <row r="23" spans="1:8" ht="19.5" customHeight="1" thickBot="1" x14ac:dyDescent="0.3"/>
    <row r="24" spans="1:8" ht="36" customHeight="1" x14ac:dyDescent="0.25">
      <c r="B24" s="14" t="s">
        <v>12</v>
      </c>
      <c r="C24" s="6"/>
      <c r="D24" s="15" t="s">
        <v>13</v>
      </c>
      <c r="G24" s="5"/>
      <c r="H24">
        <v>0</v>
      </c>
    </row>
    <row r="25" spans="1:8" ht="15" customHeight="1" x14ac:dyDescent="0.3">
      <c r="A25" s="2">
        <v>2</v>
      </c>
      <c r="B25" s="24" t="s">
        <v>7</v>
      </c>
      <c r="C25" s="27">
        <f>FV($D$20,$A25*12,D$18*-1)</f>
        <v>5445.5254595290435</v>
      </c>
      <c r="D25" s="28">
        <f>C25*rendimento_carteira</f>
        <v>32.673152757174265</v>
      </c>
    </row>
    <row r="26" spans="1:8" ht="15" customHeight="1" x14ac:dyDescent="0.3">
      <c r="A26" s="2">
        <v>5</v>
      </c>
      <c r="B26" s="25" t="s">
        <v>8</v>
      </c>
      <c r="C26" s="29">
        <f>FV($D$20,$A26*12,D$18*-1)</f>
        <v>16755.382799697527</v>
      </c>
      <c r="D26" s="30">
        <f>C26*rendimento_carteira</f>
        <v>100.53229679818516</v>
      </c>
    </row>
    <row r="27" spans="1:8" ht="15" customHeight="1" x14ac:dyDescent="0.3">
      <c r="A27" s="2">
        <v>10</v>
      </c>
      <c r="B27" s="25" t="s">
        <v>9</v>
      </c>
      <c r="C27" s="29">
        <f>FV($D$20,$A27*12,D$18*-1)</f>
        <v>48656.842506034438</v>
      </c>
      <c r="D27" s="30">
        <f>C27*rendimento_carteira</f>
        <v>291.94105503620665</v>
      </c>
    </row>
    <row r="28" spans="1:8" ht="15" customHeight="1" x14ac:dyDescent="0.3">
      <c r="A28" s="2">
        <v>20</v>
      </c>
      <c r="B28" s="25" t="s">
        <v>10</v>
      </c>
      <c r="C28" s="29">
        <f>FV($D$20,$A28*12,D$18*-1)</f>
        <v>225039.68001941612</v>
      </c>
      <c r="D28" s="30">
        <f>C28*rendimento_carteira</f>
        <v>1350.2380801164968</v>
      </c>
    </row>
    <row r="29" spans="1:8" ht="15.75" customHeight="1" thickBot="1" x14ac:dyDescent="0.35">
      <c r="A29" s="2">
        <v>30</v>
      </c>
      <c r="B29" s="26" t="s">
        <v>11</v>
      </c>
      <c r="C29" s="31">
        <f>FV($D$20,$A29*12,D$18*-1)</f>
        <v>864433.93100094295</v>
      </c>
      <c r="D29" s="32">
        <f>C29*rendimento_carteira</f>
        <v>5186.6035860056581</v>
      </c>
    </row>
    <row r="32" spans="1:8" x14ac:dyDescent="0.25">
      <c r="B32" s="48" t="s">
        <v>22</v>
      </c>
      <c r="C32" s="50" t="s">
        <v>19</v>
      </c>
      <c r="D32" s="47"/>
    </row>
    <row r="33" spans="2:4" x14ac:dyDescent="0.25">
      <c r="B33" s="49" t="s">
        <v>21</v>
      </c>
      <c r="C33" s="56">
        <f>aporte</f>
        <v>200</v>
      </c>
      <c r="D33" s="4"/>
    </row>
    <row r="35" spans="2:4" x14ac:dyDescent="0.25">
      <c r="B35" s="51" t="s">
        <v>23</v>
      </c>
      <c r="C35" s="52" t="s">
        <v>24</v>
      </c>
      <c r="D35" s="51" t="s">
        <v>25</v>
      </c>
    </row>
    <row r="36" spans="2:4" x14ac:dyDescent="0.25">
      <c r="B36" s="8" t="s">
        <v>26</v>
      </c>
      <c r="C36" s="55">
        <f>VLOOKUP($C$32&amp;"-"&amp;B36,Aux!$A:$D,4,FALSE)</f>
        <v>0.5</v>
      </c>
      <c r="D36" s="54">
        <f>C36*$C$33</f>
        <v>100</v>
      </c>
    </row>
    <row r="37" spans="2:4" x14ac:dyDescent="0.25">
      <c r="B37" s="8" t="s">
        <v>27</v>
      </c>
      <c r="C37" s="55">
        <f>VLOOKUP($C$32&amp;"-"&amp;B37,Aux!$A:$D,4,FALSE)</f>
        <v>0.1</v>
      </c>
      <c r="D37" s="54">
        <f t="shared" ref="D37:D41" si="0">C37*$C$33</f>
        <v>20</v>
      </c>
    </row>
    <row r="38" spans="2:4" x14ac:dyDescent="0.25">
      <c r="B38" s="8" t="s">
        <v>28</v>
      </c>
      <c r="C38" s="55">
        <f>VLOOKUP($C$32&amp;"-"&amp;B38,Aux!$A:$D,4,FALSE)</f>
        <v>0.05</v>
      </c>
      <c r="D38" s="54">
        <f t="shared" si="0"/>
        <v>10</v>
      </c>
    </row>
    <row r="39" spans="2:4" x14ac:dyDescent="0.25">
      <c r="B39" s="8" t="s">
        <v>29</v>
      </c>
      <c r="C39" s="55">
        <f>VLOOKUP($C$32&amp;"-"&amp;B39,Aux!$A:$D,4,FALSE)</f>
        <v>0.05</v>
      </c>
      <c r="D39" s="54">
        <f t="shared" si="0"/>
        <v>10</v>
      </c>
    </row>
    <row r="40" spans="2:4" x14ac:dyDescent="0.25">
      <c r="B40" s="8" t="s">
        <v>30</v>
      </c>
      <c r="C40" s="55">
        <f>VLOOKUP($C$32&amp;"-"&amp;B40,Aux!$A:$D,4,FALSE)</f>
        <v>0.2</v>
      </c>
      <c r="D40" s="54">
        <f t="shared" si="0"/>
        <v>40</v>
      </c>
    </row>
    <row r="41" spans="2:4" x14ac:dyDescent="0.25">
      <c r="B41" s="8" t="s">
        <v>31</v>
      </c>
      <c r="C41" s="55">
        <f>VLOOKUP($C$32&amp;"-"&amp;B41,Aux!$A:$D,4,FALSE)</f>
        <v>0.1</v>
      </c>
      <c r="D41" s="54">
        <f t="shared" si="0"/>
        <v>20</v>
      </c>
    </row>
    <row r="42" spans="2:4" x14ac:dyDescent="0.25">
      <c r="B42" s="53"/>
      <c r="C42" s="53"/>
      <c r="D42" s="57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</sheetData>
  <mergeCells count="10">
    <mergeCell ref="B20:C20"/>
    <mergeCell ref="B21:C21"/>
    <mergeCell ref="B22:C22"/>
    <mergeCell ref="B13:C13"/>
    <mergeCell ref="B14:C14"/>
    <mergeCell ref="B15:C15"/>
    <mergeCell ref="B12:C12"/>
    <mergeCell ref="B18:C18"/>
    <mergeCell ref="B19:C19"/>
    <mergeCell ref="B17:C17"/>
  </mergeCells>
  <dataValidations count="1">
    <dataValidation type="list" allowBlank="1" showInputMessage="1" showErrorMessage="1" sqref="C32" xr:uid="{0E320949-438B-412E-AD1B-2FB88DA31C5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ignoredErrors>
    <ignoredError sqref="C36:C41" emptyCellReferenc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8AA-0A03-49FB-82DF-8AAD3EF859FD}">
  <dimension ref="A2:E20"/>
  <sheetViews>
    <sheetView workbookViewId="0">
      <selection activeCell="F4" sqref="F4"/>
    </sheetView>
  </sheetViews>
  <sheetFormatPr defaultRowHeight="15" x14ac:dyDescent="0.25"/>
  <cols>
    <col min="1" max="1" width="27.140625" customWidth="1"/>
    <col min="2" max="2" width="13.85546875" customWidth="1"/>
    <col min="3" max="3" width="18" customWidth="1"/>
  </cols>
  <sheetData>
    <row r="2" spans="1:5" x14ac:dyDescent="0.25">
      <c r="A2" s="66" t="s">
        <v>34</v>
      </c>
      <c r="B2" s="66" t="s">
        <v>22</v>
      </c>
      <c r="C2" s="67" t="s">
        <v>32</v>
      </c>
      <c r="D2" s="67" t="s">
        <v>33</v>
      </c>
    </row>
    <row r="3" spans="1:5" x14ac:dyDescent="0.25">
      <c r="A3" t="str">
        <f>B3&amp;"-"&amp;C3</f>
        <v>Conservador-PAPEL</v>
      </c>
      <c r="B3" t="s">
        <v>18</v>
      </c>
      <c r="C3" s="8" t="s">
        <v>26</v>
      </c>
      <c r="D3" s="55">
        <v>0.3</v>
      </c>
    </row>
    <row r="4" spans="1:5" x14ac:dyDescent="0.25">
      <c r="A4" t="str">
        <f t="shared" ref="A4:A20" si="0">B4&amp;"-"&amp;C4</f>
        <v>Conservador-TIJOLO</v>
      </c>
      <c r="B4" t="s">
        <v>18</v>
      </c>
      <c r="C4" s="8" t="s">
        <v>27</v>
      </c>
      <c r="D4" s="55">
        <v>0.5</v>
      </c>
    </row>
    <row r="5" spans="1:5" x14ac:dyDescent="0.25">
      <c r="A5" t="str">
        <f t="shared" si="0"/>
        <v>Conservador-HÍBRIDOS</v>
      </c>
      <c r="B5" t="s">
        <v>18</v>
      </c>
      <c r="C5" s="8" t="s">
        <v>28</v>
      </c>
      <c r="D5" s="55">
        <v>0.1</v>
      </c>
    </row>
    <row r="6" spans="1:5" x14ac:dyDescent="0.25">
      <c r="A6" t="str">
        <f t="shared" si="0"/>
        <v>Conservador-FOFs</v>
      </c>
      <c r="B6" t="s">
        <v>18</v>
      </c>
      <c r="C6" s="8" t="s">
        <v>29</v>
      </c>
      <c r="D6" s="55">
        <v>0.1</v>
      </c>
    </row>
    <row r="7" spans="1:5" x14ac:dyDescent="0.25">
      <c r="A7" t="str">
        <f t="shared" si="0"/>
        <v>Conservador-DESENVOLVIMENTO</v>
      </c>
      <c r="B7" t="s">
        <v>18</v>
      </c>
      <c r="C7" s="8" t="s">
        <v>30</v>
      </c>
      <c r="D7" s="55">
        <v>0</v>
      </c>
    </row>
    <row r="8" spans="1:5" x14ac:dyDescent="0.25">
      <c r="A8" s="58" t="str">
        <f t="shared" si="0"/>
        <v>Conservador-HOTELARIAS</v>
      </c>
      <c r="B8" s="58" t="s">
        <v>18</v>
      </c>
      <c r="C8" s="59" t="s">
        <v>31</v>
      </c>
      <c r="D8" s="60">
        <v>0</v>
      </c>
    </row>
    <row r="9" spans="1:5" x14ac:dyDescent="0.25">
      <c r="A9" t="str">
        <f>B9&amp;"-"&amp;C9</f>
        <v>Moderado-PAPEL</v>
      </c>
      <c r="B9" t="s">
        <v>20</v>
      </c>
      <c r="C9" s="8" t="s">
        <v>26</v>
      </c>
      <c r="D9" s="61">
        <v>0.32</v>
      </c>
    </row>
    <row r="10" spans="1:5" x14ac:dyDescent="0.25">
      <c r="A10" s="7" t="str">
        <f t="shared" si="0"/>
        <v>Moderado-TIJOLO</v>
      </c>
      <c r="B10" s="7" t="s">
        <v>20</v>
      </c>
      <c r="C10" s="64" t="s">
        <v>27</v>
      </c>
      <c r="D10" s="65">
        <v>0.35</v>
      </c>
    </row>
    <row r="11" spans="1:5" x14ac:dyDescent="0.25">
      <c r="A11" t="str">
        <f t="shared" si="0"/>
        <v>Moderado-HÍBRIDOS</v>
      </c>
      <c r="B11" t="s">
        <v>20</v>
      </c>
      <c r="C11" s="8" t="s">
        <v>28</v>
      </c>
      <c r="D11" s="61">
        <v>0.08</v>
      </c>
      <c r="E11" s="8"/>
    </row>
    <row r="12" spans="1:5" x14ac:dyDescent="0.25">
      <c r="A12" t="str">
        <f t="shared" si="0"/>
        <v>Moderado-FOFs</v>
      </c>
      <c r="B12" t="s">
        <v>20</v>
      </c>
      <c r="C12" s="8" t="s">
        <v>29</v>
      </c>
      <c r="D12" s="61">
        <v>0.05</v>
      </c>
      <c r="E12" s="8"/>
    </row>
    <row r="13" spans="1:5" x14ac:dyDescent="0.25">
      <c r="A13" t="str">
        <f>B13&amp;"-"&amp;C13</f>
        <v>Moderado-DESENVOLVIMENTO</v>
      </c>
      <c r="B13" t="s">
        <v>20</v>
      </c>
      <c r="C13" s="8" t="s">
        <v>30</v>
      </c>
      <c r="D13" s="61">
        <v>0.1</v>
      </c>
      <c r="E13" s="8"/>
    </row>
    <row r="14" spans="1:5" x14ac:dyDescent="0.25">
      <c r="A14" s="58" t="str">
        <f t="shared" si="0"/>
        <v>Moderado-HOTELARIAS</v>
      </c>
      <c r="B14" s="58" t="s">
        <v>20</v>
      </c>
      <c r="C14" s="59" t="s">
        <v>31</v>
      </c>
      <c r="D14" s="62">
        <v>0.1</v>
      </c>
      <c r="E14" s="8"/>
    </row>
    <row r="15" spans="1:5" x14ac:dyDescent="0.25">
      <c r="A15" t="str">
        <f t="shared" si="0"/>
        <v>Agressivo-PAPEL</v>
      </c>
      <c r="B15" t="s">
        <v>19</v>
      </c>
      <c r="C15" s="8" t="s">
        <v>26</v>
      </c>
      <c r="D15" s="63">
        <v>0.5</v>
      </c>
      <c r="E15" s="8"/>
    </row>
    <row r="16" spans="1:5" x14ac:dyDescent="0.25">
      <c r="A16" t="str">
        <f t="shared" si="0"/>
        <v>Agressivo-TIJOLO</v>
      </c>
      <c r="B16" t="s">
        <v>19</v>
      </c>
      <c r="C16" s="8" t="s">
        <v>27</v>
      </c>
      <c r="D16" s="63">
        <v>0.1</v>
      </c>
      <c r="E16" s="8"/>
    </row>
    <row r="17" spans="1:4" x14ac:dyDescent="0.25">
      <c r="A17" t="str">
        <f t="shared" si="0"/>
        <v>Agressivo-HÍBRIDOS</v>
      </c>
      <c r="B17" t="s">
        <v>19</v>
      </c>
      <c r="C17" s="8" t="s">
        <v>28</v>
      </c>
      <c r="D17" s="63">
        <v>0.05</v>
      </c>
    </row>
    <row r="18" spans="1:4" x14ac:dyDescent="0.25">
      <c r="A18" t="str">
        <f t="shared" si="0"/>
        <v>Agressivo-FOFs</v>
      </c>
      <c r="B18" t="s">
        <v>19</v>
      </c>
      <c r="C18" s="8" t="s">
        <v>29</v>
      </c>
      <c r="D18" s="63">
        <v>0.05</v>
      </c>
    </row>
    <row r="19" spans="1:4" x14ac:dyDescent="0.25">
      <c r="A19" t="str">
        <f>B19&amp;"-"&amp;C19</f>
        <v>Agressivo-DESENVOLVIMENTO</v>
      </c>
      <c r="B19" t="s">
        <v>19</v>
      </c>
      <c r="C19" s="8" t="s">
        <v>30</v>
      </c>
      <c r="D19" s="55">
        <v>0.2</v>
      </c>
    </row>
    <row r="20" spans="1:4" x14ac:dyDescent="0.25">
      <c r="A20" t="str">
        <f t="shared" si="0"/>
        <v>Agressivo-HOTELARIAS</v>
      </c>
      <c r="B20" t="s">
        <v>19</v>
      </c>
      <c r="C20" s="8" t="s">
        <v>31</v>
      </c>
      <c r="D20" s="5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Aux</vt:lpstr>
      <vt:lpstr>aporte</vt:lpstr>
      <vt:lpstr>patrimonio_acumulado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Jõnatas Damasceno</dc:creator>
  <cp:lastModifiedBy>Jõnatas Damasceno</cp:lastModifiedBy>
  <dcterms:created xsi:type="dcterms:W3CDTF">2025-06-09T17:58:48Z</dcterms:created>
  <dcterms:modified xsi:type="dcterms:W3CDTF">2025-06-10T03:56:11Z</dcterms:modified>
</cp:coreProperties>
</file>