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WAME\Documents\MyCousera courses\DA Mentorship\"/>
    </mc:Choice>
  </mc:AlternateContent>
  <xr:revisionPtr revIDLastSave="0" documentId="13_ncr:1_{DB096220-4152-4B4C-B2AA-25BB3CDDCC3F}" xr6:coauthVersionLast="47" xr6:coauthVersionMax="47" xr10:uidLastSave="{00000000-0000-0000-0000-000000000000}"/>
  <bookViews>
    <workbookView xWindow="-120" yWindow="-120" windowWidth="29040" windowHeight="15720" firstSheet="1" activeTab="1" xr2:uid="{00000000-000D-0000-FFFF-FFFF00000000}"/>
  </bookViews>
  <sheets>
    <sheet name="helpdesk_tickets" sheetId="1" r:id="rId1"/>
    <sheet name="Dashboard" sheetId="7" r:id="rId2"/>
    <sheet name="Tickets by Priority_Type" sheetId="8" r:id="rId3"/>
    <sheet name="Pivot Tables" sheetId="6" r:id="rId4"/>
    <sheet name="Summary" sheetId="2" r:id="rId5"/>
    <sheet name="Extras" sheetId="3" r:id="rId6"/>
    <sheet name="Ticket Viewer" sheetId="4" r:id="rId7"/>
    <sheet name="Status Pivot Charts " sheetId="5" r:id="rId8"/>
  </sheets>
  <definedNames>
    <definedName name="_xlnm._FilterDatabase" localSheetId="0" hidden="1">helpdesk_tickets!$A$4:$AC$463</definedName>
    <definedName name="Agent_Assigned">helpdesk_tickets!$O$5:$O$448</definedName>
    <definedName name="Answered">helpdesk_tickets!$N$5:$N$448</definedName>
    <definedName name="Attachment_Count">helpdesk_tickets!$R$5:$R$448</definedName>
    <definedName name="Category">helpdesk_tickets!$S$5:$S$448</definedName>
    <definedName name="Current_Status">helpdesk_tickets!$J$5:$J$448</definedName>
    <definedName name="Date_Created">helpdesk_tickets!$B$5:$B$448</definedName>
    <definedName name="Department">helpdesk_tickets!$G$5:$G$448</definedName>
    <definedName name="Due_Date">helpdesk_tickets!$L$5:$L$448</definedName>
    <definedName name="From">helpdesk_tickets!$D$5:$D$448</definedName>
    <definedName name="From_Email">helpdesk_tickets!$E$5:$E$448</definedName>
    <definedName name="Issue_Origin">helpdesk_tickets!$T$5:$T$448</definedName>
    <definedName name="Last_Updated">helpdesk_tickets!$K$5:$K$448</definedName>
    <definedName name="NativeTimeline_Due_Date2">#N/A</definedName>
    <definedName name="Overdue">helpdesk_tickets!$M$5:$M$448</definedName>
    <definedName name="Priority">helpdesk_tickets!$F$5:$F$448</definedName>
    <definedName name="Select_Ticket_Status_Update">helpdesk_tickets!$U$5:$U$448</definedName>
    <definedName name="Slicer_Breached_SLA?">#N/A</definedName>
    <definedName name="Slicer_Priority">#N/A</definedName>
    <definedName name="Source">helpdesk_tickets!$I$5:$I$448</definedName>
    <definedName name="Subject">helpdesk_tickets!$C$5:$C$448</definedName>
    <definedName name="Team_Assigned">helpdesk_tickets!$P$5:$P$448</definedName>
    <definedName name="Thread_Count">helpdesk_tickets!$Q$5:$Q$448</definedName>
    <definedName name="Ticket_Number">helpdesk_tickets!$A$5:$A$448</definedName>
    <definedName name="Type">helpdesk_tickets!$H$5:$H$448</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2" l="1"/>
  <c r="J7" i="3"/>
  <c r="F44" i="3"/>
  <c r="F43" i="3"/>
  <c r="F42" i="3"/>
  <c r="F41" i="3"/>
  <c r="F40" i="3"/>
  <c r="F39" i="3"/>
  <c r="F38" i="3"/>
  <c r="F37" i="3"/>
  <c r="H5" i="2"/>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B3" i="4"/>
  <c r="B8" i="4"/>
  <c r="B7" i="4"/>
  <c r="B6" i="4"/>
  <c r="B4" i="4"/>
  <c r="B5" i="4"/>
  <c r="X6" i="1" l="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5" i="1"/>
  <c r="B9" i="4" s="1"/>
  <c r="F22" i="3"/>
  <c r="F23" i="3"/>
  <c r="F27" i="3"/>
  <c r="C38" i="3"/>
  <c r="C39" i="3"/>
  <c r="C40" i="3"/>
  <c r="C41" i="3"/>
  <c r="C42" i="3"/>
  <c r="C43" i="3"/>
  <c r="C44" i="3"/>
  <c r="C45" i="3"/>
  <c r="C37" i="3"/>
  <c r="R25" i="3"/>
  <c r="R22" i="3"/>
  <c r="R23" i="3"/>
  <c r="R24" i="3"/>
  <c r="M33" i="3"/>
  <c r="M32" i="3"/>
  <c r="M31" i="3"/>
  <c r="M30" i="3"/>
  <c r="M29" i="3"/>
  <c r="M28" i="3"/>
  <c r="R6" i="3"/>
  <c r="R7" i="3"/>
  <c r="R5" i="3"/>
  <c r="N6" i="3"/>
  <c r="N7" i="3"/>
  <c r="N8" i="3"/>
  <c r="N5" i="3"/>
  <c r="M27" i="3"/>
  <c r="M26" i="3"/>
  <c r="M25" i="3"/>
  <c r="M24" i="3"/>
  <c r="M23" i="3"/>
  <c r="M22" i="3"/>
  <c r="F30" i="3"/>
  <c r="F29" i="3"/>
  <c r="F28" i="3"/>
  <c r="F25" i="3"/>
  <c r="F24" i="3"/>
  <c r="B28" i="3"/>
  <c r="B29" i="3"/>
  <c r="B30" i="3"/>
  <c r="B27" i="3"/>
  <c r="B25" i="3"/>
  <c r="B24" i="3"/>
  <c r="B23" i="3"/>
  <c r="B22" i="3"/>
  <c r="J6" i="3"/>
  <c r="J5" i="3"/>
  <c r="F6" i="3"/>
  <c r="F5" i="3"/>
  <c r="B8" i="3"/>
  <c r="B7" i="3"/>
  <c r="B6" i="3"/>
  <c r="B5" i="3"/>
  <c r="E37" i="2"/>
  <c r="B40" i="2"/>
  <c r="B37" i="2"/>
  <c r="B38" i="2"/>
  <c r="B39" i="2"/>
  <c r="K6" i="2"/>
  <c r="K7" i="2"/>
  <c r="K5" i="2"/>
  <c r="H6" i="2"/>
  <c r="H7" i="2"/>
  <c r="E6" i="2"/>
  <c r="E7" i="2"/>
  <c r="E8" i="2"/>
  <c r="E5" i="2"/>
  <c r="B12" i="2"/>
  <c r="B10" i="2"/>
  <c r="B5" i="2"/>
  <c r="B7" i="2"/>
  <c r="B9" i="2"/>
  <c r="B11" i="2"/>
  <c r="B6" i="2"/>
  <c r="B8" i="2"/>
  <c r="B13" i="2"/>
  <c r="B10" i="4" l="1"/>
</calcChain>
</file>

<file path=xl/sharedStrings.xml><?xml version="1.0" encoding="utf-8"?>
<sst xmlns="http://schemas.openxmlformats.org/spreadsheetml/2006/main" count="5972" uniqueCount="634">
  <si>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</si>
  <si>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</si>
  <si>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</si>
  <si>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</si>
  <si>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</si>
  <si>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</si>
  <si>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</si>
  <si>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</si>
  <si>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</si>
  <si>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</si>
  <si>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</si>
  <si>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</si>
  <si>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</si>
  <si>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</si>
  <si>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</si>
  <si>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</si>
  <si>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</si>
  <si>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</si>
  <si>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</si>
  <si>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</si>
  <si>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</si>
  <si>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SR No.</t>
  </si>
  <si>
    <t>Corrective Actions</t>
  </si>
  <si>
    <t>Preventive Actions</t>
  </si>
  <si>
    <t>Closed By</t>
  </si>
  <si>
    <t>Jasper John</t>
  </si>
  <si>
    <t>jasper.john@gmail.com</t>
  </si>
  <si>
    <t>Emergency</t>
  </si>
  <si>
    <t>Web</t>
  </si>
  <si>
    <t>Closed</t>
  </si>
  <si>
    <t>Jared Smith</t>
  </si>
  <si>
    <t>SAP Support Team</t>
  </si>
  <si>
    <t>New Ticket</t>
  </si>
  <si>
    <t>Approval Workflow Error</t>
  </si>
  <si>
    <t>Erick White</t>
  </si>
  <si>
    <t>ewhite@yahoo.com</t>
  </si>
  <si>
    <t>Resolved</t>
  </si>
  <si>
    <t>Mark Jikkins</t>
  </si>
  <si>
    <t>JDE Support Team</t>
  </si>
  <si>
    <t>Tomi Yamamoto</t>
  </si>
  <si>
    <t>tyamamoto@gmail.com</t>
  </si>
  <si>
    <t>Network Team</t>
  </si>
  <si>
    <t>Riza Richardson</t>
  </si>
  <si>
    <t>rrichardson@mailinator.com</t>
  </si>
  <si>
    <t>Close Ticket</t>
  </si>
  <si>
    <t>Aurora Miller</t>
  </si>
  <si>
    <t>aurora.miller@outlook.com</t>
  </si>
  <si>
    <t>Open</t>
  </si>
  <si>
    <t>12/03/2020 7:45-7:55 Slow Performance</t>
  </si>
  <si>
    <t>Kian Rogers</t>
  </si>
  <si>
    <t>krogers@mailinator.com</t>
  </si>
  <si>
    <t>Request</t>
  </si>
  <si>
    <t>Kenex Willows</t>
  </si>
  <si>
    <t>kwillows@yahoo.com</t>
  </si>
  <si>
    <t>Stellar Murad</t>
  </si>
  <si>
    <t>Absence Duration</t>
  </si>
  <si>
    <t>Jane Wilberts</t>
  </si>
  <si>
    <t>jwilberts@mailinator.com</t>
  </si>
  <si>
    <t>Email</t>
  </si>
  <si>
    <t>Marvin Peters</t>
  </si>
  <si>
    <t>mpeters@outlook.com</t>
  </si>
  <si>
    <t>Laptop Repair</t>
  </si>
  <si>
    <t>Monique Smiths</t>
  </si>
  <si>
    <t>msmiths@yahoo.com</t>
  </si>
  <si>
    <t>Phone</t>
  </si>
  <si>
    <t>Melody Thompson</t>
  </si>
  <si>
    <t>mthompson@yahoo.com</t>
  </si>
  <si>
    <t>AWS Team</t>
  </si>
  <si>
    <t>John Brown</t>
  </si>
  <si>
    <t>jbrown@outlook.com</t>
  </si>
  <si>
    <t>Atom Short</t>
  </si>
  <si>
    <t>atom.short@gmail.com</t>
  </si>
  <si>
    <t>Help Desk Team</t>
  </si>
  <si>
    <t>Julius Wright</t>
  </si>
  <si>
    <t>jwirght@outlook.com</t>
  </si>
  <si>
    <t>Wilson Campus</t>
  </si>
  <si>
    <t>wilson.campus@yahoo.com</t>
  </si>
  <si>
    <t>Paul Jiggins</t>
  </si>
  <si>
    <t>pjiggins@yahoo.com</t>
  </si>
  <si>
    <t>Satya Prakash</t>
  </si>
  <si>
    <t>Raya Musk</t>
  </si>
  <si>
    <t>Joseph Reynolds</t>
  </si>
  <si>
    <t>jreynolds@yahoo.com</t>
  </si>
  <si>
    <t>Hardware Team</t>
  </si>
  <si>
    <t>Create Accounting Warning Error Messages</t>
  </si>
  <si>
    <t>Kimberly Jones</t>
  </si>
  <si>
    <t>kjones@outlook.com</t>
  </si>
  <si>
    <t>High</t>
  </si>
  <si>
    <t>Chedft_2018 Error Generating</t>
  </si>
  <si>
    <t>Applying Withholding Tax</t>
  </si>
  <si>
    <t>Self Service - Legislative Information</t>
  </si>
  <si>
    <t>Troy Daniels</t>
  </si>
  <si>
    <t>troy.daniels@outlook.com</t>
  </si>
  <si>
    <t>Slow Performance</t>
  </si>
  <si>
    <t>Create Accounting - Accounting Class Error</t>
  </si>
  <si>
    <t>Willard Smith</t>
  </si>
  <si>
    <t>willard.smith@mailinator.com</t>
  </si>
  <si>
    <t>BPM - ProcessMaker Support Team</t>
  </si>
  <si>
    <t>Reah Junes</t>
  </si>
  <si>
    <t>rjunes@yahoo.com</t>
  </si>
  <si>
    <t>Faculty Cannot Post Grade</t>
  </si>
  <si>
    <t>Integration Gateway</t>
  </si>
  <si>
    <t>Palo Alto Update</t>
  </si>
  <si>
    <t>Password Reset</t>
  </si>
  <si>
    <t>Port Forwarding</t>
  </si>
  <si>
    <t>Sheila Ryder</t>
  </si>
  <si>
    <t>sryder@mailinator.com</t>
  </si>
  <si>
    <t>Expense Report Approval Hierarchy Issue</t>
  </si>
  <si>
    <t>Winson Williams</t>
  </si>
  <si>
    <t>winson.williams@outlook.com</t>
  </si>
  <si>
    <t>Jose Satary</t>
  </si>
  <si>
    <t>Vic Vincent</t>
  </si>
  <si>
    <t>vic.vincent@yahoo.com</t>
  </si>
  <si>
    <t>Salary Basis</t>
  </si>
  <si>
    <t>Deferred Purchase Order Approvals</t>
  </si>
  <si>
    <t>Auto Approve Salary</t>
  </si>
  <si>
    <t>Dev Instance | Record View Issue</t>
  </si>
  <si>
    <t>Workday Team</t>
  </si>
  <si>
    <t>Normal</t>
  </si>
  <si>
    <t>Employee Legislative Information - Mismatch</t>
  </si>
  <si>
    <t>Appraisal Issue</t>
  </si>
  <si>
    <t>Integration Broker Issue</t>
  </si>
  <si>
    <t>Java Web Start Implementation</t>
  </si>
  <si>
    <t>Other</t>
  </si>
  <si>
    <t>Tablespace Issue</t>
  </si>
  <si>
    <t>Cannot Terminate Employment</t>
  </si>
  <si>
    <t>Special Leave Issues</t>
  </si>
  <si>
    <t>Cherie Mercurie</t>
  </si>
  <si>
    <t>cmercurie@outlook.com</t>
  </si>
  <si>
    <t>Test Ticket</t>
  </si>
  <si>
    <t>Bladimir Macdonald</t>
  </si>
  <si>
    <t>bmacdonald@outlook.com</t>
  </si>
  <si>
    <t>Person Analyzer</t>
  </si>
  <si>
    <t>Tuition Calculation Issue</t>
  </si>
  <si>
    <t>Closing Payables Accounting Period Issue</t>
  </si>
  <si>
    <t>Cheena Carols</t>
  </si>
  <si>
    <t>cheena.carols@mailinator.com</t>
  </si>
  <si>
    <t>Change Password</t>
  </si>
  <si>
    <t>Paul Smith</t>
  </si>
  <si>
    <t>paul.smith@mailinator.com</t>
  </si>
  <si>
    <t>Grace Evans</t>
  </si>
  <si>
    <t>gevans@mailinator.com</t>
  </si>
  <si>
    <t>Windows Error</t>
  </si>
  <si>
    <t>Jovan Brown</t>
  </si>
  <si>
    <t>jovan_brown@mailinator.com</t>
  </si>
  <si>
    <t>Pradeep Sharma</t>
  </si>
  <si>
    <t>pradeep.sharma@outlook.com</t>
  </si>
  <si>
    <t>Rex Farris</t>
  </si>
  <si>
    <t>rfarris@yahoo.com</t>
  </si>
  <si>
    <t>Journal Import Error</t>
  </si>
  <si>
    <t>Belle Garner</t>
  </si>
  <si>
    <t>belle.garner@mailinator.com</t>
  </si>
  <si>
    <t>Request Status 'No Manager'</t>
  </si>
  <si>
    <t>Desktop Service</t>
  </si>
  <si>
    <t>Sophos Firewall Support</t>
  </si>
  <si>
    <t>Charles Thomas</t>
  </si>
  <si>
    <t>charles.thomas@outlook.com</t>
  </si>
  <si>
    <t>Paul Rivers</t>
  </si>
  <si>
    <t>privers@mailinator.com</t>
  </si>
  <si>
    <t>Leave Management - Leave Balance Issue</t>
  </si>
  <si>
    <t>Salesforce Team</t>
  </si>
  <si>
    <t>Baliwag - Desktop Error</t>
  </si>
  <si>
    <t>Error Page</t>
  </si>
  <si>
    <t>Rue Whitaker</t>
  </si>
  <si>
    <t>rue.whitaker@yahoo.com</t>
  </si>
  <si>
    <t>Kenneth Greene</t>
  </si>
  <si>
    <t>k.greene@yahoo.com</t>
  </si>
  <si>
    <t>Sophia Walker</t>
  </si>
  <si>
    <t>swalker@outlook.com</t>
  </si>
  <si>
    <t>Microsoft Office Installation</t>
  </si>
  <si>
    <t>Processmaker 3.3.7 Production Upgrade</t>
  </si>
  <si>
    <t>Relationship Module Message Error</t>
  </si>
  <si>
    <t>3C Engine Not Working</t>
  </si>
  <si>
    <t>Sort Element Name Alphabetically</t>
  </si>
  <si>
    <t>Missing Dynaform Names</t>
  </si>
  <si>
    <t>Query Manager Error</t>
  </si>
  <si>
    <t>Beacon Support Ticket Account</t>
  </si>
  <si>
    <t>Adding Flexfield</t>
  </si>
  <si>
    <t>Quick Enroll Error</t>
  </si>
  <si>
    <t>Database Access</t>
  </si>
  <si>
    <t>Ralph Rogers</t>
  </si>
  <si>
    <t>rrogers@yahoo.com</t>
  </si>
  <si>
    <t>Accounts</t>
  </si>
  <si>
    <t>Will Roberts</t>
  </si>
  <si>
    <t>wroberts@mailinator.com</t>
  </si>
  <si>
    <t>Hung Concurrent Request: Open Budget Year</t>
  </si>
  <si>
    <t>Kezia Richards</t>
  </si>
  <si>
    <t>keziar@gmail.com</t>
  </si>
  <si>
    <t>Query Report Scheduler Issue</t>
  </si>
  <si>
    <t>Roland Brown</t>
  </si>
  <si>
    <t>rbrown@yahoo.com</t>
  </si>
  <si>
    <t>Separate Remittance Advices Setup</t>
  </si>
  <si>
    <t>Low</t>
  </si>
  <si>
    <t>Vacation Leave Rule</t>
  </si>
  <si>
    <t>Clear Cache Browser Concern</t>
  </si>
  <si>
    <t>Instance Connection Details</t>
  </si>
  <si>
    <t>Vacation Leave Issue</t>
  </si>
  <si>
    <t>View Leave Balance Error Page</t>
  </si>
  <si>
    <t>Training Process Name</t>
  </si>
  <si>
    <t>Apply Patch</t>
  </si>
  <si>
    <t>Integration Gateway Error</t>
  </si>
  <si>
    <t xml:space="preserve">Port Issue After Patching Activity </t>
  </si>
  <si>
    <t xml:space="preserve">Deferred Internet Expenses </t>
  </si>
  <si>
    <t xml:space="preserve">Integration Broker Issue </t>
  </si>
  <si>
    <t xml:space="preserve">Contact Details Update </t>
  </si>
  <si>
    <t xml:space="preserve">Approval - Personal Information </t>
  </si>
  <si>
    <t>Rehab 260Error</t>
  </si>
  <si>
    <t>Altering Position Type</t>
  </si>
  <si>
    <t xml:space="preserve">Development Instance </t>
  </si>
  <si>
    <t>Error Displaying In Different Module</t>
  </si>
  <si>
    <t>Public Ip Trusted Certificate Authority Error</t>
  </si>
  <si>
    <t>Jde Slowdown</t>
  </si>
  <si>
    <t>Jde Slow Down</t>
  </si>
  <si>
    <t>Error 504 Gateway Timeout Again</t>
  </si>
  <si>
    <t>11/25/2020 8:34Pm Login Issue</t>
  </si>
  <si>
    <t>11/25/2020 1:41Pm Login Issue</t>
  </si>
  <si>
    <t>11/26/2020 9:10Pm Login Issue</t>
  </si>
  <si>
    <t>12/01/2020 12:00Pm "Bea.Jolt" Login Error</t>
  </si>
  <si>
    <t>Hr Technical Analyzer In Test</t>
  </si>
  <si>
    <t>Open Vpn Authenticator App Setup</t>
  </si>
  <si>
    <t>Login Issue</t>
  </si>
  <si>
    <t>Can'T Access Prod Instance</t>
  </si>
  <si>
    <t>Requesting A Server For Deployment</t>
  </si>
  <si>
    <t>Error 504 Gateway Timeout</t>
  </si>
  <si>
    <t>Error For Winscp Application</t>
  </si>
  <si>
    <t>Request For Reconfigure Of Palo Alto</t>
  </si>
  <si>
    <t>Sap Production Downtime Issue - Nov 21, 22</t>
  </si>
  <si>
    <t>Delete Or Rollback A Payroll Run</t>
  </si>
  <si>
    <t>Batch Process Of Student Groups Not Working.</t>
  </si>
  <si>
    <t>Bpm Staging Error</t>
  </si>
  <si>
    <t>Palo Alto Device No Lights On Lan Ports</t>
  </si>
  <si>
    <t>Cannot Login In Sap</t>
  </si>
  <si>
    <t xml:space="preserve">Jde Prod Not Available </t>
  </si>
  <si>
    <t>Error 504</t>
  </si>
  <si>
    <t>Create Specific Function In The Responsibility</t>
  </si>
  <si>
    <t>Error Loading Position List In Authority To Travel</t>
  </si>
  <si>
    <t>Jde Prod Slowdown 04 April 2019</t>
  </si>
  <si>
    <t>Unable To Login In Prod Instance</t>
  </si>
  <si>
    <t>Oracle Hrms - Element Entry Setup</t>
  </si>
  <si>
    <t>Jde Prod - Error In Workflow Background Process</t>
  </si>
  <si>
    <t xml:space="preserve">Jde Prod - Slowdown Access </t>
  </si>
  <si>
    <t xml:space="preserve">Jde Prod Error - Fail Web Server </t>
  </si>
  <si>
    <t xml:space="preserve">Jde Prod - Request Not Completing </t>
  </si>
  <si>
    <t xml:space="preserve">Jde Prod Slowdown </t>
  </si>
  <si>
    <t>Jde Slowdown 29 January 2019</t>
  </si>
  <si>
    <t>Jde Slowdown 04 February 2019</t>
  </si>
  <si>
    <t>Sql Error</t>
  </si>
  <si>
    <t>Fortigate 200E Expiration.</t>
  </si>
  <si>
    <t>Error Uploading Template In Report Definition</t>
  </si>
  <si>
    <t>Spms - Approver'S Page</t>
  </si>
  <si>
    <t>Up Los Baños Not Included In Pmp</t>
  </si>
  <si>
    <t>Java Loads But Won'T Launch Applet</t>
  </si>
  <si>
    <t>End Date Element Entries For 300 Employees</t>
  </si>
  <si>
    <t>Slowdown In Jde Prod</t>
  </si>
  <si>
    <t>Errors In Odsm</t>
  </si>
  <si>
    <t>12/01/2020 11:58Am Odsm Login Issue</t>
  </si>
  <si>
    <t>12/03/2020 11:37Am Odsm Issue</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</si>
  <si>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</si>
  <si>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</si>
  <si>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</si>
  <si>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</si>
  <si>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</si>
  <si>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</si>
  <si>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</si>
  <si>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</si>
  <si>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</si>
  <si>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Workspace Problem After Bpm Version Upgrade</t>
  </si>
  <si>
    <t>Deferred Po Transactions</t>
  </si>
  <si>
    <t>Reset Of Palo Alto</t>
  </si>
  <si>
    <t>Peoplesoft Restricted Service</t>
  </si>
  <si>
    <t>Unable To Access The Cs 9.2</t>
  </si>
  <si>
    <t>Can'T Login User Account</t>
  </si>
  <si>
    <t>Jde Prod Error Page Upon Login 20 Nov 2019</t>
  </si>
  <si>
    <t>Adding Of Subject Enrollment Issue</t>
  </si>
  <si>
    <t>Unable To Print Approved Certificate Of Service</t>
  </si>
  <si>
    <t>Palo Alto Blocking Internet Of User</t>
  </si>
  <si>
    <t>Requesting For On-Site Visit</t>
  </si>
  <si>
    <t>Up Custom Application - Print Receipt Button</t>
  </si>
  <si>
    <t>Jde Prod Slowdown 02-Oct-2019</t>
  </si>
  <si>
    <t>Scheduled Payment Amount Different From Dv Amount</t>
  </si>
  <si>
    <t>Criminal Case System</t>
  </si>
  <si>
    <t>Missing Content On The Ff Process Objects</t>
  </si>
  <si>
    <t>Issue With Journal Import Via Journal Wizard</t>
  </si>
  <si>
    <t>Jde Prod Error In Validation Of Dv</t>
  </si>
  <si>
    <t>Jde Test: Error In Java Applet</t>
  </si>
  <si>
    <t>Update The Landing Page</t>
  </si>
  <si>
    <t>[Test Instance] Hung Concurrent Requests</t>
  </si>
  <si>
    <t>Test Instance - License Expired</t>
  </si>
  <si>
    <t>Jde Prod Slowdown 21 May 2019</t>
  </si>
  <si>
    <t>Can'T Access Odsm</t>
  </si>
  <si>
    <t>Sql Error Message</t>
  </si>
  <si>
    <t>Openvpn Problem</t>
  </si>
  <si>
    <t>Multitenant Error</t>
  </si>
  <si>
    <t>Setup Of Earnings</t>
  </si>
  <si>
    <t>Unable To Tuition Calc For The Specific Student.</t>
  </si>
  <si>
    <t>Jde Prod - Error Status Of Transactions</t>
  </si>
  <si>
    <t>[Oaf] $Custom_Top Path</t>
  </si>
  <si>
    <t>Legal Case System Error</t>
  </si>
  <si>
    <t>Legal Case System - Criminal Case</t>
  </si>
  <si>
    <t>Vpn Access</t>
  </si>
  <si>
    <t>Jde Prod Slowdown 19 March 2019</t>
  </si>
  <si>
    <t>Workflow Notification Won'T Start</t>
  </si>
  <si>
    <t>Cos Issue-Missing Remarks</t>
  </si>
  <si>
    <t>Cannot Terminate Assignment Of An Employee</t>
  </si>
  <si>
    <t>Cos Issue-Application Error Encountered</t>
  </si>
  <si>
    <t>Application Cache Stock On Queued</t>
  </si>
  <si>
    <t xml:space="preserve">Jde Prod - Timeout Expense Report </t>
  </si>
  <si>
    <t>Transactions Are Being Deferred</t>
  </si>
  <si>
    <t>Dev Server Unable To Boot Up</t>
  </si>
  <si>
    <t xml:space="preserve">Jde Prod - Requests Not Completing </t>
  </si>
  <si>
    <t>Upou Cannot Print Saln</t>
  </si>
  <si>
    <t>Jde Prod - Error In Updating Ame Setup</t>
  </si>
  <si>
    <t xml:space="preserve">Unable To Log In To Jde Prod </t>
  </si>
  <si>
    <t>Deferred Reqjdeition Approvals</t>
  </si>
  <si>
    <t>Missing Spms Pmp 2016, 2017 And 2018</t>
  </si>
  <si>
    <t>Sap Dev Instance Can’T Be Reached</t>
  </si>
  <si>
    <t>Maximum Number Of Session Exceeded And Page Error</t>
  </si>
  <si>
    <t>Jde Prod Slowdown 21 Feb 2019</t>
  </si>
  <si>
    <t>Jde Prod Slowdown 21 March 2019</t>
  </si>
  <si>
    <t>Unable To Add Attachment In The Invoice</t>
  </si>
  <si>
    <t>Approval Notification Not Forwarding</t>
  </si>
  <si>
    <t>Error In Submission Of Ppmp</t>
  </si>
  <si>
    <t>Total Unit Passed</t>
  </si>
  <si>
    <t>Cannot Access / Incorrect Data On Log In Page</t>
  </si>
  <si>
    <t>Firewall Policy Migration</t>
  </si>
  <si>
    <t>Cannot Access Jde-Sit In Mac</t>
  </si>
  <si>
    <t>Cannot Open Attachment In Jde Sit</t>
  </si>
  <si>
    <t>Stuck Pr And Ppmp Approval</t>
  </si>
  <si>
    <t>How To Run Sql Package</t>
  </si>
  <si>
    <t>Display Footer On Generated Report.</t>
  </si>
  <si>
    <t>Bee Spreadsheet Issue</t>
  </si>
  <si>
    <t>How To Prevent Our Api To Sql Injection</t>
  </si>
  <si>
    <t>Jde Payables Upmin Attachment</t>
  </si>
  <si>
    <t>Optimize The Created Query.</t>
  </si>
  <si>
    <t>Creation Of User For Integration Broker Permission</t>
  </si>
  <si>
    <t>Past Due Balance Posted In Student Center</t>
  </si>
  <si>
    <t>How To Whitelist Domain Name In Sap Api</t>
  </si>
  <si>
    <t>Creation Of Separate Nodes</t>
  </si>
  <si>
    <t>Post Issue - Sap Slow Performance</t>
  </si>
  <si>
    <t>Loading Upon Saving Expression On Query Manager</t>
  </si>
  <si>
    <t>Cloudflare Blocked Uploading Xml</t>
  </si>
  <si>
    <t>Unable To Attach Update Xml File In Data Def</t>
  </si>
  <si>
    <t>Retropay Report Not Displaying In Pdf</t>
  </si>
  <si>
    <t>1900 Emails From Jde Workflow Notif Mailer 2/22/21</t>
  </si>
  <si>
    <t>Dv Approval Error</t>
  </si>
  <si>
    <t>Expression Output On Query Manager,</t>
  </si>
  <si>
    <t>Locked Out Openvpn Account</t>
  </si>
  <si>
    <t>[Test Only]:::Sap Reset Password</t>
  </si>
  <si>
    <t>[Test Only]:::[Sap]Page Not Available</t>
  </si>
  <si>
    <t>How To Override Set-Up In Created Element</t>
  </si>
  <si>
    <t>Extraction Of Data On Odsm.</t>
  </si>
  <si>
    <t>Post Issue - Sap Login Issues Encountered</t>
  </si>
  <si>
    <t>Post Issue - Sap Slow Performance Issue</t>
  </si>
  <si>
    <t>Configuration Related To Web Browser To Open Java</t>
  </si>
  <si>
    <t>Issues In Up General Payroll Scholars Report</t>
  </si>
  <si>
    <t>[Sap] Page Is Not Available</t>
  </si>
  <si>
    <t>Person Analyzer For 132939</t>
  </si>
  <si>
    <t>Openvpn Error</t>
  </si>
  <si>
    <t>Slow Performance Of Sap/Sap Too Long To Load</t>
  </si>
  <si>
    <t xml:space="preserve">Cashier Officer Can'T Use Search In Sap </t>
  </si>
  <si>
    <t>Error Appeared Maintain Schedule Of Classes Module</t>
  </si>
  <si>
    <t>Received Email Notifs On 01-Feb-2021</t>
  </si>
  <si>
    <t>Revising The Contact Information</t>
  </si>
  <si>
    <t>Request For Vpn Account</t>
  </si>
  <si>
    <t>Demo Units For Pullout</t>
  </si>
  <si>
    <t>License Is Not Yet Activated / Reflected In Fortic</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</si>
  <si>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</si>
  <si>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</si>
  <si>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</si>
  <si>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</si>
  <si>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</si>
  <si>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</si>
  <si>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</si>
  <si>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</si>
  <si>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</si>
  <si>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Open Vpn Account Locked</t>
  </si>
  <si>
    <t>Request To Update The Privacy Policy Link</t>
  </si>
  <si>
    <t>[Odsm] Cannot Extract Ldif File</t>
  </si>
  <si>
    <t>Os Installation For Dot Client</t>
  </si>
  <si>
    <t>Customized Sql Script In Report - Internet Details</t>
  </si>
  <si>
    <t>Slow Performance And Defective Dell Battery</t>
  </si>
  <si>
    <t>Vpn Password Reset</t>
  </si>
  <si>
    <t>Remove Authentication</t>
  </si>
  <si>
    <t>Communication Error With Sql Client</t>
  </si>
  <si>
    <t xml:space="preserve">100% Usage Disk </t>
  </si>
  <si>
    <t xml:space="preserve">Jde Prod - Web Components Status </t>
  </si>
  <si>
    <t xml:space="preserve">Jde Downtime </t>
  </si>
  <si>
    <t>Openvpn Account</t>
  </si>
  <si>
    <t>Laptop Running Slow</t>
  </si>
  <si>
    <t>Test</t>
  </si>
  <si>
    <t xml:space="preserve">Tasks And Targets Editing </t>
  </si>
  <si>
    <t>Laptop Memory Upgrade</t>
  </si>
  <si>
    <t>Defective Hardisk</t>
  </si>
  <si>
    <t>Microsoft Office Installation And Firmware Update</t>
  </si>
  <si>
    <t>Google Drive Not Working</t>
  </si>
  <si>
    <t>Old System Unit Parts And Unused Laptops (Beacon A</t>
  </si>
  <si>
    <t>No Success When Generating Reports</t>
  </si>
  <si>
    <t>Unique Value For Transaction Flexfield Issue</t>
  </si>
  <si>
    <t>Hr Technical Analyzer Output</t>
  </si>
  <si>
    <t>Dell Soppotassist Has Detected A Failing Component</t>
  </si>
  <si>
    <t>Hp Printer Not Working</t>
  </si>
  <si>
    <t>Open Udp Ports 161 And 162</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</si>
  <si>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</si>
  <si>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</si>
  <si>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</si>
  <si>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</si>
  <si>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</si>
  <si>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</si>
  <si>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</si>
  <si>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</si>
  <si>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Disable "Sickness" And "Other"</t>
  </si>
  <si>
    <t>Personalization Of Iprocurement Icons/Button</t>
  </si>
  <si>
    <t>Error: Site Can'T Be Reach</t>
  </si>
  <si>
    <t>Slow Performance Laptop</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</si>
  <si>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</si>
  <si>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</si>
  <si>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</si>
  <si>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</si>
  <si>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</si>
  <si>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</si>
  <si>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</si>
  <si>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</si>
  <si>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</si>
  <si>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Palo Alto Configuration</t>
  </si>
  <si>
    <t>Error In Email Of Ms. Eliza</t>
  </si>
  <si>
    <t>Zoom Unable To Install</t>
  </si>
  <si>
    <t>Unable To Add Iscsi Software Adapter</t>
  </si>
  <si>
    <t>Installation Of Empson Printer And Scanner</t>
  </si>
  <si>
    <t>Bpm Upgrade From 3.1 To 3.3</t>
  </si>
  <si>
    <t>Compatibility Of Windows 10 On Palo Alto</t>
  </si>
  <si>
    <t>Patch Application To Set Up Web Services</t>
  </si>
  <si>
    <t>Prod: Restrictions In Assignment Set</t>
  </si>
  <si>
    <t>Error In Form 5.</t>
  </si>
  <si>
    <t>Updating Description Of Course Mcb 11.</t>
  </si>
  <si>
    <t>Jde Prod Error Page 04 Dec 2019</t>
  </si>
  <si>
    <t>Change Password &amp; Email Confirmation</t>
  </si>
  <si>
    <t>Double Amount In Eor/View Customer Account</t>
  </si>
  <si>
    <t>Request To Access In Public</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</si>
  <si>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</si>
  <si>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</si>
  <si>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</si>
  <si>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</si>
  <si>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</si>
  <si>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</si>
  <si>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</si>
  <si>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</si>
  <si>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</si>
  <si>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</si>
  <si>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</si>
  <si>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</si>
  <si>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</si>
  <si>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</si>
  <si>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</si>
  <si>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 xml:space="preserve">Unable To Tuition Calculate The Student </t>
  </si>
  <si>
    <t>Duplicates Subject In Eor.</t>
  </si>
  <si>
    <t>Test Instance: Add New Element Under Entries</t>
  </si>
  <si>
    <t>Jde Test Instance Slowdown</t>
  </si>
  <si>
    <t>Data Error In Production Instance</t>
  </si>
  <si>
    <t>Unable To Submit Certificates And Service Records</t>
  </si>
  <si>
    <t>Mysql Server Access Configuration</t>
  </si>
  <si>
    <t>Test Instance: Modify Employee Categories</t>
  </si>
  <si>
    <t>Test Instance: App-Pay-07722 Error</t>
  </si>
  <si>
    <t>Project Migration From Dev To Prod Instance</t>
  </si>
  <si>
    <t>Prod: Error In Procurement</t>
  </si>
  <si>
    <t>Jde Prod Error In Paying A Dv</t>
  </si>
  <si>
    <t xml:space="preserve">Unable To Get Term Begin Date. </t>
  </si>
  <si>
    <t>Jde Prod - Expense Report Approval Issue</t>
  </si>
  <si>
    <t>Request For Patch Application In Dev Instance</t>
  </si>
  <si>
    <t>Error On Submitting Authority To Fill</t>
  </si>
  <si>
    <t>Prod: Find A Specific Table In Oracle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</si>
  <si>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</si>
  <si>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</si>
  <si>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</si>
  <si>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</si>
  <si>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</si>
  <si>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</si>
  <si>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</si>
  <si>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</si>
  <si>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Creation Of Vpn Account</t>
  </si>
  <si>
    <t>Error Accesing Sap.Edu.Ph</t>
  </si>
  <si>
    <t>Prod: Can'T Delete Records Under Research Fields</t>
  </si>
  <si>
    <t>Jde Prod - Create Accounting-Completed Warning</t>
  </si>
  <si>
    <t>Error Occurs In Organization</t>
  </si>
  <si>
    <t>Sap Dev Instance</t>
  </si>
  <si>
    <t>Appointment For Reps Report Error</t>
  </si>
  <si>
    <t>Enable Report Manager For All</t>
  </si>
  <si>
    <t xml:space="preserve">Jde Prod Error Page Issue </t>
  </si>
  <si>
    <t>Cannot Print Payslips And Payroll Reports</t>
  </si>
  <si>
    <t>Jde Prod - Withdraw/ Cancel An Approved Er</t>
  </si>
  <si>
    <t>Saln Report Blank</t>
  </si>
  <si>
    <t>Errors Encountered During Test Instance</t>
  </si>
  <si>
    <t>Beacon Solution Account</t>
  </si>
  <si>
    <t>Jde Error: You Have Encountered An Unexpected....</t>
  </si>
  <si>
    <t xml:space="preserve">Login Page Username Field Issue </t>
  </si>
  <si>
    <t>Jde Test Instance Not Accessible</t>
  </si>
  <si>
    <t>Request For Instructions For Post-Cloning Steps Fo</t>
  </si>
  <si>
    <t>No Student Enrolled In Class.</t>
  </si>
  <si>
    <t>Cannot Delete Duplicate Records Of 3 Employees</t>
  </si>
  <si>
    <t>Openvpn Locked Account</t>
  </si>
  <si>
    <t>Unable To Received Email Notif. On Passchanged</t>
  </si>
  <si>
    <t xml:space="preserve">Jde Prod - Error Page </t>
  </si>
  <si>
    <t>Request For Read-Only Access To Prod Db</t>
  </si>
  <si>
    <t>Verify Long-Running Sql Code</t>
  </si>
  <si>
    <t>Cross-Reg Gwa Computation</t>
  </si>
  <si>
    <t>Authority To Fill Error</t>
  </si>
  <si>
    <t xml:space="preserve">Jde Prod - Dv Approval Issue </t>
  </si>
  <si>
    <t>Jde Test Instance - Notification Search Criteria</t>
  </si>
  <si>
    <t>Authentication Failed When Running Reports</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</si>
  <si>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</si>
  <si>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</si>
  <si>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</si>
  <si>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</si>
  <si>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</si>
  <si>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</si>
  <si>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</si>
  <si>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</si>
  <si>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</si>
  <si>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</si>
  <si>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</si>
  <si>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</si>
  <si>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</si>
  <si>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</si>
  <si>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Issue With Workflow Administrator Responsibility</t>
  </si>
  <si>
    <t>List Of Master Data In Sap</t>
  </si>
  <si>
    <t>Dev Instance</t>
  </si>
  <si>
    <t>View Pmp Reports Of All Users</t>
  </si>
  <si>
    <t>Excel-To-Ci Incomplete Fields</t>
  </si>
  <si>
    <t xml:space="preserve">Error Page Upon Log In To Jde Prod </t>
  </si>
  <si>
    <t>Error In Accessing Authority To Hire</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</si>
  <si>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</si>
  <si>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</si>
  <si>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</si>
  <si>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</si>
  <si>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</si>
  <si>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</si>
  <si>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</si>
  <si>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</si>
  <si>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</si>
  <si>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</si>
  <si>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Error Adding New Tables On Audit Trail</t>
  </si>
  <si>
    <t>Set Timeout In Oracle Workflow</t>
  </si>
  <si>
    <t>Exclude Public Holidays From Absence Duration</t>
  </si>
  <si>
    <t>Submission Of Leave</t>
  </si>
  <si>
    <t>Assistance For Iprocurement Page Personalization</t>
  </si>
  <si>
    <t>Procedure Or Document About Refreshing Db</t>
  </si>
  <si>
    <t>Spms Report</t>
  </si>
  <si>
    <t>Application Of Leave Error</t>
  </si>
  <si>
    <t>9.2 Dev Db Backup, Then Restore To 9.2 Test</t>
  </si>
  <si>
    <t>Error Upon Saving Template</t>
  </si>
  <si>
    <t>Run Sqr File In Cs 9.2</t>
  </si>
  <si>
    <t>Removing Student Program/Plan.</t>
  </si>
  <si>
    <t>Restart Of Instances</t>
  </si>
  <si>
    <t>Java.Lang.Nullpointerexception In Dev Environment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</si>
  <si>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</si>
  <si>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</si>
  <si>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</si>
  <si>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</si>
  <si>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</si>
  <si>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</si>
  <si>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</si>
  <si>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</si>
  <si>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</si>
  <si>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 xml:space="preserve">SAP JDE Support </t>
  </si>
  <si>
    <t xml:space="preserve">Internal Technical </t>
  </si>
  <si>
    <t>Production</t>
  </si>
  <si>
    <t>Development</t>
  </si>
  <si>
    <t>Production,Production</t>
  </si>
  <si>
    <t>Test,Test</t>
  </si>
  <si>
    <t>Prod</t>
  </si>
  <si>
    <t>Non-Prod</t>
  </si>
  <si>
    <t>Prod,Prod</t>
  </si>
  <si>
    <t>Total number of tickets by Source</t>
  </si>
  <si>
    <t xml:space="preserve">Total number of tickets by Priority </t>
  </si>
  <si>
    <t>Total number of tickets by Type</t>
  </si>
  <si>
    <t xml:space="preserve">Total number tickets by Current Status </t>
  </si>
  <si>
    <r>
      <rPr>
        <sz val="11"/>
        <color theme="0" tint="-4.9989318521683403E-2"/>
        <rFont val="Arial"/>
        <family val="2"/>
        <scheme val="minor"/>
      </rPr>
      <t>Total number of tickets by Team</t>
    </r>
    <r>
      <rPr>
        <sz val="10"/>
        <color theme="0" tint="-4.9989318521683403E-2"/>
        <rFont val="Arial"/>
        <family val="2"/>
        <scheme val="minor"/>
      </rPr>
      <t xml:space="preserve"> </t>
    </r>
  </si>
  <si>
    <t>Total Number of tickets by Open/Answered</t>
  </si>
  <si>
    <t>Customer Complaint Dashboard</t>
  </si>
  <si>
    <t>Open/Answered</t>
  </si>
  <si>
    <t>Customer Complaints Service Table</t>
  </si>
  <si>
    <t xml:space="preserve">Using CountIF Functions to Summarise Customer Complaints </t>
  </si>
  <si>
    <t>Summary Stats</t>
  </si>
  <si>
    <t xml:space="preserve">Using CountIFS Functions to Summarise Customer Complaints </t>
  </si>
  <si>
    <t xml:space="preserve">Total number of tickets by Department/Type/Source </t>
  </si>
  <si>
    <t>SAP JDE Support/Incident/Email</t>
  </si>
  <si>
    <t>SAP JDE Support/Request/Email</t>
  </si>
  <si>
    <t>SAP JDE Support/Incident/Web</t>
  </si>
  <si>
    <t>SAP JDE Support/Incident/Phone</t>
  </si>
  <si>
    <t>SAP JDE Support/Request/Web</t>
  </si>
  <si>
    <t>SAP JDE Support/Request/Phone</t>
  </si>
  <si>
    <t>Internal Technical/Incident/Web</t>
  </si>
  <si>
    <t>Internal Technical/Incident/Email</t>
  </si>
  <si>
    <t>Internal Technical/Incident/Phone</t>
  </si>
  <si>
    <t>Internal Technical/Request/Email</t>
  </si>
  <si>
    <t>Internal Technical/Request/Web</t>
  </si>
  <si>
    <t>Internal Technical/Request/Phone</t>
  </si>
  <si>
    <t xml:space="preserve"> </t>
  </si>
  <si>
    <t>Total number of tickets by Current Status/Answer</t>
  </si>
  <si>
    <t>Open/ Not Answered</t>
  </si>
  <si>
    <t>Closed/Open/Answered</t>
  </si>
  <si>
    <t>Closed/Resolved</t>
  </si>
  <si>
    <t>Open Answered/Open Not Answered</t>
  </si>
  <si>
    <t>Total number of tickets by Team Assigned/New Tickets</t>
  </si>
  <si>
    <t>Total number of tickets by From/Emergency</t>
  </si>
  <si>
    <t xml:space="preserve">Total number of tickets by From/Emergency/Department </t>
  </si>
  <si>
    <t>Incident</t>
  </si>
  <si>
    <t>Breached SLA?</t>
  </si>
  <si>
    <t>Enter Ticket Number:</t>
  </si>
  <si>
    <t>Status</t>
  </si>
  <si>
    <t>SLA Date</t>
  </si>
  <si>
    <t>Row Labels</t>
  </si>
  <si>
    <t>Grand Total</t>
  </si>
  <si>
    <t>Total Tickets per Team</t>
  </si>
  <si>
    <t>Total Tickets per Priority</t>
  </si>
  <si>
    <t>Total Tickets per Status</t>
  </si>
  <si>
    <t>Count of Ticket Number</t>
  </si>
  <si>
    <t xml:space="preserve">                                  Customer Complaint Ticket Viewer</t>
  </si>
  <si>
    <t>-</t>
  </si>
  <si>
    <t>Team</t>
  </si>
  <si>
    <t>Total Tickets per Department</t>
  </si>
  <si>
    <t>SLA Due?</t>
  </si>
  <si>
    <t>SLADue Date2</t>
  </si>
  <si>
    <t>Emergency/Incident</t>
  </si>
  <si>
    <t>Emergency/Request</t>
  </si>
  <si>
    <t>High/Incident</t>
  </si>
  <si>
    <t>High/Request</t>
  </si>
  <si>
    <t xml:space="preserve">Total number of tickets by Priority/Type </t>
  </si>
  <si>
    <t>Normal/Rrquest</t>
  </si>
  <si>
    <t>Normal/Incident</t>
  </si>
  <si>
    <t>Low/Incident</t>
  </si>
  <si>
    <t xml:space="preserve">Total Number of tickets </t>
  </si>
  <si>
    <t>Total Tickets</t>
  </si>
  <si>
    <t>Ticket Type</t>
  </si>
  <si>
    <t>Low/Request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</si>
</sst>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0"/>
      <color rgb="FF000000"/>
      <name val="Arial"/>
      <family val="2"/>
      <scheme val="minor"/>
    </font>
    <font>
      <b/>
      <sz val="11"/>
      <color theme="1"/>
      <name val="Arial"/>
      <family val="2"/>
      <scheme val="minor"/>
    </font>
    <font>
      <sz val="10"/>
      <color theme="0"/>
      <name val="Arial"/>
      <family val="2"/>
      <scheme val="minor"/>
    </font>
    <font>
      <sz val="26"/>
      <color theme="0"/>
      <name val="Arial"/>
      <family val="2"/>
      <scheme val="minor"/>
    </font>
    <font>
      <sz val="10"/>
      <color theme="0" tint="-4.9989318521683403E-2"/>
      <name val="Arial"/>
      <family val="2"/>
      <scheme val="minor"/>
    </font>
    <font>
      <sz val="11"/>
      <color theme="0" tint="-4.9989318521683403E-2"/>
      <name val="Arial"/>
      <family val="2"/>
      <scheme val="minor"/>
    </font>
    <font>
      <sz val="11"/>
      <color rgb="FF000000"/>
      <name val="Arial"/>
      <family val="2"/>
      <scheme val="minor"/>
    </font>
    <font>
      <b/>
      <sz val="13"/>
      <color theme="3"/>
      <name val="Arial"/>
      <family val="2"/>
      <scheme val="minor"/>
    </font>
    <font>
      <b/>
      <sz val="10"/>
      <color rgb="FF000000"/>
      <name val="Arial"/>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2" tint="-0.14999847407452621"/>
        <bgColor indexed="64"/>
      </patternFill>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9">
    <border>
      <left/>
      <right/>
      <top/>
      <bottom/>
      <diagonal/>
    </border>
    <border>
      <left/>
      <right/>
      <top/>
      <bottom style="thick">
        <color theme="4"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4" tint="0.39997558519241921"/>
      </top>
      <bottom style="thin">
        <color theme="4" tint="0.39997558519241921"/>
      </bottom>
      <diagonal/>
    </border>
  </borders>
  <cellStyleXfs count="5">
    <xf numFmtId="0" fontId="0" fillId="0" borderId="0"/>
    <xf numFmtId="0" fontId="14" fillId="0" borderId="1" applyNumberFormat="0" applyFill="0" applyAlignment="0" applyProtection="0"/>
    <xf numFmtId="0" fontId="5" fillId="5" borderId="0" applyNumberFormat="0" applyBorder="0" applyAlignment="0" applyProtection="0"/>
    <xf numFmtId="0" fontId="5" fillId="6" borderId="0" applyNumberFormat="0" applyBorder="0" applyAlignment="0" applyProtection="0"/>
    <xf numFmtId="0" fontId="3" fillId="7" borderId="0" applyNumberFormat="0" applyBorder="0" applyAlignment="0" applyProtection="0"/>
  </cellStyleXfs>
  <cellXfs count="48">
    <xf numFmtId="0" fontId="0" fillId="0" borderId="0" xfId="0"/>
    <xf numFmtId="0" fontId="6" fillId="0" borderId="0" xfId="0" applyFont="1"/>
    <xf numFmtId="22" fontId="0" fillId="0" borderId="0" xfId="0" applyNumberFormat="1"/>
    <xf numFmtId="0" fontId="7" fillId="0" borderId="0" xfId="0" applyFont="1"/>
    <xf numFmtId="0" fontId="8" fillId="2" borderId="0" xfId="0" applyFont="1" applyFill="1" applyAlignment="1">
      <alignment horizontal="center"/>
    </xf>
    <xf numFmtId="22" fontId="8" fillId="2" borderId="0" xfId="0" applyNumberFormat="1" applyFont="1" applyFill="1" applyAlignment="1">
      <alignment horizontal="center"/>
    </xf>
    <xf numFmtId="0" fontId="0" fillId="4" borderId="0" xfId="0" applyFill="1"/>
    <xf numFmtId="0" fontId="0" fillId="0" borderId="0" xfId="0" applyAlignment="1">
      <alignment horizontal="centerContinuous" vertical="center"/>
    </xf>
    <xf numFmtId="22" fontId="0" fillId="0" borderId="0" xfId="0" applyNumberFormat="1" applyAlignment="1">
      <alignment horizontal="centerContinuous" vertical="center"/>
    </xf>
    <xf numFmtId="0" fontId="5" fillId="5" borderId="0" xfId="2" applyAlignment="1">
      <alignment horizontal="centerContinuous" vertical="center"/>
    </xf>
    <xf numFmtId="22" fontId="5" fillId="5" borderId="0" xfId="2" applyNumberFormat="1" applyAlignment="1">
      <alignment horizontal="centerContinuous" vertical="center"/>
    </xf>
    <xf numFmtId="0" fontId="5" fillId="6" borderId="0" xfId="3"/>
    <xf numFmtId="0" fontId="0" fillId="8" borderId="0" xfId="0" applyFill="1"/>
    <xf numFmtId="0" fontId="7" fillId="8" borderId="0" xfId="0" applyFont="1" applyFill="1"/>
    <xf numFmtId="0" fontId="15" fillId="0" borderId="2" xfId="0" applyFont="1" applyBorder="1"/>
    <xf numFmtId="0" fontId="6" fillId="0" borderId="3" xfId="0" applyFont="1" applyBorder="1"/>
    <xf numFmtId="22" fontId="0" fillId="0" borderId="3" xfId="0" applyNumberFormat="1" applyBorder="1"/>
    <xf numFmtId="0" fontId="15" fillId="0" borderId="4" xfId="0" applyFont="1" applyBorder="1"/>
    <xf numFmtId="22" fontId="0" fillId="0" borderId="5" xfId="0" applyNumberFormat="1" applyBorder="1"/>
    <xf numFmtId="14" fontId="0" fillId="0" borderId="0" xfId="0" applyNumberFormat="1" applyAlignment="1">
      <alignment horizontal="centerContinuous" vertical="center"/>
    </xf>
    <xf numFmtId="22" fontId="6" fillId="0" borderId="0" xfId="0" applyNumberFormat="1" applyFont="1"/>
    <xf numFmtId="0" fontId="0" fillId="0" borderId="0" xfId="0" pivotButton="1"/>
    <xf numFmtId="0" fontId="0" fillId="0" borderId="0" xfId="0" applyAlignment="1">
      <alignment horizontal="left"/>
    </xf>
    <xf numFmtId="0" fontId="15" fillId="0" borderId="0" xfId="0" applyFont="1"/>
    <xf numFmtId="0" fontId="0" fillId="9" borderId="0" xfId="0" applyFill="1"/>
    <xf numFmtId="0" fontId="12" fillId="3" borderId="0" xfId="0" applyFont="1" applyFill="1"/>
    <xf numFmtId="0" fontId="0" fillId="3" borderId="0" xfId="0" applyFill="1"/>
    <xf numFmtId="0" fontId="0" fillId="0" borderId="0" xfId="0" applyAlignment="1">
      <alignment horizontal="center"/>
    </xf>
    <xf numFmtId="0" fontId="6" fillId="10" borderId="8" xfId="0" applyFont="1" applyFill="1" applyBorder="1"/>
    <xf numFmtId="0" fontId="6" fillId="11" borderId="0" xfId="0" applyFont="1" applyFill="1"/>
    <xf numFmtId="0" fontId="1" fillId="6" borderId="0" xfId="3" applyFont="1"/>
    <xf numFmtId="0" fontId="12" fillId="3" borderId="0" xfId="0" applyFont="1" applyFill="1"/>
    <xf numFmtId="0" fontId="13" fillId="3" borderId="0" xfId="0" applyFont="1" applyFill="1"/>
    <xf numFmtId="0" fontId="0" fillId="3" borderId="0" xfId="0" applyFill="1"/>
    <xf numFmtId="0" fontId="10" fillId="3" borderId="0" xfId="0" applyFont="1" applyFill="1"/>
    <xf numFmtId="0" fontId="9" fillId="3" borderId="0" xfId="0" applyFont="1" applyFill="1"/>
    <xf numFmtId="0" fontId="11" fillId="3" borderId="0" xfId="0" applyFont="1" applyFill="1"/>
    <xf numFmtId="0" fontId="0" fillId="4" borderId="0" xfId="0" applyFill="1"/>
    <xf numFmtId="0" fontId="1" fillId="6" borderId="0" xfId="3" applyFont="1"/>
    <xf numFmtId="0" fontId="5" fillId="6" borderId="0" xfId="3"/>
    <xf numFmtId="0" fontId="0" fillId="0" borderId="0" xfId="0"/>
    <xf numFmtId="0" fontId="14" fillId="7" borderId="1" xfId="1" applyFill="1" applyAlignment="1">
      <alignment horizontal="center" vertical="center"/>
    </xf>
    <xf numFmtId="0" fontId="0" fillId="8" borderId="0" xfId="0" applyFill="1"/>
    <xf numFmtId="0" fontId="4" fillId="6" borderId="0" xfId="3" applyFont="1"/>
    <xf numFmtId="0" fontId="2" fillId="7" borderId="6" xfId="4" applyFont="1" applyBorder="1"/>
    <xf numFmtId="0" fontId="3" fillId="7" borderId="7" xfId="4" applyBorder="1"/>
    <xf numFmtId="0" fontId="0" fillId="0" borderId="0" xfId="0" applyNumberFormat="1"/>
    <xf numFmtId="0" fontId="0" fillId="4" borderId="0" xfId="0" applyNumberFormat="1" applyFill="1"/>
  </cellXfs>
  <cellStyles count="5">
    <cellStyle name="20% - Accent4" xfId="3" builtinId="42"/>
    <cellStyle name="40% - Accent1" xfId="2" builtinId="31"/>
    <cellStyle name="60% - Accent4" xfId="4" builtinId="44"/>
    <cellStyle name="Heading 2" xfId="1" builtinId="17"/>
    <cellStyle name="Normal" xfId="0" builtinId="0"/>
  </cellStyles>
  <dxfs count="50">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dxf>
    <dxf>
      <numFmt numFmtId="27" formatCode="dd/mm/yy\ hh:mm"/>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i val="0"/>
        <strike val="0"/>
        <condense val="0"/>
        <extend val="0"/>
        <outline val="0"/>
        <shadow val="0"/>
        <u val="none"/>
        <vertAlign val="baseline"/>
        <sz val="11"/>
        <color theme="1"/>
        <name val="Arial"/>
        <family val="2"/>
        <scheme val="minor"/>
      </font>
      <fill>
        <patternFill patternType="solid">
          <fgColor indexed="64"/>
          <bgColor theme="4" tint="0.59999389629810485"/>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296846F9-E735-43D4-B312-27BB117BCD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c:name>
    <c:fmtId val="3"/>
  </c:pivotSource>
  <c:chart>
    <c:title>
      <c:tx>
        <c:strRef>
          <c:f>'Pivot Tables'!$A$1</c:f>
          <c:strCache>
            <c:ptCount val="1"/>
            <c:pt idx="0">
              <c:v>Total Tickets per Team</c:v>
            </c:pt>
          </c:strCache>
        </c:strRef>
      </c:tx>
      <c:layout>
        <c:manualLayout>
          <c:xMode val="edge"/>
          <c:yMode val="edge"/>
          <c:x val="0.2958263342082239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9"/>
                <c:pt idx="0">
                  <c:v>Hardware Team</c:v>
                </c:pt>
                <c:pt idx="1">
                  <c:v>BPM - ProcessMaker Support Team</c:v>
                </c:pt>
                <c:pt idx="2">
                  <c:v>Salesforce Team</c:v>
                </c:pt>
                <c:pt idx="3">
                  <c:v>Workday Team</c:v>
                </c:pt>
                <c:pt idx="4">
                  <c:v>AWS Team</c:v>
                </c:pt>
                <c:pt idx="5">
                  <c:v>Help Desk Team</c:v>
                </c:pt>
                <c:pt idx="6">
                  <c:v>Network Team</c:v>
                </c:pt>
                <c:pt idx="7">
                  <c:v>SAP Support Team</c:v>
                </c:pt>
                <c:pt idx="8">
                  <c:v>JDE Support Team</c:v>
                </c:pt>
              </c:strCache>
            </c:strRef>
          </c:cat>
          <c:val>
            <c:numRef>
              <c:f>'Pivot Tables'!$A$1</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EF94-41C5-84F0-9248E476D01C}"/>
            </c:ext>
          </c:extLst>
        </c:ser>
        <c:dLbls>
          <c:dLblPos val="outEnd"/>
          <c:showLegendKey val="0"/>
          <c:showVal val="1"/>
          <c:showCatName val="0"/>
          <c:showSerName val="0"/>
          <c:showPercent val="0"/>
          <c:showBubbleSize val="0"/>
        </c:dLbls>
        <c:gapWidth val="86"/>
        <c:overlap val="85"/>
        <c:axId val="1149763519"/>
        <c:axId val="1142710623"/>
      </c:barChart>
      <c:catAx>
        <c:axId val="114976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10623"/>
        <c:crosses val="autoZero"/>
        <c:auto val="1"/>
        <c:lblAlgn val="ctr"/>
        <c:lblOffset val="100"/>
        <c:noMultiLvlLbl val="0"/>
      </c:catAx>
      <c:valAx>
        <c:axId val="1142710623"/>
        <c:scaling>
          <c:orientation val="minMax"/>
        </c:scaling>
        <c:delete val="1"/>
        <c:axPos val="b"/>
        <c:numFmt formatCode="General" sourceLinked="1"/>
        <c:majorTickMark val="none"/>
        <c:minorTickMark val="none"/>
        <c:tickLblPos val="nextTo"/>
        <c:crossAx val="11497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Summary!$A$36</c:f>
          <c:strCache>
            <c:ptCount val="1"/>
            <c:pt idx="0">
              <c:v>Total number of tickets by Source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Summary!$A$37:$A$40</c:f>
              <c:strCache>
                <c:ptCount val="4"/>
                <c:pt idx="0">
                  <c:v>Other</c:v>
                </c:pt>
                <c:pt idx="1">
                  <c:v>Phone</c:v>
                </c:pt>
                <c:pt idx="2">
                  <c:v>Email</c:v>
                </c:pt>
                <c:pt idx="3">
                  <c:v>Web</c:v>
                </c:pt>
              </c:strCache>
            </c:strRef>
          </c:cat>
          <c:val>
            <c:numRef>
              <c:f>Summary!$B$37:$B$40</c:f>
              <c:numCache>
                <c:formatCode>General</c:formatCode>
                <c:ptCount val="4"/>
                <c:pt idx="0">
                  <c:v>3</c:v>
                </c:pt>
                <c:pt idx="1">
                  <c:v>24</c:v>
                </c:pt>
                <c:pt idx="2">
                  <c:v>30</c:v>
                </c:pt>
                <c:pt idx="3">
                  <c:v>387</c:v>
                </c:pt>
              </c:numCache>
            </c:numRef>
          </c:val>
          <c:extLst>
            <c:ext xmlns:c16="http://schemas.microsoft.com/office/drawing/2014/chart" uri="{C3380CC4-5D6E-409C-BE32-E72D297353CC}">
              <c16:uniqueId val="{00000000-62A9-4AD2-A473-BBDFBBF9F008}"/>
            </c:ext>
          </c:extLst>
        </c:ser>
        <c:dLbls>
          <c:dLblPos val="outEnd"/>
          <c:showLegendKey val="0"/>
          <c:showVal val="1"/>
          <c:showCatName val="0"/>
          <c:showSerName val="0"/>
          <c:showPercent val="0"/>
          <c:showBubbleSize val="0"/>
        </c:dLbls>
        <c:gapWidth val="182"/>
        <c:axId val="783404063"/>
        <c:axId val="783404543"/>
      </c:barChart>
      <c:catAx>
        <c:axId val="7834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04543"/>
        <c:crosses val="autoZero"/>
        <c:auto val="1"/>
        <c:lblAlgn val="ctr"/>
        <c:lblOffset val="100"/>
        <c:noMultiLvlLbl val="0"/>
      </c:catAx>
      <c:valAx>
        <c:axId val="783404543"/>
        <c:scaling>
          <c:orientation val="minMax"/>
        </c:scaling>
        <c:delete val="1"/>
        <c:axPos val="b"/>
        <c:numFmt formatCode="General" sourceLinked="1"/>
        <c:majorTickMark val="none"/>
        <c:minorTickMark val="none"/>
        <c:tickLblPos val="nextTo"/>
        <c:crossAx val="783404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[helpdesk_tickets_Summary_report.xlsx]Status Pivot Charts !PivotTable3</c:name>
    <c:fmtId val="0"/>
  </c:pivotSource>
  <c:chart>
    <c:title>
      <c:tx>
        <c:strRef>
          <c:f>'Status Pivot Charts '!$A$1</c:f>
          <c:strCache>
            <c:ptCount val="1"/>
            <c:pt idx="0">
              <c:v>Total Tickets per Status</c:v>
            </c:pt>
          </c:strCache>
        </c:strRef>
      </c:tx>
      <c:layout>
        <c:manualLayout>
          <c:xMode val="edge"/>
          <c:yMode val="edge"/>
          <c:x val="0.2505971128608923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'Status Pivot Charts '!$A$1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282-452D-A58D-0EBD2F4CAF9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282-452D-A58D-0EBD2F4CAF9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282-452D-A58D-0EBD2F4CAF9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Pivot Charts '!$A$1</c:f>
              <c:strCache>
                <c:ptCount val="3"/>
                <c:pt idx="0">
                  <c:v>Closed</c:v>
                </c:pt>
                <c:pt idx="1">
                  <c:v>Open</c:v>
                </c:pt>
                <c:pt idx="2">
                  <c:v>Resolved</c:v>
                </c:pt>
              </c:strCache>
            </c:strRef>
          </c:cat>
          <c:val>
            <c:numRef>
              <c:f>'Status Pivot Charts '!$A$1</c:f>
              <c:numCache>
                <c:formatCode>General</c:formatCode>
                <c:ptCount val="3"/>
                <c:pt idx="0">
                  <c:v>366</c:v>
                </c:pt>
                <c:pt idx="1">
                  <c:v>64</c:v>
                </c:pt>
                <c:pt idx="2">
                  <c:v>14</c:v>
                </c:pt>
              </c:numCache>
            </c:numRef>
          </c:val>
          <c:extLst>
            <c:ext xmlns:c16="http://schemas.microsoft.com/office/drawing/2014/chart" uri="{C3380CC4-5D6E-409C-BE32-E72D297353CC}">
              <c16:uniqueId val="{00000000-85E8-4908-9906-6FC477795FF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Priority</a:t>
            </a:r>
          </a:p>
        </c:rich>
      </c:tx>
      <c:layout>
        <c:manualLayout>
          <c:xMode val="edge"/>
          <c:yMode val="edge"/>
          <c:x val="0.350597112860892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Normal</c:v>
                </c:pt>
                <c:pt idx="1">
                  <c:v>High</c:v>
                </c:pt>
                <c:pt idx="2">
                  <c:v>Emergency</c:v>
                </c:pt>
                <c:pt idx="3">
                  <c:v>Low</c:v>
                </c:pt>
              </c:strCache>
            </c:strRef>
          </c:cat>
          <c:val>
            <c:numRef>
              <c:f>'Pivot Tables'!$E$4:$E$8</c:f>
              <c:numCache>
                <c:formatCode>General</c:formatCode>
                <c:ptCount val="4"/>
                <c:pt idx="0">
                  <c:v>271</c:v>
                </c:pt>
                <c:pt idx="1">
                  <c:v>95</c:v>
                </c:pt>
                <c:pt idx="2">
                  <c:v>44</c:v>
                </c:pt>
                <c:pt idx="3">
                  <c:v>34</c:v>
                </c:pt>
              </c:numCache>
            </c:numRef>
          </c:val>
          <c:extLst>
            <c:ext xmlns:c16="http://schemas.microsoft.com/office/drawing/2014/chart" uri="{C3380CC4-5D6E-409C-BE32-E72D297353CC}">
              <c16:uniqueId val="{00000000-F706-4C3A-9609-DDF54336B241}"/>
            </c:ext>
          </c:extLst>
        </c:ser>
        <c:dLbls>
          <c:dLblPos val="outEnd"/>
          <c:showLegendKey val="0"/>
          <c:showVal val="1"/>
          <c:showCatName val="0"/>
          <c:showSerName val="0"/>
          <c:showPercent val="0"/>
          <c:showBubbleSize val="0"/>
        </c:dLbls>
        <c:gapWidth val="219"/>
        <c:overlap val="-27"/>
        <c:axId val="1133534703"/>
        <c:axId val="1142700543"/>
      </c:barChart>
      <c:catAx>
        <c:axId val="1133534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00543"/>
        <c:crosses val="autoZero"/>
        <c:auto val="1"/>
        <c:lblAlgn val="ctr"/>
        <c:lblOffset val="100"/>
        <c:noMultiLvlLbl val="0"/>
      </c:catAx>
      <c:valAx>
        <c:axId val="1142700543"/>
        <c:scaling>
          <c:orientation val="minMax"/>
        </c:scaling>
        <c:delete val="1"/>
        <c:axPos val="l"/>
        <c:numFmt formatCode="General" sourceLinked="1"/>
        <c:majorTickMark val="none"/>
        <c:minorTickMark val="none"/>
        <c:tickLblPos val="nextTo"/>
        <c:crossAx val="1133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Tickets</a:t>
            </a:r>
            <a:r>
              <a:rPr lang="en-GB" baseline="0"/>
              <a:t> by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4-42DC-8DA7-CDA1322905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374-42DC-8DA7-CDA1322905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74-42DC-8DA7-CDA132290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Tables'!$A$19:$A$22</c:f>
              <c:strCache>
                <c:ptCount val="3"/>
                <c:pt idx="0">
                  <c:v>Closed</c:v>
                </c:pt>
                <c:pt idx="1">
                  <c:v>Open</c:v>
                </c:pt>
                <c:pt idx="2">
                  <c:v>Resolved</c:v>
                </c:pt>
              </c:strCache>
            </c:strRef>
          </c:cat>
          <c:val>
            <c:numRef>
              <c:f>'Pivot Tables'!$B$19:$B$22</c:f>
              <c:numCache>
                <c:formatCode>General</c:formatCode>
                <c:ptCount val="3"/>
                <c:pt idx="0">
                  <c:v>366</c:v>
                </c:pt>
                <c:pt idx="1">
                  <c:v>64</c:v>
                </c:pt>
                <c:pt idx="2">
                  <c:v>14</c:v>
                </c:pt>
              </c:numCache>
            </c:numRef>
          </c:val>
          <c:extLst>
            <c:ext xmlns:c16="http://schemas.microsoft.com/office/drawing/2014/chart" uri="{C3380CC4-5D6E-409C-BE32-E72D297353CC}">
              <c16:uniqueId val="{00000006-F374-42DC-8DA7-CDA1322905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FB-422A-9891-94CBC29DE93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1FB-422A-9891-94CBC29DE93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D7D-4388-AD8D-F5DB9A1CD6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Tables'!$D$19:$D$22</c:f>
              <c:strCache>
                <c:ptCount val="3"/>
                <c:pt idx="0">
                  <c:v>Incident</c:v>
                </c:pt>
                <c:pt idx="1">
                  <c:v>Other</c:v>
                </c:pt>
                <c:pt idx="2">
                  <c:v>Request</c:v>
                </c:pt>
              </c:strCache>
            </c:strRef>
          </c:cat>
          <c:val>
            <c:numRef>
              <c:f>'Pivot Tables'!$E$19:$E$22</c:f>
              <c:numCache>
                <c:formatCode>General</c:formatCode>
                <c:ptCount val="3"/>
                <c:pt idx="0">
                  <c:v>298</c:v>
                </c:pt>
                <c:pt idx="1">
                  <c:v>1</c:v>
                </c:pt>
                <c:pt idx="2">
                  <c:v>145</c:v>
                </c:pt>
              </c:numCache>
            </c:numRef>
          </c:val>
          <c:extLst>
            <c:ext xmlns:c16="http://schemas.microsoft.com/office/drawing/2014/chart" uri="{C3380CC4-5D6E-409C-BE32-E72D297353CC}">
              <c16:uniqueId val="{00000004-91FB-422A-9891-94CBC29DE9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Extras!$F$36</c:f>
          <c:strCache>
            <c:ptCount val="1"/>
            <c:pt idx="0">
              <c:v>Total number of tickets by Priority/Type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Extras!$E$37:$E$44</c:f>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f>Extras!$F$37:$F$44</c:f>
              <c:numCache>
                <c:formatCode>General</c:formatCode>
                <c:ptCount val="8"/>
                <c:pt idx="0">
                  <c:v>37</c:v>
                </c:pt>
                <c:pt idx="1">
                  <c:v>7</c:v>
                </c:pt>
                <c:pt idx="2">
                  <c:v>85</c:v>
                </c:pt>
                <c:pt idx="3">
                  <c:v>10</c:v>
                </c:pt>
                <c:pt idx="4">
                  <c:v>165</c:v>
                </c:pt>
                <c:pt idx="5">
                  <c:v>106</c:v>
                </c:pt>
                <c:pt idx="6">
                  <c:v>11</c:v>
                </c:pt>
                <c:pt idx="7">
                  <c:v>22</c:v>
                </c:pt>
              </c:numCache>
            </c:numRef>
          </c:val>
          <c:extLst>
            <c:ext xmlns:c16="http://schemas.microsoft.com/office/drawing/2014/chart" uri="{C3380CC4-5D6E-409C-BE32-E72D297353CC}">
              <c16:uniqueId val="{00000000-FCEF-4D1D-8D46-81F8120DFE4E}"/>
            </c:ext>
          </c:extLst>
        </c:ser>
        <c:dLbls>
          <c:dLblPos val="outEnd"/>
          <c:showLegendKey val="0"/>
          <c:showVal val="1"/>
          <c:showCatName val="0"/>
          <c:showSerName val="0"/>
          <c:showPercent val="0"/>
          <c:showBubbleSize val="0"/>
        </c:dLbls>
        <c:gapWidth val="133"/>
        <c:axId val="227626400"/>
        <c:axId val="98623712"/>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c:ext uri="{02D57815-91ED-43cb-92C2-25804820EDAC}">
                        <c15:formulaRef>
                          <c15:sqref>Extras!$G$37:$G$44</c15:sqref>
                        </c15:formulaRef>
                      </c:ext>
                    </c:extLst>
                    <c:numCache>
                      <c:formatCode>General</c:formatCode>
                      <c:ptCount val="8"/>
                    </c:numCache>
                  </c:numRef>
                </c:val>
                <c:extLst>
                  <c:ext xmlns:c16="http://schemas.microsoft.com/office/drawing/2014/chart" uri="{C3380CC4-5D6E-409C-BE32-E72D297353CC}">
                    <c16:uniqueId val="{00000001-FCEF-4D1D-8D46-81F8120DFE4E}"/>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c:ext xmlns:c15="http://schemas.microsoft.com/office/drawing/2012/chart" uri="{02D57815-91ED-43cb-92C2-25804820EDAC}">
                        <c15:formulaRef>
                          <c15:sqref>Extras!$H$37:$H$44</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FCEF-4D1D-8D46-81F8120DFE4E}"/>
                  </c:ext>
                </c:extLst>
              </c15:ser>
            </c15:filteredBarSeries>
          </c:ext>
        </c:extLst>
      </c:barChart>
      <c:catAx>
        <c:axId val="227626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3712"/>
        <c:crosses val="autoZero"/>
        <c:auto val="1"/>
        <c:lblAlgn val="ctr"/>
        <c:lblOffset val="100"/>
        <c:noMultiLvlLbl val="0"/>
      </c:catAx>
      <c:valAx>
        <c:axId val="98623712"/>
        <c:scaling>
          <c:orientation val="minMax"/>
        </c:scaling>
        <c:delete val="1"/>
        <c:axPos val="b"/>
        <c:numFmt formatCode="General" sourceLinked="1"/>
        <c:majorTickMark val="out"/>
        <c:minorTickMark val="none"/>
        <c:tickLblPos val="nextTo"/>
        <c:crossAx val="22762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Summary!$A$4</c:f>
          <c:strCache>
            <c:ptCount val="1"/>
            <c:pt idx="0">
              <c:v>Total number of tickets by Team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Summary!$B$4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Summary!$A$5:$A$13</c:f>
              <c:strCache>
                <c:ptCount val="9"/>
                <c:pt idx="0">
                  <c:v>Hardware Team</c:v>
                </c:pt>
                <c:pt idx="1">
                  <c:v>BPM - ProcessMaker Support Team</c:v>
                </c:pt>
                <c:pt idx="2">
                  <c:v>Workday Team</c:v>
                </c:pt>
                <c:pt idx="3">
                  <c:v>Salesforce Team</c:v>
                </c:pt>
                <c:pt idx="4">
                  <c:v>AWS Team</c:v>
                </c:pt>
                <c:pt idx="5">
                  <c:v>Help Desk Team</c:v>
                </c:pt>
                <c:pt idx="6">
                  <c:v>Network Team</c:v>
                </c:pt>
                <c:pt idx="7">
                  <c:v>SAP Support Team</c:v>
                </c:pt>
                <c:pt idx="8">
                  <c:v>JDE Support Team</c:v>
                </c:pt>
              </c:strCache>
            </c:strRef>
          </c:cat>
          <c:val>
            <c:numRef>
              <c:f>Summary!$B$5:$B$13</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CA2C-433B-A6D3-DCD62E872492}"/>
            </c:ext>
          </c:extLst>
        </c:ser>
        <c:dLbls>
          <c:dLblPos val="outEnd"/>
          <c:showLegendKey val="0"/>
          <c:showVal val="1"/>
          <c:showCatName val="0"/>
          <c:showSerName val="0"/>
          <c:showPercent val="0"/>
          <c:showBubbleSize val="0"/>
        </c:dLbls>
        <c:gapWidth val="182"/>
        <c:axId val="616147903"/>
        <c:axId val="616145023"/>
      </c:barChart>
      <c:catAx>
        <c:axId val="61614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45023"/>
        <c:crosses val="autoZero"/>
        <c:auto val="1"/>
        <c:lblAlgn val="ctr"/>
        <c:lblOffset val="100"/>
        <c:noMultiLvlLbl val="0"/>
      </c:catAx>
      <c:valAx>
        <c:axId val="616145023"/>
        <c:scaling>
          <c:orientation val="minMax"/>
        </c:scaling>
        <c:delete val="1"/>
        <c:axPos val="b"/>
        <c:numFmt formatCode="General" sourceLinked="1"/>
        <c:majorTickMark val="none"/>
        <c:minorTickMark val="none"/>
        <c:tickLblPos val="nextTo"/>
        <c:crossAx val="61614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Summary!$D$4</c:f>
          <c:strCache>
            <c:ptCount val="1"/>
            <c:pt idx="0">
              <c:v>Total number of tickets by Priority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Summary!$E$4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6E8-4B59-A76F-B0208993C8A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6E8-4B59-A76F-B0208993C8A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6E8-4B59-A76F-B0208993C8A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6E8-4B59-A76F-B0208993C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Summary!$D$5:$D$8</c:f>
              <c:strCache>
                <c:ptCount val="4"/>
                <c:pt idx="0">
                  <c:v>Normal</c:v>
                </c:pt>
                <c:pt idx="1">
                  <c:v>Emergency</c:v>
                </c:pt>
                <c:pt idx="2">
                  <c:v>High</c:v>
                </c:pt>
                <c:pt idx="3">
                  <c:v>Low</c:v>
                </c:pt>
              </c:strCache>
            </c:strRef>
          </c:cat>
          <c:val>
            <c:numRef>
              <c:f>Summary!$E$5:$E$8</c:f>
              <c:numCache>
                <c:formatCode>General</c:formatCode>
                <c:ptCount val="4"/>
                <c:pt idx="0">
                  <c:v>271</c:v>
                </c:pt>
                <c:pt idx="1">
                  <c:v>44</c:v>
                </c:pt>
                <c:pt idx="2">
                  <c:v>95</c:v>
                </c:pt>
                <c:pt idx="3">
                  <c:v>34</c:v>
                </c:pt>
              </c:numCache>
            </c:numRef>
          </c:val>
          <c:extLst>
            <c:ext xmlns:c16="http://schemas.microsoft.com/office/drawing/2014/chart" uri="{C3380CC4-5D6E-409C-BE32-E72D297353CC}">
              <c16:uniqueId val="{00000000-686A-475A-B55D-400ADA9B9E5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Summary!$G$4</c:f>
          <c:strCache>
            <c:ptCount val="1"/>
            <c:pt idx="0">
              <c:v>Total number of tickets by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Summary!$H$4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3EC-432A-A837-37897A3752D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C-432A-A837-37897A3752D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3EC-432A-A837-37897A3752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Summary!$G$5:$G$7</c:f>
              <c:strCache>
                <c:ptCount val="3"/>
                <c:pt idx="0">
                  <c:v>Incident</c:v>
                </c:pt>
                <c:pt idx="1">
                  <c:v>Request</c:v>
                </c:pt>
                <c:pt idx="2">
                  <c:v>Other</c:v>
                </c:pt>
              </c:strCache>
            </c:strRef>
          </c:cat>
          <c:val>
            <c:numRef>
              <c:f>Summary!$H$5:$H$7</c:f>
              <c:numCache>
                <c:formatCode>General</c:formatCode>
                <c:ptCount val="3"/>
                <c:pt idx="0">
                  <c:v>298</c:v>
                </c:pt>
                <c:pt idx="1">
                  <c:v>145</c:v>
                </c:pt>
                <c:pt idx="2">
                  <c:v>1</c:v>
                </c:pt>
              </c:numCache>
            </c:numRef>
          </c:val>
          <c:extLst>
            <c:ext xmlns:c16="http://schemas.microsoft.com/office/drawing/2014/chart" uri="{C3380CC4-5D6E-409C-BE32-E72D297353CC}">
              <c16:uniqueId val="{00000000-60C4-4F36-A416-E74C08648C1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Summary!$J$4</c:f>
          <c:strCache>
            <c:ptCount val="1"/>
            <c:pt idx="0">
              <c:v>Total number tickets by Current Status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E84-4229-BB75-5744CCA8725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E84-4229-BB75-5744CCA8725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E84-4229-BB75-5744CCA872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Summary!$J$4:$J$7</c15:sqref>
                  </c15:fullRef>
                </c:ext>
              </c:extLst>
              <c:f>Summary!$J$5:$J$7</c:f>
              <c:strCache>
                <c:ptCount val="3"/>
                <c:pt idx="0">
                  <c:v>Closed</c:v>
                </c:pt>
                <c:pt idx="1">
                  <c:v>Open</c:v>
                </c:pt>
                <c:pt idx="2">
                  <c:v>Resolved</c:v>
                </c:pt>
              </c:strCache>
            </c:strRef>
          </c:cat>
          <c:val>
            <c:numRef>
              <c:extLst>
                <c:ext xmlns:c15="http://schemas.microsoft.com/office/drawing/2012/chart" uri="{02D57815-91ED-43cb-92C2-25804820EDAC}">
                  <c15:fullRef>
                    <c15:sqref>Summary!$K$4:$K$7</c15:sqref>
                  </c15:fullRef>
                </c:ext>
              </c:extLst>
              <c:f>Summary!$K$5:$K$7</c:f>
              <c:numCache>
                <c:formatCode>General</c:formatCode>
                <c:ptCount val="3"/>
                <c:pt idx="0">
                  <c:v>366</c:v>
                </c:pt>
                <c:pt idx="1">
                  <c:v>64</c:v>
                </c:pt>
                <c:pt idx="2">
                  <c:v>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CD-46FF-94A5-D9AEB57806A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4F385F1-A8D2-4D56-8089-D283F4527544}">
  <sheetPr>
    <tabColor theme="5" tint="-0.249977111117893"/>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209549</xdr:colOff>
      <xdr:row>21</xdr:row>
      <xdr:rowOff>19049</xdr:rowOff>
    </xdr:from>
    <xdr:to>
      <xdr:col>17</xdr:col>
      <xdr:colOff>504824</xdr:colOff>
      <xdr:row>38</xdr:row>
      <xdr:rowOff>19050</xdr:rowOff>
    </xdr:to>
    <xdr:graphicFrame macro="">
      <xdr:nvGraphicFramePr>
        <xdr:cNvPr id="7" name="Chart 6">
          <a:extLst>
            <a:ext uri="{FF2B5EF4-FFF2-40B4-BE49-F238E27FC236}">
              <a16:creationId xmlns:a16="http://schemas.microsoft.com/office/drawing/2014/main" id="{C6F8F42C-2C3C-4292-A0F9-233E4B88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xdr:row>
      <xdr:rowOff>9525</xdr:rowOff>
    </xdr:from>
    <xdr:to>
      <xdr:col>10</xdr:col>
      <xdr:colOff>209550</xdr:colOff>
      <xdr:row>21</xdr:row>
      <xdr:rowOff>19050</xdr:rowOff>
    </xdr:to>
    <xdr:graphicFrame macro="">
      <xdr:nvGraphicFramePr>
        <xdr:cNvPr id="8" name="Chart 7">
          <a:extLst>
            <a:ext uri="{FF2B5EF4-FFF2-40B4-BE49-F238E27FC236}">
              <a16:creationId xmlns:a16="http://schemas.microsoft.com/office/drawing/2014/main" id="{B5F19663-BA6F-46C0-A812-B284A78C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209550</xdr:colOff>
      <xdr:row>4</xdr:row>
      <xdr:rowOff>9525</xdr:rowOff>
    </xdr:from>
    <xdr:to>
      <xdr:col>17</xdr:col>
      <xdr:colOff>514350</xdr:colOff>
      <xdr:row>21</xdr:row>
      <xdr:rowOff>19050</xdr:rowOff>
    </xdr:to>
    <xdr:graphicFrame macro="">
      <xdr:nvGraphicFramePr>
        <xdr:cNvPr id="9" name="Chart 8">
          <a:extLst>
            <a:ext uri="{FF2B5EF4-FFF2-40B4-BE49-F238E27FC236}">
              <a16:creationId xmlns:a16="http://schemas.microsoft.com/office/drawing/2014/main" id="{9B244BB5-C8E1-4F30-9EF1-EFC7A79F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0</xdr:row>
      <xdr:rowOff>57150</xdr:rowOff>
    </xdr:from>
    <xdr:to>
      <xdr:col>15</xdr:col>
      <xdr:colOff>581025</xdr:colOff>
      <xdr:row>3</xdr:row>
      <xdr:rowOff>95250</xdr:rowOff>
    </xdr:to>
    <xdr:sp macro="" textlink="">
      <xdr:nvSpPr>
        <xdr:cNvPr id="11" name="Rectangle: Rounded Corners 10">
          <a:extLst>
            <a:ext uri="{FF2B5EF4-FFF2-40B4-BE49-F238E27FC236}">
              <a16:creationId xmlns:a16="http://schemas.microsoft.com/office/drawing/2014/main" id="{6B47C170-F76C-4EE3-0CA4-2A14754B5F3A}"/>
            </a:ext>
          </a:extLst>
        </xdr:cNvPr>
        <xdr:cNvSpPr/>
      </xdr:nvSpPr>
      <xdr:spPr>
        <a:xfrm>
          <a:off x="2562225" y="57150"/>
          <a:ext cx="7162800" cy="523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IT</a:t>
          </a:r>
          <a:r>
            <a:rPr lang="en-GB" sz="2000" baseline="0"/>
            <a:t> Help Desk Customer Service Dashboard</a:t>
          </a:r>
          <a:endParaRPr lang="en-GB" sz="2000"/>
        </a:p>
      </xdr:txBody>
    </xdr:sp>
    <xdr:clientData/>
  </xdr:twoCellAnchor>
  <xdr:twoCellAnchor editAs="oneCell">
    <xdr:from>
      <xdr:col>21</xdr:col>
      <xdr:colOff>571500</xdr:colOff>
      <xdr:row>23</xdr:row>
      <xdr:rowOff>123825</xdr:rowOff>
    </xdr:from>
    <xdr:to>
      <xdr:col>24</xdr:col>
      <xdr:colOff>247650</xdr:colOff>
      <xdr:row>29</xdr:row>
      <xdr:rowOff>114301</xdr:rowOff>
    </xdr:to>
    <mc:AlternateContent xmlns:mc="http://schemas.openxmlformats.org/markup-compatibility/2006" xmlns:a14="http://schemas.microsoft.com/office/drawing/2010/main">
      <mc:Choice Requires="a14">
        <xdr:graphicFrame macro="">
          <xdr:nvGraphicFramePr>
            <xdr:cNvPr id="13" name="Priority 1">
              <a:extLst>
                <a:ext uri="{FF2B5EF4-FFF2-40B4-BE49-F238E27FC236}">
                  <a16:creationId xmlns:a16="http://schemas.microsoft.com/office/drawing/2014/main" id="{3F3FD994-CF3D-FFED-71C6-51218CC41C6F}"/>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12153900" y="3848100"/>
              <a:ext cx="1504950" cy="9620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23</xdr:row>
      <xdr:rowOff>133350</xdr:rowOff>
    </xdr:from>
    <xdr:to>
      <xdr:col>21</xdr:col>
      <xdr:colOff>571500</xdr:colOff>
      <xdr:row>29</xdr:row>
      <xdr:rowOff>123825</xdr:rowOff>
    </xdr:to>
    <mc:AlternateContent xmlns:mc="http://schemas.openxmlformats.org/markup-compatibility/2006" xmlns:a14="http://schemas.microsoft.com/office/drawing/2010/main">
      <mc:Choice Requires="a14">
        <xdr:graphicFrame macro="">
          <xdr:nvGraphicFramePr>
            <xdr:cNvPr id="14" name="Breached SLA? 1">
              <a:extLst>
                <a:ext uri="{FF2B5EF4-FFF2-40B4-BE49-F238E27FC236}">
                  <a16:creationId xmlns:a16="http://schemas.microsoft.com/office/drawing/2014/main" id="{F21EC796-936D-B6A4-C2C3-4506E1E11B34}"/>
                </a:ext>
              </a:extLst>
            </xdr:cNvPr>
            <xdr:cNvGraphicFramePr/>
          </xdr:nvGraphicFramePr>
          <xdr:xfrm>
            <a:off x="0" y="0"/>
            <a:ext cx="0" cy="0"/>
          </xdr:xfrm>
          <a:graphic>
            <a:graphicData uri="http://schemas.microsoft.com/office/drawing/2010/slicer">
              <sle:slicer xmlns:sle="http://schemas.microsoft.com/office/drawing/2010/slicer" name="Breached SLA? 1"/>
            </a:graphicData>
          </a:graphic>
        </xdr:graphicFrame>
      </mc:Choice>
      <mc:Fallback xmlns="">
        <xdr:sp macro="" textlink="">
          <xdr:nvSpPr>
            <xdr:cNvPr id="0" name=""/>
            <xdr:cNvSpPr>
              <a:spLocks noTextEdit="1"/>
            </xdr:cNvSpPr>
          </xdr:nvSpPr>
          <xdr:spPr>
            <a:xfrm>
              <a:off x="10325100" y="3857625"/>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571500</xdr:colOff>
      <xdr:row>29</xdr:row>
      <xdr:rowOff>123825</xdr:rowOff>
    </xdr:from>
    <xdr:to>
      <xdr:col>24</xdr:col>
      <xdr:colOff>247650</xdr:colOff>
      <xdr:row>38</xdr:row>
      <xdr:rowOff>38100</xdr:rowOff>
    </xdr:to>
    <mc:AlternateContent xmlns:mc="http://schemas.openxmlformats.org/markup-compatibility/2006" xmlns:tsle="http://schemas.microsoft.com/office/drawing/2012/timeslicer">
      <mc:Choice Requires="tsle">
        <xdr:graphicFrame macro="">
          <xdr:nvGraphicFramePr>
            <xdr:cNvPr id="16" name="Due Date2">
              <a:extLst>
                <a:ext uri="{FF2B5EF4-FFF2-40B4-BE49-F238E27FC236}">
                  <a16:creationId xmlns:a16="http://schemas.microsoft.com/office/drawing/2014/main" id="{938BF33F-522D-3FE5-E0FD-C7AD37BDF4B1}"/>
                </a:ext>
              </a:extLst>
            </xdr:cNvPr>
            <xdr:cNvGraphicFramePr/>
          </xdr:nvGraphicFramePr>
          <xdr:xfrm>
            <a:off x="0" y="0"/>
            <a:ext cx="0" cy="0"/>
          </xdr:xfrm>
          <a:graphic>
            <a:graphicData uri="http://schemas.microsoft.com/office/drawing/2012/timeslicer">
              <tsle:timeslicer name="Due Date2"/>
            </a:graphicData>
          </a:graphic>
        </xdr:graphicFrame>
      </mc:Choice>
      <mc:Fallback xmlns="">
        <xdr:sp macro="" textlink="">
          <xdr:nvSpPr>
            <xdr:cNvPr id="0" name=""/>
            <xdr:cNvSpPr>
              <a:spLocks noTextEdit="1"/>
            </xdr:cNvSpPr>
          </xdr:nvSpPr>
          <xdr:spPr>
            <a:xfrm>
              <a:off x="10325100" y="48196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514350</xdr:colOff>
      <xdr:row>21</xdr:row>
      <xdr:rowOff>19050</xdr:rowOff>
    </xdr:from>
    <xdr:to>
      <xdr:col>10</xdr:col>
      <xdr:colOff>209550</xdr:colOff>
      <xdr:row>38</xdr:row>
      <xdr:rowOff>9525</xdr:rowOff>
    </xdr:to>
    <xdr:graphicFrame macro="">
      <xdr:nvGraphicFramePr>
        <xdr:cNvPr id="2" name="Chart 1">
          <a:extLst>
            <a:ext uri="{FF2B5EF4-FFF2-40B4-BE49-F238E27FC236}">
              <a16:creationId xmlns:a16="http://schemas.microsoft.com/office/drawing/2014/main" id="{A19206B3-2555-43E8-B2C1-F74BB17FF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3B7E144E-792F-8A19-71D7-F0693EBBAE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6519</xdr:colOff>
      <xdr:row>14</xdr:row>
      <xdr:rowOff>0</xdr:rowOff>
    </xdr:from>
    <xdr:to>
      <xdr:col>2</xdr:col>
      <xdr:colOff>257175</xdr:colOff>
      <xdr:row>30</xdr:row>
      <xdr:rowOff>152400</xdr:rowOff>
    </xdr:to>
    <xdr:graphicFrame macro="">
      <xdr:nvGraphicFramePr>
        <xdr:cNvPr id="2" name="Chart 1">
          <a:extLst>
            <a:ext uri="{FF2B5EF4-FFF2-40B4-BE49-F238E27FC236}">
              <a16:creationId xmlns:a16="http://schemas.microsoft.com/office/drawing/2014/main" id="{01B1CE74-278D-86C7-76CE-CE526627F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0</xdr:rowOff>
    </xdr:from>
    <xdr:to>
      <xdr:col>5</xdr:col>
      <xdr:colOff>19050</xdr:colOff>
      <xdr:row>30</xdr:row>
      <xdr:rowOff>152400</xdr:rowOff>
    </xdr:to>
    <xdr:graphicFrame macro="">
      <xdr:nvGraphicFramePr>
        <xdr:cNvPr id="4" name="Chart 3">
          <a:extLst>
            <a:ext uri="{FF2B5EF4-FFF2-40B4-BE49-F238E27FC236}">
              <a16:creationId xmlns:a16="http://schemas.microsoft.com/office/drawing/2014/main" id="{3C767468-696C-A777-1165-1F450EAF2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9526</xdr:colOff>
      <xdr:row>14</xdr:row>
      <xdr:rowOff>19050</xdr:rowOff>
    </xdr:from>
    <xdr:to>
      <xdr:col>8</xdr:col>
      <xdr:colOff>19051</xdr:colOff>
      <xdr:row>31</xdr:row>
      <xdr:rowOff>9525</xdr:rowOff>
    </xdr:to>
    <xdr:graphicFrame macro="">
      <xdr:nvGraphicFramePr>
        <xdr:cNvPr id="6" name="Chart 5">
          <a:extLst>
            <a:ext uri="{FF2B5EF4-FFF2-40B4-BE49-F238E27FC236}">
              <a16:creationId xmlns:a16="http://schemas.microsoft.com/office/drawing/2014/main" id="{78A80378-57B4-F1F8-9855-7941C18B9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xdr:colOff>
      <xdr:row>13</xdr:row>
      <xdr:rowOff>133349</xdr:rowOff>
    </xdr:from>
    <xdr:to>
      <xdr:col>11</xdr:col>
      <xdr:colOff>19050</xdr:colOff>
      <xdr:row>31</xdr:row>
      <xdr:rowOff>9524</xdr:rowOff>
    </xdr:to>
    <xdr:graphicFrame macro="">
      <xdr:nvGraphicFramePr>
        <xdr:cNvPr id="9" name="Chart 8">
          <a:extLst>
            <a:ext uri="{FF2B5EF4-FFF2-40B4-BE49-F238E27FC236}">
              <a16:creationId xmlns:a16="http://schemas.microsoft.com/office/drawing/2014/main" id="{FAB8E68D-F7B8-4A58-2C39-95F72EBB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19050</xdr:rowOff>
    </xdr:from>
    <xdr:to>
      <xdr:col>1</xdr:col>
      <xdr:colOff>895350</xdr:colOff>
      <xdr:row>58</xdr:row>
      <xdr:rowOff>9525</xdr:rowOff>
    </xdr:to>
    <xdr:graphicFrame macro="">
      <xdr:nvGraphicFramePr>
        <xdr:cNvPr id="11" name="Chart 10">
          <a:extLst>
            <a:ext uri="{FF2B5EF4-FFF2-40B4-BE49-F238E27FC236}">
              <a16:creationId xmlns:a16="http://schemas.microsoft.com/office/drawing/2014/main" id="{64BD306A-B3E6-E24B-3F0C-9B0563A2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19050</xdr:rowOff>
    </xdr:from>
    <xdr:to>
      <xdr:col>11</xdr:col>
      <xdr:colOff>114300</xdr:colOff>
      <xdr:row>18</xdr:row>
      <xdr:rowOff>9525</xdr:rowOff>
    </xdr:to>
    <xdr:graphicFrame macro="">
      <xdr:nvGraphicFramePr>
        <xdr:cNvPr id="2" name="Chart 1">
          <a:extLst>
            <a:ext uri="{FF2B5EF4-FFF2-40B4-BE49-F238E27FC236}">
              <a16:creationId xmlns:a16="http://schemas.microsoft.com/office/drawing/2014/main" id="{B2F6CB3F-143C-125E-4AEF-FA2D9A327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971550</xdr:colOff>
      <xdr:row>18</xdr:row>
      <xdr:rowOff>28574</xdr:rowOff>
    </xdr:from>
    <xdr:to>
      <xdr:col>2</xdr:col>
      <xdr:colOff>581025</xdr:colOff>
      <xdr:row>29</xdr:row>
      <xdr:rowOff>47625</xdr:rowOff>
    </xdr:to>
    <mc:AlternateContent xmlns:mc="http://schemas.openxmlformats.org/markup-compatibility/2006">
      <mc:Choice xmlns:a14="http://schemas.microsoft.com/office/drawing/2010/main" Requires="a14">
        <xdr:graphicFrame macro="">
          <xdr:nvGraphicFramePr>
            <xdr:cNvPr id="3" name="Priority">
              <a:extLst>
                <a:ext uri="{FF2B5EF4-FFF2-40B4-BE49-F238E27FC236}">
                  <a16:creationId xmlns:a16="http://schemas.microsoft.com/office/drawing/2014/main" id="{9F4F89E5-A058-CB36-4401-67273180F668}"/>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1895475" y="2943224"/>
              <a:ext cx="1123950" cy="1800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161923</xdr:colOff>
      <xdr:row>18</xdr:row>
      <xdr:rowOff>9526</xdr:rowOff>
    </xdr:from>
    <xdr:to>
      <xdr:col>1</xdr:col>
      <xdr:colOff>857998</xdr:colOff>
      <xdr:row>29</xdr:row>
      <xdr:rowOff>47625</xdr:rowOff>
    </xdr:to>
    <mc:AlternateContent xmlns:mc="http://schemas.openxmlformats.org/markup-compatibility/2006">
      <mc:Choice xmlns:a14="http://schemas.microsoft.com/office/drawing/2010/main" Requires="a14">
        <xdr:graphicFrame macro="">
          <xdr:nvGraphicFramePr>
            <xdr:cNvPr id="7" name="Breached SLA?">
              <a:extLst>
                <a:ext uri="{FF2B5EF4-FFF2-40B4-BE49-F238E27FC236}">
                  <a16:creationId xmlns:a16="http://schemas.microsoft.com/office/drawing/2014/main" id="{B23D5716-0C4F-E6CA-3E50-6AAD12F9FC3A}"/>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dr:sp macro="" textlink="">
          <xdr:nvSpPr>
            <xdr:cNvPr id="0" name=""/>
            <xdr:cNvSpPr>
              <a:spLocks noTextEdit="1"/>
            </xdr:cNvSpPr>
          </xdr:nvSpPr>
          <xdr:spPr>
            <a:xfrm>
              <a:off x="161923" y="2924176"/>
              <a:ext cx="1620000" cy="1819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9.613988541663" createdVersion="8" refreshedVersion="8" minRefreshableVersion="3" recordCount="444" xr:uid="{1E721B3B-A674-48BB-A418-861C7F84DCEC}">
  <cacheSource type="worksheet">
    <worksheetSource name="tbl"/>
  </cacheSource>
  <cacheFields count="24">
    <cacheField name="Ticket Number" numFmtId="0">
      <sharedItems containsSemiMixedTypes="0" containsString="0" containsNumber="1" containsInteger="1" minValue="111100" maxValue="694809"/>
    </cacheField>
    <cacheField name="Date Created" numFmtId="22">
      <sharedItems containsSemiMixedTypes="0" containsNonDate="0" containsDate="1" containsString="0" minDate="2019-01-31T23:16:00" maxDate="2020-04-18T23:16: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SAP JDE Support "/>
        <s v="Internal Technical "/>
      </sharedItems>
    </cacheField>
    <cacheField name="Type" numFmtId="0">
      <sharedItems count="3">
        <s v="Incident"/>
        <s v="Request"/>
        <s v="Other"/>
      </sharedItems>
    </cacheField>
    <cacheField name="Source" numFmtId="0">
      <sharedItems count="4">
        <s v="Email"/>
        <s v="Web"/>
        <s v="Other"/>
        <s v="Phone"/>
      </sharedItems>
    </cacheField>
    <cacheField name="Current Status" numFmtId="0">
      <sharedItems count="3">
        <s v="Closed"/>
        <s v="Open"/>
        <s v="Resolved"/>
      </sharedItems>
    </cacheField>
    <cacheField name="Last Updated" numFmtId="22">
      <sharedItems containsSemiMixedTypes="0" containsNonDate="0" containsDate="1" containsString="0" minDate="2018-07-11T08:38:00" maxDate="2021-04-12T09:15:00"/>
    </cacheField>
    <cacheField name="Due Date" numFmtId="22">
      <sharedItems containsSemiMixedTypes="0" containsNonDate="0" containsDate="1" containsString="0" minDate="2018-07-13T00:00:00" maxDate="2023-10-08T00:0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JDE Support Team"/>
        <s v="SAP Support Team"/>
        <s v="Help Desk Team"/>
        <s v="Hardware Team"/>
        <s v="Workday Team"/>
        <s v="AWS Team"/>
        <s v="Network Team"/>
        <s v="BPM - ProcessMaker Support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acheField>
    <cacheField name="SLA Due Date" numFmtId="0">
      <sharedItems/>
    </cacheField>
    <cacheField name="Due Date2" numFmtId="22">
      <sharedItems containsSemiMixedTypes="0" containsNonDate="0" containsDate="1" containsString="0" minDate="2018-07-27T00:00:00" maxDate="2023-10-14T00:00:00" count="311">
        <d v="2019-02-08T00:00:00"/>
        <d v="2019-02-01T04:00:00"/>
        <d v="2019-02-06T00:00:00"/>
        <d v="2019-02-02T04:00:00"/>
        <d v="2019-02-04T04:00:00"/>
        <d v="2021-08-18T00:00:00"/>
        <d v="2021-08-11T00:00:00"/>
        <d v="2019-02-12T00:00:00"/>
        <d v="2019-02-22T00:00:00"/>
        <d v="2019-02-15T00:00:00"/>
        <d v="2019-02-20T00:00:00"/>
        <d v="2021-08-20T00:00:00"/>
        <d v="2019-03-01T00:00:00"/>
        <d v="2019-02-21T00:00:00"/>
        <d v="2019-02-25T00:00:00"/>
        <d v="2019-02-26T00:00:00"/>
        <d v="2019-02-27T00:00:00"/>
        <d v="2019-03-05T00:00:00"/>
        <d v="2019-03-04T00:00:00"/>
        <d v="2019-03-11T00:00:00"/>
        <d v="2019-03-13T00:00:00"/>
        <d v="2019-03-19T00:00:00"/>
        <d v="2019-03-18T00:00:00"/>
        <d v="2019-03-22T00:00:00"/>
        <d v="2019-03-26T00:00:00"/>
        <d v="2019-03-19T04:00:00"/>
        <d v="2019-03-27T00:00:00"/>
        <d v="2019-03-25T00:00:00"/>
        <d v="2019-03-29T00:00:00"/>
        <d v="2019-04-03T00:00:00"/>
        <d v="2019-04-02T00:00:00"/>
        <d v="2019-04-04T00:00:00"/>
        <d v="2019-04-05T00:00:00"/>
        <d v="2019-04-09T00:00:00"/>
        <d v="2019-04-10T00:00:00"/>
        <d v="2018-12-14T00:00:00"/>
        <d v="2019-04-05T04:00:00"/>
        <d v="2019-04-12T00:00:00"/>
        <d v="2019-04-08T04:00:00"/>
        <d v="2019-08-26T00:00:00"/>
        <d v="2019-04-22T00:00:00"/>
        <d v="2019-04-18T00:00:00"/>
        <d v="2019-05-13T00:00:00"/>
        <d v="2019-01-23T00:00:00"/>
        <d v="2019-04-17T04:00:00"/>
        <d v="2019-04-25T00:00:00"/>
        <d v="2019-04-23T00:00:00"/>
        <d v="2019-04-22T04:00:00"/>
        <d v="2019-04-26T00:00:00"/>
        <d v="2019-04-25T04:00:00"/>
        <d v="2019-04-30T00:00:00"/>
        <d v="2019-05-03T00:00:00"/>
        <d v="2019-05-02T00:00:00"/>
        <d v="2019-04-30T04:00:00"/>
        <d v="2019-05-08T00:00:00"/>
        <d v="2019-05-10T00:00:00"/>
        <d v="2019-05-09T00:00:00"/>
        <d v="2019-05-14T00:00:00"/>
        <d v="2019-07-12T00:00:00"/>
        <d v="2019-05-15T00:00:00"/>
        <d v="2019-05-17T00:00:00"/>
        <d v="2019-05-21T00:00:00"/>
        <d v="2019-08-22T00:00:00"/>
        <d v="2019-05-30T00:00:00"/>
        <d v="2019-05-24T00:00:00"/>
        <d v="2019-05-31T00:00:00"/>
        <d v="2019-05-27T00:00:00"/>
        <d v="2019-06-10T04:00:00"/>
        <d v="2019-06-04T00:00:00"/>
        <d v="2019-06-05T00:00:00"/>
        <d v="2019-09-13T00:00:00"/>
        <d v="2019-06-25T00:00:00"/>
        <d v="2019-06-13T00:00:00"/>
        <d v="2019-06-18T00:00:00"/>
        <d v="2019-06-07T04:00:00"/>
        <d v="2019-06-11T00:00:00"/>
        <d v="2019-06-06T04:00:00"/>
        <d v="2019-06-26T00:00:00"/>
        <d v="2019-06-12T00:00:00"/>
        <d v="2019-06-19T00:00:00"/>
        <d v="2019-06-27T00:00:00"/>
        <d v="2019-07-04T00:00:00"/>
        <d v="2019-07-05T00:00:00"/>
        <d v="2019-06-28T00:00:00"/>
        <d v="2019-07-09T00:00:00"/>
        <d v="2019-07-03T00:00:00"/>
        <d v="2019-07-02T04:00:00"/>
        <d v="2019-07-08T00:00:00"/>
        <d v="2019-07-15T00:00:00"/>
        <d v="2019-07-17T00:00:00"/>
        <d v="2019-07-19T00:00:00"/>
        <d v="2019-07-24T00:00:00"/>
        <d v="2019-07-11T04:00:00"/>
        <d v="2019-07-23T00:00:00"/>
        <d v="2019-07-25T00:00:00"/>
        <d v="2019-07-19T04:00:00"/>
        <d v="2019-07-26T00:00:00"/>
        <d v="2019-08-07T00:00:00"/>
        <d v="2019-07-30T00:00:00"/>
        <d v="2019-08-01T00:00:00"/>
        <d v="2019-08-09T00:00:00"/>
        <d v="2019-08-08T00:00:00"/>
        <d v="2019-08-20T00:00:00"/>
        <d v="2019-08-08T04:00:00"/>
        <d v="2019-08-16T00:00:00"/>
        <d v="2019-08-23T00:00:00"/>
        <d v="2019-08-19T00:00:00"/>
        <d v="2019-08-29T00:00:00"/>
        <d v="2019-08-27T00:00:00"/>
        <d v="2019-09-05T00:00:00"/>
        <d v="2019-09-02T00:00:00"/>
        <d v="2019-09-06T00:00:00"/>
        <d v="2019-09-20T00:00:00"/>
        <d v="2019-09-17T00:00:00"/>
        <d v="2019-09-18T00:00:00"/>
        <d v="2019-09-26T00:00:00"/>
        <d v="2019-09-23T00:00:00"/>
        <d v="2019-09-25T00:00:00"/>
        <d v="2019-09-27T00:00:00"/>
        <d v="2019-09-21T04:00:00"/>
        <d v="2019-10-03T00:00:00"/>
        <d v="2019-10-04T00:00:00"/>
        <d v="2019-10-07T00:00:00"/>
        <d v="2019-10-21T00:00:00"/>
        <d v="2019-10-08T00:00:00"/>
        <d v="2019-10-28T00:00:00"/>
        <d v="2019-10-11T00:00:00"/>
        <d v="2019-10-10T00:00:00"/>
        <d v="2019-10-15T00:00:00"/>
        <d v="2019-10-22T00:00:00"/>
        <d v="2019-10-18T00:00:00"/>
        <d v="2019-10-23T00:00:00"/>
        <d v="2019-10-24T00:00:00"/>
        <d v="2019-10-31T00:00:00"/>
        <d v="2019-10-25T04:00:00"/>
        <d v="2019-11-01T00:00:00"/>
        <d v="2019-10-30T00:00:00"/>
        <d v="2019-12-25T00:00:00"/>
        <d v="2019-11-29T00:00:00"/>
        <d v="2019-11-12T00:00:00"/>
        <d v="2019-11-14T00:00:00"/>
        <d v="2019-11-28T00:00:00"/>
        <d v="2019-11-15T00:00:00"/>
        <d v="2019-11-22T00:00:00"/>
        <d v="2019-11-26T00:00:00"/>
        <d v="2019-11-23T04:00:00"/>
        <d v="2019-12-03T00:00:00"/>
        <d v="2019-12-04T00:00:00"/>
        <d v="2019-12-06T00:00:00"/>
        <d v="2019-12-12T00:00:00"/>
        <d v="2019-12-11T04:00:00"/>
        <d v="2019-12-17T00:00:00"/>
        <d v="2019-12-24T00:00:00"/>
        <d v="2019-12-27T00:00:00"/>
        <d v="2020-01-10T00:00:00"/>
        <d v="2020-02-04T00:00:00"/>
        <d v="2020-02-12T00:00:00"/>
        <d v="2022-09-15T00:00:00"/>
        <d v="2020-03-13T00:00:00"/>
        <d v="2020-03-26T00:00:00"/>
        <d v="2020-04-15T00:00:00"/>
        <d v="2020-04-22T00:00:00"/>
        <d v="2020-04-24T00:00:00"/>
        <d v="2022-10-31T00:00:00"/>
        <d v="2020-05-04T00:00:00"/>
        <d v="2020-05-15T00:00:00"/>
        <d v="2020-06-04T00:00:00"/>
        <d v="2020-06-09T00:00:00"/>
        <d v="2020-06-10T00:00:00"/>
        <d v="2020-06-11T00:00:00"/>
        <d v="2020-06-12T00:00:00"/>
        <d v="2020-06-16T00:00:00"/>
        <d v="2020-06-17T00:00:00"/>
        <d v="2020-06-19T00:00:00"/>
        <d v="2022-12-29T00:00:00"/>
        <d v="2020-06-24T00:00:00"/>
        <d v="2020-06-26T00:00:00"/>
        <d v="2020-07-01T00:00:00"/>
        <d v="2020-07-02T04:00:00"/>
        <d v="2020-07-09T00:00:00"/>
        <d v="2020-07-15T00:00:00"/>
        <d v="2020-07-17T00:00:00"/>
        <d v="2020-07-24T00:00:00"/>
        <d v="2020-07-16T00:00:00"/>
        <d v="2020-07-22T00:00:00"/>
        <d v="2020-07-31T00:00:00"/>
        <d v="2020-07-28T00:00:00"/>
        <d v="2020-07-27T00:00:00"/>
        <d v="2020-07-29T00:00:00"/>
        <d v="2020-08-05T00:00:00"/>
        <d v="2020-08-11T00:00:00"/>
        <d v="2020-08-04T00:00:00"/>
        <d v="2020-08-08T04:00:00"/>
        <d v="2020-08-17T00:00:00"/>
        <d v="2020-08-26T00:00:00"/>
        <d v="2020-08-20T00:00:00"/>
        <d v="2020-08-21T00:00:00"/>
        <d v="2020-08-16T04:00:00"/>
        <d v="2020-08-24T00:00:00"/>
        <d v="2020-08-25T00:00:00"/>
        <d v="2020-08-27T00:00:00"/>
        <d v="2020-08-20T04:00:00"/>
        <d v="2020-08-28T00:00:00"/>
        <d v="2020-08-23T04:00:00"/>
        <d v="2020-08-31T00:00:00"/>
        <d v="2020-09-01T00:00:00"/>
        <d v="2020-09-03T00:00:00"/>
        <d v="2020-09-10T00:00:00"/>
        <d v="2020-09-11T00:00:00"/>
        <d v="2020-09-16T00:00:00"/>
        <d v="2020-09-22T00:00:00"/>
        <d v="2020-09-29T00:00:00"/>
        <d v="2020-10-01T00:00:00"/>
        <d v="2023-04-12T00:00:00"/>
        <d v="2020-10-06T00:00:00"/>
        <d v="2020-09-28T04:00:00"/>
        <d v="2020-10-08T00:00:00"/>
        <d v="2020-10-15T00:00:00"/>
        <d v="2020-10-13T00:00:00"/>
        <d v="2020-10-09T00:00:00"/>
        <d v="2020-10-14T00:00:00"/>
        <d v="2020-10-09T04:00:00"/>
        <d v="2023-04-21T00:00:00"/>
        <d v="2023-04-24T00:00:00"/>
        <d v="2020-10-16T00:00:00"/>
        <d v="2020-10-22T00:00:00"/>
        <d v="2020-10-27T00:00:00"/>
        <d v="2023-05-04T00:00:00"/>
        <d v="2020-10-28T00:00:00"/>
        <d v="2023-05-05T00:00:00"/>
        <d v="2020-11-03T00:00:00"/>
        <d v="2023-05-11T00:00:00"/>
        <d v="2020-11-05T00:00:00"/>
        <d v="2020-11-13T00:00:00"/>
        <d v="2020-11-16T00:00:00"/>
        <d v="2020-11-17T00:00:00"/>
        <d v="2020-11-10T04:00:00"/>
        <d v="2020-11-18T00:00:00"/>
        <d v="2020-11-24T00:00:00"/>
        <d v="2020-11-26T00:00:00"/>
        <d v="2020-12-01T00:00:00"/>
        <d v="2020-11-27T00:00:00"/>
        <d v="2020-11-30T00:00:00"/>
        <d v="2020-12-02T00:00:00"/>
        <d v="2020-11-26T04:00:00"/>
        <d v="2020-12-04T00:00:00"/>
        <d v="2020-12-08T00:00:00"/>
        <d v="2020-12-09T00:00:00"/>
        <d v="2020-12-10T00:00:00"/>
        <d v="2020-12-10T04:00:00"/>
        <d v="2020-12-15T00:00:00"/>
        <d v="2020-12-25T00:00:00"/>
        <d v="2023-06-26T00:00:00"/>
        <d v="2020-12-22T00:00:00"/>
        <d v="2020-12-18T04:00:00"/>
        <d v="2021-01-01T00:00:00"/>
        <d v="2020-12-30T00:00:00"/>
        <d v="2020-12-31T00:00:00"/>
        <d v="2020-12-24T04:00:00"/>
        <d v="2021-01-04T00:00:00"/>
        <d v="2021-01-21T00:00:00"/>
        <d v="2021-01-14T00:00:00"/>
        <d v="2021-01-27T00:00:00"/>
        <d v="2021-01-22T00:00:00"/>
        <d v="2021-01-28T00:00:00"/>
        <d v="2021-01-29T00:00:00"/>
        <d v="2021-01-22T04:00:00"/>
        <d v="2023-08-03T00:00:00"/>
        <d v="2021-02-09T00:00:00"/>
        <d v="2021-02-05T00:00:00"/>
        <d v="2021-02-02T00:00:00"/>
        <d v="2021-02-10T00:00:00"/>
        <d v="2021-02-11T00:00:00"/>
        <d v="2021-02-16T00:00:00"/>
        <d v="2021-02-17T00:00:00"/>
        <d v="2021-02-19T00:00:00"/>
        <d v="2021-02-15T04:00:00"/>
        <d v="2021-02-23T00:00:00"/>
        <d v="2023-08-24T00:00:00"/>
        <d v="2021-02-25T00:00:00"/>
        <d v="2023-08-28T00:00:00"/>
        <d v="2021-02-23T04:00:00"/>
        <d v="2021-03-02T00:00:00"/>
        <d v="2023-08-31T00:00:00"/>
        <d v="2023-09-01T00:00:00"/>
        <d v="2021-03-03T00:00:00"/>
        <d v="2021-03-11T00:00:00"/>
        <d v="2021-03-16T00:00:00"/>
        <d v="2021-03-19T00:00:00"/>
        <d v="2021-03-12T00:00:00"/>
        <d v="2021-03-17T00:00:00"/>
        <d v="2021-03-15T04:00:00"/>
        <d v="2023-09-15T00:00:00"/>
        <d v="2021-03-12T04:00:00"/>
        <d v="2023-09-21T00:00:00"/>
        <d v="2021-03-26T00:00:00"/>
        <d v="2023-09-22T00:00:00"/>
        <d v="2021-04-02T00:00:00"/>
        <d v="2023-09-28T00:00:00"/>
        <d v="2023-09-27T00:00:00"/>
        <d v="2023-09-29T00:00:00"/>
        <d v="2021-04-05T00:00:00"/>
        <d v="2023-10-05T00:00:00"/>
        <d v="2023-10-06T00:00:00"/>
        <d v="2023-10-12T00:00:00"/>
        <d v="2023-10-13T00:00:00"/>
        <d v="2019-10-01T04:00:00"/>
        <d v="2019-01-07T00:00:00"/>
        <d v="2018-08-02T00:00:00"/>
        <d v="2018-11-21T00:00:00"/>
        <d v="2018-07-27T00:00:00"/>
      </sharedItems>
    </cacheField>
    <cacheField name="Breached SLA?" numFmtId="0">
      <sharedItems count="2">
        <s v="NO"/>
        <s v="Yes"/>
      </sharedItems>
    </cacheField>
  </cacheFields>
  <extLst>
    <ext xmlns:x14="http://schemas.microsoft.com/office/spreadsheetml/2009/9/main" uri="{725AE2AE-9491-48be-B2B4-4EB974FC3084}">
      <x14:pivotCacheDefinition pivotCacheId="18038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111100"/>
    <d v="2019-01-31T23:16:00"/>
    <s v="Issue With Workflow Administrator Responsibility"/>
    <s v="Will Roberts"/>
    <s v="wroberts@mailinator.com"/>
    <x v="0"/>
    <x v="0"/>
    <x v="0"/>
    <x v="0"/>
    <x v="0"/>
    <d v="2019-04-01T14:30:00"/>
    <d v="2019-02-01T00:00:00"/>
    <n v="0"/>
    <n v="1"/>
    <s v="Stellar Murad"/>
    <x v="0"/>
    <n v="8"/>
    <n v="1"/>
    <s v="Other"/>
    <s v="Other"/>
    <s v="New Ticket"/>
    <s v="SLA"/>
    <x v="0"/>
    <x v="0"/>
  </r>
  <r>
    <n v="111101"/>
    <d v="2019-02-01T23:16:00"/>
    <s v="Error In Accessing Authority To Hire"/>
    <s v="Vic Vincent"/>
    <s v="vic.vincent@yahoo.com"/>
    <x v="0"/>
    <x v="0"/>
    <x v="0"/>
    <x v="0"/>
    <x v="0"/>
    <d v="2019-03-20T17:13:00"/>
    <d v="2019-02-01T00:00:00"/>
    <n v="0"/>
    <n v="1"/>
    <s v="Jared Smith"/>
    <x v="0"/>
    <n v="8"/>
    <n v="1"/>
    <s v="Other"/>
    <s v="Other"/>
    <s v="New Ticket"/>
    <s v="SLA"/>
    <x v="0"/>
    <x v="0"/>
  </r>
  <r>
    <n v="111102"/>
    <d v="2019-02-02T23:16:00"/>
    <s v="Jde Display Error Upon Clicking Hr Professional"/>
    <s v="Vic Vincent"/>
    <s v="vic.vincent@yahoo.com"/>
    <x v="0"/>
    <x v="0"/>
    <x v="0"/>
    <x v="0"/>
    <x v="0"/>
    <d v="2019-03-05T17:56:00"/>
    <d v="2019-02-01T00:00:00"/>
    <n v="0"/>
    <n v="1"/>
    <s v="Jared Smith"/>
    <x v="0"/>
    <n v="6"/>
    <n v="2"/>
    <s v="Other"/>
    <s v="Other"/>
    <s v="New Ticket"/>
    <s v="SLA"/>
    <x v="0"/>
    <x v="0"/>
  </r>
  <r>
    <n v="111103"/>
    <d v="2019-02-03T23:16:00"/>
    <s v="Issue On Report Paths"/>
    <s v="Kezia Richards"/>
    <s v="keziar@gmail.com"/>
    <x v="0"/>
    <x v="0"/>
    <x v="0"/>
    <x v="0"/>
    <x v="0"/>
    <d v="2019-02-02T19:32:00"/>
    <d v="2019-02-01T00:00:00"/>
    <n v="0"/>
    <n v="1"/>
    <s v="Jose Satary"/>
    <x v="0"/>
    <n v="8"/>
    <n v="1"/>
    <s v="Other"/>
    <s v="Other"/>
    <s v="Close Ticket"/>
    <s v="SLA"/>
    <x v="0"/>
    <x v="1"/>
  </r>
  <r>
    <n v="111104"/>
    <d v="2019-02-04T23:16:00"/>
    <s v="Timed Out Transactions In The Worklist Of Approver"/>
    <s v="Julius Wright"/>
    <s v="jwirght@outlook.com"/>
    <x v="0"/>
    <x v="0"/>
    <x v="0"/>
    <x v="0"/>
    <x v="0"/>
    <d v="2019-04-10T17:58:00"/>
    <d v="2019-02-01T00:00:00"/>
    <n v="0"/>
    <n v="1"/>
    <s v="Jared Smith"/>
    <x v="0"/>
    <n v="6"/>
    <n v="1"/>
    <s v="Other"/>
    <s v="Other"/>
    <s v="New Ticket"/>
    <s v="SLA"/>
    <x v="0"/>
    <x v="0"/>
  </r>
  <r>
    <n v="111105"/>
    <d v="2019-02-05T23:16:00"/>
    <s v="Generating Ched_Ft_2018 Report"/>
    <s v="Jasper John"/>
    <s v="jasper.john@gmail.com"/>
    <x v="0"/>
    <x v="0"/>
    <x v="0"/>
    <x v="0"/>
    <x v="0"/>
    <d v="2019-02-20T15:13:00"/>
    <d v="2019-02-01T00:00:00"/>
    <n v="0"/>
    <n v="1"/>
    <s v="Jose Satary"/>
    <x v="1"/>
    <n v="9"/>
    <n v="1"/>
    <s v="Other"/>
    <s v="Other"/>
    <s v="New Ticket"/>
    <s v="SLA"/>
    <x v="0"/>
    <x v="0"/>
  </r>
  <r>
    <n v="111106"/>
    <d v="2019-02-06T23:16:00"/>
    <s v="Request For Instructions For Post-Cloning Steps Fo"/>
    <s v="Ralph Rogers"/>
    <s v="rrogers@yahoo.com"/>
    <x v="0"/>
    <x v="0"/>
    <x v="1"/>
    <x v="0"/>
    <x v="0"/>
    <d v="2019-06-21T18:11:00"/>
    <d v="2019-02-01T00:00:00"/>
    <n v="0"/>
    <n v="1"/>
    <s v="Stellar Murad"/>
    <x v="1"/>
    <n v="7"/>
    <n v="1"/>
    <s v="Other"/>
    <s v="Other"/>
    <s v="Close Ticket"/>
    <s v="No SLA"/>
    <x v="0"/>
    <x v="0"/>
  </r>
  <r>
    <n v="111108"/>
    <d v="2019-02-07T23:16:00"/>
    <s v="Jde Slowdown 29 January 2019"/>
    <s v="Julius Wright"/>
    <s v="jwirght@outlook.com"/>
    <x v="1"/>
    <x v="0"/>
    <x v="0"/>
    <x v="0"/>
    <x v="0"/>
    <d v="2019-04-01T15:15:00"/>
    <d v="2019-02-01T00:00:00"/>
    <n v="0"/>
    <n v="1"/>
    <s v="Stellar Murad"/>
    <x v="0"/>
    <n v="15"/>
    <n v="7"/>
    <s v="Other"/>
    <s v="Other"/>
    <s v="New Ticket"/>
    <s v="SLA"/>
    <x v="1"/>
    <x v="0"/>
  </r>
  <r>
    <n v="111109"/>
    <d v="2019-02-08T23:16:00"/>
    <s v="Query Report Scheduler Issue"/>
    <s v="Aurora Miller"/>
    <s v="aurora.miller@outlook.com"/>
    <x v="0"/>
    <x v="0"/>
    <x v="0"/>
    <x v="0"/>
    <x v="0"/>
    <d v="2019-04-01T15:18:00"/>
    <d v="2019-02-01T00:00:00"/>
    <n v="0"/>
    <n v="1"/>
    <s v="Stellar Murad"/>
    <x v="1"/>
    <n v="9"/>
    <n v="2"/>
    <s v="Other"/>
    <s v="Other"/>
    <s v="New Ticket"/>
    <s v="SLA"/>
    <x v="0"/>
    <x v="0"/>
  </r>
  <r>
    <n v="111110"/>
    <d v="2019-02-09T23:16:00"/>
    <s v="Deferred Status Ame Approval Expense Report"/>
    <s v="Will Roberts"/>
    <s v="wroberts@mailinator.com"/>
    <x v="0"/>
    <x v="0"/>
    <x v="0"/>
    <x v="0"/>
    <x v="0"/>
    <d v="2019-04-01T15:25:00"/>
    <d v="2019-02-01T00:00:00"/>
    <n v="0"/>
    <n v="1"/>
    <s v="Stellar Murad"/>
    <x v="0"/>
    <n v="7"/>
    <n v="1"/>
    <s v="Other"/>
    <s v="Other"/>
    <s v="New Ticket"/>
    <s v="SLA"/>
    <x v="0"/>
    <x v="0"/>
  </r>
  <r>
    <n v="111111"/>
    <d v="2019-02-10T23:16:00"/>
    <s v="Preparation For 9.2 Upgrade"/>
    <s v="John Brown"/>
    <s v="jbrown@outlook.com"/>
    <x v="0"/>
    <x v="0"/>
    <x v="1"/>
    <x v="0"/>
    <x v="0"/>
    <d v="2019-04-01T15:33:00"/>
    <d v="2019-02-01T00:00:00"/>
    <n v="0"/>
    <n v="1"/>
    <s v="Stellar Murad"/>
    <x v="1"/>
    <n v="26"/>
    <n v="7"/>
    <s v="Other"/>
    <s v="Other"/>
    <s v="New Ticket"/>
    <s v="No SLA"/>
    <x v="0"/>
    <x v="0"/>
  </r>
  <r>
    <n v="111112"/>
    <d v="2019-02-11T23:16:00"/>
    <s v="Error Message Upon Clicking The Responsibility"/>
    <s v="Vic Vincent"/>
    <s v="vic.vincent@yahoo.com"/>
    <x v="0"/>
    <x v="0"/>
    <x v="0"/>
    <x v="0"/>
    <x v="0"/>
    <d v="2019-04-01T15:33:00"/>
    <d v="2019-02-01T00:00:00"/>
    <n v="0"/>
    <n v="1"/>
    <s v="Stellar Murad"/>
    <x v="0"/>
    <n v="8"/>
    <n v="2"/>
    <s v="Other"/>
    <s v="Other"/>
    <s v="New Ticket"/>
    <s v="SLA"/>
    <x v="0"/>
    <x v="0"/>
  </r>
  <r>
    <n v="111115"/>
    <d v="2019-02-12T23:16:00"/>
    <s v="Dev Instance | Record View Issue"/>
    <s v="John Brown"/>
    <s v="jbrown@outlook.com"/>
    <x v="2"/>
    <x v="0"/>
    <x v="0"/>
    <x v="1"/>
    <x v="0"/>
    <d v="2019-02-14T14:52:00"/>
    <d v="2019-02-01T00:00:00"/>
    <n v="0"/>
    <n v="1"/>
    <s v="Satya Prakash"/>
    <x v="1"/>
    <n v="14"/>
    <n v="5"/>
    <s v="Other"/>
    <s v="Other"/>
    <s v="New Ticket"/>
    <s v="SLA"/>
    <x v="2"/>
    <x v="0"/>
  </r>
  <r>
    <n v="111116"/>
    <d v="2019-02-13T23:16:00"/>
    <s v="Approval Notification Not Forwarding"/>
    <s v="Reah Junes"/>
    <s v="rjunes@yahoo.com"/>
    <x v="2"/>
    <x v="0"/>
    <x v="0"/>
    <x v="1"/>
    <x v="0"/>
    <d v="2019-03-05T18:07:00"/>
    <d v="2019-02-01T00:00:00"/>
    <n v="0"/>
    <n v="1"/>
    <s v="Jared Smith"/>
    <x v="0"/>
    <n v="8"/>
    <n v="4"/>
    <s v="Other"/>
    <s v="Other"/>
    <s v="New Ticket"/>
    <s v="SLA"/>
    <x v="2"/>
    <x v="0"/>
  </r>
  <r>
    <n v="111117"/>
    <d v="2019-02-14T23:16:00"/>
    <s v="Sql Error"/>
    <s v="Aurora Miller"/>
    <s v="aurora.miller@outlook.com"/>
    <x v="1"/>
    <x v="0"/>
    <x v="0"/>
    <x v="1"/>
    <x v="0"/>
    <d v="2019-02-20T14:34:00"/>
    <d v="2019-02-02T00:00:00"/>
    <n v="0"/>
    <n v="1"/>
    <s v="Raya Musk"/>
    <x v="1"/>
    <n v="18"/>
    <n v="6"/>
    <s v="Other"/>
    <s v="Other"/>
    <s v="New Ticket"/>
    <s v="SLA"/>
    <x v="3"/>
    <x v="0"/>
  </r>
  <r>
    <n v="111118"/>
    <d v="2019-02-15T23:16:00"/>
    <s v="Jde Slowdown 04 February 2019"/>
    <s v="Julius Wright"/>
    <s v="jwirght@outlook.com"/>
    <x v="1"/>
    <x v="0"/>
    <x v="0"/>
    <x v="1"/>
    <x v="0"/>
    <d v="2019-02-20T14:36:00"/>
    <d v="2019-02-04T00:00:00"/>
    <n v="0"/>
    <n v="1"/>
    <s v="Satya Prakash"/>
    <x v="0"/>
    <n v="19"/>
    <n v="15"/>
    <s v="Other"/>
    <s v="Other"/>
    <s v="New Ticket"/>
    <s v="SLA"/>
    <x v="4"/>
    <x v="0"/>
  </r>
  <r>
    <n v="111119"/>
    <d v="2019-02-16T23:16:00"/>
    <s v="Error Adding New Tables On Audit Trail"/>
    <s v="Kimberly Jones"/>
    <s v="kjones@outlook.com"/>
    <x v="3"/>
    <x v="0"/>
    <x v="0"/>
    <x v="1"/>
    <x v="1"/>
    <d v="2021-03-29T14:08:00"/>
    <d v="2021-08-04T00:00:00"/>
    <n v="0"/>
    <n v="0"/>
    <s v="Jose Satary"/>
    <x v="0"/>
    <n v="76"/>
    <n v="14"/>
    <s v="Non-Prod"/>
    <s v="Production"/>
    <s v="New Ticket"/>
    <s v="SLA"/>
    <x v="5"/>
    <x v="1"/>
  </r>
  <r>
    <n v="111121"/>
    <d v="2019-02-17T23:16:00"/>
    <s v="Missing Spms Pmp 2016, 2017 And 2018"/>
    <s v="Vic Vincent"/>
    <s v="vic.vincent@yahoo.com"/>
    <x v="2"/>
    <x v="0"/>
    <x v="0"/>
    <x v="0"/>
    <x v="0"/>
    <d v="2019-04-04T17:29:00"/>
    <d v="2021-08-07T00:00:00"/>
    <n v="0"/>
    <n v="1"/>
    <s v="Jared Smith"/>
    <x v="0"/>
    <n v="18"/>
    <n v="3"/>
    <s v="Other"/>
    <s v="Other"/>
    <s v="New Ticket"/>
    <s v="SLA"/>
    <x v="6"/>
    <x v="1"/>
  </r>
  <r>
    <n v="111123"/>
    <d v="2019-02-18T23:16:00"/>
    <s v="Cannot Access / Incorrect Data On Log In Page"/>
    <s v="Kimberly Jones"/>
    <s v="kjones@outlook.com"/>
    <x v="2"/>
    <x v="0"/>
    <x v="0"/>
    <x v="1"/>
    <x v="0"/>
    <d v="2019-02-20T16:21:00"/>
    <d v="2019-02-07T00:00:00"/>
    <n v="0"/>
    <n v="1"/>
    <s v="Satya Prakash"/>
    <x v="0"/>
    <n v="6"/>
    <n v="1"/>
    <s v="Other"/>
    <s v="Other"/>
    <s v="New Ticket"/>
    <s v="SLA"/>
    <x v="7"/>
    <x v="0"/>
  </r>
  <r>
    <n v="111124"/>
    <d v="2019-02-19T23:16:00"/>
    <s v="Wget.Sh Error Encountered"/>
    <s v="John Brown"/>
    <s v="jbrown@outlook.com"/>
    <x v="3"/>
    <x v="0"/>
    <x v="1"/>
    <x v="1"/>
    <x v="0"/>
    <d v="2019-02-13T09:45:00"/>
    <d v="2019-02-08T00:00:00"/>
    <n v="0"/>
    <n v="1"/>
    <s v="Raya Musk"/>
    <x v="1"/>
    <n v="9"/>
    <n v="3"/>
    <s v="Other"/>
    <s v="Other"/>
    <s v="New Ticket"/>
    <s v="No SLA"/>
    <x v="8"/>
    <x v="1"/>
  </r>
  <r>
    <n v="111125"/>
    <d v="2019-02-20T23:16:00"/>
    <s v="Development Instance "/>
    <s v="Aurora Miller"/>
    <s v="aurora.miller@outlook.com"/>
    <x v="0"/>
    <x v="0"/>
    <x v="1"/>
    <x v="1"/>
    <x v="0"/>
    <d v="2019-03-19T17:20:00"/>
    <d v="2019-02-08T00:00:00"/>
    <n v="0"/>
    <n v="1"/>
    <s v="Jared Smith"/>
    <x v="1"/>
    <n v="8"/>
    <n v="0"/>
    <s v="Other"/>
    <s v="Other"/>
    <s v="New Ticket"/>
    <s v="No SLA"/>
    <x v="9"/>
    <x v="0"/>
  </r>
  <r>
    <n v="111126"/>
    <d v="2019-02-21T23:16:00"/>
    <s v="Student Is Not Appearing On The Classroster"/>
    <s v="Aurora Miller"/>
    <s v="aurora.miller@outlook.com"/>
    <x v="0"/>
    <x v="0"/>
    <x v="0"/>
    <x v="1"/>
    <x v="0"/>
    <d v="2019-02-20T14:32:00"/>
    <d v="2019-02-13T00:00:00"/>
    <n v="0"/>
    <n v="1"/>
    <s v="Jose Satary"/>
    <x v="1"/>
    <n v="5"/>
    <n v="1"/>
    <s v="Other"/>
    <s v="Other"/>
    <s v="New Ticket"/>
    <s v="SLA"/>
    <x v="10"/>
    <x v="0"/>
  </r>
  <r>
    <n v="111127"/>
    <d v="2019-02-22T23:16:00"/>
    <s v="View Pmp Reports Of All Users"/>
    <s v="Paul Jiggins"/>
    <s v="pjiggins@yahoo.com"/>
    <x v="0"/>
    <x v="0"/>
    <x v="1"/>
    <x v="2"/>
    <x v="0"/>
    <d v="2019-03-25T18:15:00"/>
    <d v="2021-08-14T00:00:00"/>
    <n v="0"/>
    <n v="1"/>
    <s v="Jared Smith"/>
    <x v="0"/>
    <n v="15"/>
    <n v="4"/>
    <s v="Other"/>
    <s v="Other"/>
    <s v="New Ticket"/>
    <s v="No SLA"/>
    <x v="11"/>
    <x v="1"/>
  </r>
  <r>
    <n v="111128"/>
    <d v="2019-02-23T23:16:00"/>
    <s v="Component Interface Based Web Services Error"/>
    <s v="John Brown"/>
    <s v="jbrown@outlook.com"/>
    <x v="3"/>
    <x v="0"/>
    <x v="1"/>
    <x v="1"/>
    <x v="0"/>
    <d v="2019-03-05T18:07:00"/>
    <d v="2019-02-16T00:00:00"/>
    <n v="0"/>
    <n v="1"/>
    <s v="Jared Smith"/>
    <x v="1"/>
    <n v="21"/>
    <n v="2"/>
    <s v="Other"/>
    <s v="Other"/>
    <s v="New Ticket"/>
    <s v="No SLA"/>
    <x v="12"/>
    <x v="0"/>
  </r>
  <r>
    <n v="111129"/>
    <d v="2019-02-24T23:16:00"/>
    <s v="Total Unit Passed"/>
    <s v="Jasper John"/>
    <s v="jasper.john@gmail.com"/>
    <x v="2"/>
    <x v="0"/>
    <x v="0"/>
    <x v="1"/>
    <x v="0"/>
    <d v="2019-03-02T09:36:00"/>
    <d v="2019-02-18T00:00:00"/>
    <n v="0"/>
    <n v="1"/>
    <s v="Jared Smith"/>
    <x v="1"/>
    <n v="7"/>
    <n v="6"/>
    <s v="Other"/>
    <s v="Other"/>
    <s v="New Ticket"/>
    <s v="SLA"/>
    <x v="13"/>
    <x v="0"/>
  </r>
  <r>
    <n v="111130"/>
    <d v="2019-02-25T23:16:00"/>
    <s v="Vpn"/>
    <s v="Julius Wright"/>
    <s v="jwirght@outlook.com"/>
    <x v="0"/>
    <x v="0"/>
    <x v="1"/>
    <x v="1"/>
    <x v="0"/>
    <d v="2019-04-01T15:40:00"/>
    <d v="2019-02-18T00:00:00"/>
    <n v="0"/>
    <n v="1"/>
    <s v="Stellar Murad"/>
    <x v="0"/>
    <n v="12"/>
    <n v="1"/>
    <s v="Other"/>
    <s v="Other"/>
    <s v="New Ticket"/>
    <s v="No SLA"/>
    <x v="14"/>
    <x v="0"/>
  </r>
  <r>
    <n v="111131"/>
    <d v="2019-02-26T23:16:00"/>
    <s v="Auto Approve Salary"/>
    <s v="Reah Junes"/>
    <s v="rjunes@yahoo.com"/>
    <x v="2"/>
    <x v="0"/>
    <x v="0"/>
    <x v="1"/>
    <x v="0"/>
    <d v="2019-03-18T18:13:00"/>
    <d v="2019-02-19T00:00:00"/>
    <n v="0"/>
    <n v="1"/>
    <s v="Jared Smith"/>
    <x v="0"/>
    <n v="8"/>
    <n v="1"/>
    <s v="Other"/>
    <s v="Other"/>
    <s v="New Ticket"/>
    <s v="SLA"/>
    <x v="8"/>
    <x v="0"/>
  </r>
  <r>
    <n v="111132"/>
    <d v="2019-02-27T23:16:00"/>
    <s v="Authority To Hire Page Disabled"/>
    <s v="Paul Jiggins"/>
    <s v="pjiggins@yahoo.com"/>
    <x v="0"/>
    <x v="0"/>
    <x v="0"/>
    <x v="1"/>
    <x v="0"/>
    <d v="2019-03-05T18:08:00"/>
    <d v="2019-02-19T00:00:00"/>
    <n v="0"/>
    <n v="1"/>
    <s v="Jared Smith"/>
    <x v="0"/>
    <n v="24"/>
    <n v="7"/>
    <s v="Other"/>
    <s v="Other"/>
    <s v="New Ticket"/>
    <s v="SLA"/>
    <x v="15"/>
    <x v="0"/>
  </r>
  <r>
    <n v="111133"/>
    <d v="2019-02-28T23:16:00"/>
    <s v="Error In Submission Of Ppmp"/>
    <s v="Julius Wright"/>
    <s v="jwirght@outlook.com"/>
    <x v="2"/>
    <x v="0"/>
    <x v="0"/>
    <x v="1"/>
    <x v="0"/>
    <d v="2019-03-05T18:04:00"/>
    <d v="2019-02-20T00:00:00"/>
    <n v="0"/>
    <n v="1"/>
    <s v="Jared Smith"/>
    <x v="0"/>
    <n v="7"/>
    <n v="1"/>
    <s v="Other"/>
    <s v="Other"/>
    <s v="New Ticket"/>
    <s v="SLA"/>
    <x v="14"/>
    <x v="0"/>
  </r>
  <r>
    <n v="111134"/>
    <d v="2019-03-01T23:16:00"/>
    <s v="Batch Element Entry Error"/>
    <s v="Wilson Campus"/>
    <s v="wilson.campus@yahoo.com"/>
    <x v="0"/>
    <x v="0"/>
    <x v="0"/>
    <x v="1"/>
    <x v="0"/>
    <d v="2019-03-13T15:59:00"/>
    <d v="2019-02-20T00:00:00"/>
    <n v="0"/>
    <n v="1"/>
    <s v="Jared Smith"/>
    <x v="0"/>
    <n v="7"/>
    <n v="1"/>
    <s v="Other"/>
    <s v="Other"/>
    <s v="New Ticket"/>
    <s v="SLA"/>
    <x v="16"/>
    <x v="0"/>
  </r>
  <r>
    <n v="111135"/>
    <d v="2019-03-02T23:16:00"/>
    <s v="Missing Contents In Table"/>
    <s v="Paul Jiggins"/>
    <s v="pjiggins@yahoo.com"/>
    <x v="0"/>
    <x v="0"/>
    <x v="0"/>
    <x v="1"/>
    <x v="0"/>
    <d v="2019-03-18T18:14:00"/>
    <d v="2019-02-20T00:00:00"/>
    <n v="0"/>
    <n v="1"/>
    <s v="Jared Smith"/>
    <x v="0"/>
    <n v="18"/>
    <n v="4"/>
    <s v="Other"/>
    <s v="Other"/>
    <s v="New Ticket"/>
    <s v="SLA"/>
    <x v="16"/>
    <x v="0"/>
  </r>
  <r>
    <n v="111136"/>
    <d v="2019-03-03T23:16:00"/>
    <s v="Jde Prod Slowdown 21 Feb 2019"/>
    <s v="Julius Wright"/>
    <s v="jwirght@outlook.com"/>
    <x v="2"/>
    <x v="0"/>
    <x v="0"/>
    <x v="1"/>
    <x v="0"/>
    <d v="2019-03-28T17:40:00"/>
    <d v="2019-02-22T00:00:00"/>
    <n v="0"/>
    <n v="1"/>
    <s v="Jared Smith"/>
    <x v="0"/>
    <n v="35"/>
    <n v="2"/>
    <s v="Other"/>
    <s v="Other"/>
    <s v="New Ticket"/>
    <s v="SLA"/>
    <x v="16"/>
    <x v="0"/>
  </r>
  <r>
    <n v="111137"/>
    <d v="2019-03-04T23:16:00"/>
    <s v="Excel-To-Ci"/>
    <s v="Jasper John"/>
    <s v="jasper.john@gmail.com"/>
    <x v="0"/>
    <x v="0"/>
    <x v="1"/>
    <x v="1"/>
    <x v="0"/>
    <d v="2019-03-02T09:36:00"/>
    <d v="2019-02-26T00:00:00"/>
    <n v="0"/>
    <n v="1"/>
    <s v="Jared Smith"/>
    <x v="1"/>
    <n v="11"/>
    <n v="11"/>
    <s v="Other"/>
    <s v="Other"/>
    <s v="New Ticket"/>
    <s v="No SLA"/>
    <x v="17"/>
    <x v="1"/>
  </r>
  <r>
    <n v="111138"/>
    <d v="2019-03-05T23:16:00"/>
    <s v="Unable To Add Attachment In The Invoice"/>
    <s v="Julius Wright"/>
    <s v="jwirght@outlook.com"/>
    <x v="2"/>
    <x v="0"/>
    <x v="0"/>
    <x v="1"/>
    <x v="0"/>
    <d v="2019-03-20T17:15:00"/>
    <d v="2019-02-27T00:00:00"/>
    <n v="0"/>
    <n v="1"/>
    <s v="Jared Smith"/>
    <x v="0"/>
    <n v="9"/>
    <n v="1"/>
    <s v="Other"/>
    <s v="Other"/>
    <s v="New Ticket"/>
    <s v="SLA"/>
    <x v="18"/>
    <x v="0"/>
  </r>
  <r>
    <n v="111139"/>
    <d v="2019-03-06T23:16:00"/>
    <s v="Error Page Upon Log In To Jde Prod "/>
    <s v="Julius Wright"/>
    <s v="jwirght@outlook.com"/>
    <x v="0"/>
    <x v="0"/>
    <x v="0"/>
    <x v="1"/>
    <x v="0"/>
    <d v="2019-03-20T17:16:00"/>
    <d v="2019-03-04T00:00:00"/>
    <n v="0"/>
    <n v="1"/>
    <s v="Jared Smith"/>
    <x v="0"/>
    <n v="12"/>
    <n v="1"/>
    <s v="Other"/>
    <s v="Other"/>
    <s v="New Ticket"/>
    <s v="SLA"/>
    <x v="19"/>
    <x v="0"/>
  </r>
  <r>
    <n v="111140"/>
    <d v="2019-03-07T23:16:00"/>
    <s v="Request And Disable Account"/>
    <s v="Aurora Miller"/>
    <s v="aurora.miller@outlook.com"/>
    <x v="0"/>
    <x v="0"/>
    <x v="1"/>
    <x v="1"/>
    <x v="0"/>
    <d v="2019-03-08T17:44:00"/>
    <d v="2019-03-04T00:00:00"/>
    <n v="0"/>
    <n v="1"/>
    <s v="Jared Smith"/>
    <x v="1"/>
    <n v="9"/>
    <n v="0"/>
    <s v="Other"/>
    <s v="Other"/>
    <s v="New Ticket"/>
    <s v="No SLA"/>
    <x v="19"/>
    <x v="1"/>
  </r>
  <r>
    <n v="111141"/>
    <d v="2019-03-08T23:16:00"/>
    <s v="List Of Master Data In Sap"/>
    <s v="Aurora Miller"/>
    <s v="aurora.miller@outlook.com"/>
    <x v="0"/>
    <x v="0"/>
    <x v="1"/>
    <x v="1"/>
    <x v="0"/>
    <d v="2019-04-01T11:53:00"/>
    <d v="2019-03-06T00:00:00"/>
    <n v="0"/>
    <n v="1"/>
    <s v="Jared Smith"/>
    <x v="1"/>
    <n v="18"/>
    <n v="4"/>
    <s v="Other"/>
    <s v="Other"/>
    <s v="Close Ticket"/>
    <s v="No SLA"/>
    <x v="20"/>
    <x v="0"/>
  </r>
  <r>
    <n v="111142"/>
    <d v="2019-03-09T23:16:00"/>
    <s v="Excel-To-Ci Incomplete Fields"/>
    <s v="John Brown"/>
    <s v="jbrown@outlook.com"/>
    <x v="0"/>
    <x v="0"/>
    <x v="0"/>
    <x v="1"/>
    <x v="0"/>
    <d v="2019-03-22T18:41:00"/>
    <d v="2019-03-12T00:00:00"/>
    <n v="0"/>
    <n v="1"/>
    <s v="Jared Smith"/>
    <x v="1"/>
    <n v="10"/>
    <n v="2"/>
    <s v="Other"/>
    <s v="Other"/>
    <s v="New Ticket"/>
    <s v="SLA"/>
    <x v="21"/>
    <x v="0"/>
  </r>
  <r>
    <n v="111143"/>
    <d v="2019-03-10T23:16:00"/>
    <s v="Jde Prod Slowdown "/>
    <s v="Julius Wright"/>
    <s v="jwirght@outlook.com"/>
    <x v="2"/>
    <x v="0"/>
    <x v="0"/>
    <x v="1"/>
    <x v="0"/>
    <d v="2019-03-28T17:40:00"/>
    <d v="2019-03-13T00:00:00"/>
    <n v="0"/>
    <n v="1"/>
    <s v="Jared Smith"/>
    <x v="0"/>
    <n v="7"/>
    <n v="2"/>
    <s v="Other"/>
    <s v="Other"/>
    <s v="New Ticket"/>
    <s v="SLA"/>
    <x v="22"/>
    <x v="0"/>
  </r>
  <r>
    <n v="111144"/>
    <d v="2019-03-11T23:16:00"/>
    <s v="Attach/Link An Approver Group To A Rule"/>
    <s v="Paul Jiggins"/>
    <s v="pjiggins@yahoo.com"/>
    <x v="0"/>
    <x v="0"/>
    <x v="1"/>
    <x v="1"/>
    <x v="0"/>
    <d v="2019-03-19T17:18:00"/>
    <d v="2019-03-15T00:00:00"/>
    <n v="0"/>
    <n v="1"/>
    <s v="Jared Smith"/>
    <x v="0"/>
    <n v="7"/>
    <n v="1"/>
    <s v="Other"/>
    <s v="Other"/>
    <s v="New Ticket"/>
    <s v="No SLA"/>
    <x v="23"/>
    <x v="1"/>
  </r>
  <r>
    <n v="111145"/>
    <d v="2019-03-12T23:16:00"/>
    <s v="Authentication Failed When Running Reports"/>
    <s v="Kezia Richards"/>
    <s v="keziar@gmail.com"/>
    <x v="0"/>
    <x v="0"/>
    <x v="0"/>
    <x v="1"/>
    <x v="0"/>
    <d v="2019-05-02T17:33:00"/>
    <d v="2019-03-19T00:00:00"/>
    <n v="0"/>
    <n v="1"/>
    <s v="Jared Smith"/>
    <x v="0"/>
    <n v="26"/>
    <n v="3"/>
    <s v="Other"/>
    <s v="Other"/>
    <s v="Close Ticket"/>
    <s v="SLA"/>
    <x v="24"/>
    <x v="0"/>
  </r>
  <r>
    <n v="111146"/>
    <d v="2019-03-13T23:16:00"/>
    <s v="Jde Prod Slowdown 19 March 2019"/>
    <s v="Julius Wright"/>
    <s v="jwirght@outlook.com"/>
    <x v="2"/>
    <x v="0"/>
    <x v="0"/>
    <x v="1"/>
    <x v="0"/>
    <d v="2019-07-01T17:23:00"/>
    <d v="2019-03-19T00:00:00"/>
    <n v="0"/>
    <n v="1"/>
    <s v="Jared Smith"/>
    <x v="0"/>
    <n v="35"/>
    <n v="5"/>
    <s v="Other"/>
    <s v="Other"/>
    <s v="New Ticket"/>
    <s v="SLA"/>
    <x v="23"/>
    <x v="0"/>
  </r>
  <r>
    <n v="111147"/>
    <d v="2019-03-14T23:16:00"/>
    <s v="Cannot Login In Sap"/>
    <s v="Aurora Miller"/>
    <s v="aurora.miller@outlook.com"/>
    <x v="1"/>
    <x v="0"/>
    <x v="0"/>
    <x v="1"/>
    <x v="0"/>
    <d v="2019-09-11T17:26:00"/>
    <d v="2019-03-19T00:00:00"/>
    <n v="0"/>
    <n v="1"/>
    <s v="Jared Smith"/>
    <x v="1"/>
    <n v="24"/>
    <n v="9"/>
    <s v="Other"/>
    <s v="Other"/>
    <s v="Close Ticket"/>
    <s v="SLA"/>
    <x v="25"/>
    <x v="0"/>
  </r>
  <r>
    <n v="111148"/>
    <d v="2019-03-15T23:16:00"/>
    <s v="Dev Instance"/>
    <s v="Aurora Miller"/>
    <s v="aurora.miller@outlook.com"/>
    <x v="0"/>
    <x v="0"/>
    <x v="1"/>
    <x v="1"/>
    <x v="0"/>
    <d v="2019-03-27T17:16:00"/>
    <d v="2019-03-20T00:00:00"/>
    <n v="0"/>
    <n v="1"/>
    <s v="Jared Smith"/>
    <x v="1"/>
    <n v="6"/>
    <n v="0"/>
    <s v="Other"/>
    <s v="Other"/>
    <s v="New Ticket"/>
    <s v="No SLA"/>
    <x v="26"/>
    <x v="0"/>
  </r>
  <r>
    <n v="111149"/>
    <d v="2019-03-16T23:16:00"/>
    <s v="Deferred Reqjdeition Approvals"/>
    <s v="Reah Junes"/>
    <s v="rjunes@yahoo.com"/>
    <x v="2"/>
    <x v="0"/>
    <x v="0"/>
    <x v="1"/>
    <x v="0"/>
    <d v="2019-04-10T17:59:00"/>
    <d v="2019-03-20T00:00:00"/>
    <n v="0"/>
    <n v="1"/>
    <s v="Jared Smith"/>
    <x v="0"/>
    <n v="6"/>
    <n v="2"/>
    <s v="Other"/>
    <s v="Other"/>
    <s v="New Ticket"/>
    <s v="SLA"/>
    <x v="27"/>
    <x v="0"/>
  </r>
  <r>
    <n v="111151"/>
    <d v="2019-03-17T23:16:00"/>
    <s v="Deferred Purchase Order Approvals"/>
    <s v="Reah Junes"/>
    <s v="rjunes@yahoo.com"/>
    <x v="2"/>
    <x v="0"/>
    <x v="0"/>
    <x v="1"/>
    <x v="0"/>
    <d v="2019-04-10T17:59:00"/>
    <d v="2019-03-21T00:00:00"/>
    <n v="0"/>
    <n v="1"/>
    <s v="Jared Smith"/>
    <x v="0"/>
    <n v="33"/>
    <n v="9"/>
    <s v="Other"/>
    <s v="Other"/>
    <s v="New Ticket"/>
    <s v="SLA"/>
    <x v="24"/>
    <x v="0"/>
  </r>
  <r>
    <n v="111152"/>
    <d v="2019-03-18T23:16:00"/>
    <s v="Deferred Internet Expenses "/>
    <s v="Julius Wright"/>
    <s v="jwirght@outlook.com"/>
    <x v="2"/>
    <x v="0"/>
    <x v="0"/>
    <x v="1"/>
    <x v="0"/>
    <d v="2019-04-10T18:16:00"/>
    <d v="2019-03-21T00:00:00"/>
    <n v="0"/>
    <n v="1"/>
    <s v="Jared Smith"/>
    <x v="0"/>
    <n v="25"/>
    <n v="1"/>
    <s v="Other"/>
    <s v="Other"/>
    <s v="Close Ticket"/>
    <s v="SLA"/>
    <x v="24"/>
    <x v="0"/>
  </r>
  <r>
    <n v="111154"/>
    <d v="2019-03-19T23:16:00"/>
    <s v="Jde Prod Slowdown 21 March 2019"/>
    <s v="Julius Wright"/>
    <s v="jwirght@outlook.com"/>
    <x v="2"/>
    <x v="0"/>
    <x v="0"/>
    <x v="1"/>
    <x v="0"/>
    <d v="2019-03-28T17:40:00"/>
    <d v="2019-03-21T00:00:00"/>
    <n v="0"/>
    <n v="1"/>
    <s v="Jared Smith"/>
    <x v="0"/>
    <n v="12"/>
    <n v="1"/>
    <s v="Other"/>
    <s v="Other"/>
    <s v="New Ticket"/>
    <s v="SLA"/>
    <x v="24"/>
    <x v="0"/>
  </r>
  <r>
    <n v="111155"/>
    <d v="2019-03-20T23:16:00"/>
    <s v="Error When Filing Authority To Fill"/>
    <s v="Paul Jiggins"/>
    <s v="pjiggins@yahoo.com"/>
    <x v="0"/>
    <x v="0"/>
    <x v="0"/>
    <x v="1"/>
    <x v="0"/>
    <d v="2019-04-15T18:37:00"/>
    <d v="2019-03-22T00:00:00"/>
    <n v="0"/>
    <n v="1"/>
    <s v="Jared Smith"/>
    <x v="0"/>
    <n v="19"/>
    <n v="3"/>
    <s v="Other"/>
    <s v="Other"/>
    <s v="Close Ticket"/>
    <s v="SLA"/>
    <x v="28"/>
    <x v="0"/>
  </r>
  <r>
    <n v="111156"/>
    <d v="2019-03-21T23:16:00"/>
    <s v="Dev Not Accessible"/>
    <s v="Aurora Miller"/>
    <s v="aurora.miller@outlook.com"/>
    <x v="0"/>
    <x v="0"/>
    <x v="0"/>
    <x v="1"/>
    <x v="0"/>
    <d v="2019-04-10T18:00:00"/>
    <d v="2019-03-27T00:00:00"/>
    <n v="0"/>
    <n v="1"/>
    <s v="Jared Smith"/>
    <x v="1"/>
    <n v="26"/>
    <n v="9"/>
    <s v="Other"/>
    <s v="Other"/>
    <s v="Close Ticket"/>
    <s v="SLA"/>
    <x v="29"/>
    <x v="0"/>
  </r>
  <r>
    <n v="111157"/>
    <d v="2019-03-22T23:16:00"/>
    <s v="Unable To Log In To Jde Prod "/>
    <s v="Julius Wright"/>
    <s v="jwirght@outlook.com"/>
    <x v="2"/>
    <x v="0"/>
    <x v="0"/>
    <x v="1"/>
    <x v="0"/>
    <d v="2019-04-30T09:53:00"/>
    <d v="2019-03-28T00:00:00"/>
    <n v="0"/>
    <n v="1"/>
    <s v="Jared Smith"/>
    <x v="0"/>
    <n v="21"/>
    <n v="3"/>
    <s v="Other"/>
    <s v="Other"/>
    <s v="New Ticket"/>
    <s v="SLA"/>
    <x v="30"/>
    <x v="0"/>
  </r>
  <r>
    <n v="111158"/>
    <d v="2019-03-23T23:16:00"/>
    <s v="Maximum Number Of Session Exceeded And Page Error"/>
    <s v="John Brown"/>
    <s v="jbrown@outlook.com"/>
    <x v="2"/>
    <x v="0"/>
    <x v="0"/>
    <x v="1"/>
    <x v="0"/>
    <d v="2019-04-01T17:44:00"/>
    <d v="2019-03-28T00:00:00"/>
    <n v="0"/>
    <n v="1"/>
    <s v="Jared Smith"/>
    <x v="1"/>
    <n v="12"/>
    <n v="1"/>
    <s v="Other"/>
    <s v="Other"/>
    <s v="New Ticket"/>
    <s v="SLA"/>
    <x v="30"/>
    <x v="1"/>
  </r>
  <r>
    <n v="111159"/>
    <d v="2019-03-24T23:16:00"/>
    <s v="Missing Project In App Design/Db"/>
    <s v="John Brown"/>
    <s v="jbrown@outlook.com"/>
    <x v="0"/>
    <x v="0"/>
    <x v="0"/>
    <x v="1"/>
    <x v="0"/>
    <d v="2019-04-16T17:55:00"/>
    <d v="2019-03-28T00:00:00"/>
    <n v="0"/>
    <n v="1"/>
    <s v="Jared Smith"/>
    <x v="1"/>
    <n v="22"/>
    <n v="8"/>
    <s v="Other"/>
    <s v="Other"/>
    <s v="New Ticket"/>
    <s v="SLA"/>
    <x v="31"/>
    <x v="0"/>
  </r>
  <r>
    <n v="111160"/>
    <d v="2019-03-25T23:16:00"/>
    <s v="Automatic Approval Of Salary"/>
    <s v="Wilson Campus"/>
    <s v="wilson.campus@yahoo.com"/>
    <x v="0"/>
    <x v="0"/>
    <x v="1"/>
    <x v="1"/>
    <x v="0"/>
    <d v="2019-04-22T17:34:00"/>
    <d v="2019-03-29T00:00:00"/>
    <n v="0"/>
    <n v="1"/>
    <s v="Jared Smith"/>
    <x v="0"/>
    <n v="10"/>
    <n v="4"/>
    <s v="Other"/>
    <s v="Other"/>
    <s v="Close Ticket"/>
    <s v="No SLA"/>
    <x v="32"/>
    <x v="0"/>
  </r>
  <r>
    <n v="111161"/>
    <d v="2019-03-26T23:16:00"/>
    <s v="Login Page Username Field Issue "/>
    <s v="Julius Wright"/>
    <s v="jwirght@outlook.com"/>
    <x v="0"/>
    <x v="0"/>
    <x v="0"/>
    <x v="1"/>
    <x v="0"/>
    <d v="2019-07-01T17:27:00"/>
    <d v="2019-03-30T00:00:00"/>
    <n v="0"/>
    <n v="1"/>
    <s v="Jared Smith"/>
    <x v="0"/>
    <n v="20"/>
    <n v="9"/>
    <s v="Other"/>
    <s v="Other"/>
    <s v="Close Ticket"/>
    <s v="SLA"/>
    <x v="32"/>
    <x v="0"/>
  </r>
  <r>
    <n v="111162"/>
    <d v="2019-03-27T23:16:00"/>
    <s v="Sap Dev Instance Can’T Be Reached"/>
    <s v="John Brown"/>
    <s v="jbrown@outlook.com"/>
    <x v="2"/>
    <x v="0"/>
    <x v="0"/>
    <x v="1"/>
    <x v="0"/>
    <d v="2019-04-03T18:07:00"/>
    <d v="2019-04-01T00:00:00"/>
    <n v="0"/>
    <n v="1"/>
    <s v="Jared Smith"/>
    <x v="1"/>
    <n v="11"/>
    <n v="2"/>
    <s v="Other"/>
    <s v="Other"/>
    <s v="New Ticket"/>
    <s v="SLA"/>
    <x v="31"/>
    <x v="1"/>
  </r>
  <r>
    <n v="111163"/>
    <d v="2019-03-28T23:16:00"/>
    <s v="Error When Creating Organization On Test"/>
    <s v="Kezia Richards"/>
    <s v="keziar@gmail.com"/>
    <x v="0"/>
    <x v="0"/>
    <x v="0"/>
    <x v="1"/>
    <x v="0"/>
    <d v="2019-04-22T17:34:00"/>
    <d v="2019-04-02T00:00:00"/>
    <n v="0"/>
    <n v="1"/>
    <s v="Jared Smith"/>
    <x v="0"/>
    <n v="16"/>
    <n v="2"/>
    <s v="Other"/>
    <s v="Other"/>
    <s v="New Ticket"/>
    <s v="SLA"/>
    <x v="33"/>
    <x v="0"/>
  </r>
  <r>
    <n v="111164"/>
    <d v="2019-03-29T23:16:00"/>
    <s v="Jde Test Instance - Notification Search Criteria"/>
    <s v="Julius Wright"/>
    <s v="jwirght@outlook.com"/>
    <x v="0"/>
    <x v="0"/>
    <x v="0"/>
    <x v="1"/>
    <x v="0"/>
    <d v="2019-05-03T17:16:00"/>
    <d v="2019-04-03T00:00:00"/>
    <n v="0"/>
    <n v="1"/>
    <s v="Jared Smith"/>
    <x v="0"/>
    <n v="13"/>
    <n v="4"/>
    <s v="Other"/>
    <s v="Other"/>
    <s v="Open"/>
    <s v="SLA"/>
    <x v="34"/>
    <x v="0"/>
  </r>
  <r>
    <n v="111166"/>
    <d v="2019-03-30T23:16:00"/>
    <s v="Cannot Connect To Prod Database"/>
    <s v="Paul Jiggins"/>
    <s v="pjiggins@yahoo.com"/>
    <x v="0"/>
    <x v="0"/>
    <x v="0"/>
    <x v="1"/>
    <x v="0"/>
    <d v="2019-04-10T18:36:00"/>
    <d v="2019-04-03T00:00:00"/>
    <n v="0"/>
    <n v="1"/>
    <s v="Jared Smith"/>
    <x v="0"/>
    <n v="11"/>
    <n v="5"/>
    <s v="Other"/>
    <s v="Other"/>
    <s v="New Ticket"/>
    <s v="SLA"/>
    <x v="34"/>
    <x v="0"/>
  </r>
  <r>
    <n v="111167"/>
    <d v="2019-03-31T23:16:00"/>
    <s v="Remove Authentication"/>
    <s v="Joseph Reynolds"/>
    <s v="jreynolds@yahoo.com"/>
    <x v="0"/>
    <x v="1"/>
    <x v="1"/>
    <x v="1"/>
    <x v="0"/>
    <d v="2020-12-03T17:30:00"/>
    <d v="2018-12-07T00:00:00"/>
    <n v="0"/>
    <n v="1"/>
    <s v="Jared Smith"/>
    <x v="2"/>
    <n v="2"/>
    <n v="1"/>
    <s v="Other"/>
    <s v="Other"/>
    <s v="New Ticket"/>
    <s v="No SLA"/>
    <x v="35"/>
    <x v="0"/>
  </r>
  <r>
    <n v="111168"/>
    <d v="2019-04-01T23:16:00"/>
    <s v="Jde Prod Slowdown 04 April 2019"/>
    <s v="Julius Wright"/>
    <s v="jwirght@outlook.com"/>
    <x v="1"/>
    <x v="0"/>
    <x v="0"/>
    <x v="1"/>
    <x v="0"/>
    <d v="2019-06-14T13:48:00"/>
    <d v="2019-04-05T00:00:00"/>
    <n v="0"/>
    <n v="1"/>
    <s v="Jared Smith"/>
    <x v="0"/>
    <n v="25"/>
    <n v="5"/>
    <s v="Other"/>
    <s v="Other"/>
    <s v="Close Ticket"/>
    <s v="SLA"/>
    <x v="36"/>
    <x v="0"/>
  </r>
  <r>
    <n v="111169"/>
    <d v="2019-04-02T23:16:00"/>
    <s v="Jde Test Instance - Workflow Background Process"/>
    <s v="Julius Wright"/>
    <s v="jwirght@outlook.com"/>
    <x v="0"/>
    <x v="0"/>
    <x v="0"/>
    <x v="1"/>
    <x v="0"/>
    <d v="2019-04-22T17:34:00"/>
    <d v="2019-04-05T00:00:00"/>
    <n v="0"/>
    <n v="1"/>
    <s v="Jared Smith"/>
    <x v="0"/>
    <n v="14"/>
    <n v="4"/>
    <s v="Other"/>
    <s v="Other"/>
    <s v="New Ticket"/>
    <s v="SLA"/>
    <x v="37"/>
    <x v="0"/>
  </r>
  <r>
    <n v="111170"/>
    <d v="2019-04-03T23:16:00"/>
    <s v="Error When Opening Java Applet"/>
    <s v="Paul Jiggins"/>
    <s v="pjiggins@yahoo.com"/>
    <x v="0"/>
    <x v="0"/>
    <x v="0"/>
    <x v="1"/>
    <x v="0"/>
    <d v="2019-04-22T17:34:00"/>
    <d v="2019-04-06T00:00:00"/>
    <n v="0"/>
    <n v="1"/>
    <s v="Jared Smith"/>
    <x v="0"/>
    <n v="12"/>
    <n v="4"/>
    <s v="Other"/>
    <s v="Other"/>
    <s v="Open"/>
    <s v="SLA"/>
    <x v="37"/>
    <x v="0"/>
  </r>
  <r>
    <n v="111171"/>
    <d v="2019-04-04T23:16:00"/>
    <s v="Jde Prod Error - Fail Web Server "/>
    <s v="Julius Wright"/>
    <s v="jwirght@outlook.com"/>
    <x v="1"/>
    <x v="0"/>
    <x v="0"/>
    <x v="1"/>
    <x v="0"/>
    <d v="2019-04-29T17:06:00"/>
    <d v="2019-04-08T00:00:00"/>
    <n v="0"/>
    <n v="1"/>
    <s v="Jared Smith"/>
    <x v="0"/>
    <n v="15"/>
    <n v="1"/>
    <s v="Other"/>
    <s v="Other"/>
    <s v="New Ticket"/>
    <s v="SLA"/>
    <x v="38"/>
    <x v="0"/>
  </r>
  <r>
    <n v="111173"/>
    <d v="2019-04-05T23:16:00"/>
    <s v="Authority To Fill Error Using Dev &amp; Test Instance"/>
    <s v="Paul Jiggins"/>
    <s v="pjiggins@yahoo.com"/>
    <x v="0"/>
    <x v="0"/>
    <x v="0"/>
    <x v="1"/>
    <x v="0"/>
    <d v="2019-08-27T17:02:00"/>
    <d v="2019-08-19T00:00:00"/>
    <n v="0"/>
    <n v="1"/>
    <s v="Jared Smith"/>
    <x v="0"/>
    <n v="11"/>
    <n v="2"/>
    <s v="Other"/>
    <s v="Other"/>
    <s v="New Ticket"/>
    <s v="SLA"/>
    <x v="39"/>
    <x v="0"/>
  </r>
  <r>
    <n v="111174"/>
    <d v="2019-04-06T23:16:00"/>
    <s v="Jde Prod - Web Components Status "/>
    <s v="Cheena Carols"/>
    <s v="cheena.carols@mailinator.com"/>
    <x v="0"/>
    <x v="0"/>
    <x v="0"/>
    <x v="1"/>
    <x v="1"/>
    <d v="2020-12-01T17:15:00"/>
    <d v="2019-04-15T00:00:00"/>
    <n v="1"/>
    <n v="1"/>
    <s v="Raya Musk"/>
    <x v="0"/>
    <n v="61"/>
    <n v="0"/>
    <s v="Prod"/>
    <s v="Production"/>
    <s v="New Ticket"/>
    <s v="SLA"/>
    <x v="40"/>
    <x v="0"/>
  </r>
  <r>
    <n v="111175"/>
    <d v="2019-04-07T23:16:00"/>
    <s v="Jde Prod - Dv Approval Issue "/>
    <s v="Julius Wright"/>
    <s v="jwirght@outlook.com"/>
    <x v="0"/>
    <x v="0"/>
    <x v="0"/>
    <x v="1"/>
    <x v="0"/>
    <d v="2019-05-06T18:44:00"/>
    <d v="2019-04-11T00:00:00"/>
    <n v="0"/>
    <n v="1"/>
    <s v="Jared Smith"/>
    <x v="0"/>
    <n v="8"/>
    <n v="3"/>
    <s v="Other"/>
    <s v="Other"/>
    <s v="Close Ticket"/>
    <s v="SLA"/>
    <x v="41"/>
    <x v="0"/>
  </r>
  <r>
    <n v="111176"/>
    <d v="2019-04-08T23:16:00"/>
    <s v="Hung Concurrent Request: Open Budget Year"/>
    <s v="Kimberly Jones"/>
    <s v="kjones@outlook.com"/>
    <x v="0"/>
    <x v="0"/>
    <x v="0"/>
    <x v="1"/>
    <x v="0"/>
    <d v="2019-05-09T17:15:00"/>
    <d v="2019-05-06T00:00:00"/>
    <n v="0"/>
    <n v="1"/>
    <s v="Jared Smith"/>
    <x v="0"/>
    <n v="37"/>
    <n v="1"/>
    <s v="Other"/>
    <s v="Other"/>
    <s v="New Ticket"/>
    <s v="SLA"/>
    <x v="42"/>
    <x v="1"/>
  </r>
  <r>
    <n v="111177"/>
    <d v="2019-04-09T23:16:00"/>
    <s v="Criminal Case System"/>
    <s v="Sheila Ryder"/>
    <s v="sryder@mailinator.com"/>
    <x v="2"/>
    <x v="1"/>
    <x v="0"/>
    <x v="1"/>
    <x v="0"/>
    <d v="2019-10-01T10:49:00"/>
    <d v="2019-01-18T00:00:00"/>
    <n v="0"/>
    <n v="1"/>
    <s v="Stellar Murad"/>
    <x v="2"/>
    <n v="6"/>
    <n v="0"/>
    <s v="Other"/>
    <s v="Other"/>
    <s v="New Ticket"/>
    <s v="SLA"/>
    <x v="43"/>
    <x v="0"/>
  </r>
  <r>
    <n v="111178"/>
    <d v="2019-04-10T23:16:00"/>
    <s v="Jde Prod Slowdown "/>
    <s v="Julius Wright"/>
    <s v="jwirght@outlook.com"/>
    <x v="1"/>
    <x v="0"/>
    <x v="0"/>
    <x v="1"/>
    <x v="0"/>
    <d v="2019-04-24T17:37:00"/>
    <d v="2019-04-17T00:00:00"/>
    <n v="0"/>
    <n v="1"/>
    <s v="Jared Smith"/>
    <x v="0"/>
    <n v="13"/>
    <n v="1"/>
    <s v="Other"/>
    <s v="Other"/>
    <s v="New Ticket"/>
    <s v="SLA"/>
    <x v="44"/>
    <x v="0"/>
  </r>
  <r>
    <n v="111179"/>
    <d v="2019-04-11T23:16:00"/>
    <s v="Authority To Fill Error"/>
    <s v="Paul Jiggins"/>
    <s v="pjiggins@yahoo.com"/>
    <x v="0"/>
    <x v="0"/>
    <x v="0"/>
    <x v="1"/>
    <x v="0"/>
    <d v="2019-05-09T17:18:00"/>
    <d v="2019-04-18T00:00:00"/>
    <n v="0"/>
    <n v="1"/>
    <s v="Jared Smith"/>
    <x v="0"/>
    <n v="34"/>
    <n v="5"/>
    <s v="Other"/>
    <s v="Other"/>
    <s v="New Ticket"/>
    <s v="SLA"/>
    <x v="45"/>
    <x v="0"/>
  </r>
  <r>
    <n v="111180"/>
    <d v="2019-04-12T23:16:00"/>
    <s v="[Oaf] $Custom_Top Path"/>
    <s v="Winson Williams"/>
    <s v="winson.williams@outlook.com"/>
    <x v="2"/>
    <x v="0"/>
    <x v="1"/>
    <x v="1"/>
    <x v="0"/>
    <d v="2019-07-09T17:32:00"/>
    <d v="2019-04-18T00:00:00"/>
    <n v="0"/>
    <n v="1"/>
    <s v="Jared Smith"/>
    <x v="0"/>
    <n v="15"/>
    <n v="1"/>
    <s v="Other"/>
    <s v="Other"/>
    <s v="New Ticket"/>
    <s v="No SLA"/>
    <x v="46"/>
    <x v="0"/>
  </r>
  <r>
    <n v="111181"/>
    <d v="2019-04-13T23:16:00"/>
    <s v="Jde Prod - Request Not Completing "/>
    <s v="Julius Wright"/>
    <s v="jwirght@outlook.com"/>
    <x v="1"/>
    <x v="0"/>
    <x v="0"/>
    <x v="1"/>
    <x v="0"/>
    <d v="2019-04-24T17:38:00"/>
    <d v="2019-04-22T00:00:00"/>
    <n v="0"/>
    <n v="1"/>
    <s v="Jared Smith"/>
    <x v="0"/>
    <n v="18"/>
    <n v="5"/>
    <s v="Other"/>
    <s v="Other"/>
    <s v="New Ticket"/>
    <s v="SLA"/>
    <x v="47"/>
    <x v="0"/>
  </r>
  <r>
    <n v="111182"/>
    <d v="2019-04-14T23:16:00"/>
    <s v="Upou Cannot Print Saln"/>
    <s v="Vic Vincent"/>
    <s v="vic.vincent@yahoo.com"/>
    <x v="2"/>
    <x v="0"/>
    <x v="0"/>
    <x v="0"/>
    <x v="0"/>
    <d v="2019-05-08T17:18:00"/>
    <d v="2019-04-22T00:00:00"/>
    <n v="0"/>
    <n v="1"/>
    <s v="Jared Smith"/>
    <x v="0"/>
    <n v="9"/>
    <n v="4"/>
    <s v="Other"/>
    <s v="Other"/>
    <s v="New Ticket"/>
    <s v="SLA"/>
    <x v="45"/>
    <x v="0"/>
  </r>
  <r>
    <n v="111183"/>
    <d v="2019-04-15T23:16:00"/>
    <s v="Jde Prod - Timeout Expense Report "/>
    <s v="Julius Wright"/>
    <s v="jwirght@outlook.com"/>
    <x v="2"/>
    <x v="0"/>
    <x v="0"/>
    <x v="1"/>
    <x v="0"/>
    <d v="2019-06-04T17:15:00"/>
    <d v="2019-04-23T00:00:00"/>
    <n v="0"/>
    <n v="1"/>
    <s v="Jared Smith"/>
    <x v="0"/>
    <n v="61"/>
    <n v="11"/>
    <s v="Other"/>
    <s v="Other"/>
    <s v="Close Ticket"/>
    <s v="SLA"/>
    <x v="48"/>
    <x v="0"/>
  </r>
  <r>
    <n v="111184"/>
    <d v="2019-04-16T23:16:00"/>
    <s v="Jde Prod - Slowdown Access "/>
    <s v="Julius Wright"/>
    <s v="jwirght@outlook.com"/>
    <x v="1"/>
    <x v="0"/>
    <x v="0"/>
    <x v="1"/>
    <x v="0"/>
    <d v="2019-05-14T19:20:00"/>
    <d v="2019-04-25T00:00:00"/>
    <n v="0"/>
    <n v="1"/>
    <s v="Jared Smith"/>
    <x v="0"/>
    <n v="14"/>
    <n v="1"/>
    <s v="Other"/>
    <s v="Other"/>
    <s v="New Ticket"/>
    <s v="SLA"/>
    <x v="49"/>
    <x v="0"/>
  </r>
  <r>
    <n v="111185"/>
    <d v="2019-04-17T23:16:00"/>
    <s v="Jde Prod - Error In Updating Ame Setup"/>
    <s v="Julius Wright"/>
    <s v="jwirght@outlook.com"/>
    <x v="2"/>
    <x v="0"/>
    <x v="0"/>
    <x v="1"/>
    <x v="0"/>
    <d v="2019-05-06T17:55:00"/>
    <d v="2019-04-25T00:00:00"/>
    <n v="0"/>
    <n v="1"/>
    <s v="Jared Smith"/>
    <x v="0"/>
    <n v="11"/>
    <n v="5"/>
    <s v="Other"/>
    <s v="Other"/>
    <s v="Close Ticket"/>
    <s v="SLA"/>
    <x v="50"/>
    <x v="0"/>
  </r>
  <r>
    <n v="111186"/>
    <d v="2019-04-18T23:16:00"/>
    <s v="Testing Email Alerts"/>
    <s v="Pradeep Sharma"/>
    <s v="pradeep.sharma@outlook.com"/>
    <x v="0"/>
    <x v="1"/>
    <x v="0"/>
    <x v="3"/>
    <x v="2"/>
    <d v="2019-04-25T16:13:00"/>
    <d v="2019-04-26T00:00:00"/>
    <n v="1"/>
    <n v="1"/>
    <s v="Jose Satary"/>
    <x v="3"/>
    <n v="5"/>
    <n v="0"/>
    <s v="Other"/>
    <s v="Other"/>
    <s v="New Ticket"/>
    <s v="SLA"/>
    <x v="51"/>
    <x v="1"/>
  </r>
  <r>
    <n v="111187"/>
    <d v="2019-04-19T23:16:00"/>
    <s v="Jde Prod - Slowdown Access "/>
    <s v="Julius Wright"/>
    <s v="jwirght@outlook.com"/>
    <x v="2"/>
    <x v="0"/>
    <x v="0"/>
    <x v="1"/>
    <x v="0"/>
    <d v="2019-05-10T17:31:00"/>
    <d v="2019-04-29T00:00:00"/>
    <n v="0"/>
    <n v="1"/>
    <s v="Jared Smith"/>
    <x v="0"/>
    <n v="10"/>
    <n v="2"/>
    <s v="Other"/>
    <s v="Other"/>
    <s v="New Ticket"/>
    <s v="SLA"/>
    <x v="52"/>
    <x v="0"/>
  </r>
  <r>
    <n v="111188"/>
    <d v="2019-04-20T23:16:00"/>
    <s v="Jde Prod - Error In Workflow Background Process"/>
    <s v="Julius Wright"/>
    <s v="jwirght@outlook.com"/>
    <x v="1"/>
    <x v="0"/>
    <x v="0"/>
    <x v="1"/>
    <x v="0"/>
    <d v="2019-06-04T17:19:00"/>
    <d v="2019-04-30T00:00:00"/>
    <n v="0"/>
    <n v="1"/>
    <s v="Jared Smith"/>
    <x v="0"/>
    <n v="45"/>
    <n v="3"/>
    <s v="Other"/>
    <s v="Other"/>
    <s v="Close Ticket"/>
    <s v="SLA"/>
    <x v="53"/>
    <x v="0"/>
  </r>
  <r>
    <n v="111189"/>
    <d v="2019-04-21T23:16:00"/>
    <s v="Request For Patch Application In Dev Instance"/>
    <s v="Reah Junes"/>
    <s v="rjunes@yahoo.com"/>
    <x v="0"/>
    <x v="0"/>
    <x v="1"/>
    <x v="1"/>
    <x v="0"/>
    <d v="2019-09-06T17:26:00"/>
    <d v="2019-05-01T00:00:00"/>
    <n v="0"/>
    <n v="1"/>
    <s v="Jared Smith"/>
    <x v="0"/>
    <n v="20"/>
    <n v="1"/>
    <s v="Other"/>
    <s v="Other"/>
    <s v="New Ticket"/>
    <s v="No SLA"/>
    <x v="54"/>
    <x v="0"/>
  </r>
  <r>
    <n v="111190"/>
    <d v="2019-04-22T23:16:00"/>
    <s v="Jde Prod - Create Accounting-Completed Warning"/>
    <s v="Julius Wright"/>
    <s v="jwirght@outlook.com"/>
    <x v="0"/>
    <x v="0"/>
    <x v="0"/>
    <x v="1"/>
    <x v="0"/>
    <d v="2019-08-01T18:59:00"/>
    <d v="2019-05-01T00:00:00"/>
    <n v="0"/>
    <n v="1"/>
    <s v="Jared Smith"/>
    <x v="0"/>
    <n v="34"/>
    <n v="8"/>
    <s v="Other"/>
    <s v="Other"/>
    <s v="New Ticket"/>
    <s v="SLA"/>
    <x v="54"/>
    <x v="0"/>
  </r>
  <r>
    <n v="111192"/>
    <d v="2019-04-23T23:16:00"/>
    <s v="Jde Prod - Error Page "/>
    <s v="Julius Wright"/>
    <s v="jwirght@outlook.com"/>
    <x v="0"/>
    <x v="0"/>
    <x v="0"/>
    <x v="1"/>
    <x v="0"/>
    <d v="2019-06-03T17:27:00"/>
    <d v="2019-05-03T00:00:00"/>
    <n v="0"/>
    <n v="1"/>
    <s v="Jared Smith"/>
    <x v="0"/>
    <n v="23"/>
    <n v="4"/>
    <s v="Other"/>
    <s v="Other"/>
    <s v="New Ticket"/>
    <s v="SLA"/>
    <x v="55"/>
    <x v="0"/>
  </r>
  <r>
    <n v="111193"/>
    <d v="2019-04-24T23:16:00"/>
    <s v="Application Cache Stock On Queued"/>
    <s v="Aurora Miller"/>
    <s v="aurora.miller@outlook.com"/>
    <x v="2"/>
    <x v="0"/>
    <x v="0"/>
    <x v="1"/>
    <x v="0"/>
    <d v="2019-06-07T17:37:00"/>
    <d v="2019-05-06T00:00:00"/>
    <n v="0"/>
    <n v="1"/>
    <s v="Jared Smith"/>
    <x v="1"/>
    <n v="11"/>
    <n v="4"/>
    <s v="Other"/>
    <s v="Other"/>
    <s v="Close Ticket"/>
    <s v="SLA"/>
    <x v="56"/>
    <x v="0"/>
  </r>
  <r>
    <n v="111194"/>
    <d v="2019-04-25T23:16:00"/>
    <s v="Jde Prod - Requests Not Completing "/>
    <s v="Julius Wright"/>
    <s v="jwirght@outlook.com"/>
    <x v="2"/>
    <x v="0"/>
    <x v="0"/>
    <x v="1"/>
    <x v="0"/>
    <d v="2019-05-14T19:47:00"/>
    <d v="2019-05-07T00:00:00"/>
    <n v="0"/>
    <n v="1"/>
    <s v="Jared Smith"/>
    <x v="0"/>
    <n v="26"/>
    <n v="5"/>
    <s v="Other"/>
    <s v="Other"/>
    <s v="New Ticket"/>
    <s v="SLA"/>
    <x v="55"/>
    <x v="0"/>
  </r>
  <r>
    <n v="111195"/>
    <d v="2019-04-26T23:16:00"/>
    <s v="Verify Long-Running Sql Code"/>
    <s v="Paul Jiggins"/>
    <s v="pjiggins@yahoo.com"/>
    <x v="0"/>
    <x v="0"/>
    <x v="1"/>
    <x v="1"/>
    <x v="0"/>
    <d v="2019-05-29T15:03:00"/>
    <d v="2019-05-07T00:00:00"/>
    <n v="0"/>
    <n v="1"/>
    <s v="Jared Smith"/>
    <x v="0"/>
    <n v="17"/>
    <n v="4"/>
    <s v="Other"/>
    <s v="Other"/>
    <s v="New Ticket"/>
    <s v="No SLA"/>
    <x v="57"/>
    <x v="0"/>
  </r>
  <r>
    <n v="111197"/>
    <d v="2019-04-27T23:16:00"/>
    <s v="Cannot Print Payslips And Payroll Reports"/>
    <s v="Vic Vincent"/>
    <s v="vic.vincent@yahoo.com"/>
    <x v="0"/>
    <x v="0"/>
    <x v="0"/>
    <x v="0"/>
    <x v="0"/>
    <d v="2019-07-10T17:23:00"/>
    <d v="2019-07-05T00:00:00"/>
    <n v="0"/>
    <n v="1"/>
    <s v="Jared Smith"/>
    <x v="0"/>
    <n v="8"/>
    <n v="1"/>
    <s v="Other"/>
    <s v="Other"/>
    <s v="New Ticket"/>
    <s v="SLA"/>
    <x v="58"/>
    <x v="1"/>
  </r>
  <r>
    <n v="111198"/>
    <d v="2019-04-28T23:16:00"/>
    <s v="Transactions Are Being Deferred"/>
    <s v="Reah Junes"/>
    <s v="rjunes@yahoo.com"/>
    <x v="2"/>
    <x v="0"/>
    <x v="0"/>
    <x v="1"/>
    <x v="0"/>
    <d v="2019-06-03T17:29:00"/>
    <d v="2019-05-10T00:00:00"/>
    <n v="0"/>
    <n v="1"/>
    <s v="Jared Smith"/>
    <x v="0"/>
    <n v="13"/>
    <n v="2"/>
    <s v="Other"/>
    <s v="Other"/>
    <s v="New Ticket"/>
    <s v="SLA"/>
    <x v="59"/>
    <x v="0"/>
  </r>
  <r>
    <n v="111199"/>
    <d v="2019-04-29T23:16:00"/>
    <s v="Dev Server Unable To Boot Up"/>
    <s v="John Brown"/>
    <s v="jbrown@outlook.com"/>
    <x v="2"/>
    <x v="0"/>
    <x v="0"/>
    <x v="1"/>
    <x v="0"/>
    <d v="2019-05-29T16:59:00"/>
    <d v="2019-05-14T00:00:00"/>
    <n v="0"/>
    <n v="1"/>
    <s v="Jared Smith"/>
    <x v="1"/>
    <n v="11"/>
    <n v="3"/>
    <s v="Other"/>
    <s v="Other"/>
    <s v="New Ticket"/>
    <s v="SLA"/>
    <x v="60"/>
    <x v="0"/>
  </r>
  <r>
    <n v="111200"/>
    <d v="2019-04-30T23:16:00"/>
    <s v="Unable To Received Email Notif. On Passchanged"/>
    <s v="John Brown"/>
    <s v="jbrown@outlook.com"/>
    <x v="0"/>
    <x v="0"/>
    <x v="0"/>
    <x v="1"/>
    <x v="0"/>
    <d v="2019-06-03T17:55:00"/>
    <d v="2019-05-14T00:00:00"/>
    <n v="0"/>
    <n v="1"/>
    <s v="Jared Smith"/>
    <x v="1"/>
    <n v="25"/>
    <n v="3"/>
    <s v="Other"/>
    <s v="Other"/>
    <s v="Close Ticket"/>
    <s v="SLA"/>
    <x v="61"/>
    <x v="0"/>
  </r>
  <r>
    <n v="111201"/>
    <d v="2019-05-01T23:16:00"/>
    <s v="Expense Report Approval Hierarchy Issue"/>
    <s v="Reah Junes"/>
    <s v="rjunes@yahoo.com"/>
    <x v="2"/>
    <x v="0"/>
    <x v="0"/>
    <x v="1"/>
    <x v="0"/>
    <d v="2019-08-22T18:53:00"/>
    <d v="2019-08-19T00:00:00"/>
    <n v="0"/>
    <n v="1"/>
    <s v="Jared Smith"/>
    <x v="0"/>
    <n v="20"/>
    <n v="3"/>
    <s v="Other"/>
    <s v="Other"/>
    <s v="New Ticket"/>
    <s v="SLA"/>
    <x v="62"/>
    <x v="0"/>
  </r>
  <r>
    <n v="111202"/>
    <d v="2019-05-02T23:16:00"/>
    <s v="Can'T Access Dev. Instance"/>
    <s v="Jasper John"/>
    <s v="jasper.john@gmail.com"/>
    <x v="3"/>
    <x v="0"/>
    <x v="0"/>
    <x v="1"/>
    <x v="0"/>
    <d v="2019-06-14T13:52:00"/>
    <d v="2019-05-16T00:00:00"/>
    <n v="0"/>
    <n v="1"/>
    <s v="Jared Smith"/>
    <x v="1"/>
    <n v="14"/>
    <n v="3"/>
    <s v="Other"/>
    <s v="Other"/>
    <s v="Close Ticket"/>
    <s v="SLA"/>
    <x v="63"/>
    <x v="0"/>
  </r>
  <r>
    <n v="111203"/>
    <d v="2019-05-03T23:16:00"/>
    <s v="Jde Prod - Error Status Of Transactions"/>
    <s v="Julius Wright"/>
    <s v="jwirght@outlook.com"/>
    <x v="2"/>
    <x v="0"/>
    <x v="0"/>
    <x v="1"/>
    <x v="0"/>
    <d v="2019-07-10T17:24:00"/>
    <d v="2019-05-16T00:00:00"/>
    <n v="0"/>
    <n v="1"/>
    <s v="Jared Smith"/>
    <x v="0"/>
    <n v="9"/>
    <n v="2"/>
    <s v="Other"/>
    <s v="Other"/>
    <s v="New Ticket"/>
    <s v="SLA"/>
    <x v="61"/>
    <x v="0"/>
  </r>
  <r>
    <n v="111204"/>
    <d v="2019-05-04T23:16:00"/>
    <s v="Cross-Reg Gwa Computation"/>
    <s v="Jasper John"/>
    <s v="jasper.john@gmail.com"/>
    <x v="0"/>
    <x v="0"/>
    <x v="1"/>
    <x v="1"/>
    <x v="0"/>
    <d v="2019-05-28T13:23:00"/>
    <d v="2019-05-17T00:00:00"/>
    <n v="0"/>
    <n v="1"/>
    <s v="Jared Smith"/>
    <x v="1"/>
    <n v="15"/>
    <n v="0"/>
    <s v="Other"/>
    <s v="Other"/>
    <s v="Close Ticket"/>
    <s v="No SLA"/>
    <x v="64"/>
    <x v="0"/>
  </r>
  <r>
    <n v="111205"/>
    <d v="2019-05-05T23:16:00"/>
    <s v="Faculty Roles For Viewing Query Report"/>
    <s v="Jasper John"/>
    <s v="jasper.john@gmail.com"/>
    <x v="3"/>
    <x v="0"/>
    <x v="1"/>
    <x v="1"/>
    <x v="0"/>
    <d v="2019-05-17T17:51:00"/>
    <d v="2019-05-18T00:00:00"/>
    <n v="0"/>
    <n v="1"/>
    <s v="Jared Smith"/>
    <x v="1"/>
    <n v="6"/>
    <n v="2"/>
    <s v="Other"/>
    <s v="Other"/>
    <s v="New Ticket"/>
    <s v="No SLA"/>
    <x v="65"/>
    <x v="1"/>
  </r>
  <r>
    <n v="111206"/>
    <d v="2019-05-06T23:16:00"/>
    <s v="Jde Prod Slowdown 21 May 2019"/>
    <s v="Julius Wright"/>
    <s v="jwirght@outlook.com"/>
    <x v="2"/>
    <x v="0"/>
    <x v="0"/>
    <x v="1"/>
    <x v="0"/>
    <d v="2019-08-27T08:35:00"/>
    <d v="2019-05-22T00:00:00"/>
    <n v="0"/>
    <n v="1"/>
    <s v="Jared Smith"/>
    <x v="0"/>
    <n v="46"/>
    <n v="3"/>
    <s v="Other"/>
    <s v="Other"/>
    <s v="New Ticket"/>
    <s v="SLA"/>
    <x v="66"/>
    <x v="0"/>
  </r>
  <r>
    <n v="111208"/>
    <d v="2019-05-07T23:16:00"/>
    <s v="Jde Prod Error Page Issue "/>
    <s v="Julius Wright"/>
    <s v="jwirght@outlook.com"/>
    <x v="0"/>
    <x v="0"/>
    <x v="0"/>
    <x v="1"/>
    <x v="0"/>
    <d v="2019-07-10T17:26:00"/>
    <d v="2019-07-05T00:00:00"/>
    <n v="0"/>
    <n v="1"/>
    <s v="Jared Smith"/>
    <x v="0"/>
    <n v="14"/>
    <n v="1"/>
    <s v="Other"/>
    <s v="Other"/>
    <s v="New Ticket"/>
    <s v="SLA"/>
    <x v="58"/>
    <x v="1"/>
  </r>
  <r>
    <n v="111210"/>
    <d v="2019-05-08T23:16:00"/>
    <s v="Error Loading Position List In Authority To Travel"/>
    <s v="Paul Jiggins"/>
    <s v="pjiggins@yahoo.com"/>
    <x v="1"/>
    <x v="0"/>
    <x v="0"/>
    <x v="1"/>
    <x v="0"/>
    <d v="2019-06-14T13:54:00"/>
    <d v="2019-06-10T00:00:00"/>
    <n v="0"/>
    <n v="1"/>
    <s v="Jared Smith"/>
    <x v="0"/>
    <n v="9"/>
    <n v="5"/>
    <s v="Other"/>
    <s v="Other"/>
    <s v="New Ticket"/>
    <s v="SLA"/>
    <x v="67"/>
    <x v="0"/>
  </r>
  <r>
    <n v="111211"/>
    <d v="2019-05-09T23:16:00"/>
    <s v="Missing Dynaform Names"/>
    <s v="Atom Short"/>
    <s v="atom.short@gmail.com"/>
    <x v="0"/>
    <x v="1"/>
    <x v="0"/>
    <x v="0"/>
    <x v="0"/>
    <d v="2019-10-01T10:45:00"/>
    <d v="2019-05-28T00:00:00"/>
    <n v="0"/>
    <n v="1"/>
    <s v="Stellar Murad"/>
    <x v="4"/>
    <n v="7"/>
    <n v="0"/>
    <s v="Other"/>
    <s v="Other"/>
    <s v="New Ticket"/>
    <s v="SLA"/>
    <x v="68"/>
    <x v="0"/>
  </r>
  <r>
    <n v="111212"/>
    <d v="2019-05-10T23:16:00"/>
    <s v="Database Access"/>
    <s v="Aurora Miller"/>
    <s v="aurora.miller@outlook.com"/>
    <x v="0"/>
    <x v="0"/>
    <x v="1"/>
    <x v="1"/>
    <x v="0"/>
    <d v="2019-06-21T18:14:00"/>
    <d v="2019-05-28T00:00:00"/>
    <n v="0"/>
    <n v="1"/>
    <s v="Stellar Murad"/>
    <x v="1"/>
    <n v="10"/>
    <n v="0"/>
    <s v="Other"/>
    <s v="Other"/>
    <s v="Close Ticket"/>
    <s v="No SLA"/>
    <x v="68"/>
    <x v="0"/>
  </r>
  <r>
    <n v="111213"/>
    <d v="2019-05-11T23:16:00"/>
    <s v="Request For Read-Only Access To Prod Db"/>
    <s v="Will Roberts"/>
    <s v="wroberts@mailinator.com"/>
    <x v="0"/>
    <x v="0"/>
    <x v="1"/>
    <x v="1"/>
    <x v="0"/>
    <d v="2019-05-31T17:53:00"/>
    <d v="2019-05-29T00:00:00"/>
    <n v="0"/>
    <n v="1"/>
    <s v="Stellar Murad"/>
    <x v="0"/>
    <n v="14"/>
    <n v="1"/>
    <s v="Other"/>
    <s v="Other"/>
    <s v="Close Ticket"/>
    <s v="No SLA"/>
    <x v="69"/>
    <x v="1"/>
  </r>
  <r>
    <n v="111214"/>
    <d v="2019-05-12T23:16:00"/>
    <s v="Jde Prod - Expense Report Approval Issue"/>
    <s v="Julius Wright"/>
    <s v="jwirght@outlook.com"/>
    <x v="0"/>
    <x v="0"/>
    <x v="0"/>
    <x v="1"/>
    <x v="0"/>
    <d v="2019-09-09T12:35:00"/>
    <d v="2019-09-06T00:00:00"/>
    <n v="0"/>
    <n v="1"/>
    <s v="Jared Smith"/>
    <x v="0"/>
    <n v="17"/>
    <n v="5"/>
    <s v="Other"/>
    <s v="Other"/>
    <s v="New Ticket"/>
    <s v="SLA"/>
    <x v="70"/>
    <x v="1"/>
  </r>
  <r>
    <n v="111216"/>
    <d v="2019-05-13T23:16:00"/>
    <s v="Cos Issue-Missing Remarks"/>
    <s v="Paul Jiggins"/>
    <s v="pjiggins@yahoo.com"/>
    <x v="2"/>
    <x v="0"/>
    <x v="0"/>
    <x v="1"/>
    <x v="0"/>
    <d v="2019-06-21T14:47:00"/>
    <d v="2019-06-20T00:00:00"/>
    <n v="0"/>
    <n v="1"/>
    <s v="Jared Smith"/>
    <x v="0"/>
    <n v="14"/>
    <n v="3"/>
    <s v="Other"/>
    <s v="Other"/>
    <s v="New Ticket"/>
    <s v="SLA"/>
    <x v="71"/>
    <x v="1"/>
  </r>
  <r>
    <n v="111217"/>
    <d v="2019-05-14T23:16:00"/>
    <s v="Cos Issue-Application Error Encountered"/>
    <s v="Paul Jiggins"/>
    <s v="pjiggins@yahoo.com"/>
    <x v="2"/>
    <x v="0"/>
    <x v="0"/>
    <x v="1"/>
    <x v="0"/>
    <d v="2019-06-14T14:02:00"/>
    <d v="2019-06-10T00:00:00"/>
    <n v="0"/>
    <n v="1"/>
    <s v="Jared Smith"/>
    <x v="0"/>
    <n v="8"/>
    <n v="3"/>
    <s v="Other"/>
    <s v="Other"/>
    <s v="New Ticket"/>
    <s v="SLA"/>
    <x v="72"/>
    <x v="0"/>
  </r>
  <r>
    <n v="111219"/>
    <d v="2019-05-15T23:16:00"/>
    <s v="Oracle Hrms - Element Entry Setup"/>
    <s v="Wilson Campus"/>
    <s v="wilson.campus@yahoo.com"/>
    <x v="1"/>
    <x v="0"/>
    <x v="1"/>
    <x v="1"/>
    <x v="0"/>
    <d v="2019-06-10T14:52:00"/>
    <d v="2019-06-10T00:00:00"/>
    <n v="0"/>
    <n v="1"/>
    <s v="Jared Smith"/>
    <x v="0"/>
    <n v="14"/>
    <n v="6"/>
    <s v="Other"/>
    <s v="Other"/>
    <s v="New Ticket"/>
    <s v="No SLA"/>
    <x v="67"/>
    <x v="0"/>
  </r>
  <r>
    <n v="111220"/>
    <d v="2019-05-16T23:16:00"/>
    <s v="Workflow Notification Won'T Start"/>
    <s v="Vic Vincent"/>
    <s v="vic.vincent@yahoo.com"/>
    <x v="2"/>
    <x v="0"/>
    <x v="0"/>
    <x v="1"/>
    <x v="0"/>
    <d v="2019-06-21T18:08:00"/>
    <d v="2019-06-10T00:00:00"/>
    <n v="0"/>
    <n v="1"/>
    <s v="Stellar Murad"/>
    <x v="1"/>
    <n v="17"/>
    <n v="1"/>
    <s v="Other"/>
    <s v="Other"/>
    <s v="New Ticket"/>
    <s v="SLA"/>
    <x v="72"/>
    <x v="0"/>
  </r>
  <r>
    <n v="111221"/>
    <d v="2019-05-17T23:16:00"/>
    <s v="Cannot Terminate Assignment Of An Employee"/>
    <s v="Paul Jiggins"/>
    <s v="pjiggins@yahoo.com"/>
    <x v="2"/>
    <x v="0"/>
    <x v="0"/>
    <x v="1"/>
    <x v="0"/>
    <d v="2019-06-14T17:42:00"/>
    <d v="2019-06-13T00:00:00"/>
    <n v="0"/>
    <n v="1"/>
    <s v="Jared Smith"/>
    <x v="0"/>
    <n v="15"/>
    <n v="6"/>
    <s v="Other"/>
    <s v="Other"/>
    <s v="New Ticket"/>
    <s v="SLA"/>
    <x v="73"/>
    <x v="1"/>
  </r>
  <r>
    <n v="111222"/>
    <d v="2019-05-18T23:16:00"/>
    <s v="Create Specific Function In The Responsibility"/>
    <s v="Wilson Campus"/>
    <s v="wilson.campus@yahoo.com"/>
    <x v="1"/>
    <x v="0"/>
    <x v="0"/>
    <x v="1"/>
    <x v="0"/>
    <d v="2019-06-14T14:08:00"/>
    <d v="2019-06-07T00:00:00"/>
    <n v="0"/>
    <n v="1"/>
    <s v="Jared Smith"/>
    <x v="0"/>
    <n v="25"/>
    <n v="8"/>
    <s v="Other"/>
    <s v="Other"/>
    <s v="New Ticket"/>
    <s v="SLA"/>
    <x v="74"/>
    <x v="0"/>
  </r>
  <r>
    <n v="111223"/>
    <d v="2019-05-19T23:16:00"/>
    <s v="Accounts"/>
    <s v="Aurora Miller"/>
    <s v="aurora.miller@outlook.com"/>
    <x v="0"/>
    <x v="0"/>
    <x v="1"/>
    <x v="1"/>
    <x v="0"/>
    <d v="2019-06-10T14:53:00"/>
    <d v="2019-06-04T00:00:00"/>
    <n v="0"/>
    <n v="1"/>
    <s v="Jared Smith"/>
    <x v="1"/>
    <n v="9"/>
    <n v="0"/>
    <s v="Other"/>
    <s v="Other"/>
    <s v="Close Ticket"/>
    <s v="No SLA"/>
    <x v="75"/>
    <x v="1"/>
  </r>
  <r>
    <n v="111224"/>
    <d v="2019-05-20T23:16:00"/>
    <s v="Salary Basis"/>
    <s v="Wilson Campus"/>
    <s v="wilson.campus@yahoo.com"/>
    <x v="2"/>
    <x v="0"/>
    <x v="0"/>
    <x v="1"/>
    <x v="0"/>
    <d v="2019-06-21T16:27:00"/>
    <d v="2019-06-10T00:00:00"/>
    <n v="0"/>
    <n v="1"/>
    <s v="Jared Smith"/>
    <x v="0"/>
    <n v="8"/>
    <n v="3"/>
    <s v="Other"/>
    <s v="Other"/>
    <s v="New Ticket"/>
    <s v="SLA"/>
    <x v="72"/>
    <x v="0"/>
  </r>
  <r>
    <n v="111225"/>
    <d v="2019-05-21T23:16:00"/>
    <s v="Unable To Login In Prod Instance"/>
    <s v="John Brown"/>
    <s v="jbrown@outlook.com"/>
    <x v="1"/>
    <x v="0"/>
    <x v="0"/>
    <x v="1"/>
    <x v="0"/>
    <d v="2019-06-13T13:06:00"/>
    <d v="2019-06-06T00:00:00"/>
    <n v="0"/>
    <n v="1"/>
    <s v="Jared Smith"/>
    <x v="1"/>
    <n v="11"/>
    <n v="1"/>
    <s v="Other"/>
    <s v="Other"/>
    <s v="Close Ticket"/>
    <s v="SLA"/>
    <x v="76"/>
    <x v="0"/>
  </r>
  <r>
    <n v="111226"/>
    <d v="2019-05-22T23:16:00"/>
    <s v="Cannot Delete Duplicate Records Of 3 Employees"/>
    <s v="Paul Jiggins"/>
    <s v="pjiggins@yahoo.com"/>
    <x v="0"/>
    <x v="0"/>
    <x v="0"/>
    <x v="1"/>
    <x v="0"/>
    <d v="2019-06-19T18:13:00"/>
    <d v="2019-06-19T00:00:00"/>
    <n v="0"/>
    <n v="1"/>
    <s v="Jared Smith"/>
    <x v="0"/>
    <n v="17"/>
    <n v="8"/>
    <s v="Other"/>
    <s v="Other"/>
    <s v="New Ticket"/>
    <s v="SLA"/>
    <x v="77"/>
    <x v="1"/>
  </r>
  <r>
    <n v="111227"/>
    <d v="2019-05-23T23:16:00"/>
    <s v="Adding Of Subject Enrollment Issue"/>
    <s v="Aurora Miller"/>
    <s v="aurora.miller@outlook.com"/>
    <x v="2"/>
    <x v="0"/>
    <x v="0"/>
    <x v="1"/>
    <x v="0"/>
    <d v="2019-11-21T17:54:00"/>
    <d v="2019-06-08T00:00:00"/>
    <n v="0"/>
    <n v="1"/>
    <s v="Jared Smith"/>
    <x v="1"/>
    <n v="32"/>
    <n v="4"/>
    <s v="Other"/>
    <s v="Other"/>
    <s v="Close Ticket"/>
    <s v="SLA"/>
    <x v="78"/>
    <x v="0"/>
  </r>
  <r>
    <n v="111228"/>
    <d v="2019-05-24T23:16:00"/>
    <s v="Beacon Solution Account"/>
    <s v="Wilson Campus"/>
    <s v="wilson.campus@yahoo.com"/>
    <x v="0"/>
    <x v="0"/>
    <x v="1"/>
    <x v="1"/>
    <x v="0"/>
    <d v="2019-07-04T19:20:00"/>
    <d v="2019-06-11T00:00:00"/>
    <n v="0"/>
    <n v="1"/>
    <s v="Jared Smith"/>
    <x v="0"/>
    <n v="4"/>
    <n v="0"/>
    <s v="Other"/>
    <s v="Other"/>
    <s v="New Ticket"/>
    <s v="No SLA"/>
    <x v="73"/>
    <x v="0"/>
  </r>
  <r>
    <n v="111229"/>
    <d v="2019-05-25T23:16:00"/>
    <s v="Openvpn Locked Account"/>
    <s v="Paul Jiggins"/>
    <s v="pjiggins@yahoo.com"/>
    <x v="0"/>
    <x v="0"/>
    <x v="1"/>
    <x v="1"/>
    <x v="0"/>
    <d v="2019-06-13T17:38:00"/>
    <d v="2019-06-11T00:00:00"/>
    <n v="0"/>
    <n v="1"/>
    <s v="Jared Smith"/>
    <x v="0"/>
    <n v="11"/>
    <n v="0"/>
    <s v="Other"/>
    <s v="Other"/>
    <s v="New Ticket"/>
    <s v="No SLA"/>
    <x v="73"/>
    <x v="1"/>
  </r>
  <r>
    <n v="111230"/>
    <d v="2019-05-26T23:16:00"/>
    <s v="Jde Test Instance Not Accessible"/>
    <s v="Julius Wright"/>
    <s v="jwirght@outlook.com"/>
    <x v="0"/>
    <x v="0"/>
    <x v="0"/>
    <x v="1"/>
    <x v="0"/>
    <d v="2019-06-28T17:13:00"/>
    <d v="2019-06-11T00:00:00"/>
    <n v="0"/>
    <n v="1"/>
    <s v="Jared Smith"/>
    <x v="0"/>
    <n v="7"/>
    <n v="1"/>
    <s v="Other"/>
    <s v="Other"/>
    <s v="New Ticket"/>
    <s v="SLA"/>
    <x v="73"/>
    <x v="0"/>
  </r>
  <r>
    <n v="111231"/>
    <d v="2019-05-27T23:16:00"/>
    <s v="Jde Error: You Have Encountered An Unexpected...."/>
    <s v="Paul Jiggins"/>
    <s v="pjiggins@yahoo.com"/>
    <x v="0"/>
    <x v="0"/>
    <x v="0"/>
    <x v="1"/>
    <x v="0"/>
    <d v="2019-07-01T17:29:00"/>
    <d v="2019-06-12T00:00:00"/>
    <n v="0"/>
    <n v="1"/>
    <s v="Jared Smith"/>
    <x v="0"/>
    <n v="12"/>
    <n v="3"/>
    <s v="Other"/>
    <s v="Other"/>
    <s v="New Ticket"/>
    <s v="SLA"/>
    <x v="79"/>
    <x v="0"/>
  </r>
  <r>
    <n v="111232"/>
    <d v="2019-05-28T23:16:00"/>
    <s v="No Student Enrolled In Class."/>
    <s v="Jasper John"/>
    <s v="jasper.john@gmail.com"/>
    <x v="0"/>
    <x v="0"/>
    <x v="1"/>
    <x v="1"/>
    <x v="0"/>
    <d v="2019-06-19T18:18:00"/>
    <d v="2019-06-12T00:00:00"/>
    <n v="0"/>
    <n v="1"/>
    <s v="Jared Smith"/>
    <x v="1"/>
    <n v="12"/>
    <n v="2"/>
    <s v="Other"/>
    <s v="Other"/>
    <s v="New Ticket"/>
    <s v="No SLA"/>
    <x v="79"/>
    <x v="0"/>
  </r>
  <r>
    <n v="111234"/>
    <d v="2019-05-29T23:16:00"/>
    <s v="Mysql Server Access Configuration"/>
    <s v="Atom Short"/>
    <s v="atom.short@gmail.com"/>
    <x v="0"/>
    <x v="1"/>
    <x v="1"/>
    <x v="3"/>
    <x v="0"/>
    <d v="2019-10-01T10:46:00"/>
    <d v="2019-06-20T00:00:00"/>
    <n v="0"/>
    <n v="1"/>
    <s v="Stellar Murad"/>
    <x v="2"/>
    <n v="15"/>
    <n v="0"/>
    <s v="Other"/>
    <s v="Other"/>
    <s v="New Ticket"/>
    <s v="No SLA"/>
    <x v="80"/>
    <x v="0"/>
  </r>
  <r>
    <n v="111235"/>
    <d v="2019-05-30T23:16:00"/>
    <s v="Request For Vpn Account"/>
    <s v="Julius Wright"/>
    <s v="jwirght@outlook.com"/>
    <x v="0"/>
    <x v="0"/>
    <x v="1"/>
    <x v="1"/>
    <x v="0"/>
    <d v="2019-06-21T13:47:00"/>
    <d v="2019-06-20T00:00:00"/>
    <n v="0"/>
    <n v="1"/>
    <s v="Jared Smith"/>
    <x v="0"/>
    <n v="7"/>
    <n v="0"/>
    <s v="Other"/>
    <s v="Other"/>
    <s v="Close Ticket"/>
    <s v="No SLA"/>
    <x v="80"/>
    <x v="1"/>
  </r>
  <r>
    <n v="111236"/>
    <d v="2019-05-31T23:16:00"/>
    <s v="Sap Dev Instance Not Accessible"/>
    <s v="Aurora Miller"/>
    <s v="aurora.miller@outlook.com"/>
    <x v="3"/>
    <x v="0"/>
    <x v="0"/>
    <x v="1"/>
    <x v="0"/>
    <d v="2019-07-01T17:31:00"/>
    <d v="2019-06-20T00:00:00"/>
    <n v="0"/>
    <n v="1"/>
    <s v="Jared Smith"/>
    <x v="1"/>
    <n v="10"/>
    <n v="2"/>
    <s v="Other"/>
    <s v="Other"/>
    <s v="Close Ticket"/>
    <s v="SLA"/>
    <x v="81"/>
    <x v="1"/>
  </r>
  <r>
    <n v="111237"/>
    <d v="2019-06-01T23:16:00"/>
    <s v="Saln Report Blank"/>
    <s v="Paul Jiggins"/>
    <s v="pjiggins@yahoo.com"/>
    <x v="0"/>
    <x v="0"/>
    <x v="0"/>
    <x v="1"/>
    <x v="0"/>
    <d v="2019-07-05T17:24:00"/>
    <d v="2019-06-20T00:00:00"/>
    <n v="0"/>
    <n v="1"/>
    <s v="Jared Smith"/>
    <x v="0"/>
    <n v="13"/>
    <n v="2"/>
    <s v="Other"/>
    <s v="Other"/>
    <s v="Close Ticket"/>
    <s v="SLA"/>
    <x v="80"/>
    <x v="0"/>
  </r>
  <r>
    <n v="111238"/>
    <d v="2019-06-02T23:16:00"/>
    <s v="Errors Encountered During Test Instance"/>
    <s v="Melody Thompson"/>
    <s v="mthompson@yahoo.com"/>
    <x v="0"/>
    <x v="0"/>
    <x v="0"/>
    <x v="1"/>
    <x v="0"/>
    <d v="2019-07-05T14:49:00"/>
    <d v="2019-06-20T00:00:00"/>
    <n v="0"/>
    <n v="1"/>
    <s v="Jared Smith"/>
    <x v="0"/>
    <n v="16"/>
    <n v="8"/>
    <s v="Other"/>
    <s v="Other"/>
    <s v="New Ticket"/>
    <s v="SLA"/>
    <x v="80"/>
    <x v="0"/>
  </r>
  <r>
    <n v="111239"/>
    <d v="2019-06-03T23:16:00"/>
    <s v="We Cannot Find Up_Form5_1."/>
    <s v="Jasper John"/>
    <s v="jasper.john@gmail.com"/>
    <x v="3"/>
    <x v="0"/>
    <x v="1"/>
    <x v="1"/>
    <x v="0"/>
    <d v="2019-07-15T15:19:00"/>
    <d v="2019-06-21T00:00:00"/>
    <n v="0"/>
    <n v="1"/>
    <s v="Jared Smith"/>
    <x v="1"/>
    <n v="9"/>
    <n v="1"/>
    <s v="Other"/>
    <s v="Other"/>
    <s v="Close Ticket"/>
    <s v="No SLA"/>
    <x v="82"/>
    <x v="0"/>
  </r>
  <r>
    <n v="111240"/>
    <d v="2019-06-04T23:16:00"/>
    <s v="Vpn Access"/>
    <s v="Marvin Peters"/>
    <s v="mpeters@outlook.com"/>
    <x v="2"/>
    <x v="0"/>
    <x v="0"/>
    <x v="1"/>
    <x v="0"/>
    <d v="2019-07-01T17:33:00"/>
    <d v="2019-06-25T00:00:00"/>
    <n v="0"/>
    <n v="1"/>
    <s v="Jared Smith"/>
    <x v="5"/>
    <n v="6"/>
    <n v="1"/>
    <s v="Other"/>
    <s v="Other"/>
    <s v="Close Ticket"/>
    <s v="SLA"/>
    <x v="83"/>
    <x v="0"/>
  </r>
  <r>
    <n v="111241"/>
    <d v="2019-06-05T23:16:00"/>
    <s v="Project Migration From Dev To Prod Instance"/>
    <s v="John Brown"/>
    <s v="jbrown@outlook.com"/>
    <x v="3"/>
    <x v="0"/>
    <x v="1"/>
    <x v="1"/>
    <x v="0"/>
    <d v="2019-08-27T17:03:00"/>
    <d v="2019-06-25T00:00:00"/>
    <n v="0"/>
    <n v="1"/>
    <s v="Jared Smith"/>
    <x v="1"/>
    <n v="26"/>
    <n v="14"/>
    <s v="Other"/>
    <s v="Other"/>
    <s v="New Ticket"/>
    <s v="No SLA"/>
    <x v="84"/>
    <x v="0"/>
  </r>
  <r>
    <n v="111242"/>
    <d v="2019-06-06T23:16:00"/>
    <s v="Legal Case System Error"/>
    <s v="Sheila Ryder"/>
    <s v="sryder@mailinator.com"/>
    <x v="2"/>
    <x v="1"/>
    <x v="0"/>
    <x v="1"/>
    <x v="1"/>
    <d v="2019-07-05T10:10:00"/>
    <d v="2019-06-28T00:00:00"/>
    <n v="1"/>
    <n v="0"/>
    <s v="Jose Satary"/>
    <x v="2"/>
    <n v="3"/>
    <n v="1"/>
    <s v="Other"/>
    <s v="Other"/>
    <s v="New Ticket"/>
    <s v="SLA"/>
    <x v="85"/>
    <x v="0"/>
  </r>
  <r>
    <n v="111243"/>
    <d v="2019-06-07T23:16:00"/>
    <s v="Legal Case System - Criminal Case"/>
    <s v="Sheila Ryder"/>
    <s v="sryder@mailinator.com"/>
    <x v="2"/>
    <x v="1"/>
    <x v="0"/>
    <x v="1"/>
    <x v="1"/>
    <d v="2019-07-05T10:10:00"/>
    <d v="2019-06-28T00:00:00"/>
    <n v="1"/>
    <n v="0"/>
    <s v="Jared Smith"/>
    <x v="2"/>
    <n v="3"/>
    <n v="0"/>
    <s v="Other"/>
    <s v="Other"/>
    <s v="New Ticket"/>
    <s v="SLA"/>
    <x v="85"/>
    <x v="0"/>
  </r>
  <r>
    <n v="111244"/>
    <d v="2019-06-08T23:16:00"/>
    <s v="Box Unchecked Under The Processed Button"/>
    <s v="Melody Thompson"/>
    <s v="mthompson@yahoo.com"/>
    <x v="0"/>
    <x v="0"/>
    <x v="0"/>
    <x v="1"/>
    <x v="0"/>
    <d v="2019-08-27T17:05:00"/>
    <d v="2019-08-19T00:00:00"/>
    <n v="0"/>
    <n v="1"/>
    <s v="Jared Smith"/>
    <x v="0"/>
    <n v="10"/>
    <n v="1"/>
    <s v="Other"/>
    <s v="Other"/>
    <s v="Close Ticket"/>
    <s v="SLA"/>
    <x v="39"/>
    <x v="0"/>
  </r>
  <r>
    <n v="111245"/>
    <d v="2019-06-09T23:16:00"/>
    <s v="Jde Prod - Withdraw/ Cancel An Approved Er"/>
    <s v="Julius Wright"/>
    <s v="jwirght@outlook.com"/>
    <x v="0"/>
    <x v="0"/>
    <x v="0"/>
    <x v="1"/>
    <x v="0"/>
    <d v="2019-07-09T11:58:00"/>
    <d v="2019-07-02T00:00:00"/>
    <n v="0"/>
    <n v="1"/>
    <s v="Jared Smith"/>
    <x v="0"/>
    <n v="17"/>
    <n v="3"/>
    <s v="Other"/>
    <s v="Other"/>
    <s v="New Ticket"/>
    <s v="SLA"/>
    <x v="84"/>
    <x v="0"/>
  </r>
  <r>
    <n v="111246"/>
    <d v="2019-06-10T23:16:00"/>
    <s v="Batch Process Of Student Groups Not Working."/>
    <s v="Jasper John"/>
    <s v="jasper.john@gmail.com"/>
    <x v="1"/>
    <x v="0"/>
    <x v="0"/>
    <x v="1"/>
    <x v="0"/>
    <d v="2019-10-22T18:12:00"/>
    <d v="2019-07-02T00:00:00"/>
    <n v="0"/>
    <n v="1"/>
    <s v="Jared Smith"/>
    <x v="1"/>
    <n v="14"/>
    <n v="3"/>
    <s v="Other"/>
    <s v="Other"/>
    <s v="Close Ticket"/>
    <s v="SLA"/>
    <x v="86"/>
    <x v="0"/>
  </r>
  <r>
    <n v="111247"/>
    <d v="2019-06-11T23:16:00"/>
    <s v="Unable To Tuition Calc For The Specific Student."/>
    <s v="Jasper John"/>
    <s v="jasper.john@gmail.com"/>
    <x v="2"/>
    <x v="0"/>
    <x v="0"/>
    <x v="1"/>
    <x v="0"/>
    <d v="2019-07-12T17:33:00"/>
    <d v="2019-07-03T00:00:00"/>
    <n v="0"/>
    <n v="1"/>
    <s v="Jared Smith"/>
    <x v="1"/>
    <n v="8"/>
    <n v="2"/>
    <s v="Other"/>
    <s v="Other"/>
    <s v="Close Ticket"/>
    <s v="SLA"/>
    <x v="87"/>
    <x v="0"/>
  </r>
  <r>
    <n v="111248"/>
    <d v="2019-06-12T23:16:00"/>
    <s v="Setup Of Earnings"/>
    <s v="Wilson Campus"/>
    <s v="wilson.campus@yahoo.com"/>
    <x v="2"/>
    <x v="0"/>
    <x v="0"/>
    <x v="1"/>
    <x v="0"/>
    <d v="2019-07-15T17:29:00"/>
    <d v="2019-07-10T00:00:00"/>
    <n v="0"/>
    <n v="1"/>
    <s v="Jared Smith"/>
    <x v="0"/>
    <n v="9"/>
    <n v="2"/>
    <s v="Other"/>
    <s v="Other"/>
    <s v="New Ticket"/>
    <s v="SLA"/>
    <x v="88"/>
    <x v="0"/>
  </r>
  <r>
    <n v="111249"/>
    <d v="2019-06-13T23:16:00"/>
    <s v="Can'T Run A General Payroll Under Dev Environment"/>
    <s v="Melody Thompson"/>
    <s v="mthompson@yahoo.com"/>
    <x v="0"/>
    <x v="0"/>
    <x v="0"/>
    <x v="1"/>
    <x v="0"/>
    <d v="2019-08-27T17:06:00"/>
    <d v="2019-08-19T00:00:00"/>
    <n v="0"/>
    <n v="1"/>
    <s v="Jared Smith"/>
    <x v="0"/>
    <n v="10"/>
    <n v="4"/>
    <s v="Other"/>
    <s v="Other"/>
    <s v="New Ticket"/>
    <s v="SLA"/>
    <x v="39"/>
    <x v="0"/>
  </r>
  <r>
    <n v="111250"/>
    <d v="2019-06-14T23:16:00"/>
    <s v="Appointment For Reps Report Error"/>
    <s v="Paul Jiggins"/>
    <s v="pjiggins@yahoo.com"/>
    <x v="0"/>
    <x v="0"/>
    <x v="1"/>
    <x v="1"/>
    <x v="0"/>
    <d v="2019-07-15T17:26:00"/>
    <d v="2019-07-10T00:00:00"/>
    <n v="0"/>
    <n v="1"/>
    <s v="Jared Smith"/>
    <x v="0"/>
    <n v="16"/>
    <n v="0"/>
    <s v="Other"/>
    <s v="Other"/>
    <s v="New Ticket"/>
    <s v="No SLA"/>
    <x v="89"/>
    <x v="1"/>
  </r>
  <r>
    <n v="111251"/>
    <d v="2019-06-15T23:16:00"/>
    <s v="Error Occurs In Organization"/>
    <s v="Melody Thompson"/>
    <s v="mthompson@yahoo.com"/>
    <x v="0"/>
    <x v="0"/>
    <x v="0"/>
    <x v="1"/>
    <x v="0"/>
    <d v="2019-07-18T17:48:00"/>
    <d v="2019-07-13T00:00:00"/>
    <n v="0"/>
    <n v="1"/>
    <s v="Jared Smith"/>
    <x v="0"/>
    <n v="16"/>
    <n v="7"/>
    <s v="Other"/>
    <s v="Other"/>
    <s v="New Ticket"/>
    <s v="SLA"/>
    <x v="90"/>
    <x v="1"/>
  </r>
  <r>
    <n v="111252"/>
    <d v="2019-06-16T23:16:00"/>
    <s v="Multitenant Error"/>
    <s v="Atom Short"/>
    <s v="atom.short@gmail.com"/>
    <x v="2"/>
    <x v="1"/>
    <x v="0"/>
    <x v="1"/>
    <x v="0"/>
    <d v="2019-07-18T17:31:00"/>
    <d v="2019-07-09T00:00:00"/>
    <n v="0"/>
    <n v="1"/>
    <s v="Stellar Murad"/>
    <x v="2"/>
    <n v="14"/>
    <n v="2"/>
    <s v="Other"/>
    <s v="Other"/>
    <s v="New Ticket"/>
    <s v="SLA"/>
    <x v="58"/>
    <x v="0"/>
  </r>
  <r>
    <n v="111255"/>
    <d v="2019-06-17T23:16:00"/>
    <s v="Enable Report Manager For All"/>
    <s v="Jasper John"/>
    <s v="jasper.john@gmail.com"/>
    <x v="0"/>
    <x v="0"/>
    <x v="1"/>
    <x v="1"/>
    <x v="0"/>
    <d v="2019-07-15T15:15:00"/>
    <d v="2019-07-10T00:00:00"/>
    <n v="0"/>
    <n v="1"/>
    <s v="Jared Smith"/>
    <x v="1"/>
    <n v="7"/>
    <n v="1"/>
    <s v="Other"/>
    <s v="Other"/>
    <s v="Close Ticket"/>
    <s v="No SLA"/>
    <x v="89"/>
    <x v="1"/>
  </r>
  <r>
    <n v="111256"/>
    <d v="2019-06-18T23:16:00"/>
    <s v="Quick Enroll Error"/>
    <s v="John Brown"/>
    <s v="jbrown@outlook.com"/>
    <x v="0"/>
    <x v="0"/>
    <x v="0"/>
    <x v="1"/>
    <x v="0"/>
    <d v="2019-07-15T14:16:00"/>
    <d v="2019-07-10T00:00:00"/>
    <n v="0"/>
    <n v="1"/>
    <s v="Jared Smith"/>
    <x v="1"/>
    <n v="8"/>
    <n v="1"/>
    <s v="Other"/>
    <s v="Other"/>
    <s v="Close Ticket"/>
    <s v="SLA"/>
    <x v="89"/>
    <x v="1"/>
  </r>
  <r>
    <n v="111257"/>
    <d v="2019-06-19T23:16:00"/>
    <s v="Open Vpn Accounts"/>
    <s v="Jasper John"/>
    <s v="jasper.john@gmail.com"/>
    <x v="3"/>
    <x v="0"/>
    <x v="1"/>
    <x v="1"/>
    <x v="0"/>
    <d v="2019-07-15T15:17:00"/>
    <d v="2019-07-10T00:00:00"/>
    <n v="0"/>
    <n v="1"/>
    <s v="Jared Smith"/>
    <x v="5"/>
    <n v="5"/>
    <n v="0"/>
    <s v="Other"/>
    <s v="Other"/>
    <s v="Close Ticket"/>
    <s v="No SLA"/>
    <x v="91"/>
    <x v="1"/>
  </r>
  <r>
    <n v="111258"/>
    <d v="2019-06-20T23:16:00"/>
    <s v="Error 504"/>
    <s v="Marvin Peters"/>
    <s v="mpeters@outlook.com"/>
    <x v="1"/>
    <x v="0"/>
    <x v="0"/>
    <x v="1"/>
    <x v="0"/>
    <d v="2019-07-17T17:49:00"/>
    <d v="2019-07-11T00:00:00"/>
    <n v="0"/>
    <n v="1"/>
    <s v="Jared Smith"/>
    <x v="1"/>
    <n v="10"/>
    <n v="5"/>
    <s v="Other"/>
    <s v="Other"/>
    <s v="Close Ticket"/>
    <s v="SLA"/>
    <x v="92"/>
    <x v="0"/>
  </r>
  <r>
    <n v="111260"/>
    <d v="2019-06-21T23:16:00"/>
    <s v="Sap Dev Instance"/>
    <s v="Bladimir Macdonald"/>
    <s v="bmacdonald@outlook.com"/>
    <x v="0"/>
    <x v="0"/>
    <x v="0"/>
    <x v="1"/>
    <x v="0"/>
    <d v="2019-07-17T17:51:00"/>
    <d v="2019-07-16T00:00:00"/>
    <n v="0"/>
    <n v="1"/>
    <s v="Jared Smith"/>
    <x v="1"/>
    <n v="9"/>
    <n v="1"/>
    <s v="Other"/>
    <s v="Other"/>
    <s v="Close Ticket"/>
    <s v="SLA"/>
    <x v="93"/>
    <x v="1"/>
  </r>
  <r>
    <n v="111261"/>
    <d v="2019-06-22T23:16:00"/>
    <s v="Port Forwarding"/>
    <s v="Jane Wilberts"/>
    <s v="jwilberts@mailinator.com"/>
    <x v="2"/>
    <x v="1"/>
    <x v="1"/>
    <x v="1"/>
    <x v="0"/>
    <d v="2019-10-08T18:28:00"/>
    <d v="2019-07-16T00:00:00"/>
    <n v="0"/>
    <n v="1"/>
    <s v="Stellar Murad"/>
    <x v="6"/>
    <n v="18"/>
    <n v="1"/>
    <s v="Other"/>
    <s v="Other"/>
    <s v="Close Ticket"/>
    <s v="No SLA"/>
    <x v="90"/>
    <x v="0"/>
  </r>
  <r>
    <n v="111262"/>
    <d v="2019-06-23T23:16:00"/>
    <s v="Rehab 260Error"/>
    <s v="Jasper John"/>
    <s v="jasper.john@gmail.com"/>
    <x v="0"/>
    <x v="0"/>
    <x v="0"/>
    <x v="1"/>
    <x v="0"/>
    <d v="2019-08-29T17:02:00"/>
    <d v="2019-07-16T00:00:00"/>
    <n v="0"/>
    <n v="1"/>
    <s v="Jared Smith"/>
    <x v="1"/>
    <n v="23"/>
    <n v="2"/>
    <s v="Other"/>
    <s v="Other"/>
    <s v="New Ticket"/>
    <s v="SLA"/>
    <x v="93"/>
    <x v="0"/>
  </r>
  <r>
    <n v="111263"/>
    <d v="2019-06-24T23:16:00"/>
    <s v="Error Accesing Sap.Edu.Ph"/>
    <s v="Jasper John"/>
    <s v="jasper.john@gmail.com"/>
    <x v="0"/>
    <x v="0"/>
    <x v="0"/>
    <x v="1"/>
    <x v="0"/>
    <d v="2019-08-06T17:36:00"/>
    <d v="2019-07-16T00:00:00"/>
    <n v="0"/>
    <n v="1"/>
    <s v="Jared Smith"/>
    <x v="1"/>
    <n v="7"/>
    <n v="2"/>
    <s v="Other"/>
    <s v="Other"/>
    <s v="New Ticket"/>
    <s v="SLA"/>
    <x v="93"/>
    <x v="0"/>
  </r>
  <r>
    <n v="111264"/>
    <d v="2019-06-25T23:16:00"/>
    <s v="Vpn Account"/>
    <s v="Bladimir Macdonald"/>
    <s v="bmacdonald@outlook.com"/>
    <x v="0"/>
    <x v="0"/>
    <x v="0"/>
    <x v="1"/>
    <x v="0"/>
    <d v="2019-07-29T17:40:00"/>
    <d v="2019-07-18T00:00:00"/>
    <n v="0"/>
    <n v="1"/>
    <s v="Jared Smith"/>
    <x v="1"/>
    <n v="8"/>
    <n v="1"/>
    <s v="Other"/>
    <s v="Other"/>
    <s v="New Ticket"/>
    <s v="SLA"/>
    <x v="94"/>
    <x v="0"/>
  </r>
  <r>
    <n v="111265"/>
    <d v="2019-06-26T23:16:00"/>
    <s v="Bpm Staging Error"/>
    <s v="Atom Short"/>
    <s v="atom.short@gmail.com"/>
    <x v="1"/>
    <x v="1"/>
    <x v="0"/>
    <x v="1"/>
    <x v="0"/>
    <d v="2019-10-01T10:44:00"/>
    <d v="2019-07-19T00:00:00"/>
    <n v="0"/>
    <n v="1"/>
    <s v="Stellar Murad"/>
    <x v="2"/>
    <n v="7"/>
    <n v="0"/>
    <s v="Other"/>
    <s v="Other"/>
    <s v="New Ticket"/>
    <s v="SLA"/>
    <x v="95"/>
    <x v="0"/>
  </r>
  <r>
    <n v="111266"/>
    <d v="2019-06-27T23:16:00"/>
    <s v="Test Instance: How To Unchecked The Required Box"/>
    <s v="Melody Thompson"/>
    <s v="mthompson@yahoo.com"/>
    <x v="0"/>
    <x v="0"/>
    <x v="0"/>
    <x v="1"/>
    <x v="0"/>
    <d v="2019-08-27T17:07:00"/>
    <d v="2019-08-19T00:00:00"/>
    <n v="0"/>
    <n v="1"/>
    <s v="Jared Smith"/>
    <x v="0"/>
    <n v="9"/>
    <n v="3"/>
    <s v="Other"/>
    <s v="Other"/>
    <s v="New Ticket"/>
    <s v="SLA"/>
    <x v="39"/>
    <x v="0"/>
  </r>
  <r>
    <n v="111269"/>
    <d v="2019-06-28T23:16:00"/>
    <s v="Openvpn Problem"/>
    <s v="Wilson Campus"/>
    <s v="wilson.campus@yahoo.com"/>
    <x v="2"/>
    <x v="0"/>
    <x v="0"/>
    <x v="1"/>
    <x v="0"/>
    <d v="2019-07-29T17:39:00"/>
    <d v="2019-07-23T00:00:00"/>
    <n v="0"/>
    <n v="1"/>
    <s v="Jared Smith"/>
    <x v="0"/>
    <n v="9"/>
    <n v="2"/>
    <s v="Other"/>
    <s v="Other"/>
    <s v="New Ticket"/>
    <s v="SLA"/>
    <x v="96"/>
    <x v="0"/>
  </r>
  <r>
    <n v="111270"/>
    <d v="2019-06-29T23:16:00"/>
    <s v="Java.Lang.Nullpointerexception In Dev Environment"/>
    <s v="John Brown"/>
    <s v="jbrown@outlook.com"/>
    <x v="3"/>
    <x v="0"/>
    <x v="0"/>
    <x v="1"/>
    <x v="0"/>
    <d v="2019-07-26T13:22:00"/>
    <d v="2019-07-24T00:00:00"/>
    <n v="0"/>
    <n v="1"/>
    <s v="Jared Smith"/>
    <x v="1"/>
    <n v="7"/>
    <n v="1"/>
    <s v="Other"/>
    <s v="Other"/>
    <s v="Close Ticket"/>
    <s v="SLA"/>
    <x v="97"/>
    <x v="1"/>
  </r>
  <r>
    <n v="111271"/>
    <d v="2019-06-30T23:16:00"/>
    <s v="Missing Content On The Ff Process Objects"/>
    <s v="Atom Short"/>
    <s v="atom.short@gmail.com"/>
    <x v="2"/>
    <x v="1"/>
    <x v="0"/>
    <x v="1"/>
    <x v="0"/>
    <d v="2019-10-01T10:44:00"/>
    <d v="2019-07-25T00:00:00"/>
    <n v="0"/>
    <n v="1"/>
    <s v="Stellar Murad"/>
    <x v="7"/>
    <n v="9"/>
    <n v="7"/>
    <s v="Other"/>
    <s v="Other"/>
    <s v="New Ticket"/>
    <s v="SLA"/>
    <x v="98"/>
    <x v="0"/>
  </r>
  <r>
    <n v="111272"/>
    <d v="2019-07-01T23:16:00"/>
    <s v="Test Instance: Can'T Copy Paste Data In The Field"/>
    <s v="Melody Thompson"/>
    <s v="mthompson@yahoo.com"/>
    <x v="0"/>
    <x v="0"/>
    <x v="0"/>
    <x v="1"/>
    <x v="0"/>
    <d v="2019-08-27T17:09:00"/>
    <d v="2019-08-19T00:00:00"/>
    <n v="0"/>
    <n v="1"/>
    <s v="Jared Smith"/>
    <x v="0"/>
    <n v="22"/>
    <n v="8"/>
    <s v="Other"/>
    <s v="Other"/>
    <s v="New Ticket"/>
    <s v="SLA"/>
    <x v="39"/>
    <x v="0"/>
  </r>
  <r>
    <n v="111273"/>
    <d v="2019-07-02T23:16:00"/>
    <s v="Sql Error Message"/>
    <s v="Aurora Miller"/>
    <s v="aurora.miller@outlook.com"/>
    <x v="2"/>
    <x v="0"/>
    <x v="0"/>
    <x v="1"/>
    <x v="0"/>
    <d v="2019-08-06T08:32:00"/>
    <d v="2019-07-29T00:00:00"/>
    <n v="0"/>
    <n v="1"/>
    <s v="Jared Smith"/>
    <x v="1"/>
    <n v="10"/>
    <n v="6"/>
    <s v="Other"/>
    <s v="Other"/>
    <s v="New Ticket"/>
    <s v="SLA"/>
    <x v="99"/>
    <x v="0"/>
  </r>
  <r>
    <n v="111274"/>
    <d v="2019-07-03T23:16:00"/>
    <s v="Altering Position Type"/>
    <s v="Troy Daniels"/>
    <s v="troy.daniels@outlook.com"/>
    <x v="0"/>
    <x v="0"/>
    <x v="0"/>
    <x v="1"/>
    <x v="0"/>
    <d v="2019-08-07T17:09:00"/>
    <d v="2019-08-02T00:00:00"/>
    <n v="0"/>
    <n v="1"/>
    <s v="Jared Smith"/>
    <x v="0"/>
    <n v="9"/>
    <n v="3"/>
    <s v="Other"/>
    <s v="Other"/>
    <s v="New Ticket"/>
    <s v="SLA"/>
    <x v="100"/>
    <x v="1"/>
  </r>
  <r>
    <n v="111275"/>
    <d v="2019-07-04T23:16:00"/>
    <s v="Prod: Can'T Delete Records Under Research Fields"/>
    <s v="Melody Thompson"/>
    <s v="mthompson@yahoo.com"/>
    <x v="0"/>
    <x v="0"/>
    <x v="0"/>
    <x v="1"/>
    <x v="0"/>
    <d v="2019-08-06T17:34:00"/>
    <d v="2019-07-31T00:00:00"/>
    <n v="0"/>
    <n v="1"/>
    <s v="Jared Smith"/>
    <x v="0"/>
    <n v="12"/>
    <n v="5"/>
    <s v="Other"/>
    <s v="Other"/>
    <s v="New Ticket"/>
    <s v="SLA"/>
    <x v="97"/>
    <x v="1"/>
  </r>
  <r>
    <n v="111276"/>
    <d v="2019-07-05T23:16:00"/>
    <s v="Adding Flexfield"/>
    <s v="Troy Daniels"/>
    <s v="troy.daniels@outlook.com"/>
    <x v="0"/>
    <x v="0"/>
    <x v="0"/>
    <x v="1"/>
    <x v="0"/>
    <d v="2019-08-06T17:33:00"/>
    <d v="2019-08-01T00:00:00"/>
    <n v="0"/>
    <n v="1"/>
    <s v="Jared Smith"/>
    <x v="0"/>
    <n v="16"/>
    <n v="3"/>
    <s v="Other"/>
    <s v="Other"/>
    <s v="New Ticket"/>
    <s v="SLA"/>
    <x v="101"/>
    <x v="1"/>
  </r>
  <r>
    <n v="111277"/>
    <d v="2019-07-06T23:16:00"/>
    <s v="Creation Of Vpn Account"/>
    <s v="Troy Daniels"/>
    <s v="troy.daniels@outlook.com"/>
    <x v="0"/>
    <x v="0"/>
    <x v="1"/>
    <x v="1"/>
    <x v="0"/>
    <d v="2019-08-06T17:41:00"/>
    <d v="2019-07-31T00:00:00"/>
    <n v="0"/>
    <n v="1"/>
    <s v="Jared Smith"/>
    <x v="5"/>
    <n v="9"/>
    <n v="0"/>
    <s v="Other"/>
    <s v="Other"/>
    <s v="New Ticket"/>
    <s v="No SLA"/>
    <x v="97"/>
    <x v="1"/>
  </r>
  <r>
    <n v="111278"/>
    <d v="2019-07-07T23:16:00"/>
    <s v="Vpn Account"/>
    <s v="Julius Wright"/>
    <s v="jwirght@outlook.com"/>
    <x v="0"/>
    <x v="0"/>
    <x v="1"/>
    <x v="1"/>
    <x v="0"/>
    <d v="2019-08-13T14:25:00"/>
    <d v="2019-08-01T00:00:00"/>
    <n v="0"/>
    <n v="1"/>
    <s v="Jared Smith"/>
    <x v="5"/>
    <n v="5"/>
    <n v="0"/>
    <s v="Other"/>
    <s v="Other"/>
    <s v="New Ticket"/>
    <s v="No SLA"/>
    <x v="101"/>
    <x v="0"/>
  </r>
  <r>
    <n v="111279"/>
    <d v="2019-07-08T23:16:00"/>
    <s v="Sql Database Account Prod"/>
    <s v="Julius Wright"/>
    <s v="jwirght@outlook.com"/>
    <x v="0"/>
    <x v="0"/>
    <x v="1"/>
    <x v="1"/>
    <x v="0"/>
    <d v="2019-08-13T14:26:00"/>
    <d v="2019-08-01T00:00:00"/>
    <n v="0"/>
    <n v="1"/>
    <s v="Jared Smith"/>
    <x v="0"/>
    <n v="6"/>
    <n v="0"/>
    <s v="Other"/>
    <s v="Other"/>
    <s v="New Ticket"/>
    <s v="No SLA"/>
    <x v="101"/>
    <x v="0"/>
  </r>
  <r>
    <n v="111280"/>
    <d v="2019-07-09T23:16:00"/>
    <s v="Beacon Support Ticket Account"/>
    <s v="Julius Wright"/>
    <s v="jwirght@outlook.com"/>
    <x v="0"/>
    <x v="0"/>
    <x v="1"/>
    <x v="1"/>
    <x v="0"/>
    <d v="2019-09-02T17:30:00"/>
    <d v="2019-08-02T00:00:00"/>
    <n v="0"/>
    <n v="1"/>
    <s v="Jared Smith"/>
    <x v="0"/>
    <n v="9"/>
    <n v="0"/>
    <s v="Other"/>
    <s v="Other"/>
    <s v="New Ticket"/>
    <s v="No SLA"/>
    <x v="100"/>
    <x v="0"/>
  </r>
  <r>
    <n v="111282"/>
    <d v="2019-07-10T23:16:00"/>
    <s v="Error In Process Request."/>
    <s v="Jasper John"/>
    <s v="jasper.john@gmail.com"/>
    <x v="0"/>
    <x v="0"/>
    <x v="0"/>
    <x v="1"/>
    <x v="0"/>
    <d v="2019-08-20T17:01:00"/>
    <d v="2019-08-13T00:00:00"/>
    <n v="0"/>
    <n v="1"/>
    <s v="Jared Smith"/>
    <x v="1"/>
    <n v="13"/>
    <n v="3"/>
    <s v="Other"/>
    <s v="Other"/>
    <s v="New Ticket"/>
    <s v="SLA"/>
    <x v="102"/>
    <x v="0"/>
  </r>
  <r>
    <n v="111283"/>
    <d v="2019-07-11T23:16:00"/>
    <s v="Jde Prod Not Available "/>
    <s v="Julius Wright"/>
    <s v="jwirght@outlook.com"/>
    <x v="1"/>
    <x v="0"/>
    <x v="0"/>
    <x v="1"/>
    <x v="0"/>
    <d v="2019-08-28T11:09:00"/>
    <d v="2019-08-08T00:00:00"/>
    <n v="0"/>
    <n v="1"/>
    <s v="Jared Smith"/>
    <x v="0"/>
    <n v="9"/>
    <n v="1"/>
    <s v="Other"/>
    <s v="Other"/>
    <s v="New Ticket"/>
    <s v="SLA"/>
    <x v="103"/>
    <x v="0"/>
  </r>
  <r>
    <n v="111284"/>
    <d v="2019-07-12T23:16:00"/>
    <s v="Can'T Access Odsm"/>
    <s v="Marvin Peters"/>
    <s v="mpeters@outlook.com"/>
    <x v="2"/>
    <x v="0"/>
    <x v="0"/>
    <x v="1"/>
    <x v="0"/>
    <d v="2019-08-20T17:04:00"/>
    <d v="2019-08-13T00:00:00"/>
    <n v="0"/>
    <n v="1"/>
    <s v="Jared Smith"/>
    <x v="1"/>
    <n v="11"/>
    <n v="2"/>
    <s v="Other"/>
    <s v="Other"/>
    <s v="New Ticket"/>
    <s v="SLA"/>
    <x v="104"/>
    <x v="0"/>
  </r>
  <r>
    <n v="111285"/>
    <d v="2019-07-13T23:16:00"/>
    <s v="Removing Student Program/Plan."/>
    <s v="Jasper John"/>
    <s v="jasper.john@gmail.com"/>
    <x v="3"/>
    <x v="0"/>
    <x v="0"/>
    <x v="1"/>
    <x v="0"/>
    <d v="2019-12-13T18:06:00"/>
    <d v="2019-08-10T00:00:00"/>
    <n v="0"/>
    <n v="1"/>
    <s v="Jared Smith"/>
    <x v="1"/>
    <n v="26"/>
    <n v="2"/>
    <s v="Other"/>
    <s v="Other"/>
    <s v="New Ticket"/>
    <s v="SLA"/>
    <x v="105"/>
    <x v="0"/>
  </r>
  <r>
    <n v="111286"/>
    <d v="2019-07-14T23:16:00"/>
    <s v="[Test Instance] Hung Concurrent Requests"/>
    <s v="Kimberly Jones"/>
    <s v="kjones@outlook.com"/>
    <x v="2"/>
    <x v="0"/>
    <x v="0"/>
    <x v="1"/>
    <x v="0"/>
    <d v="2019-09-02T17:20:00"/>
    <d v="2019-08-14T00:00:00"/>
    <n v="0"/>
    <n v="1"/>
    <s v="Jared Smith"/>
    <x v="0"/>
    <n v="12"/>
    <n v="2"/>
    <s v="Other"/>
    <s v="Other"/>
    <s v="New Ticket"/>
    <s v="SLA"/>
    <x v="106"/>
    <x v="0"/>
  </r>
  <r>
    <n v="111287"/>
    <d v="2019-07-15T23:16:00"/>
    <s v="Integration Gateway Error"/>
    <s v="John Brown"/>
    <s v="jbrown@outlook.com"/>
    <x v="3"/>
    <x v="0"/>
    <x v="0"/>
    <x v="1"/>
    <x v="0"/>
    <d v="2019-08-27T17:10:00"/>
    <d v="2019-08-15T00:00:00"/>
    <n v="0"/>
    <n v="1"/>
    <s v="Jared Smith"/>
    <x v="1"/>
    <n v="7"/>
    <n v="2"/>
    <s v="Other"/>
    <s v="Other"/>
    <s v="New Ticket"/>
    <s v="SLA"/>
    <x v="107"/>
    <x v="1"/>
  </r>
  <r>
    <n v="111288"/>
    <d v="2019-07-16T23:16:00"/>
    <s v="Test Instance - License Expired"/>
    <s v="Wilson Campus"/>
    <s v="wilson.campus@yahoo.com"/>
    <x v="2"/>
    <x v="0"/>
    <x v="0"/>
    <x v="1"/>
    <x v="0"/>
    <d v="2019-08-29T17:04:00"/>
    <d v="2019-08-20T00:00:00"/>
    <n v="0"/>
    <n v="1"/>
    <s v="Jared Smith"/>
    <x v="0"/>
    <n v="9"/>
    <n v="3"/>
    <s v="Other"/>
    <s v="Other"/>
    <s v="New Ticket"/>
    <s v="SLA"/>
    <x v="105"/>
    <x v="0"/>
  </r>
  <r>
    <n v="111289"/>
    <d v="2019-07-17T23:16:00"/>
    <s v="Unable To Tuition Calculate The Student "/>
    <s v="Bladimir Macdonald"/>
    <s v="bmacdonald@outlook.com"/>
    <x v="0"/>
    <x v="0"/>
    <x v="0"/>
    <x v="1"/>
    <x v="0"/>
    <d v="2019-10-15T17:14:00"/>
    <d v="2019-08-20T00:00:00"/>
    <n v="0"/>
    <n v="1"/>
    <s v="Jared Smith"/>
    <x v="1"/>
    <n v="16"/>
    <n v="5"/>
    <s v="Other"/>
    <s v="Other"/>
    <s v="New Ticket"/>
    <s v="SLA"/>
    <x v="108"/>
    <x v="0"/>
  </r>
  <r>
    <n v="111290"/>
    <d v="2019-07-18T23:16:00"/>
    <s v="Error On Submitting Authority To Fill"/>
    <s v="Troy Daniels"/>
    <s v="troy.daniels@outlook.com"/>
    <x v="0"/>
    <x v="0"/>
    <x v="0"/>
    <x v="1"/>
    <x v="0"/>
    <d v="2019-09-03T17:48:00"/>
    <d v="2019-08-29T00:00:00"/>
    <n v="0"/>
    <n v="1"/>
    <s v="Jared Smith"/>
    <x v="0"/>
    <n v="13"/>
    <n v="4"/>
    <s v="Other"/>
    <s v="Other"/>
    <s v="New Ticket"/>
    <s v="SLA"/>
    <x v="109"/>
    <x v="1"/>
  </r>
  <r>
    <n v="111292"/>
    <d v="2019-07-19T23:16:00"/>
    <s v="Update The Landing Page"/>
    <s v="John Brown"/>
    <s v="jbrown@outlook.com"/>
    <x v="2"/>
    <x v="0"/>
    <x v="1"/>
    <x v="1"/>
    <x v="0"/>
    <d v="2019-09-11T17:19:00"/>
    <d v="2019-08-28T00:00:00"/>
    <n v="0"/>
    <n v="1"/>
    <s v="Jared Smith"/>
    <x v="1"/>
    <n v="21"/>
    <n v="5"/>
    <s v="Other"/>
    <s v="Other"/>
    <s v="New Ticket"/>
    <s v="No SLA"/>
    <x v="110"/>
    <x v="0"/>
  </r>
  <r>
    <n v="111293"/>
    <d v="2019-07-20T23:16:00"/>
    <s v="Prod: Find A Specific Table In Oracle"/>
    <s v="Melody Thompson"/>
    <s v="mthompson@yahoo.com"/>
    <x v="0"/>
    <x v="0"/>
    <x v="1"/>
    <x v="1"/>
    <x v="0"/>
    <d v="2019-08-30T14:42:00"/>
    <d v="2019-08-30T00:00:00"/>
    <n v="0"/>
    <n v="1"/>
    <s v="Jared Smith"/>
    <x v="0"/>
    <n v="5"/>
    <n v="0"/>
    <s v="Other"/>
    <s v="Other"/>
    <s v="New Ticket"/>
    <s v="No SLA"/>
    <x v="111"/>
    <x v="1"/>
  </r>
  <r>
    <n v="111294"/>
    <d v="2019-07-21T23:16:00"/>
    <s v="Jde Prod Error In Paying A Dv"/>
    <s v="Julius Wright"/>
    <s v="jwirght@outlook.com"/>
    <x v="0"/>
    <x v="0"/>
    <x v="0"/>
    <x v="1"/>
    <x v="0"/>
    <d v="2019-09-18T17:19:00"/>
    <d v="2019-09-13T00:00:00"/>
    <n v="0"/>
    <n v="1"/>
    <s v="Jared Smith"/>
    <x v="0"/>
    <n v="20"/>
    <n v="5"/>
    <s v="Other"/>
    <s v="Other"/>
    <s v="New Ticket"/>
    <s v="SLA"/>
    <x v="112"/>
    <x v="1"/>
  </r>
  <r>
    <n v="111295"/>
    <d v="2019-07-22T23:16:00"/>
    <s v="Restart Of Instances"/>
    <s v="Aurora Miller"/>
    <s v="aurora.miller@outlook.com"/>
    <x v="3"/>
    <x v="0"/>
    <x v="1"/>
    <x v="1"/>
    <x v="0"/>
    <d v="2019-11-14T17:59:00"/>
    <d v="2019-09-03T00:00:00"/>
    <n v="0"/>
    <n v="1"/>
    <s v="Jared Smith"/>
    <x v="1"/>
    <n v="13"/>
    <n v="0"/>
    <s v="Other"/>
    <s v="Other"/>
    <s v="Close Ticket"/>
    <s v="No SLA"/>
    <x v="113"/>
    <x v="0"/>
  </r>
  <r>
    <n v="111296"/>
    <d v="2019-07-23T23:16:00"/>
    <s v="Jde Prod Error In Validation Of Dv"/>
    <s v="Julius Wright"/>
    <s v="jwirght@outlook.com"/>
    <x v="2"/>
    <x v="0"/>
    <x v="0"/>
    <x v="1"/>
    <x v="0"/>
    <d v="2019-09-18T17:21:00"/>
    <d v="2019-09-13T00:00:00"/>
    <n v="0"/>
    <n v="1"/>
    <s v="Jared Smith"/>
    <x v="0"/>
    <n v="19"/>
    <n v="1"/>
    <s v="Other"/>
    <s v="Other"/>
    <s v="New Ticket"/>
    <s v="SLA"/>
    <x v="114"/>
    <x v="0"/>
  </r>
  <r>
    <n v="111297"/>
    <d v="2019-07-24T23:16:00"/>
    <s v="Issue With Journal Import Via Journal Wizard"/>
    <s v="Kimberly Jones"/>
    <s v="kjones@outlook.com"/>
    <x v="2"/>
    <x v="0"/>
    <x v="0"/>
    <x v="1"/>
    <x v="0"/>
    <d v="2019-09-26T16:52:00"/>
    <d v="2019-09-23T00:00:00"/>
    <n v="0"/>
    <n v="1"/>
    <s v="Jared Smith"/>
    <x v="0"/>
    <n v="32"/>
    <n v="8"/>
    <s v="Other"/>
    <s v="Other"/>
    <s v="New Ticket"/>
    <s v="SLA"/>
    <x v="115"/>
    <x v="0"/>
  </r>
  <r>
    <n v="111298"/>
    <d v="2019-07-25T23:16:00"/>
    <s v="Unable To Get Term Begin Date. "/>
    <s v="Bladimir Macdonald"/>
    <s v="bmacdonald@outlook.com"/>
    <x v="0"/>
    <x v="0"/>
    <x v="0"/>
    <x v="1"/>
    <x v="0"/>
    <d v="2019-09-17T17:00:00"/>
    <d v="2019-09-10T00:00:00"/>
    <n v="0"/>
    <n v="1"/>
    <s v="Jared Smith"/>
    <x v="0"/>
    <n v="10"/>
    <n v="2"/>
    <s v="Other"/>
    <s v="Other"/>
    <s v="New Ticket"/>
    <s v="SLA"/>
    <x v="113"/>
    <x v="0"/>
  </r>
  <r>
    <n v="111299"/>
    <d v="2019-07-26T23:16:00"/>
    <s v="Jde Test: Error In Java Applet"/>
    <s v="Melody Thompson"/>
    <s v="mthompson@yahoo.com"/>
    <x v="2"/>
    <x v="0"/>
    <x v="0"/>
    <x v="1"/>
    <x v="0"/>
    <d v="2019-09-17T17:02:00"/>
    <d v="2019-09-10T00:00:00"/>
    <n v="0"/>
    <n v="1"/>
    <s v="Jared Smith"/>
    <x v="0"/>
    <n v="7"/>
    <n v="1"/>
    <s v="Other"/>
    <s v="Other"/>
    <s v="Open"/>
    <s v="SLA"/>
    <x v="70"/>
    <x v="0"/>
  </r>
  <r>
    <n v="111300"/>
    <d v="2019-07-27T23:16:00"/>
    <s v="Prod: Error In Procurement"/>
    <s v="Riza Richardson"/>
    <s v="rrichardson@mailinator.com"/>
    <x v="0"/>
    <x v="0"/>
    <x v="0"/>
    <x v="1"/>
    <x v="0"/>
    <d v="2019-09-20T08:18:00"/>
    <d v="2019-09-16T00:00:00"/>
    <n v="0"/>
    <n v="1"/>
    <s v="Jared Smith"/>
    <x v="0"/>
    <n v="13"/>
    <n v="5"/>
    <s v="Other"/>
    <s v="Other"/>
    <s v="New Ticket"/>
    <s v="SLA"/>
    <x v="116"/>
    <x v="1"/>
  </r>
  <r>
    <n v="111301"/>
    <d v="2019-07-28T23:16:00"/>
    <s v="Password Reset"/>
    <s v="Tomi Yamamoto"/>
    <s v="tyamamoto@gmail.com"/>
    <x v="2"/>
    <x v="1"/>
    <x v="1"/>
    <x v="1"/>
    <x v="0"/>
    <d v="2019-10-21T13:45:00"/>
    <d v="2019-09-17T00:00:00"/>
    <n v="0"/>
    <n v="1"/>
    <s v="Stellar Murad"/>
    <x v="6"/>
    <n v="10"/>
    <n v="2"/>
    <s v="Other"/>
    <s v="Other"/>
    <s v="New Ticket"/>
    <s v="No SLA"/>
    <x v="112"/>
    <x v="0"/>
  </r>
  <r>
    <n v="111302"/>
    <d v="2019-07-29T23:16:00"/>
    <s v="Query Manager Error"/>
    <s v="Marvin Peters"/>
    <s v="mpeters@outlook.com"/>
    <x v="0"/>
    <x v="0"/>
    <x v="0"/>
    <x v="1"/>
    <x v="0"/>
    <d v="2019-09-20T10:39:00"/>
    <d v="2019-09-18T00:00:00"/>
    <n v="0"/>
    <n v="1"/>
    <s v="Jared Smith"/>
    <x v="1"/>
    <n v="8"/>
    <n v="2"/>
    <s v="Other"/>
    <s v="Other"/>
    <s v="Close Ticket"/>
    <s v="SLA"/>
    <x v="117"/>
    <x v="1"/>
  </r>
  <r>
    <n v="111303"/>
    <d v="2019-07-30T23:16:00"/>
    <s v="Double Amount In Eor/View Customer Account"/>
    <s v="Bladimir Macdonald"/>
    <s v="bmacdonald@outlook.com"/>
    <x v="0"/>
    <x v="0"/>
    <x v="0"/>
    <x v="1"/>
    <x v="0"/>
    <d v="2019-12-13T18:05:00"/>
    <d v="2019-09-19T00:00:00"/>
    <n v="0"/>
    <n v="1"/>
    <s v="Jared Smith"/>
    <x v="1"/>
    <n v="13"/>
    <n v="1"/>
    <s v="Other"/>
    <s v="Other"/>
    <s v="Close Ticket"/>
    <s v="SLA"/>
    <x v="115"/>
    <x v="0"/>
  </r>
  <r>
    <n v="111304"/>
    <d v="2019-07-31T23:16:00"/>
    <s v="Project Migration From Dev To Prod Instance"/>
    <s v="Bladimir Macdonald"/>
    <s v="bmacdonald@outlook.com"/>
    <x v="0"/>
    <x v="0"/>
    <x v="1"/>
    <x v="1"/>
    <x v="0"/>
    <d v="2019-09-26T16:51:00"/>
    <d v="2019-09-20T00:00:00"/>
    <n v="0"/>
    <n v="1"/>
    <s v="Jared Smith"/>
    <x v="1"/>
    <n v="6"/>
    <n v="0"/>
    <s v="Other"/>
    <s v="Other"/>
    <s v="New Ticket"/>
    <s v="No SLA"/>
    <x v="118"/>
    <x v="1"/>
  </r>
  <r>
    <n v="111305"/>
    <d v="2019-08-01T23:16:00"/>
    <s v="Data Error In Production Instance"/>
    <s v="Marvin Peters"/>
    <s v="mpeters@outlook.com"/>
    <x v="0"/>
    <x v="0"/>
    <x v="0"/>
    <x v="1"/>
    <x v="0"/>
    <d v="2019-10-03T17:41:00"/>
    <d v="2019-09-21T00:00:00"/>
    <n v="0"/>
    <n v="1"/>
    <s v="Jared Smith"/>
    <x v="1"/>
    <n v="11"/>
    <n v="1"/>
    <s v="Other"/>
    <s v="Other"/>
    <s v="Close Ticket"/>
    <s v="SLA"/>
    <x v="118"/>
    <x v="0"/>
  </r>
  <r>
    <n v="111306"/>
    <d v="2019-08-02T23:16:00"/>
    <s v="Palo Alto Device No Lights On Lan Ports"/>
    <s v="Tomi Yamamoto"/>
    <s v="tyamamoto@gmail.com"/>
    <x v="1"/>
    <x v="1"/>
    <x v="0"/>
    <x v="1"/>
    <x v="0"/>
    <d v="2019-09-27T17:04:00"/>
    <d v="2019-09-21T00:00:00"/>
    <n v="0"/>
    <n v="1"/>
    <s v="Stellar Murad"/>
    <x v="6"/>
    <n v="11"/>
    <n v="2"/>
    <s v="Other"/>
    <s v="Other"/>
    <s v="New Ticket"/>
    <s v="SLA"/>
    <x v="119"/>
    <x v="0"/>
  </r>
  <r>
    <n v="111307"/>
    <d v="2019-08-03T23:16:00"/>
    <s v="Test Instance: App-Pay-07722 Error"/>
    <s v="Melody Thompson"/>
    <s v="mthompson@yahoo.com"/>
    <x v="0"/>
    <x v="0"/>
    <x v="0"/>
    <x v="1"/>
    <x v="0"/>
    <d v="2019-09-27T08:13:00"/>
    <d v="2019-09-26T00:00:00"/>
    <n v="0"/>
    <n v="1"/>
    <s v="Jared Smith"/>
    <x v="0"/>
    <n v="9"/>
    <n v="5"/>
    <s v="Other"/>
    <s v="Other"/>
    <s v="New Ticket"/>
    <s v="SLA"/>
    <x v="120"/>
    <x v="1"/>
  </r>
  <r>
    <n v="111308"/>
    <d v="2019-08-04T23:16:00"/>
    <s v="Jde Test Instance Slowdown"/>
    <s v="Julius Wright"/>
    <s v="jwirght@outlook.com"/>
    <x v="0"/>
    <x v="0"/>
    <x v="0"/>
    <x v="1"/>
    <x v="0"/>
    <d v="2019-10-07T17:11:00"/>
    <d v="2019-09-26T00:00:00"/>
    <n v="0"/>
    <n v="1"/>
    <s v="Jared Smith"/>
    <x v="0"/>
    <n v="7"/>
    <n v="1"/>
    <s v="Other"/>
    <s v="Other"/>
    <s v="New Ticket"/>
    <s v="SLA"/>
    <x v="120"/>
    <x v="0"/>
  </r>
  <r>
    <n v="111309"/>
    <d v="2019-08-05T23:16:00"/>
    <s v="Unable To Submit Certificates And Service Records"/>
    <s v="Troy Daniels"/>
    <s v="troy.daniels@outlook.com"/>
    <x v="0"/>
    <x v="0"/>
    <x v="0"/>
    <x v="1"/>
    <x v="0"/>
    <d v="2019-10-02T17:18:00"/>
    <d v="2019-09-27T00:00:00"/>
    <n v="0"/>
    <n v="1"/>
    <s v="Jared Smith"/>
    <x v="0"/>
    <n v="10"/>
    <n v="3"/>
    <s v="Other"/>
    <s v="Other"/>
    <s v="New Ticket"/>
    <s v="SLA"/>
    <x v="121"/>
    <x v="1"/>
  </r>
  <r>
    <n v="111310"/>
    <d v="2019-08-06T23:16:00"/>
    <s v="Test Instance: Modify Employee Categories"/>
    <s v="Melody Thompson"/>
    <s v="mthompson@yahoo.com"/>
    <x v="0"/>
    <x v="0"/>
    <x v="1"/>
    <x v="1"/>
    <x v="0"/>
    <d v="2019-09-27T17:25:00"/>
    <d v="2019-09-27T00:00:00"/>
    <n v="0"/>
    <n v="1"/>
    <s v="Jared Smith"/>
    <x v="0"/>
    <n v="6"/>
    <n v="5"/>
    <s v="Other"/>
    <s v="Other"/>
    <s v="New Ticket"/>
    <s v="No SLA"/>
    <x v="121"/>
    <x v="1"/>
  </r>
  <r>
    <n v="111311"/>
    <d v="2019-08-07T23:16:00"/>
    <s v="Duplicates Subject In Eor."/>
    <s v="Jasper John"/>
    <s v="jasper.john@gmail.com"/>
    <x v="0"/>
    <x v="0"/>
    <x v="0"/>
    <x v="1"/>
    <x v="0"/>
    <d v="2019-10-09T17:06:00"/>
    <d v="2019-09-30T00:00:00"/>
    <n v="0"/>
    <n v="1"/>
    <s v="Jared Smith"/>
    <x v="1"/>
    <n v="17"/>
    <n v="3"/>
    <s v="Other"/>
    <s v="Other"/>
    <s v="New Ticket"/>
    <s v="SLA"/>
    <x v="122"/>
    <x v="0"/>
  </r>
  <r>
    <n v="111312"/>
    <d v="2019-08-08T23:16:00"/>
    <s v="Palo Alto Blocking Internet Of User"/>
    <s v="Tomi Yamamoto"/>
    <s v="tyamamoto@gmail.com"/>
    <x v="2"/>
    <x v="1"/>
    <x v="0"/>
    <x v="1"/>
    <x v="0"/>
    <d v="2019-10-21T13:46:00"/>
    <d v="2019-10-01T00:00:00"/>
    <n v="0"/>
    <n v="1"/>
    <s v="Stellar Murad"/>
    <x v="6"/>
    <n v="4"/>
    <n v="0"/>
    <s v="Other"/>
    <s v="Other"/>
    <s v="New Ticket"/>
    <s v="SLA"/>
    <x v="121"/>
    <x v="0"/>
  </r>
  <r>
    <n v="111313"/>
    <d v="2019-08-09T23:16:00"/>
    <s v="Modifying Of Fields In External Learning"/>
    <s v="Troy Daniels"/>
    <s v="troy.daniels@outlook.com"/>
    <x v="0"/>
    <x v="0"/>
    <x v="1"/>
    <x v="1"/>
    <x v="0"/>
    <d v="2019-10-16T17:40:00"/>
    <d v="2019-10-14T00:00:00"/>
    <n v="0"/>
    <n v="1"/>
    <s v="Jared Smith"/>
    <x v="0"/>
    <n v="10"/>
    <n v="3"/>
    <s v="Other"/>
    <s v="Other"/>
    <s v="New Ticket"/>
    <s v="No SLA"/>
    <x v="123"/>
    <x v="1"/>
  </r>
  <r>
    <n v="111314"/>
    <d v="2019-08-10T23:16:00"/>
    <s v="Jde Prod Slowdown 02-Oct-2019"/>
    <s v="Julius Wright"/>
    <s v="jwirght@outlook.com"/>
    <x v="2"/>
    <x v="0"/>
    <x v="0"/>
    <x v="1"/>
    <x v="0"/>
    <d v="2019-10-09T11:27:00"/>
    <d v="2019-10-03T00:00:00"/>
    <n v="0"/>
    <n v="1"/>
    <s v="Jared Smith"/>
    <x v="0"/>
    <n v="8"/>
    <n v="1"/>
    <s v="Other"/>
    <s v="Other"/>
    <s v="New Ticket"/>
    <s v="SLA"/>
    <x v="124"/>
    <x v="0"/>
  </r>
  <r>
    <n v="111315"/>
    <d v="2019-08-11T23:16:00"/>
    <s v="Jde Prod Dv Approval Issue"/>
    <s v="Julius Wright"/>
    <s v="jwirght@outlook.com"/>
    <x v="0"/>
    <x v="0"/>
    <x v="0"/>
    <x v="1"/>
    <x v="0"/>
    <d v="2019-10-24T17:04:00"/>
    <d v="2019-10-21T00:00:00"/>
    <n v="0"/>
    <n v="1"/>
    <s v="Jared Smith"/>
    <x v="0"/>
    <n v="21"/>
    <n v="5"/>
    <s v="Other"/>
    <s v="Other"/>
    <s v="New Ticket"/>
    <s v="SLA"/>
    <x v="125"/>
    <x v="1"/>
  </r>
  <r>
    <n v="111316"/>
    <d v="2019-08-12T23:16:00"/>
    <s v="Test Instance: Add New Element Under Entries"/>
    <s v="Melody Thompson"/>
    <s v="mthompson@yahoo.com"/>
    <x v="0"/>
    <x v="0"/>
    <x v="1"/>
    <x v="1"/>
    <x v="0"/>
    <d v="2019-10-07T17:24:00"/>
    <d v="2019-10-04T00:00:00"/>
    <n v="0"/>
    <n v="1"/>
    <s v="Jared Smith"/>
    <x v="0"/>
    <n v="6"/>
    <n v="3"/>
    <s v="Other"/>
    <s v="Other"/>
    <s v="New Ticket"/>
    <s v="No SLA"/>
    <x v="126"/>
    <x v="1"/>
  </r>
  <r>
    <n v="111317"/>
    <d v="2019-08-13T23:16:00"/>
    <s v="Scheduled Payment Amount Different From Dv Amount"/>
    <s v="Kenex Willows"/>
    <s v="kwillows@yahoo.com"/>
    <x v="2"/>
    <x v="0"/>
    <x v="0"/>
    <x v="1"/>
    <x v="0"/>
    <d v="2019-10-07T17:26:00"/>
    <d v="2019-10-07T00:00:00"/>
    <n v="0"/>
    <n v="1"/>
    <s v="Jared Smith"/>
    <x v="0"/>
    <n v="7"/>
    <n v="4"/>
    <s v="Other"/>
    <s v="Other"/>
    <s v="Close Ticket"/>
    <s v="SLA"/>
    <x v="127"/>
    <x v="1"/>
  </r>
  <r>
    <n v="111319"/>
    <d v="2019-08-14T23:16:00"/>
    <s v="Slow To Inaccessible Test Instance"/>
    <s v="Kenex Willows"/>
    <s v="kwillows@yahoo.com"/>
    <x v="0"/>
    <x v="0"/>
    <x v="0"/>
    <x v="1"/>
    <x v="0"/>
    <d v="2019-10-18T10:05:00"/>
    <d v="2019-10-08T00:00:00"/>
    <n v="0"/>
    <n v="1"/>
    <s v="Jared Smith"/>
    <x v="0"/>
    <n v="8"/>
    <n v="2"/>
    <s v="Other"/>
    <s v="Other"/>
    <s v="Close Ticket"/>
    <s v="SLA"/>
    <x v="128"/>
    <x v="0"/>
  </r>
  <r>
    <n v="111321"/>
    <d v="2019-08-15T23:16:00"/>
    <s v="Up Custom Application - Print Receipt Button"/>
    <s v="Kenex Willows"/>
    <s v="kwillows@yahoo.com"/>
    <x v="2"/>
    <x v="0"/>
    <x v="0"/>
    <x v="1"/>
    <x v="0"/>
    <d v="2019-10-18T10:03:00"/>
    <d v="2019-10-17T00:00:00"/>
    <n v="0"/>
    <n v="1"/>
    <s v="Jared Smith"/>
    <x v="0"/>
    <n v="15"/>
    <n v="6"/>
    <s v="Other"/>
    <s v="Other"/>
    <s v="Close Ticket"/>
    <s v="SLA"/>
    <x v="129"/>
    <x v="1"/>
  </r>
  <r>
    <n v="111322"/>
    <d v="2019-08-16T23:16:00"/>
    <s v="Unable To Print Approved Certificate Of Service"/>
    <s v="Troy Daniels"/>
    <s v="troy.daniels@outlook.com"/>
    <x v="2"/>
    <x v="0"/>
    <x v="0"/>
    <x v="1"/>
    <x v="0"/>
    <d v="2019-10-21T17:58:00"/>
    <d v="2019-10-16T00:00:00"/>
    <n v="0"/>
    <n v="1"/>
    <s v="Jared Smith"/>
    <x v="0"/>
    <n v="14"/>
    <n v="7"/>
    <s v="Other"/>
    <s v="Other"/>
    <s v="New Ticket"/>
    <s v="SLA"/>
    <x v="123"/>
    <x v="0"/>
  </r>
  <r>
    <n v="111323"/>
    <d v="2019-08-17T23:16:00"/>
    <s v="Jde Prod Slowdown Posting Journal"/>
    <s v="Julius Wright"/>
    <s v="jwirght@outlook.com"/>
    <x v="0"/>
    <x v="0"/>
    <x v="0"/>
    <x v="1"/>
    <x v="0"/>
    <d v="2019-10-22T18:06:00"/>
    <d v="2019-10-12T00:00:00"/>
    <n v="0"/>
    <n v="1"/>
    <s v="Jared Smith"/>
    <x v="0"/>
    <n v="23"/>
    <n v="3"/>
    <s v="Other"/>
    <s v="Other"/>
    <s v="New Ticket"/>
    <s v="SLA"/>
    <x v="130"/>
    <x v="0"/>
  </r>
  <r>
    <n v="111324"/>
    <d v="2019-08-18T23:16:00"/>
    <s v="Patch Application To Set Up Web Services"/>
    <s v="Julius Wright"/>
    <s v="jwirght@outlook.com"/>
    <x v="0"/>
    <x v="0"/>
    <x v="0"/>
    <x v="1"/>
    <x v="0"/>
    <d v="2019-12-23T15:36:00"/>
    <d v="2019-10-15T00:00:00"/>
    <n v="0"/>
    <n v="1"/>
    <s v="Jared Smith"/>
    <x v="0"/>
    <n v="9"/>
    <n v="3"/>
    <s v="Other"/>
    <s v="Other"/>
    <s v="New Ticket"/>
    <s v="SLA"/>
    <x v="129"/>
    <x v="0"/>
  </r>
  <r>
    <n v="111325"/>
    <d v="2019-08-19T23:16:00"/>
    <s v="Requesting For On-Site Visit"/>
    <s v="Tomi Yamamoto"/>
    <s v="tyamamoto@gmail.com"/>
    <x v="2"/>
    <x v="1"/>
    <x v="1"/>
    <x v="1"/>
    <x v="0"/>
    <d v="2019-10-21T13:44:00"/>
    <d v="2019-10-15T00:00:00"/>
    <n v="0"/>
    <n v="1"/>
    <s v="Stellar Murad"/>
    <x v="6"/>
    <n v="4"/>
    <n v="0"/>
    <s v="Other"/>
    <s v="Other"/>
    <s v="New Ticket"/>
    <s v="No SLA"/>
    <x v="130"/>
    <x v="0"/>
  </r>
  <r>
    <n v="111326"/>
    <d v="2019-08-20T23:16:00"/>
    <s v="Error In Form 5."/>
    <s v="Jasper John"/>
    <s v="jasper.john@gmail.com"/>
    <x v="0"/>
    <x v="0"/>
    <x v="0"/>
    <x v="1"/>
    <x v="0"/>
    <d v="2019-12-23T14:36:00"/>
    <d v="2019-10-15T00:00:00"/>
    <n v="0"/>
    <n v="1"/>
    <s v="Jared Smith"/>
    <x v="1"/>
    <n v="26"/>
    <n v="7"/>
    <s v="Other"/>
    <s v="Other"/>
    <s v="New Ticket"/>
    <s v="SLA"/>
    <x v="129"/>
    <x v="0"/>
  </r>
  <r>
    <n v="111327"/>
    <d v="2019-08-21T23:16:00"/>
    <s v="Sort Element Name Alphabetically"/>
    <s v="Melody Thompson"/>
    <s v="mthompson@yahoo.com"/>
    <x v="0"/>
    <x v="0"/>
    <x v="1"/>
    <x v="1"/>
    <x v="0"/>
    <d v="2019-10-16T13:24:00"/>
    <d v="2019-10-16T00:00:00"/>
    <n v="0"/>
    <n v="1"/>
    <s v="Jared Smith"/>
    <x v="0"/>
    <n v="6"/>
    <n v="1"/>
    <s v="Other"/>
    <s v="Other"/>
    <s v="New Ticket"/>
    <s v="No SLA"/>
    <x v="131"/>
    <x v="1"/>
  </r>
  <r>
    <n v="111328"/>
    <d v="2019-08-22T23:16:00"/>
    <s v="Dev Instance Not Accessible"/>
    <s v="Aurora Miller"/>
    <s v="aurora.miller@outlook.com"/>
    <x v="0"/>
    <x v="0"/>
    <x v="1"/>
    <x v="1"/>
    <x v="0"/>
    <d v="2019-11-15T17:29:00"/>
    <d v="2019-10-17T00:00:00"/>
    <n v="0"/>
    <n v="1"/>
    <s v="Jared Smith"/>
    <x v="1"/>
    <n v="7"/>
    <n v="1"/>
    <s v="Other"/>
    <s v="Other"/>
    <s v="Close Ticket"/>
    <s v="No SLA"/>
    <x v="132"/>
    <x v="0"/>
  </r>
  <r>
    <n v="111329"/>
    <d v="2019-08-23T23:16:00"/>
    <s v="Prod: Error Value Scholar Has Been Disabled"/>
    <s v="Melody Thompson"/>
    <s v="mthompson@yahoo.com"/>
    <x v="0"/>
    <x v="0"/>
    <x v="0"/>
    <x v="1"/>
    <x v="0"/>
    <d v="2019-10-24T17:02:00"/>
    <d v="2019-10-21T00:00:00"/>
    <n v="0"/>
    <n v="1"/>
    <s v="Jared Smith"/>
    <x v="0"/>
    <n v="9"/>
    <n v="5"/>
    <s v="Other"/>
    <s v="Other"/>
    <s v="New Ticket"/>
    <s v="SLA"/>
    <x v="125"/>
    <x v="1"/>
  </r>
  <r>
    <n v="111330"/>
    <d v="2019-08-24T23:16:00"/>
    <s v="App-Pay-07010 Cannot Insert Assignment Process"/>
    <s v="Melody Thompson"/>
    <s v="mthompson@yahoo.com"/>
    <x v="0"/>
    <x v="0"/>
    <x v="0"/>
    <x v="1"/>
    <x v="0"/>
    <d v="2019-10-29T17:30:00"/>
    <d v="2019-10-24T00:00:00"/>
    <n v="0"/>
    <n v="1"/>
    <s v="Jared Smith"/>
    <x v="0"/>
    <n v="8"/>
    <n v="4"/>
    <s v="Other"/>
    <s v="Other"/>
    <s v="New Ticket"/>
    <s v="SLA"/>
    <x v="133"/>
    <x v="1"/>
  </r>
  <r>
    <n v="111331"/>
    <d v="2019-08-25T23:16:00"/>
    <s v="Delete Or Rollback A Payroll Run"/>
    <s v="Melody Thompson"/>
    <s v="mthompson@yahoo.com"/>
    <x v="1"/>
    <x v="0"/>
    <x v="0"/>
    <x v="1"/>
    <x v="0"/>
    <d v="2019-11-04T15:49:00"/>
    <d v="2019-10-25T00:00:00"/>
    <n v="0"/>
    <n v="1"/>
    <s v="Jared Smith"/>
    <x v="0"/>
    <n v="30"/>
    <n v="26"/>
    <s v="Other"/>
    <s v="Other"/>
    <s v="New Ticket"/>
    <s v="SLA"/>
    <x v="134"/>
    <x v="0"/>
  </r>
  <r>
    <n v="111332"/>
    <d v="2019-08-26T23:16:00"/>
    <s v="How To Get Image In Bi Publisher"/>
    <s v="Aurora Miller"/>
    <s v="aurora.miller@outlook.com"/>
    <x v="0"/>
    <x v="0"/>
    <x v="1"/>
    <x v="1"/>
    <x v="0"/>
    <d v="2019-11-06T17:33:00"/>
    <d v="2019-10-25T00:00:00"/>
    <n v="0"/>
    <n v="1"/>
    <s v="Jared Smith"/>
    <x v="1"/>
    <n v="5"/>
    <n v="0"/>
    <s v="Other"/>
    <s v="Other"/>
    <s v="Close Ticket"/>
    <s v="No SLA"/>
    <x v="135"/>
    <x v="0"/>
  </r>
  <r>
    <n v="111333"/>
    <d v="2019-08-27T23:16:00"/>
    <s v="Integration Gateway"/>
    <s v="John Brown"/>
    <s v="jbrown@outlook.com"/>
    <x v="2"/>
    <x v="0"/>
    <x v="0"/>
    <x v="1"/>
    <x v="0"/>
    <d v="2019-12-04T17:51:00"/>
    <d v="2019-10-26T00:00:00"/>
    <n v="0"/>
    <n v="1"/>
    <s v="Jared Smith"/>
    <x v="1"/>
    <n v="15"/>
    <n v="3"/>
    <s v="Other"/>
    <s v="Other"/>
    <s v="Close Ticket"/>
    <s v="SLA"/>
    <x v="136"/>
    <x v="0"/>
  </r>
  <r>
    <n v="111334"/>
    <d v="2019-08-28T23:16:00"/>
    <s v="Palo Alto Update"/>
    <s v="Jane Wilberts"/>
    <s v="jwilberts@mailinator.com"/>
    <x v="2"/>
    <x v="1"/>
    <x v="0"/>
    <x v="1"/>
    <x v="0"/>
    <d v="2019-11-06T17:17:00"/>
    <d v="2019-10-26T00:00:00"/>
    <n v="0"/>
    <n v="1"/>
    <s v="Stellar Murad"/>
    <x v="6"/>
    <n v="6"/>
    <n v="0"/>
    <s v="Other"/>
    <s v="Other"/>
    <s v="Close Ticket"/>
    <s v="SLA"/>
    <x v="136"/>
    <x v="0"/>
  </r>
  <r>
    <n v="111335"/>
    <d v="2019-08-29T23:16:00"/>
    <s v="Prod: Restrictions In Assignment Set"/>
    <s v="Melody Thompson"/>
    <s v="mthompson@yahoo.com"/>
    <x v="0"/>
    <x v="0"/>
    <x v="1"/>
    <x v="1"/>
    <x v="0"/>
    <d v="2019-12-23T15:10:00"/>
    <d v="2019-12-18T00:00:00"/>
    <n v="0"/>
    <n v="1"/>
    <s v="Jared Smith"/>
    <x v="0"/>
    <n v="17"/>
    <n v="8"/>
    <s v="Other"/>
    <s v="Other"/>
    <s v="New Ticket"/>
    <s v="No SLA"/>
    <x v="137"/>
    <x v="1"/>
  </r>
  <r>
    <n v="111338"/>
    <d v="2019-08-30T23:16:00"/>
    <s v="Prod: Zero Value In Payroll Run Result"/>
    <s v="Melody Thompson"/>
    <s v="mthompson@yahoo.com"/>
    <x v="0"/>
    <x v="0"/>
    <x v="0"/>
    <x v="1"/>
    <x v="0"/>
    <d v="2019-11-27T17:36:00"/>
    <d v="2019-11-22T00:00:00"/>
    <n v="0"/>
    <n v="1"/>
    <s v="Jared Smith"/>
    <x v="0"/>
    <n v="33"/>
    <n v="20"/>
    <s v="Other"/>
    <s v="Other"/>
    <s v="New Ticket"/>
    <s v="SLA"/>
    <x v="138"/>
    <x v="1"/>
  </r>
  <r>
    <n v="111339"/>
    <d v="2019-08-31T23:16:00"/>
    <s v="Change Password &amp; Email Confirmation"/>
    <s v="Marvin Peters"/>
    <s v="mpeters@outlook.com"/>
    <x v="0"/>
    <x v="0"/>
    <x v="0"/>
    <x v="1"/>
    <x v="0"/>
    <d v="2019-12-18T10:41:00"/>
    <d v="2019-11-05T00:00:00"/>
    <n v="0"/>
    <n v="1"/>
    <s v="Jared Smith"/>
    <x v="1"/>
    <n v="20"/>
    <n v="1"/>
    <s v="Other"/>
    <s v="Other"/>
    <s v="Close Ticket"/>
    <s v="SLA"/>
    <x v="139"/>
    <x v="0"/>
  </r>
  <r>
    <n v="111340"/>
    <d v="2019-09-01T23:16:00"/>
    <s v="Cannot Connect To Vpn"/>
    <s v="Aurora Miller"/>
    <s v="aurora.miller@outlook.com"/>
    <x v="0"/>
    <x v="0"/>
    <x v="1"/>
    <x v="1"/>
    <x v="0"/>
    <d v="2019-11-05T14:20:00"/>
    <d v="2019-11-05T00:00:00"/>
    <n v="0"/>
    <n v="1"/>
    <s v="Jared Smith"/>
    <x v="5"/>
    <n v="7"/>
    <n v="0"/>
    <s v="Other"/>
    <s v="Other"/>
    <s v="Close Ticket"/>
    <s v="No SLA"/>
    <x v="139"/>
    <x v="1"/>
  </r>
  <r>
    <n v="111341"/>
    <d v="2019-09-02T23:16:00"/>
    <s v="Relationship Module Message Error"/>
    <s v="Marvin Peters"/>
    <s v="mpeters@outlook.com"/>
    <x v="0"/>
    <x v="0"/>
    <x v="0"/>
    <x v="1"/>
    <x v="0"/>
    <d v="2019-12-13T18:21:00"/>
    <d v="2019-11-07T00:00:00"/>
    <n v="0"/>
    <n v="1"/>
    <s v="Jared Smith"/>
    <x v="1"/>
    <n v="18"/>
    <n v="3"/>
    <s v="Other"/>
    <s v="Other"/>
    <s v="Close Ticket"/>
    <s v="SLA"/>
    <x v="140"/>
    <x v="0"/>
  </r>
  <r>
    <n v="111342"/>
    <d v="2019-09-03T23:16:00"/>
    <s v="Prod: Cos - Record Has Been Entered Already"/>
    <s v="Troy Daniels"/>
    <s v="troy.daniels@outlook.com"/>
    <x v="0"/>
    <x v="0"/>
    <x v="0"/>
    <x v="1"/>
    <x v="0"/>
    <d v="2019-11-27T17:14:00"/>
    <d v="2019-11-21T00:00:00"/>
    <n v="0"/>
    <n v="1"/>
    <s v="Jared Smith"/>
    <x v="0"/>
    <n v="22"/>
    <n v="11"/>
    <s v="Other"/>
    <s v="Other"/>
    <s v="New Ticket"/>
    <s v="SLA"/>
    <x v="141"/>
    <x v="1"/>
  </r>
  <r>
    <n v="111343"/>
    <d v="2019-09-04T23:16:00"/>
    <s v="Dev Instance: Adding Extra Assignment Information"/>
    <s v="Melody Thompson"/>
    <s v="mthompson@yahoo.com"/>
    <x v="0"/>
    <x v="0"/>
    <x v="1"/>
    <x v="1"/>
    <x v="0"/>
    <d v="2019-11-08T16:01:00"/>
    <d v="2019-11-08T00:00:00"/>
    <n v="0"/>
    <n v="1"/>
    <s v="Jared Smith"/>
    <x v="0"/>
    <n v="4"/>
    <n v="2"/>
    <s v="Other"/>
    <s v="Other"/>
    <s v="New Ticket"/>
    <s v="No SLA"/>
    <x v="142"/>
    <x v="1"/>
  </r>
  <r>
    <n v="111344"/>
    <d v="2019-09-05T23:16:00"/>
    <s v="Vpn For Coloc Instances"/>
    <s v="Aurora Miller"/>
    <s v="aurora.miller@outlook.com"/>
    <x v="0"/>
    <x v="0"/>
    <x v="1"/>
    <x v="1"/>
    <x v="0"/>
    <d v="2019-11-25T17:24:00"/>
    <d v="2019-11-16T00:00:00"/>
    <n v="0"/>
    <n v="1"/>
    <s v="Jared Smith"/>
    <x v="5"/>
    <n v="5"/>
    <n v="0"/>
    <s v="Other"/>
    <s v="Other"/>
    <s v="Close Ticket"/>
    <s v="No SLA"/>
    <x v="143"/>
    <x v="0"/>
  </r>
  <r>
    <n v="111345"/>
    <d v="2019-09-06T23:16:00"/>
    <s v="Jde Test - Slowdown"/>
    <s v="Reah Junes"/>
    <s v="rjunes@yahoo.com"/>
    <x v="0"/>
    <x v="0"/>
    <x v="0"/>
    <x v="1"/>
    <x v="0"/>
    <d v="2019-11-21T17:45:00"/>
    <d v="2019-11-16T00:00:00"/>
    <n v="0"/>
    <n v="1"/>
    <s v="Jared Smith"/>
    <x v="0"/>
    <n v="7"/>
    <n v="1"/>
    <s v="Other"/>
    <s v="Other"/>
    <s v="New Ticket"/>
    <s v="SLA"/>
    <x v="143"/>
    <x v="1"/>
  </r>
  <r>
    <n v="111346"/>
    <d v="2019-09-07T23:16:00"/>
    <s v="Jde Prod Error Page Upon Login 20 Nov 2019"/>
    <s v="Julius Wright"/>
    <s v="jwirght@outlook.com"/>
    <x v="2"/>
    <x v="0"/>
    <x v="0"/>
    <x v="1"/>
    <x v="0"/>
    <d v="2019-11-28T16:53:00"/>
    <d v="2019-11-21T00:00:00"/>
    <n v="0"/>
    <n v="1"/>
    <s v="Jared Smith"/>
    <x v="0"/>
    <n v="25"/>
    <n v="2"/>
    <s v="Other"/>
    <s v="Other"/>
    <s v="New Ticket"/>
    <s v="SLA"/>
    <x v="144"/>
    <x v="0"/>
  </r>
  <r>
    <n v="111347"/>
    <d v="2019-09-08T23:16:00"/>
    <s v="Sap Production Downtime Issue - Nov 21, 22"/>
    <s v="John Brown"/>
    <s v="jbrown@outlook.com"/>
    <x v="1"/>
    <x v="0"/>
    <x v="0"/>
    <x v="1"/>
    <x v="0"/>
    <d v="2019-12-12T11:19:00"/>
    <d v="2019-11-23T00:00:00"/>
    <n v="0"/>
    <n v="1"/>
    <s v="Jared Smith"/>
    <x v="1"/>
    <n v="6"/>
    <n v="1"/>
    <s v="Other"/>
    <s v="Other"/>
    <s v="New Ticket"/>
    <s v="SLA"/>
    <x v="145"/>
    <x v="0"/>
  </r>
  <r>
    <n v="111348"/>
    <d v="2019-09-09T23:16:00"/>
    <s v="Jde Test: End Date The Multiple Element Entries"/>
    <s v="Melody Thompson"/>
    <s v="mthompson@yahoo.com"/>
    <x v="0"/>
    <x v="0"/>
    <x v="1"/>
    <x v="1"/>
    <x v="0"/>
    <d v="2019-11-27T17:12:00"/>
    <d v="2019-11-26T00:00:00"/>
    <n v="0"/>
    <n v="1"/>
    <s v="Jared Smith"/>
    <x v="0"/>
    <n v="8"/>
    <n v="5"/>
    <s v="Other"/>
    <s v="Other"/>
    <s v="New Ticket"/>
    <s v="No SLA"/>
    <x v="146"/>
    <x v="1"/>
  </r>
  <r>
    <n v="111349"/>
    <d v="2019-09-10T23:16:00"/>
    <s v="3C Engine Not Working"/>
    <s v="Aurora Miller"/>
    <s v="aurora.miller@outlook.com"/>
    <x v="0"/>
    <x v="0"/>
    <x v="0"/>
    <x v="1"/>
    <x v="0"/>
    <d v="2019-12-02T17:31:00"/>
    <d v="2019-11-26T00:00:00"/>
    <n v="0"/>
    <n v="1"/>
    <s v="Jared Smith"/>
    <x v="1"/>
    <n v="5"/>
    <n v="1"/>
    <s v="Other"/>
    <s v="Other"/>
    <s v="New Ticket"/>
    <s v="SLA"/>
    <x v="146"/>
    <x v="1"/>
  </r>
  <r>
    <n v="111350"/>
    <d v="2019-09-11T23:16:00"/>
    <s v="Request To Access In Public"/>
    <s v="Aurora Miller"/>
    <s v="aurora.miller@outlook.com"/>
    <x v="0"/>
    <x v="0"/>
    <x v="1"/>
    <x v="1"/>
    <x v="0"/>
    <d v="2019-12-10T08:30:00"/>
    <d v="2019-11-27T00:00:00"/>
    <n v="0"/>
    <n v="1"/>
    <s v="Jared Smith"/>
    <x v="1"/>
    <n v="4"/>
    <n v="0"/>
    <s v="Other"/>
    <s v="Other"/>
    <s v="New Ticket"/>
    <s v="No SLA"/>
    <x v="147"/>
    <x v="0"/>
  </r>
  <r>
    <n v="111351"/>
    <d v="2019-09-12T23:16:00"/>
    <s v="Can'T Login User Account"/>
    <s v="Marvin Peters"/>
    <s v="mpeters@outlook.com"/>
    <x v="2"/>
    <x v="0"/>
    <x v="0"/>
    <x v="1"/>
    <x v="0"/>
    <d v="2019-12-04T17:54:00"/>
    <d v="2019-11-28T00:00:00"/>
    <n v="0"/>
    <n v="1"/>
    <s v="Jared Smith"/>
    <x v="1"/>
    <n v="8"/>
    <n v="1"/>
    <s v="Other"/>
    <s v="Other"/>
    <s v="Close Ticket"/>
    <s v="SLA"/>
    <x v="146"/>
    <x v="0"/>
  </r>
  <r>
    <n v="111352"/>
    <d v="2019-09-13T23:16:00"/>
    <s v="Updating Description Of Course Mcb 11."/>
    <s v="Jasper John"/>
    <s v="jasper.john@gmail.com"/>
    <x v="0"/>
    <x v="0"/>
    <x v="1"/>
    <x v="1"/>
    <x v="0"/>
    <d v="2019-12-19T18:06:00"/>
    <d v="2019-11-29T00:00:00"/>
    <n v="0"/>
    <n v="1"/>
    <s v="Jared Smith"/>
    <x v="1"/>
    <n v="15"/>
    <n v="1"/>
    <s v="Other"/>
    <s v="Other"/>
    <s v="New Ticket"/>
    <s v="No SLA"/>
    <x v="148"/>
    <x v="0"/>
  </r>
  <r>
    <n v="111354"/>
    <d v="2019-09-14T23:16:00"/>
    <s v="Jde Prod Error Page 04 Dec 2019"/>
    <s v="Julius Wright"/>
    <s v="jwirght@outlook.com"/>
    <x v="0"/>
    <x v="0"/>
    <x v="0"/>
    <x v="1"/>
    <x v="0"/>
    <d v="2019-12-18T10:45:00"/>
    <d v="2019-12-05T00:00:00"/>
    <n v="0"/>
    <n v="1"/>
    <s v="Jared Smith"/>
    <x v="0"/>
    <n v="7"/>
    <n v="1"/>
    <s v="Other"/>
    <s v="Other"/>
    <s v="New Ticket"/>
    <s v="SLA"/>
    <x v="149"/>
    <x v="0"/>
  </r>
  <r>
    <n v="111357"/>
    <d v="2019-09-15T23:16:00"/>
    <s v="Request For Reconfigure Of Palo Alto"/>
    <s v="Tomi Yamamoto"/>
    <s v="tyamamoto@gmail.com"/>
    <x v="1"/>
    <x v="1"/>
    <x v="1"/>
    <x v="1"/>
    <x v="0"/>
    <d v="2019-12-18T16:37:00"/>
    <d v="2019-12-11T00:00:00"/>
    <n v="0"/>
    <n v="1"/>
    <s v="Stellar Murad"/>
    <x v="6"/>
    <n v="4"/>
    <n v="0"/>
    <s v="Other"/>
    <s v="Other"/>
    <s v="New Ticket"/>
    <s v="No SLA"/>
    <x v="150"/>
    <x v="0"/>
  </r>
  <r>
    <n v="111358"/>
    <d v="2019-09-16T23:16:00"/>
    <s v="Unable To Access The Cs 9.2"/>
    <s v="John Brown"/>
    <s v="jbrown@outlook.com"/>
    <x v="2"/>
    <x v="0"/>
    <x v="0"/>
    <x v="1"/>
    <x v="0"/>
    <d v="2019-12-23T15:32:00"/>
    <d v="2019-12-12T00:00:00"/>
    <n v="0"/>
    <n v="1"/>
    <s v="Jared Smith"/>
    <x v="5"/>
    <n v="6"/>
    <n v="1"/>
    <s v="Other"/>
    <s v="Other"/>
    <s v="Close Ticket"/>
    <s v="SLA"/>
    <x v="151"/>
    <x v="0"/>
  </r>
  <r>
    <n v="111360"/>
    <d v="2019-09-17T23:16:00"/>
    <s v="Faculty Cannot Post Grade"/>
    <s v="Aurora Miller"/>
    <s v="aurora.miller@outlook.com"/>
    <x v="2"/>
    <x v="0"/>
    <x v="0"/>
    <x v="1"/>
    <x v="0"/>
    <d v="2020-01-06T17:29:00"/>
    <d v="2019-12-19T00:00:00"/>
    <n v="0"/>
    <n v="1"/>
    <s v="Jared Smith"/>
    <x v="1"/>
    <n v="8"/>
    <n v="3"/>
    <s v="Other"/>
    <s v="Other"/>
    <s v="New Ticket"/>
    <s v="SLA"/>
    <x v="152"/>
    <x v="0"/>
  </r>
  <r>
    <n v="111361"/>
    <d v="2019-09-18T23:16:00"/>
    <s v="Peoplesoft Restricted Service"/>
    <s v="John Brown"/>
    <s v="jbrown@outlook.com"/>
    <x v="2"/>
    <x v="0"/>
    <x v="0"/>
    <x v="1"/>
    <x v="0"/>
    <d v="2020-01-08T10:38:00"/>
    <d v="2019-12-24T00:00:00"/>
    <n v="0"/>
    <n v="1"/>
    <s v="Jared Smith"/>
    <x v="1"/>
    <n v="12"/>
    <n v="2"/>
    <s v="Other"/>
    <s v="Other"/>
    <s v="Close Ticket"/>
    <s v="SLA"/>
    <x v="153"/>
    <x v="0"/>
  </r>
  <r>
    <n v="111365"/>
    <d v="2019-09-19T23:16:00"/>
    <s v="Compatibility Of Windows 10 On Palo Alto"/>
    <s v="Tomi Yamamoto"/>
    <s v="tyamamoto@gmail.com"/>
    <x v="0"/>
    <x v="1"/>
    <x v="1"/>
    <x v="1"/>
    <x v="0"/>
    <d v="2020-01-27T17:45:00"/>
    <d v="2020-01-04T00:00:00"/>
    <n v="0"/>
    <n v="1"/>
    <s v="Stellar Murad"/>
    <x v="6"/>
    <n v="8"/>
    <n v="0"/>
    <s v="Other"/>
    <s v="Other"/>
    <s v="New Ticket"/>
    <s v="No SLA"/>
    <x v="154"/>
    <x v="0"/>
  </r>
  <r>
    <n v="111380"/>
    <d v="2019-09-20T23:16:00"/>
    <s v="Reset Of Palo Alto"/>
    <s v="Tomi Yamamoto"/>
    <s v="tyamamoto@gmail.com"/>
    <x v="2"/>
    <x v="1"/>
    <x v="1"/>
    <x v="1"/>
    <x v="0"/>
    <d v="2020-02-07T16:37:00"/>
    <d v="2020-01-30T00:00:00"/>
    <n v="0"/>
    <n v="1"/>
    <s v="Stellar Murad"/>
    <x v="6"/>
    <n v="5"/>
    <n v="0"/>
    <s v="Other"/>
    <s v="Other"/>
    <s v="New Ticket"/>
    <s v="No SLA"/>
    <x v="155"/>
    <x v="0"/>
  </r>
  <r>
    <n v="111382"/>
    <d v="2019-09-21T23:16:00"/>
    <s v="Set Up And Configuration Of Eset"/>
    <s v="Tomi Yamamoto"/>
    <s v="tyamamoto@gmail.com"/>
    <x v="2"/>
    <x v="1"/>
    <x v="1"/>
    <x v="1"/>
    <x v="0"/>
    <d v="2020-07-13T12:15:00"/>
    <d v="2020-02-08T00:00:00"/>
    <n v="0"/>
    <n v="1"/>
    <s v="Jared Smith"/>
    <x v="6"/>
    <n v="4"/>
    <n v="0"/>
    <s v="Other"/>
    <s v="Other"/>
    <s v="New Ticket"/>
    <s v="No SLA"/>
    <x v="156"/>
    <x v="0"/>
  </r>
  <r>
    <n v="111395"/>
    <d v="2019-09-22T23:16:00"/>
    <s v="Separate Remittance Advices Setup"/>
    <s v="Erick White"/>
    <s v="ewhite@yahoo.com"/>
    <x v="3"/>
    <x v="0"/>
    <x v="1"/>
    <x v="1"/>
    <x v="1"/>
    <d v="2021-03-31T11:19:00"/>
    <d v="2022-09-01T00:00:00"/>
    <n v="0"/>
    <n v="0"/>
    <s v="Jose Satary"/>
    <x v="0"/>
    <n v="112"/>
    <n v="21"/>
    <s v="Non-Prod"/>
    <s v="Test"/>
    <s v="New Ticket"/>
    <s v="No SLA"/>
    <x v="157"/>
    <x v="1"/>
  </r>
  <r>
    <n v="111399"/>
    <d v="2019-09-23T23:16:00"/>
    <s v="Personalization Of Iprocurement Icons/Button"/>
    <s v="Reah Junes"/>
    <s v="rjunes@yahoo.com"/>
    <x v="0"/>
    <x v="0"/>
    <x v="1"/>
    <x v="1"/>
    <x v="0"/>
    <d v="2020-07-30T17:06:00"/>
    <d v="2020-03-07T00:00:00"/>
    <n v="0"/>
    <n v="1"/>
    <s v="Jared Smith"/>
    <x v="0"/>
    <n v="20"/>
    <n v="1"/>
    <s v="Prod"/>
    <s v="Production"/>
    <s v="New Ticket"/>
    <s v="No SLA"/>
    <x v="158"/>
    <x v="0"/>
  </r>
  <r>
    <n v="111400"/>
    <d v="2019-09-24T23:16:00"/>
    <s v="Assistance For Iprocurement Page Personalization"/>
    <s v="Riza Richardson"/>
    <s v="rrichardson@mailinator.com"/>
    <x v="3"/>
    <x v="0"/>
    <x v="1"/>
    <x v="1"/>
    <x v="0"/>
    <d v="2021-02-16T14:18:00"/>
    <d v="2020-03-12T00:00:00"/>
    <n v="0"/>
    <n v="1"/>
    <s v="Jared Smith"/>
    <x v="0"/>
    <n v="57"/>
    <n v="8"/>
    <s v="Non-Prod"/>
    <s v="Production"/>
    <s v="Close Ticket"/>
    <s v="No SLA"/>
    <x v="159"/>
    <x v="0"/>
  </r>
  <r>
    <n v="111407"/>
    <d v="2019-09-25T23:16:00"/>
    <s v="Error In Email Of Ms. Eliza"/>
    <s v="Grace Evans"/>
    <s v="gevans@mailinator.com"/>
    <x v="0"/>
    <x v="1"/>
    <x v="0"/>
    <x v="1"/>
    <x v="0"/>
    <d v="2020-06-25T16:05:00"/>
    <d v="2020-04-08T00:00:00"/>
    <n v="0"/>
    <n v="1"/>
    <s v="Jared Smith"/>
    <x v="6"/>
    <n v="4"/>
    <n v="0"/>
    <s v="Other"/>
    <s v="Production,Production"/>
    <s v="Close Ticket"/>
    <s v="SLA"/>
    <x v="160"/>
    <x v="0"/>
  </r>
  <r>
    <n v="111410"/>
    <d v="2019-09-26T23:16:00"/>
    <s v="Processmaker 3.3.7 Production Upgrade"/>
    <s v="Pradeep Sharma"/>
    <s v="pradeep.sharma@outlook.com"/>
    <x v="0"/>
    <x v="1"/>
    <x v="0"/>
    <x v="0"/>
    <x v="0"/>
    <d v="2020-04-29T17:31:00"/>
    <d v="2020-04-15T00:00:00"/>
    <n v="0"/>
    <n v="1"/>
    <s v="Stellar Murad"/>
    <x v="4"/>
    <n v="13"/>
    <n v="2"/>
    <s v="Other"/>
    <s v="Other"/>
    <s v="Close Ticket"/>
    <s v="SLA"/>
    <x v="161"/>
    <x v="0"/>
  </r>
  <r>
    <n v="111413"/>
    <d v="2019-09-27T23:16:00"/>
    <s v="Test"/>
    <s v="Jovan Brown"/>
    <s v="jovan_brown@mailinator.com"/>
    <x v="0"/>
    <x v="1"/>
    <x v="0"/>
    <x v="1"/>
    <x v="1"/>
    <d v="2020-04-17T18:29:00"/>
    <d v="2020-04-18T00:00:00"/>
    <n v="1"/>
    <n v="0"/>
    <s v="Jose Satary"/>
    <x v="2"/>
    <n v="1"/>
    <n v="0"/>
    <s v="Prod"/>
    <s v="Production,Production"/>
    <s v="New Ticket"/>
    <s v="SLA"/>
    <x v="162"/>
    <x v="1"/>
  </r>
  <r>
    <n v="111414"/>
    <d v="2019-09-28T23:16:00"/>
    <s v="Run Sqr File In Cs 9.2"/>
    <s v="John Brown"/>
    <s v="jbrown@outlook.com"/>
    <x v="3"/>
    <x v="0"/>
    <x v="1"/>
    <x v="1"/>
    <x v="1"/>
    <d v="2020-06-01T10:56:00"/>
    <d v="2022-10-17T00:00:00"/>
    <n v="0"/>
    <n v="0"/>
    <s v="Raya Musk"/>
    <x v="1"/>
    <n v="7"/>
    <n v="0"/>
    <s v="Non-Prod"/>
    <s v="Development"/>
    <s v="New Ticket"/>
    <s v="No SLA"/>
    <x v="163"/>
    <x v="1"/>
  </r>
  <r>
    <n v="111417"/>
    <d v="2019-09-29T23:16:00"/>
    <s v="Workspace Problem After Bpm Version Upgrade"/>
    <s v="Willard Smith"/>
    <s v="willard.smith@mailinator.com"/>
    <x v="2"/>
    <x v="1"/>
    <x v="0"/>
    <x v="1"/>
    <x v="0"/>
    <d v="2020-06-25T16:39:00"/>
    <d v="2020-04-29T00:00:00"/>
    <n v="0"/>
    <n v="1"/>
    <s v="Jared Smith"/>
    <x v="7"/>
    <n v="6"/>
    <n v="4"/>
    <s v="Other"/>
    <s v="Production,Production"/>
    <s v="Open"/>
    <s v="SLA"/>
    <x v="164"/>
    <x v="0"/>
  </r>
  <r>
    <n v="111420"/>
    <d v="2019-09-30T23:16:00"/>
    <s v="Deferred Po Transactions"/>
    <s v="Riza Richardson"/>
    <s v="rrichardson@mailinator.com"/>
    <x v="0"/>
    <x v="0"/>
    <x v="0"/>
    <x v="1"/>
    <x v="1"/>
    <d v="2021-04-07T14:53:00"/>
    <d v="2020-05-10T00:00:00"/>
    <n v="1"/>
    <n v="0"/>
    <s v="Satya Prakash"/>
    <x v="0"/>
    <n v="179"/>
    <n v="43"/>
    <s v="Prod"/>
    <s v="Production"/>
    <s v="New Ticket"/>
    <s v="SLA"/>
    <x v="165"/>
    <x v="0"/>
  </r>
  <r>
    <n v="111425"/>
    <d v="2019-10-01T23:16:00"/>
    <s v="Disable &quot;Sickness&quot; And &quot;Other&quot;"/>
    <s v="Kian Rogers"/>
    <s v="krogers@mailinator.com"/>
    <x v="0"/>
    <x v="0"/>
    <x v="0"/>
    <x v="1"/>
    <x v="0"/>
    <d v="2020-08-03T12:12:00"/>
    <d v="2020-05-28T00:00:00"/>
    <n v="0"/>
    <n v="1"/>
    <s v="Jared Smith"/>
    <x v="0"/>
    <n v="10"/>
    <n v="3"/>
    <s v="Non-Prod"/>
    <s v="Test"/>
    <s v="Close Ticket"/>
    <s v="SLA"/>
    <x v="166"/>
    <x v="0"/>
  </r>
  <r>
    <n v="111429"/>
    <d v="2019-10-02T23:16:00"/>
    <s v="Journal Import Error"/>
    <s v="Kimberly Jones"/>
    <s v="kjones@outlook.com"/>
    <x v="0"/>
    <x v="0"/>
    <x v="1"/>
    <x v="1"/>
    <x v="0"/>
    <d v="2020-12-03T07:54:00"/>
    <d v="2020-06-02T00:00:00"/>
    <n v="0"/>
    <n v="1"/>
    <s v="Jared Smith"/>
    <x v="0"/>
    <n v="20"/>
    <n v="0"/>
    <s v="Non-Prod"/>
    <s v="Test"/>
    <s v="Close Ticket"/>
    <s v="No SLA"/>
    <x v="167"/>
    <x v="0"/>
  </r>
  <r>
    <n v="111431"/>
    <d v="2019-10-03T23:16:00"/>
    <s v="Unable To Add Iscsi Software Adapter"/>
    <s v="Charles Thomas"/>
    <s v="charles.thomas@outlook.com"/>
    <x v="0"/>
    <x v="1"/>
    <x v="0"/>
    <x v="0"/>
    <x v="0"/>
    <d v="2020-06-10T15:29:00"/>
    <d v="2020-06-03T00:00:00"/>
    <n v="0"/>
    <n v="1"/>
    <s v="Stellar Murad"/>
    <x v="4"/>
    <n v="4"/>
    <n v="0"/>
    <s v="Other"/>
    <s v="Production,Production"/>
    <s v="New Ticket"/>
    <s v="SLA"/>
    <x v="168"/>
    <x v="0"/>
  </r>
  <r>
    <n v="111432"/>
    <d v="2019-10-04T23:16:00"/>
    <s v="Request To Restart Again The Sap Dev Server"/>
    <s v="Aurora Miller"/>
    <s v="aurora.miller@outlook.com"/>
    <x v="0"/>
    <x v="0"/>
    <x v="1"/>
    <x v="1"/>
    <x v="0"/>
    <d v="2020-08-05T17:05:00"/>
    <d v="2020-06-04T00:00:00"/>
    <n v="0"/>
    <n v="1"/>
    <s v="Jared Smith"/>
    <x v="1"/>
    <n v="5"/>
    <n v="0"/>
    <s v="Non-Prod"/>
    <s v="Development"/>
    <s v="New Ticket"/>
    <s v="No SLA"/>
    <x v="169"/>
    <x v="0"/>
  </r>
  <r>
    <n v="111435"/>
    <d v="2019-10-05T23:16:00"/>
    <s v="Laptop - Battery Repair"/>
    <s v="Jane Wilberts"/>
    <s v="jwilberts@mailinator.com"/>
    <x v="0"/>
    <x v="1"/>
    <x v="1"/>
    <x v="3"/>
    <x v="0"/>
    <d v="2020-07-13T10:16:00"/>
    <d v="2020-06-06T00:00:00"/>
    <n v="0"/>
    <n v="1"/>
    <s v="Jared Smith"/>
    <x v="6"/>
    <n v="5"/>
    <n v="0"/>
    <s v="Other"/>
    <s v="Production,Production"/>
    <s v="New Ticket"/>
    <s v="No SLA"/>
    <x v="170"/>
    <x v="0"/>
  </r>
  <r>
    <n v="111436"/>
    <d v="2019-10-06T23:16:00"/>
    <s v="Slow Performance Laptop"/>
    <s v="Sophia Walker"/>
    <s v="swalker@outlook.com"/>
    <x v="0"/>
    <x v="1"/>
    <x v="0"/>
    <x v="3"/>
    <x v="0"/>
    <d v="2020-06-25T16:09:00"/>
    <d v="2020-06-09T00:00:00"/>
    <n v="0"/>
    <n v="1"/>
    <s v="Jared Smith"/>
    <x v="4"/>
    <n v="5"/>
    <n v="0"/>
    <s v="Other"/>
    <s v="Production,Production"/>
    <s v="New Ticket"/>
    <s v="SLA"/>
    <x v="171"/>
    <x v="0"/>
  </r>
  <r>
    <n v="111439"/>
    <d v="2019-10-07T23:16:00"/>
    <s v="Installation Of Empson Printer And Scanner"/>
    <s v="Monique Smiths"/>
    <s v="msmiths@yahoo.com"/>
    <x v="0"/>
    <x v="1"/>
    <x v="1"/>
    <x v="3"/>
    <x v="0"/>
    <d v="2020-06-10T15:25:00"/>
    <d v="2020-06-10T00:00:00"/>
    <n v="0"/>
    <n v="1"/>
    <s v="Stellar Murad"/>
    <x v="2"/>
    <n v="4"/>
    <n v="0"/>
    <s v="Other"/>
    <s v="Production,Production"/>
    <s v="New Ticket"/>
    <s v="No SLA"/>
    <x v="172"/>
    <x v="1"/>
  </r>
  <r>
    <n v="111440"/>
    <d v="2019-10-08T23:16:00"/>
    <s v="Slow Performance Laptop"/>
    <s v="Kenneth Greene"/>
    <s v="k.greene@yahoo.com"/>
    <x v="0"/>
    <x v="1"/>
    <x v="0"/>
    <x v="3"/>
    <x v="0"/>
    <d v="2020-06-29T17:45:00"/>
    <d v="2020-06-10T00:00:00"/>
    <n v="0"/>
    <n v="1"/>
    <s v="Jared Smith"/>
    <x v="6"/>
    <n v="4"/>
    <n v="0"/>
    <s v="Other"/>
    <s v="Production,Production"/>
    <s v="New Ticket"/>
    <s v="SLA"/>
    <x v="172"/>
    <x v="0"/>
  </r>
  <r>
    <n v="111441"/>
    <d v="2019-10-09T23:16:00"/>
    <s v="Palo Alto Configuration"/>
    <s v="Tomi Yamamoto"/>
    <s v="tyamamoto@gmail.com"/>
    <x v="0"/>
    <x v="1"/>
    <x v="1"/>
    <x v="1"/>
    <x v="0"/>
    <d v="2020-06-25T16:38:00"/>
    <d v="2020-06-14T00:00:00"/>
    <n v="0"/>
    <n v="1"/>
    <s v="Jared Smith"/>
    <x v="6"/>
    <n v="4"/>
    <n v="0"/>
    <s v="Other"/>
    <s v="Production,Production"/>
    <s v="New Ticket"/>
    <s v="No SLA"/>
    <x v="173"/>
    <x v="0"/>
  </r>
  <r>
    <n v="111445"/>
    <d v="2019-10-10T23:16:00"/>
    <s v="Procedure Or Document About Refreshing Db"/>
    <s v="Aurora Miller"/>
    <s v="aurora.miller@outlook.com"/>
    <x v="3"/>
    <x v="0"/>
    <x v="1"/>
    <x v="1"/>
    <x v="1"/>
    <d v="2020-12-11T20:13:00"/>
    <d v="2022-12-15T00:00:00"/>
    <n v="0"/>
    <n v="0"/>
    <s v="Jose Satary"/>
    <x v="1"/>
    <n v="4"/>
    <n v="0"/>
    <s v="Non-Prod"/>
    <s v="Development"/>
    <s v="New Ticket"/>
    <s v="No SLA"/>
    <x v="174"/>
    <x v="1"/>
  </r>
  <r>
    <n v="111446"/>
    <d v="2019-10-11T23:16:00"/>
    <s v="Url Attachment - Authority To Fill"/>
    <s v="Troy Daniels"/>
    <s v="troy.daniels@outlook.com"/>
    <x v="2"/>
    <x v="0"/>
    <x v="0"/>
    <x v="1"/>
    <x v="0"/>
    <d v="2020-07-30T17:03:00"/>
    <d v="2020-06-19T00:00:00"/>
    <n v="0"/>
    <n v="1"/>
    <s v="Jared Smith"/>
    <x v="0"/>
    <n v="5"/>
    <n v="4"/>
    <s v="Prod"/>
    <s v="Production"/>
    <s v="New Ticket"/>
    <s v="SLA"/>
    <x v="175"/>
    <x v="0"/>
  </r>
  <r>
    <n v="111447"/>
    <d v="2019-10-12T23:16:00"/>
    <s v="Microsoft Office Installation"/>
    <s v="Monique Smiths"/>
    <s v="msmiths@yahoo.com"/>
    <x v="0"/>
    <x v="1"/>
    <x v="1"/>
    <x v="3"/>
    <x v="0"/>
    <d v="2020-06-24T17:34:00"/>
    <d v="2020-06-19T00:00:00"/>
    <n v="0"/>
    <n v="1"/>
    <s v="Jared Smith"/>
    <x v="2"/>
    <n v="4"/>
    <n v="0"/>
    <s v="Other"/>
    <s v="Production,Production"/>
    <s v="New Ticket"/>
    <s v="No SLA"/>
    <x v="176"/>
    <x v="1"/>
  </r>
  <r>
    <n v="111448"/>
    <d v="2019-10-13T23:16:00"/>
    <s v="Zoom Unable To Install"/>
    <s v="Sophia Walker"/>
    <s v="swalker@outlook.com"/>
    <x v="0"/>
    <x v="1"/>
    <x v="1"/>
    <x v="1"/>
    <x v="0"/>
    <d v="2020-06-25T15:11:00"/>
    <d v="2020-06-24T00:00:00"/>
    <n v="0"/>
    <n v="1"/>
    <s v="Jared Smith"/>
    <x v="6"/>
    <n v="5"/>
    <n v="0"/>
    <s v="Other"/>
    <s v="Test,Test"/>
    <s v="Close Ticket"/>
    <s v="No SLA"/>
    <x v="177"/>
    <x v="1"/>
  </r>
  <r>
    <n v="111449"/>
    <d v="2019-10-14T23:16:00"/>
    <s v="Error: Site Can'T Be Reach"/>
    <s v="Grace Evans"/>
    <s v="gevans@mailinator.com"/>
    <x v="0"/>
    <x v="1"/>
    <x v="0"/>
    <x v="1"/>
    <x v="0"/>
    <d v="2020-07-27T17:07:00"/>
    <d v="2020-06-24T00:00:00"/>
    <n v="0"/>
    <n v="1"/>
    <s v="Jared Smith"/>
    <x v="6"/>
    <n v="5"/>
    <n v="0"/>
    <s v="Other"/>
    <s v="Production,Production"/>
    <s v="New Ticket"/>
    <s v="SLA"/>
    <x v="177"/>
    <x v="0"/>
  </r>
  <r>
    <n v="111450"/>
    <d v="2019-10-15T23:16:00"/>
    <s v="Baliwag - Desktop Error"/>
    <s v="Grace Evans"/>
    <s v="gevans@mailinator.com"/>
    <x v="0"/>
    <x v="1"/>
    <x v="1"/>
    <x v="1"/>
    <x v="0"/>
    <d v="2020-07-27T17:06:00"/>
    <d v="2020-06-24T00:00:00"/>
    <n v="0"/>
    <n v="1"/>
    <s v="Jared Smith"/>
    <x v="6"/>
    <n v="4"/>
    <n v="0"/>
    <s v="Other"/>
    <s v="Production,Production"/>
    <s v="New Ticket"/>
    <s v="No SLA"/>
    <x v="177"/>
    <x v="0"/>
  </r>
  <r>
    <n v="111451"/>
    <d v="2019-10-16T23:16:00"/>
    <s v="Laptop Repair"/>
    <s v="Monique Smiths"/>
    <s v="msmiths@yahoo.com"/>
    <x v="1"/>
    <x v="1"/>
    <x v="0"/>
    <x v="3"/>
    <x v="0"/>
    <d v="2020-07-09T15:16:00"/>
    <d v="2020-07-02T00:00:00"/>
    <n v="0"/>
    <n v="1"/>
    <s v="Jared Smith"/>
    <x v="6"/>
    <n v="4"/>
    <n v="0"/>
    <s v="Non-Prod"/>
    <s v="Development"/>
    <s v="New Ticket"/>
    <s v="SLA"/>
    <x v="178"/>
    <x v="0"/>
  </r>
  <r>
    <n v="111452"/>
    <d v="2019-10-17T23:16:00"/>
    <s v="Replace Actual Emails In Jde Test Isntance"/>
    <s v="Melody Thompson"/>
    <s v="mthompson@yahoo.com"/>
    <x v="0"/>
    <x v="0"/>
    <x v="1"/>
    <x v="1"/>
    <x v="0"/>
    <d v="2020-07-15T17:28:00"/>
    <d v="2020-07-02T00:00:00"/>
    <n v="0"/>
    <n v="1"/>
    <s v="Jared Smith"/>
    <x v="0"/>
    <n v="24"/>
    <n v="4"/>
    <s v="Non-Prod"/>
    <s v="Test"/>
    <s v="Close Ticket"/>
    <s v="No SLA"/>
    <x v="179"/>
    <x v="0"/>
  </r>
  <r>
    <n v="111455"/>
    <d v="2019-10-18T23:16:00"/>
    <s v="Error In Grade Roster"/>
    <s v="Jasper John"/>
    <s v="jasper.john@gmail.com"/>
    <x v="0"/>
    <x v="0"/>
    <x v="0"/>
    <x v="1"/>
    <x v="0"/>
    <d v="2020-07-15T17:30:00"/>
    <d v="2020-07-02T00:00:00"/>
    <n v="0"/>
    <n v="1"/>
    <s v="Jared Smith"/>
    <x v="1"/>
    <n v="10"/>
    <n v="3"/>
    <s v="Prod"/>
    <s v="Production"/>
    <s v="New Ticket"/>
    <s v="SLA"/>
    <x v="179"/>
    <x v="0"/>
  </r>
  <r>
    <n v="111457"/>
    <d v="2019-10-19T23:16:00"/>
    <s v="Dv Approval Error"/>
    <s v="Kimberly Jones"/>
    <s v="kjones@outlook.com"/>
    <x v="0"/>
    <x v="0"/>
    <x v="0"/>
    <x v="1"/>
    <x v="1"/>
    <d v="2021-03-29T11:25:00"/>
    <d v="2020-07-08T00:00:00"/>
    <n v="1"/>
    <n v="1"/>
    <s v="Raya Musk"/>
    <x v="0"/>
    <n v="33"/>
    <n v="3"/>
    <s v="Prod"/>
    <s v="Production"/>
    <s v="New Ticket"/>
    <s v="SLA"/>
    <x v="180"/>
    <x v="0"/>
  </r>
  <r>
    <n v="111458"/>
    <d v="2019-10-20T23:16:00"/>
    <s v="Iphone Support"/>
    <s v="Grace Evans"/>
    <s v="gevans@mailinator.com"/>
    <x v="0"/>
    <x v="1"/>
    <x v="1"/>
    <x v="3"/>
    <x v="0"/>
    <d v="2020-07-13T12:14:00"/>
    <d v="2020-07-08T00:00:00"/>
    <n v="0"/>
    <n v="1"/>
    <s v="Jared Smith"/>
    <x v="2"/>
    <n v="4"/>
    <n v="0"/>
    <s v="Non-Prod"/>
    <s v="Development"/>
    <s v="New Ticket"/>
    <s v="No SLA"/>
    <x v="180"/>
    <x v="1"/>
  </r>
  <r>
    <n v="111460"/>
    <d v="2019-10-21T23:16:00"/>
    <s v="Cannot See Category In Ticketing"/>
    <s v="Jovan Brown"/>
    <s v="jovan_brown@mailinator.com"/>
    <x v="0"/>
    <x v="1"/>
    <x v="0"/>
    <x v="1"/>
    <x v="1"/>
    <d v="2020-07-09T12:06:00"/>
    <d v="2020-07-10T00:00:00"/>
    <n v="1"/>
    <n v="0"/>
    <s v="Raya Musk"/>
    <x v="2"/>
    <n v="1"/>
    <n v="0"/>
    <s v="Prod,Prod"/>
    <s v="Development"/>
    <s v="New Ticket"/>
    <s v="SLA"/>
    <x v="181"/>
    <x v="1"/>
  </r>
  <r>
    <n v="111461"/>
    <d v="2019-10-22T23:16:00"/>
    <s v="Testing Ticketing Not Appearing"/>
    <s v="Jovan Brown"/>
    <s v="jovan_brown@mailinator.com"/>
    <x v="0"/>
    <x v="1"/>
    <x v="0"/>
    <x v="1"/>
    <x v="1"/>
    <d v="2020-07-09T12:09:00"/>
    <d v="2020-07-10T00:00:00"/>
    <n v="1"/>
    <n v="0"/>
    <s v="Raya Musk"/>
    <x v="2"/>
    <n v="1"/>
    <n v="0"/>
    <s v="Prod,Prod"/>
    <s v="Development"/>
    <s v="New Ticket"/>
    <s v="SLA"/>
    <x v="181"/>
    <x v="1"/>
  </r>
  <r>
    <n v="111462"/>
    <d v="2019-10-23T23:16:00"/>
    <s v="Testing Not Working"/>
    <s v="Jovan Brown"/>
    <s v="jovan_brown@mailinator.com"/>
    <x v="0"/>
    <x v="1"/>
    <x v="0"/>
    <x v="1"/>
    <x v="1"/>
    <d v="2020-07-09T12:12:00"/>
    <d v="2020-07-10T00:00:00"/>
    <n v="1"/>
    <n v="0"/>
    <s v="Raya Musk"/>
    <x v="2"/>
    <n v="1"/>
    <n v="0"/>
    <s v="Non-Prod"/>
    <s v="Development"/>
    <s v="New Ticket"/>
    <s v="SLA"/>
    <x v="181"/>
    <x v="1"/>
  </r>
  <r>
    <n v="111463"/>
    <d v="2019-10-24T23:16:00"/>
    <s v="Assdasd Testing"/>
    <s v="Jovan Brown"/>
    <s v="jovan_brown@mailinator.com"/>
    <x v="0"/>
    <x v="1"/>
    <x v="0"/>
    <x v="1"/>
    <x v="1"/>
    <d v="2020-07-09T12:18:00"/>
    <d v="2020-07-10T00:00:00"/>
    <n v="1"/>
    <n v="0"/>
    <s v="Raya Musk"/>
    <x v="2"/>
    <n v="1"/>
    <n v="0"/>
    <s v="Prod,Prod"/>
    <s v="Development"/>
    <s v="New Ticket"/>
    <s v="SLA"/>
    <x v="181"/>
    <x v="1"/>
  </r>
  <r>
    <n v="111465"/>
    <d v="2019-10-25T23:16:00"/>
    <s v="Test"/>
    <s v="Jovan Brown"/>
    <s v="jovan_brown@mailinator.com"/>
    <x v="3"/>
    <x v="1"/>
    <x v="0"/>
    <x v="1"/>
    <x v="1"/>
    <d v="2020-07-09T12:28:00"/>
    <d v="2020-07-10T00:00:00"/>
    <n v="1"/>
    <n v="0"/>
    <s v="Raya Musk"/>
    <x v="2"/>
    <n v="1"/>
    <n v="0"/>
    <s v="Non-Prod"/>
    <s v="Test,Test"/>
    <s v="New Ticket"/>
    <s v="SLA"/>
    <x v="182"/>
    <x v="1"/>
  </r>
  <r>
    <n v="111466"/>
    <d v="2019-10-26T23:16:00"/>
    <s v="Test Using List"/>
    <s v="Jovan Brown"/>
    <s v="jovan_brown@mailinator.com"/>
    <x v="0"/>
    <x v="1"/>
    <x v="0"/>
    <x v="1"/>
    <x v="1"/>
    <d v="2020-07-09T12:40:00"/>
    <d v="2020-07-10T00:00:00"/>
    <n v="1"/>
    <n v="0"/>
    <s v="Raya Musk"/>
    <x v="2"/>
    <n v="1"/>
    <n v="0"/>
    <s v="Non-Prod"/>
    <s v="Development"/>
    <s v="New Ticket"/>
    <s v="SLA"/>
    <x v="181"/>
    <x v="1"/>
  </r>
  <r>
    <n v="111468"/>
    <d v="2019-10-27T23:16:00"/>
    <s v="Defective Hardisk"/>
    <s v="Paul Smith"/>
    <s v="paul.smith@mailinator.com"/>
    <x v="0"/>
    <x v="1"/>
    <x v="0"/>
    <x v="0"/>
    <x v="0"/>
    <d v="2020-10-30T17:04:00"/>
    <d v="2020-07-10T00:00:00"/>
    <n v="0"/>
    <n v="1"/>
    <s v="Jared Smith"/>
    <x v="2"/>
    <n v="4"/>
    <n v="0"/>
    <s v="Non-Prod"/>
    <s v="Development"/>
    <s v="New Ticket"/>
    <s v="SLA"/>
    <x v="181"/>
    <x v="0"/>
  </r>
  <r>
    <n v="111469"/>
    <d v="2019-10-28T23:16:00"/>
    <s v="Error Page In Bee Spreadsheet Interface"/>
    <s v="Melody Thompson"/>
    <s v="mthompson@yahoo.com"/>
    <x v="2"/>
    <x v="0"/>
    <x v="0"/>
    <x v="1"/>
    <x v="0"/>
    <d v="2020-08-03T12:12:00"/>
    <d v="2020-07-13T00:00:00"/>
    <n v="0"/>
    <n v="1"/>
    <s v="Jared Smith"/>
    <x v="0"/>
    <n v="11"/>
    <n v="5"/>
    <s v="Prod"/>
    <s v="Production"/>
    <s v="Close Ticket"/>
    <s v="SLA"/>
    <x v="183"/>
    <x v="0"/>
  </r>
  <r>
    <n v="111470"/>
    <d v="2019-10-29T23:16:00"/>
    <s v="Error Page"/>
    <s v="Riza Richardson"/>
    <s v="rrichardson@mailinator.com"/>
    <x v="0"/>
    <x v="0"/>
    <x v="0"/>
    <x v="1"/>
    <x v="0"/>
    <d v="2020-07-21T17:45:00"/>
    <d v="2020-07-15T00:00:00"/>
    <n v="0"/>
    <n v="1"/>
    <s v="Jared Smith"/>
    <x v="0"/>
    <n v="12"/>
    <n v="3"/>
    <s v="Prod"/>
    <s v="Production"/>
    <s v="Close Ticket"/>
    <s v="SLA"/>
    <x v="184"/>
    <x v="1"/>
  </r>
  <r>
    <n v="111471"/>
    <d v="2019-10-30T23:16:00"/>
    <s v="Slow Performance Laptop"/>
    <s v="Rue Whitaker"/>
    <s v="rue.whitaker@yahoo.com"/>
    <x v="0"/>
    <x v="1"/>
    <x v="0"/>
    <x v="3"/>
    <x v="1"/>
    <d v="2020-07-16T18:34:00"/>
    <d v="2020-07-17T00:00:00"/>
    <n v="1"/>
    <n v="1"/>
    <s v="Raya Musk"/>
    <x v="2"/>
    <n v="4"/>
    <n v="0"/>
    <s v="Non-Prod"/>
    <s v="Test"/>
    <s v="New Ticket"/>
    <s v="SLA"/>
    <x v="182"/>
    <x v="1"/>
  </r>
  <r>
    <n v="111472"/>
    <d v="2019-10-31T23:16:00"/>
    <s v="Error Upon Saving Template"/>
    <s v="Marvin Peters"/>
    <s v="mpeters@outlook.com"/>
    <x v="3"/>
    <x v="0"/>
    <x v="0"/>
    <x v="1"/>
    <x v="0"/>
    <d v="2020-07-28T18:12:00"/>
    <d v="2020-07-17T00:00:00"/>
    <n v="0"/>
    <n v="1"/>
    <s v="Jared Smith"/>
    <x v="1"/>
    <n v="18"/>
    <n v="1"/>
    <s v="Non-Prod"/>
    <s v="Development"/>
    <s v="Close Ticket"/>
    <s v="SLA"/>
    <x v="185"/>
    <x v="1"/>
  </r>
  <r>
    <n v="111473"/>
    <d v="2019-11-01T23:16:00"/>
    <s v="Approval - Personal Information "/>
    <s v="Troy Daniels"/>
    <s v="troy.daniels@outlook.com"/>
    <x v="0"/>
    <x v="0"/>
    <x v="0"/>
    <x v="1"/>
    <x v="0"/>
    <d v="2020-09-16T17:51:00"/>
    <d v="2020-07-21T00:00:00"/>
    <n v="0"/>
    <n v="1"/>
    <s v="Jared Smith"/>
    <x v="0"/>
    <n v="49"/>
    <n v="5"/>
    <s v="Non-Prod"/>
    <s v="Development"/>
    <s v="Close Ticket"/>
    <s v="SLA"/>
    <x v="186"/>
    <x v="0"/>
  </r>
  <r>
    <n v="111474"/>
    <d v="2019-11-02T23:16:00"/>
    <s v="Oracle Web Adi: Fatal Error"/>
    <s v="Kimberly Jones"/>
    <s v="kjones@outlook.com"/>
    <x v="2"/>
    <x v="0"/>
    <x v="0"/>
    <x v="1"/>
    <x v="0"/>
    <d v="2020-08-05T17:49:00"/>
    <d v="2020-07-22T00:00:00"/>
    <n v="0"/>
    <n v="1"/>
    <s v="Jared Smith"/>
    <x v="0"/>
    <n v="13"/>
    <n v="4"/>
    <s v="Prod"/>
    <s v="Production"/>
    <s v="Close Ticket"/>
    <s v="SLA"/>
    <x v="187"/>
    <x v="0"/>
  </r>
  <r>
    <n v="111475"/>
    <d v="2019-11-03T23:16:00"/>
    <s v="Leave Management - Leave Balance Issue"/>
    <s v="Kian Rogers"/>
    <s v="krogers@mailinator.com"/>
    <x v="0"/>
    <x v="0"/>
    <x v="1"/>
    <x v="1"/>
    <x v="0"/>
    <d v="2020-09-21T17:38:00"/>
    <d v="2020-07-22T00:00:00"/>
    <n v="0"/>
    <n v="1"/>
    <s v="Jared Smith"/>
    <x v="0"/>
    <n v="12"/>
    <n v="3"/>
    <s v="Non-Prod"/>
    <s v="Test"/>
    <s v="Close Ticket"/>
    <s v="No SLA"/>
    <x v="188"/>
    <x v="0"/>
  </r>
  <r>
    <n v="111476"/>
    <d v="2019-11-04T23:16:00"/>
    <s v="Cannot Terminate Employment"/>
    <s v="Melody Thompson"/>
    <s v="mthompson@yahoo.com"/>
    <x v="0"/>
    <x v="0"/>
    <x v="0"/>
    <x v="1"/>
    <x v="0"/>
    <d v="2021-03-24T15:10:00"/>
    <d v="2020-07-29T00:00:00"/>
    <n v="0"/>
    <n v="1"/>
    <s v="Jared Smith"/>
    <x v="0"/>
    <n v="85"/>
    <n v="27"/>
    <s v="Prod"/>
    <s v="Production"/>
    <s v="Close Ticket"/>
    <s v="SLA"/>
    <x v="189"/>
    <x v="0"/>
  </r>
  <r>
    <n v="111477"/>
    <d v="2019-11-05T23:16:00"/>
    <s v="Apply Patch"/>
    <s v="Aurora Miller"/>
    <s v="aurora.miller@outlook.com"/>
    <x v="3"/>
    <x v="0"/>
    <x v="1"/>
    <x v="1"/>
    <x v="0"/>
    <d v="2020-09-01T17:52:00"/>
    <d v="2020-07-28T00:00:00"/>
    <n v="0"/>
    <n v="1"/>
    <s v="Jared Smith"/>
    <x v="1"/>
    <n v="5"/>
    <n v="0"/>
    <s v="Non-Prod"/>
    <s v="Development"/>
    <s v="Close Ticket"/>
    <s v="No SLA"/>
    <x v="190"/>
    <x v="0"/>
  </r>
  <r>
    <n v="111478"/>
    <d v="2019-11-06T23:16:00"/>
    <s v="Create Accounting Warning Error Messages"/>
    <s v="Kimberly Jones"/>
    <s v="kjones@outlook.com"/>
    <x v="2"/>
    <x v="0"/>
    <x v="0"/>
    <x v="1"/>
    <x v="1"/>
    <d v="2021-04-08T15:18:00"/>
    <d v="2020-07-30T00:00:00"/>
    <n v="1"/>
    <n v="1"/>
    <s v="Mark Jikkins"/>
    <x v="0"/>
    <n v="132"/>
    <n v="25"/>
    <s v="Prod"/>
    <s v="Production"/>
    <s v="New Ticket"/>
    <s v="SLA"/>
    <x v="191"/>
    <x v="0"/>
  </r>
  <r>
    <n v="111479"/>
    <d v="2019-11-07T23:16:00"/>
    <s v="Error For Winscp Application"/>
    <s v="Tomi Yamamoto"/>
    <s v="tyamamoto@gmail.com"/>
    <x v="1"/>
    <x v="1"/>
    <x v="0"/>
    <x v="1"/>
    <x v="0"/>
    <d v="2020-08-18T17:09:00"/>
    <d v="2020-08-08T00:00:00"/>
    <n v="0"/>
    <n v="1"/>
    <s v="Jared Smith"/>
    <x v="6"/>
    <n v="4"/>
    <n v="1"/>
    <s v="Prod"/>
    <s v="Development"/>
    <s v="New Ticket"/>
    <s v="SLA"/>
    <x v="192"/>
    <x v="0"/>
  </r>
  <r>
    <n v="111480"/>
    <d v="2019-11-08T23:16:00"/>
    <s v="Openvpn Account"/>
    <s v="Bladimir Macdonald"/>
    <s v="bmacdonald@outlook.com"/>
    <x v="0"/>
    <x v="0"/>
    <x v="1"/>
    <x v="1"/>
    <x v="0"/>
    <d v="2020-11-23T09:20:00"/>
    <d v="2020-08-10T00:00:00"/>
    <n v="0"/>
    <n v="1"/>
    <s v="Jared Smith"/>
    <x v="5"/>
    <n v="6"/>
    <n v="1"/>
    <s v="Prod"/>
    <s v="Production"/>
    <s v="New Ticket"/>
    <s v="No SLA"/>
    <x v="193"/>
    <x v="0"/>
  </r>
  <r>
    <n v="111481"/>
    <d v="2019-11-09T23:16:00"/>
    <s v="Exclude Public Holidays From Absence Duration"/>
    <s v="Kian Rogers"/>
    <s v="krogers@mailinator.com"/>
    <x v="3"/>
    <x v="0"/>
    <x v="1"/>
    <x v="1"/>
    <x v="0"/>
    <d v="2021-03-05T16:53:00"/>
    <d v="2020-08-12T00:00:00"/>
    <n v="0"/>
    <n v="1"/>
    <s v="Jared Smith"/>
    <x v="0"/>
    <n v="22"/>
    <n v="5"/>
    <s v="Non-Prod"/>
    <s v="Test"/>
    <s v="Close Ticket"/>
    <s v="No SLA"/>
    <x v="194"/>
    <x v="0"/>
  </r>
  <r>
    <n v="111482"/>
    <d v="2019-11-10T23:16:00"/>
    <s v="Tasks And Targets Editing "/>
    <s v="Jane Wilberts"/>
    <s v="jwilberts@mailinator.com"/>
    <x v="0"/>
    <x v="0"/>
    <x v="1"/>
    <x v="1"/>
    <x v="0"/>
    <d v="2020-11-10T09:47:00"/>
    <d v="2020-08-13T00:00:00"/>
    <n v="0"/>
    <n v="1"/>
    <s v="Jared Smith"/>
    <x v="0"/>
    <n v="47"/>
    <n v="4"/>
    <s v="Non-Prod"/>
    <s v="Test"/>
    <s v="New Ticket"/>
    <s v="No SLA"/>
    <x v="195"/>
    <x v="0"/>
  </r>
  <r>
    <n v="111484"/>
    <d v="2019-11-11T23:16:00"/>
    <s v="Unique Value For Transaction Flexfield Issue"/>
    <s v="Kenex Willows"/>
    <s v="kwillows@yahoo.com"/>
    <x v="0"/>
    <x v="0"/>
    <x v="1"/>
    <x v="1"/>
    <x v="0"/>
    <d v="2020-10-14T17:13:00"/>
    <d v="2020-08-14T00:00:00"/>
    <n v="0"/>
    <n v="1"/>
    <s v="Jared Smith"/>
    <x v="0"/>
    <n v="12"/>
    <n v="0"/>
    <s v="Prod"/>
    <s v="Test"/>
    <s v="New Ticket"/>
    <s v="No SLA"/>
    <x v="196"/>
    <x v="0"/>
  </r>
  <r>
    <n v="111485"/>
    <d v="2019-11-12T23:16:00"/>
    <s v="Vpn Accounts"/>
    <s v="Erick White"/>
    <s v="ewhite@yahoo.com"/>
    <x v="0"/>
    <x v="1"/>
    <x v="1"/>
    <x v="1"/>
    <x v="0"/>
    <d v="2020-08-20T16:37:00"/>
    <d v="2020-08-15T00:00:00"/>
    <n v="0"/>
    <n v="1"/>
    <s v="Jared Smith"/>
    <x v="2"/>
    <n v="5"/>
    <n v="0"/>
    <s v="Prod"/>
    <s v="Production"/>
    <s v="New Ticket"/>
    <s v="No SLA"/>
    <x v="196"/>
    <x v="1"/>
  </r>
  <r>
    <n v="111486"/>
    <d v="2019-11-13T23:16:00"/>
    <s v="Vpn Accounts Creation"/>
    <s v="Erick White"/>
    <s v="ewhite@yahoo.com"/>
    <x v="0"/>
    <x v="1"/>
    <x v="1"/>
    <x v="1"/>
    <x v="0"/>
    <d v="2020-08-20T16:38:00"/>
    <d v="2020-08-15T00:00:00"/>
    <n v="0"/>
    <n v="1"/>
    <s v="Jared Smith"/>
    <x v="8"/>
    <n v="4"/>
    <n v="0"/>
    <s v="Prod"/>
    <s v="Production"/>
    <s v="New Ticket"/>
    <s v="No SLA"/>
    <x v="196"/>
    <x v="1"/>
  </r>
  <r>
    <n v="111487"/>
    <d v="2019-11-14T23:16:00"/>
    <s v="Error 504 Gateway Timeout"/>
    <s v="Marvin Peters"/>
    <s v="mpeters@outlook.com"/>
    <x v="1"/>
    <x v="0"/>
    <x v="0"/>
    <x v="1"/>
    <x v="0"/>
    <d v="2020-08-24T18:15:00"/>
    <d v="2020-08-16T00:00:00"/>
    <n v="0"/>
    <n v="1"/>
    <s v="Jared Smith"/>
    <x v="1"/>
    <n v="8"/>
    <n v="1"/>
    <s v="Prod"/>
    <s v="Production"/>
    <s v="New Ticket"/>
    <s v="SLA"/>
    <x v="197"/>
    <x v="0"/>
  </r>
  <r>
    <n v="111488"/>
    <d v="2019-11-15T23:16:00"/>
    <s v="Vpn Accounts Creation"/>
    <s v="Erick White"/>
    <s v="ewhite@yahoo.com"/>
    <x v="0"/>
    <x v="1"/>
    <x v="1"/>
    <x v="1"/>
    <x v="0"/>
    <d v="2020-08-24T18:05:00"/>
    <d v="2020-08-17T00:00:00"/>
    <n v="0"/>
    <n v="1"/>
    <s v="Jared Smith"/>
    <x v="8"/>
    <n v="4"/>
    <n v="0"/>
    <s v="Prod"/>
    <s v="Production"/>
    <s v="New Ticket"/>
    <s v="No SLA"/>
    <x v="198"/>
    <x v="0"/>
  </r>
  <r>
    <n v="111489"/>
    <d v="2019-11-16T23:16:00"/>
    <s v="Open Ip Ports"/>
    <s v="Erick White"/>
    <s v="ewhite@yahoo.com"/>
    <x v="0"/>
    <x v="1"/>
    <x v="1"/>
    <x v="1"/>
    <x v="0"/>
    <d v="2020-08-24T18:06:00"/>
    <d v="2020-08-18T00:00:00"/>
    <n v="0"/>
    <n v="1"/>
    <s v="Jared Smith"/>
    <x v="8"/>
    <n v="5"/>
    <n v="0"/>
    <s v="Prod"/>
    <s v="Production"/>
    <s v="New Ticket"/>
    <s v="No SLA"/>
    <x v="199"/>
    <x v="1"/>
  </r>
  <r>
    <n v="111490"/>
    <d v="2019-11-17T23:16:00"/>
    <s v="Request Additional Storage"/>
    <s v="Erick White"/>
    <s v="ewhite@yahoo.com"/>
    <x v="0"/>
    <x v="1"/>
    <x v="1"/>
    <x v="1"/>
    <x v="0"/>
    <d v="2020-08-26T17:14:00"/>
    <d v="2020-08-20T00:00:00"/>
    <n v="0"/>
    <n v="1"/>
    <s v="Jared Smith"/>
    <x v="8"/>
    <n v="5"/>
    <n v="0"/>
    <s v="Prod"/>
    <s v="Production"/>
    <s v="New Ticket"/>
    <s v="No SLA"/>
    <x v="200"/>
    <x v="1"/>
  </r>
  <r>
    <n v="111491"/>
    <d v="2019-11-18T23:16:00"/>
    <s v="Error 504 Gateway Timeout Again"/>
    <s v="Aurora Miller"/>
    <s v="aurora.miller@outlook.com"/>
    <x v="1"/>
    <x v="0"/>
    <x v="0"/>
    <x v="1"/>
    <x v="0"/>
    <d v="2021-01-15T16:37:00"/>
    <d v="2020-08-20T00:00:00"/>
    <n v="0"/>
    <n v="1"/>
    <s v="Jared Smith"/>
    <x v="1"/>
    <n v="11"/>
    <n v="1"/>
    <s v="Prod"/>
    <s v="Production"/>
    <s v="Close Ticket"/>
    <s v="SLA"/>
    <x v="201"/>
    <x v="0"/>
  </r>
  <r>
    <n v="111492"/>
    <d v="2019-11-19T23:16:00"/>
    <s v="Vpn Accounts Creation"/>
    <s v="Erick White"/>
    <s v="ewhite@yahoo.com"/>
    <x v="0"/>
    <x v="1"/>
    <x v="1"/>
    <x v="1"/>
    <x v="0"/>
    <d v="2020-09-04T17:25:00"/>
    <d v="2020-08-21T00:00:00"/>
    <n v="0"/>
    <n v="1"/>
    <s v="Jared Smith"/>
    <x v="8"/>
    <n v="5"/>
    <n v="0"/>
    <s v="Prod"/>
    <s v="Production"/>
    <s v="New Ticket"/>
    <s v="No SLA"/>
    <x v="202"/>
    <x v="0"/>
  </r>
  <r>
    <n v="111493"/>
    <d v="2019-11-20T23:16:00"/>
    <s v="Port Issue After Patching Activity "/>
    <s v="Kenex Willows"/>
    <s v="kwillows@yahoo.com"/>
    <x v="1"/>
    <x v="0"/>
    <x v="0"/>
    <x v="1"/>
    <x v="0"/>
    <d v="2020-08-28T17:08:00"/>
    <d v="2020-08-23T00:00:00"/>
    <n v="0"/>
    <n v="1"/>
    <s v="Jared Smith"/>
    <x v="0"/>
    <n v="12"/>
    <n v="3"/>
    <s v="Prod"/>
    <s v="Production"/>
    <s v="New Ticket"/>
    <s v="SLA"/>
    <x v="203"/>
    <x v="0"/>
  </r>
  <r>
    <n v="111494"/>
    <d v="2019-11-21T23:16:00"/>
    <s v="Secure Connection Failed Page - Test Instance"/>
    <s v="Riza Richardson"/>
    <s v="rrichardson@mailinator.com"/>
    <x v="0"/>
    <x v="0"/>
    <x v="0"/>
    <x v="1"/>
    <x v="0"/>
    <d v="2020-09-09T17:51:00"/>
    <d v="2020-08-24T00:00:00"/>
    <n v="0"/>
    <n v="1"/>
    <s v="Jared Smith"/>
    <x v="0"/>
    <n v="7"/>
    <n v="1"/>
    <s v="Non-Prod"/>
    <s v="Test"/>
    <s v="Close Ticket"/>
    <s v="SLA"/>
    <x v="204"/>
    <x v="0"/>
  </r>
  <r>
    <n v="111495"/>
    <d v="2019-11-22T23:16:00"/>
    <s v="Web Adi Issue"/>
    <s v="Kimberly Jones"/>
    <s v="kjones@outlook.com"/>
    <x v="2"/>
    <x v="0"/>
    <x v="0"/>
    <x v="1"/>
    <x v="0"/>
    <d v="2020-09-23T18:27:00"/>
    <d v="2020-08-24T00:00:00"/>
    <n v="0"/>
    <n v="1"/>
    <s v="Jared Smith"/>
    <x v="0"/>
    <n v="21"/>
    <n v="2"/>
    <s v="Prod"/>
    <s v="Production"/>
    <s v="New Ticket"/>
    <s v="SLA"/>
    <x v="200"/>
    <x v="0"/>
  </r>
  <r>
    <n v="111496"/>
    <d v="2019-11-23T23:16:00"/>
    <s v="Open Ports Fro Ftp Data Connection"/>
    <s v="Erick White"/>
    <s v="ewhite@yahoo.com"/>
    <x v="0"/>
    <x v="1"/>
    <x v="1"/>
    <x v="1"/>
    <x v="0"/>
    <d v="2020-09-04T17:25:00"/>
    <d v="2020-08-25T00:00:00"/>
    <n v="0"/>
    <n v="1"/>
    <s v="Jared Smith"/>
    <x v="8"/>
    <n v="6"/>
    <n v="0"/>
    <s v="Prod"/>
    <s v="Production"/>
    <s v="New Ticket"/>
    <s v="No SLA"/>
    <x v="205"/>
    <x v="0"/>
  </r>
  <r>
    <n v="111497"/>
    <d v="2019-11-24T23:16:00"/>
    <s v="New Vpn Account"/>
    <s v="Erick White"/>
    <s v="ewhite@yahoo.com"/>
    <x v="0"/>
    <x v="1"/>
    <x v="1"/>
    <x v="1"/>
    <x v="0"/>
    <d v="2020-09-11T17:18:00"/>
    <d v="2020-08-27T00:00:00"/>
    <n v="0"/>
    <n v="1"/>
    <s v="Jared Smith"/>
    <x v="8"/>
    <n v="4"/>
    <n v="0"/>
    <s v="Prod"/>
    <s v="Production"/>
    <s v="New Ticket"/>
    <s v="No SLA"/>
    <x v="206"/>
    <x v="0"/>
  </r>
  <r>
    <n v="111498"/>
    <d v="2019-11-25T23:16:00"/>
    <s v="Error Still Occured In Bee Spreadsheet Page"/>
    <s v="Melody Thompson"/>
    <s v="mthompson@yahoo.com"/>
    <x v="2"/>
    <x v="0"/>
    <x v="0"/>
    <x v="1"/>
    <x v="0"/>
    <d v="2020-09-21T14:17:00"/>
    <d v="2020-08-27T00:00:00"/>
    <n v="0"/>
    <n v="1"/>
    <s v="Jared Smith"/>
    <x v="0"/>
    <n v="18"/>
    <n v="3"/>
    <s v="Prod"/>
    <s v="Production"/>
    <s v="New Ticket"/>
    <s v="SLA"/>
    <x v="205"/>
    <x v="0"/>
  </r>
  <r>
    <n v="111499"/>
    <d v="2019-11-26T23:16:00"/>
    <s v="Open Udp Ports 161 And 162"/>
    <s v="Erick White"/>
    <s v="ewhite@yahoo.com"/>
    <x v="0"/>
    <x v="1"/>
    <x v="1"/>
    <x v="1"/>
    <x v="0"/>
    <d v="2020-09-21T17:03:00"/>
    <d v="2020-09-03T00:00:00"/>
    <n v="0"/>
    <n v="1"/>
    <s v="Jared Smith"/>
    <x v="8"/>
    <n v="4"/>
    <n v="0"/>
    <s v="Prod"/>
    <s v="Production"/>
    <s v="New Ticket"/>
    <s v="No SLA"/>
    <x v="207"/>
    <x v="0"/>
  </r>
  <r>
    <n v="111500"/>
    <d v="2019-11-27T23:16:00"/>
    <s v="Error In Log-In"/>
    <s v="Jasper John"/>
    <s v="jasper.john@gmail.com"/>
    <x v="0"/>
    <x v="0"/>
    <x v="0"/>
    <x v="1"/>
    <x v="0"/>
    <d v="2020-09-11T14:40:00"/>
    <d v="2020-09-04T00:00:00"/>
    <n v="0"/>
    <n v="1"/>
    <s v="Jared Smith"/>
    <x v="1"/>
    <n v="5"/>
    <n v="1"/>
    <s v="Prod"/>
    <s v="Production"/>
    <s v="New Ticket"/>
    <s v="SLA"/>
    <x v="208"/>
    <x v="0"/>
  </r>
  <r>
    <n v="111501"/>
    <d v="2019-11-28T23:16:00"/>
    <s v="Self Service - Legislative Information"/>
    <s v="Troy Daniels"/>
    <s v="troy.daniels@outlook.com"/>
    <x v="2"/>
    <x v="0"/>
    <x v="0"/>
    <x v="1"/>
    <x v="0"/>
    <d v="2021-03-15T18:56:00"/>
    <d v="2020-09-12T00:00:00"/>
    <n v="0"/>
    <n v="1"/>
    <s v="Jared Smith"/>
    <x v="0"/>
    <n v="59"/>
    <n v="8"/>
    <s v="Prod"/>
    <s v="Production"/>
    <s v="New Ticket"/>
    <s v="SLA"/>
    <x v="209"/>
    <x v="0"/>
  </r>
  <r>
    <n v="111504"/>
    <d v="2019-11-29T23:16:00"/>
    <s v="Hp Printer Not Working"/>
    <s v="Pradeep Sharma"/>
    <s v="pradeep.sharma@outlook.com"/>
    <x v="0"/>
    <x v="1"/>
    <x v="0"/>
    <x v="3"/>
    <x v="0"/>
    <d v="2020-09-25T09:37:00"/>
    <d v="2020-09-15T00:00:00"/>
    <n v="0"/>
    <n v="1"/>
    <s v="Jared Smith"/>
    <x v="6"/>
    <n v="5"/>
    <n v="0"/>
    <s v="Non-Prod"/>
    <s v="Test"/>
    <s v="New Ticket"/>
    <s v="SLA"/>
    <x v="210"/>
    <x v="0"/>
  </r>
  <r>
    <n v="111506"/>
    <d v="2019-11-30T23:16:00"/>
    <s v="Create Accounting - Accounting Class Error"/>
    <s v="Kimberly Jones"/>
    <s v="kjones@outlook.com"/>
    <x v="2"/>
    <x v="0"/>
    <x v="0"/>
    <x v="1"/>
    <x v="1"/>
    <d v="2020-12-09T12:30:00"/>
    <d v="2020-09-24T00:00:00"/>
    <n v="1"/>
    <n v="0"/>
    <s v="Mark Jikkins"/>
    <x v="0"/>
    <n v="31"/>
    <n v="3"/>
    <s v="Prod"/>
    <s v="Production"/>
    <s v="New Ticket"/>
    <s v="SLA"/>
    <x v="211"/>
    <x v="0"/>
  </r>
  <r>
    <n v="111507"/>
    <d v="2019-12-01T23:16:00"/>
    <s v="No Success When Generating Reports"/>
    <s v="Aurora Miller"/>
    <s v="aurora.miller@outlook.com"/>
    <x v="0"/>
    <x v="0"/>
    <x v="0"/>
    <x v="1"/>
    <x v="0"/>
    <d v="2020-10-14T17:15:00"/>
    <d v="2020-09-24T00:00:00"/>
    <n v="0"/>
    <n v="1"/>
    <s v="Jared Smith"/>
    <x v="1"/>
    <n v="16"/>
    <n v="3"/>
    <s v="Prod"/>
    <s v="Production"/>
    <s v="New Ticket"/>
    <s v="SLA"/>
    <x v="212"/>
    <x v="0"/>
  </r>
  <r>
    <n v="111508"/>
    <d v="2019-12-02T23:16:00"/>
    <s v="Vacation Leave Issue"/>
    <s v="Kian Rogers"/>
    <s v="krogers@mailinator.com"/>
    <x v="3"/>
    <x v="0"/>
    <x v="1"/>
    <x v="1"/>
    <x v="1"/>
    <d v="2021-01-25T12:06:00"/>
    <d v="2023-03-29T00:00:00"/>
    <n v="0"/>
    <n v="0"/>
    <s v="Jose Satary"/>
    <x v="0"/>
    <n v="15"/>
    <n v="2"/>
    <s v="Non-Prod"/>
    <s v="Test"/>
    <s v="Open"/>
    <s v="No SLA"/>
    <x v="213"/>
    <x v="1"/>
  </r>
  <r>
    <n v="111509"/>
    <d v="2019-12-03T23:16:00"/>
    <s v="Old System Unit Parts And Unused Laptops (Beacon A"/>
    <s v="Pradeep Sharma"/>
    <s v="pradeep.sharma@outlook.com"/>
    <x v="0"/>
    <x v="1"/>
    <x v="1"/>
    <x v="3"/>
    <x v="0"/>
    <d v="2020-10-23T20:44:00"/>
    <d v="2020-09-29T00:00:00"/>
    <n v="0"/>
    <n v="1"/>
    <s v="Jared Smith"/>
    <x v="6"/>
    <n v="4"/>
    <n v="0"/>
    <s v="Non-Prod"/>
    <s v="Test"/>
    <s v="New Ticket"/>
    <s v="No SLA"/>
    <x v="214"/>
    <x v="0"/>
  </r>
  <r>
    <n v="111510"/>
    <d v="2019-12-04T23:16:00"/>
    <s v="Hr Technical Analyzer Output"/>
    <s v="Troy Daniels"/>
    <s v="troy.daniels@outlook.com"/>
    <x v="0"/>
    <x v="0"/>
    <x v="1"/>
    <x v="1"/>
    <x v="0"/>
    <d v="2020-10-07T15:58:00"/>
    <d v="2020-09-29T00:00:00"/>
    <n v="0"/>
    <n v="1"/>
    <s v="Jared Smith"/>
    <x v="0"/>
    <n v="8"/>
    <n v="5"/>
    <s v="Non-Prod"/>
    <s v="Test"/>
    <s v="Close Ticket"/>
    <s v="No SLA"/>
    <x v="214"/>
    <x v="0"/>
  </r>
  <r>
    <n v="111511"/>
    <d v="2019-12-05T23:16:00"/>
    <s v="Requesting A Server For Deployment"/>
    <s v="Jane Wilberts"/>
    <s v="jwilberts@mailinator.com"/>
    <x v="1"/>
    <x v="1"/>
    <x v="1"/>
    <x v="0"/>
    <x v="0"/>
    <d v="2020-10-07T13:57:00"/>
    <d v="2020-09-28T00:00:00"/>
    <n v="0"/>
    <n v="1"/>
    <s v="Jared Smith"/>
    <x v="6"/>
    <n v="5"/>
    <n v="0"/>
    <s v="Prod"/>
    <s v="Development"/>
    <s v="New Ticket"/>
    <s v="No SLA"/>
    <x v="215"/>
    <x v="0"/>
  </r>
  <r>
    <n v="111512"/>
    <d v="2019-12-06T23:16:00"/>
    <s v="Dell Soppotassist Has Detected A Failing Component"/>
    <s v="Paul Rivers"/>
    <s v="privers@mailinator.com"/>
    <x v="0"/>
    <x v="1"/>
    <x v="0"/>
    <x v="0"/>
    <x v="1"/>
    <d v="2020-09-30T11:38:00"/>
    <d v="2020-10-01T00:00:00"/>
    <n v="1"/>
    <n v="1"/>
    <s v="Raya Musk"/>
    <x v="6"/>
    <n v="2"/>
    <n v="0"/>
    <s v="Non-Prod"/>
    <s v="Test"/>
    <s v="New Ticket"/>
    <s v="SLA"/>
    <x v="216"/>
    <x v="1"/>
  </r>
  <r>
    <n v="111513"/>
    <d v="2019-12-07T23:16:00"/>
    <s v="Dell Soppotassist Has Detected A Failing Component"/>
    <s v="Paul Rivers"/>
    <s v="privers@mailinator.com"/>
    <x v="0"/>
    <x v="1"/>
    <x v="0"/>
    <x v="0"/>
    <x v="1"/>
    <d v="2020-09-30T12:16:00"/>
    <d v="2020-10-01T00:00:00"/>
    <n v="1"/>
    <n v="1"/>
    <s v="Raya Musk"/>
    <x v="6"/>
    <n v="2"/>
    <n v="0"/>
    <s v="Non-Prod"/>
    <s v="Test"/>
    <s v="New Ticket"/>
    <s v="SLA"/>
    <x v="216"/>
    <x v="1"/>
  </r>
  <r>
    <n v="111514"/>
    <d v="2019-12-08T23:16:00"/>
    <s v="Dell Soppotassist Has Detected A Failing Component"/>
    <s v="Paul Rivers"/>
    <s v="privers@mailinator.com"/>
    <x v="0"/>
    <x v="1"/>
    <x v="0"/>
    <x v="0"/>
    <x v="1"/>
    <d v="2020-09-30T12:18:00"/>
    <d v="2020-10-01T00:00:00"/>
    <n v="1"/>
    <n v="1"/>
    <s v="Raya Musk"/>
    <x v="6"/>
    <n v="2"/>
    <n v="0"/>
    <s v="Prod"/>
    <s v="Test"/>
    <s v="New Ticket"/>
    <s v="SLA"/>
    <x v="216"/>
    <x v="1"/>
  </r>
  <r>
    <n v="111515"/>
    <d v="2019-12-09T23:16:00"/>
    <s v="Submission Of Leave"/>
    <s v="Kian Rogers"/>
    <s v="krogers@mailinator.com"/>
    <x v="3"/>
    <x v="0"/>
    <x v="1"/>
    <x v="1"/>
    <x v="0"/>
    <d v="2021-02-19T16:50:00"/>
    <d v="2020-10-01T00:00:00"/>
    <n v="0"/>
    <n v="1"/>
    <s v="Jared Smith"/>
    <x v="0"/>
    <n v="23"/>
    <n v="2"/>
    <s v="Non-Prod"/>
    <s v="Test"/>
    <s v="Close Ticket"/>
    <s v="No SLA"/>
    <x v="217"/>
    <x v="0"/>
  </r>
  <r>
    <n v="111516"/>
    <d v="2019-12-10T23:16:00"/>
    <s v="Desktop Service"/>
    <s v="Pradeep Sharma"/>
    <s v="pradeep.sharma@outlook.com"/>
    <x v="0"/>
    <x v="1"/>
    <x v="0"/>
    <x v="0"/>
    <x v="0"/>
    <d v="2020-10-23T20:46:00"/>
    <d v="2020-10-06T00:00:00"/>
    <n v="0"/>
    <n v="1"/>
    <s v="Jared Smith"/>
    <x v="6"/>
    <n v="4"/>
    <n v="0"/>
    <s v="Non-Prod"/>
    <s v="Test"/>
    <s v="New Ticket"/>
    <s v="SLA"/>
    <x v="218"/>
    <x v="0"/>
  </r>
  <r>
    <n v="111517"/>
    <d v="2019-12-11T23:16:00"/>
    <s v="Cannot Generate Report After Db Downgrade"/>
    <s v="Aurora Miller"/>
    <s v="aurora.miller@outlook.com"/>
    <x v="2"/>
    <x v="0"/>
    <x v="0"/>
    <x v="1"/>
    <x v="0"/>
    <d v="2020-10-14T17:16:00"/>
    <d v="2020-10-06T00:00:00"/>
    <n v="0"/>
    <n v="1"/>
    <s v="Jared Smith"/>
    <x v="1"/>
    <n v="6"/>
    <n v="1"/>
    <s v="Prod"/>
    <s v="Production"/>
    <s v="New Ticket"/>
    <s v="SLA"/>
    <x v="219"/>
    <x v="0"/>
  </r>
  <r>
    <n v="111518"/>
    <d v="2019-12-12T23:16:00"/>
    <s v="Error On My Reqjdeition Table"/>
    <s v="Riza Richardson"/>
    <s v="rrichardson@mailinator.com"/>
    <x v="0"/>
    <x v="0"/>
    <x v="0"/>
    <x v="1"/>
    <x v="0"/>
    <d v="2021-02-02T17:01:00"/>
    <d v="2020-10-06T00:00:00"/>
    <n v="0"/>
    <n v="1"/>
    <s v="Jared Smith"/>
    <x v="0"/>
    <n v="64"/>
    <n v="3"/>
    <s v="Non-Prod"/>
    <s v="Test"/>
    <s v="Close Ticket"/>
    <s v="SLA"/>
    <x v="218"/>
    <x v="0"/>
  </r>
  <r>
    <n v="111527"/>
    <d v="2019-12-13T23:16:00"/>
    <s v="Sophos Firewall Support"/>
    <s v="Charles Thomas"/>
    <s v="charles.thomas@outlook.com"/>
    <x v="0"/>
    <x v="1"/>
    <x v="0"/>
    <x v="0"/>
    <x v="0"/>
    <d v="2020-10-09T18:17:00"/>
    <d v="2020-10-07T00:00:00"/>
    <n v="0"/>
    <n v="1"/>
    <s v="Jared Smith"/>
    <x v="6"/>
    <n v="6"/>
    <n v="1"/>
    <s v="Non-Prod"/>
    <s v="Test"/>
    <s v="New Ticket"/>
    <s v="SLA"/>
    <x v="220"/>
    <x v="1"/>
  </r>
  <r>
    <n v="111530"/>
    <d v="2019-12-14T23:16:00"/>
    <s v="Absence Duration"/>
    <s v="Kian Rogers"/>
    <s v="krogers@mailinator.com"/>
    <x v="1"/>
    <x v="0"/>
    <x v="1"/>
    <x v="1"/>
    <x v="0"/>
    <d v="2020-10-16T13:55:00"/>
    <d v="2020-10-09T00:00:00"/>
    <n v="0"/>
    <n v="1"/>
    <s v="Jared Smith"/>
    <x v="0"/>
    <n v="13"/>
    <n v="1"/>
    <s v="Non-Prod"/>
    <s v="Test"/>
    <s v="Close Ticket"/>
    <s v="No SLA"/>
    <x v="221"/>
    <x v="0"/>
  </r>
  <r>
    <n v="111531"/>
    <d v="2019-12-15T23:16:00"/>
    <s v="Vacation Leave Rule"/>
    <s v="Kian Rogers"/>
    <s v="krogers@mailinator.com"/>
    <x v="3"/>
    <x v="0"/>
    <x v="1"/>
    <x v="1"/>
    <x v="1"/>
    <d v="2021-03-18T14:04:00"/>
    <d v="2023-04-09T00:00:00"/>
    <n v="0"/>
    <n v="0"/>
    <s v="Jose Satary"/>
    <x v="0"/>
    <n v="21"/>
    <n v="2"/>
    <s v="Non-Prod"/>
    <s v="Test"/>
    <s v="Open"/>
    <s v="No SLA"/>
    <x v="222"/>
    <x v="1"/>
  </r>
  <r>
    <n v="111532"/>
    <d v="2019-12-16T23:16:00"/>
    <s v="9.2 Dev Db Backup, Then Restore To 9.2 Test"/>
    <s v="Aurora Miller"/>
    <s v="aurora.miller@outlook.com"/>
    <x v="3"/>
    <x v="0"/>
    <x v="1"/>
    <x v="1"/>
    <x v="1"/>
    <d v="2020-10-09T15:20:00"/>
    <d v="2023-04-10T00:00:00"/>
    <n v="0"/>
    <n v="1"/>
    <s v="Jose Satary"/>
    <x v="1"/>
    <n v="2"/>
    <n v="0"/>
    <s v="Non-Prod"/>
    <s v="Development"/>
    <s v="New Ticket"/>
    <s v="No SLA"/>
    <x v="223"/>
    <x v="1"/>
  </r>
  <r>
    <n v="111533"/>
    <d v="2019-12-17T23:16:00"/>
    <s v="Customized Sql Script In Report - Internet Details"/>
    <s v="Aurora Miller"/>
    <s v="aurora.miller@outlook.com"/>
    <x v="0"/>
    <x v="0"/>
    <x v="1"/>
    <x v="1"/>
    <x v="0"/>
    <d v="2020-12-14T10:35:00"/>
    <d v="2020-10-10T00:00:00"/>
    <n v="0"/>
    <n v="1"/>
    <s v="Jared Smith"/>
    <x v="1"/>
    <n v="5"/>
    <n v="3"/>
    <s v="Non-Prod"/>
    <s v="Production"/>
    <s v="Close Ticket"/>
    <s v="No SLA"/>
    <x v="224"/>
    <x v="0"/>
  </r>
  <r>
    <n v="111535"/>
    <d v="2019-12-18T23:16:00"/>
    <s v="Vpn Setup"/>
    <s v="Tomi Yamamoto"/>
    <s v="tyamamoto@gmail.com"/>
    <x v="2"/>
    <x v="1"/>
    <x v="1"/>
    <x v="1"/>
    <x v="0"/>
    <d v="2020-11-17T12:22:00"/>
    <d v="2020-10-19T00:00:00"/>
    <n v="0"/>
    <n v="1"/>
    <s v="Jared Smith"/>
    <x v="2"/>
    <n v="4"/>
    <n v="0"/>
    <s v="Prod"/>
    <s v="Development"/>
    <s v="New Ticket"/>
    <s v="No SLA"/>
    <x v="225"/>
    <x v="0"/>
  </r>
  <r>
    <n v="111536"/>
    <d v="2019-12-19T23:16:00"/>
    <s v="Google Drive Not Working"/>
    <s v="Atom Short"/>
    <s v="atom.short@gmail.com"/>
    <x v="0"/>
    <x v="1"/>
    <x v="0"/>
    <x v="3"/>
    <x v="0"/>
    <d v="2020-10-23T20:47:00"/>
    <d v="2020-10-20T00:00:00"/>
    <n v="0"/>
    <n v="1"/>
    <s v="Jared Smith"/>
    <x v="6"/>
    <n v="4"/>
    <n v="0"/>
    <s v="Non-Prod"/>
    <s v="Test"/>
    <s v="New Ticket"/>
    <s v="SLA"/>
    <x v="226"/>
    <x v="1"/>
  </r>
  <r>
    <n v="111537"/>
    <d v="2019-12-20T23:16:00"/>
    <s v="Application Of Leave Error"/>
    <s v="Kian Rogers"/>
    <s v="krogers@mailinator.com"/>
    <x v="3"/>
    <x v="0"/>
    <x v="0"/>
    <x v="1"/>
    <x v="1"/>
    <d v="2020-10-19T18:30:00"/>
    <d v="2023-04-20T00:00:00"/>
    <n v="0"/>
    <n v="1"/>
    <s v="Jose Satary"/>
    <x v="0"/>
    <n v="4"/>
    <n v="1"/>
    <s v="Non-Prod"/>
    <s v="Test"/>
    <s v="Open"/>
    <s v="SLA"/>
    <x v="227"/>
    <x v="1"/>
  </r>
  <r>
    <n v="111538"/>
    <d v="2019-12-21T23:16:00"/>
    <s v="Microsoft Office Installation And Firmware Update"/>
    <s v="Grace Evans"/>
    <s v="gevans@mailinator.com"/>
    <x v="0"/>
    <x v="1"/>
    <x v="0"/>
    <x v="3"/>
    <x v="0"/>
    <d v="2020-10-23T20:48:00"/>
    <d v="2020-10-21T00:00:00"/>
    <n v="0"/>
    <n v="1"/>
    <s v="Jared Smith"/>
    <x v="6"/>
    <n v="4"/>
    <n v="0"/>
    <s v="Non-Prod"/>
    <s v="Test"/>
    <s v="New Ticket"/>
    <s v="SLA"/>
    <x v="228"/>
    <x v="1"/>
  </r>
  <r>
    <n v="111539"/>
    <d v="2019-12-22T23:16:00"/>
    <s v="App-Sqlap-10000 In Payables Module"/>
    <s v="Kenex Willows"/>
    <s v="kwillows@yahoo.com"/>
    <x v="2"/>
    <x v="0"/>
    <x v="1"/>
    <x v="1"/>
    <x v="0"/>
    <d v="2020-12-03T08:00:00"/>
    <d v="2020-10-22T00:00:00"/>
    <n v="0"/>
    <n v="1"/>
    <s v="Jared Smith"/>
    <x v="0"/>
    <n v="7"/>
    <n v="0"/>
    <s v="Non-Prod"/>
    <s v="Test"/>
    <s v="Close Ticket"/>
    <s v="No SLA"/>
    <x v="226"/>
    <x v="0"/>
  </r>
  <r>
    <n v="111540"/>
    <d v="2019-12-23T23:16:00"/>
    <s v="Training Process Name"/>
    <s v="Troy Daniels"/>
    <s v="troy.daniels@outlook.com"/>
    <x v="3"/>
    <x v="0"/>
    <x v="1"/>
    <x v="1"/>
    <x v="1"/>
    <d v="2020-11-20T16:25:00"/>
    <d v="2023-04-23T00:00:00"/>
    <n v="0"/>
    <n v="0"/>
    <s v="Jose Satary"/>
    <x v="0"/>
    <n v="5"/>
    <n v="0"/>
    <s v="Non-Prod"/>
    <s v="Test"/>
    <s v="New Ticket"/>
    <s v="No SLA"/>
    <x v="229"/>
    <x v="1"/>
  </r>
  <r>
    <n v="111541"/>
    <d v="2019-12-24T23:16:00"/>
    <s v="Laptop Running Slow"/>
    <s v="Grace Evans"/>
    <s v="gevans@mailinator.com"/>
    <x v="0"/>
    <x v="1"/>
    <x v="0"/>
    <x v="0"/>
    <x v="0"/>
    <d v="2020-11-10T22:20:00"/>
    <d v="2020-10-27T00:00:00"/>
    <n v="0"/>
    <n v="1"/>
    <s v="Jared Smith"/>
    <x v="6"/>
    <n v="4"/>
    <n v="0"/>
    <s v="Prod"/>
    <s v="Production"/>
    <s v="New Ticket"/>
    <s v="SLA"/>
    <x v="230"/>
    <x v="0"/>
  </r>
  <r>
    <n v="111542"/>
    <d v="2019-12-25T23:16:00"/>
    <s v="Communication Error With Sql Client"/>
    <s v="Grace Evans"/>
    <s v="gevans@mailinator.com"/>
    <x v="0"/>
    <x v="1"/>
    <x v="0"/>
    <x v="0"/>
    <x v="0"/>
    <d v="2020-12-03T17:25:00"/>
    <d v="2020-10-27T00:00:00"/>
    <n v="0"/>
    <n v="1"/>
    <s v="Jared Smith"/>
    <x v="6"/>
    <n v="5"/>
    <n v="0"/>
    <s v="Prod"/>
    <s v="Test"/>
    <s v="New Ticket"/>
    <s v="SLA"/>
    <x v="230"/>
    <x v="0"/>
  </r>
  <r>
    <n v="111543"/>
    <d v="2019-12-26T23:16:00"/>
    <s v="Set Timeout In Oracle Workflow"/>
    <s v="Kian Rogers"/>
    <s v="krogers@mailinator.com"/>
    <x v="3"/>
    <x v="0"/>
    <x v="1"/>
    <x v="1"/>
    <x v="1"/>
    <d v="2021-03-24T13:25:00"/>
    <d v="2023-04-27T00:00:00"/>
    <n v="0"/>
    <n v="0"/>
    <s v="Jose Satary"/>
    <x v="0"/>
    <n v="16"/>
    <n v="1"/>
    <s v="Non-Prod"/>
    <s v="Test"/>
    <s v="Open"/>
    <s v="No SLA"/>
    <x v="231"/>
    <x v="1"/>
  </r>
  <r>
    <n v="111544"/>
    <d v="2019-12-27T23:16:00"/>
    <s v="Laptop Memory Upgrade"/>
    <s v="Grace Evans"/>
    <s v="gevans@mailinator.com"/>
    <x v="0"/>
    <x v="1"/>
    <x v="0"/>
    <x v="3"/>
    <x v="0"/>
    <d v="2020-11-03T17:31:00"/>
    <d v="2020-10-29T00:00:00"/>
    <n v="0"/>
    <n v="1"/>
    <s v="Jared Smith"/>
    <x v="6"/>
    <n v="4"/>
    <n v="0"/>
    <s v="Non-Prod"/>
    <s v="Test"/>
    <s v="New Ticket"/>
    <s v="SLA"/>
    <x v="232"/>
    <x v="1"/>
  </r>
  <r>
    <n v="111545"/>
    <d v="2019-12-28T23:16:00"/>
    <s v="Vpn Password Reset"/>
    <s v="Erick White"/>
    <s v="ewhite@yahoo.com"/>
    <x v="0"/>
    <x v="1"/>
    <x v="1"/>
    <x v="1"/>
    <x v="0"/>
    <d v="2020-12-04T14:39:00"/>
    <d v="2020-11-06T00:00:00"/>
    <n v="0"/>
    <n v="1"/>
    <s v="Jared Smith"/>
    <x v="2"/>
    <n v="3"/>
    <n v="0"/>
    <s v="Prod"/>
    <s v="Development"/>
    <s v="New Ticket"/>
    <s v="No SLA"/>
    <x v="233"/>
    <x v="0"/>
  </r>
  <r>
    <n v="111546"/>
    <d v="2019-12-29T23:16:00"/>
    <s v="Demo Units For Pullout"/>
    <s v="Paul Smith"/>
    <s v="paul.smith@mailinator.com"/>
    <x v="0"/>
    <x v="1"/>
    <x v="1"/>
    <x v="0"/>
    <x v="0"/>
    <d v="2021-02-05T17:02:00"/>
    <d v="2020-11-09T00:00:00"/>
    <n v="0"/>
    <n v="1"/>
    <s v="Jared Smith"/>
    <x v="6"/>
    <n v="5"/>
    <n v="0"/>
    <s v="Non-Prod"/>
    <s v="Test"/>
    <s v="New Ticket"/>
    <s v="No SLA"/>
    <x v="234"/>
    <x v="0"/>
  </r>
  <r>
    <n v="111547"/>
    <d v="2019-12-30T23:16:00"/>
    <s v="New Vpn Account"/>
    <s v="Erick White"/>
    <s v="ewhite@yahoo.com"/>
    <x v="0"/>
    <x v="1"/>
    <x v="1"/>
    <x v="1"/>
    <x v="0"/>
    <d v="2020-12-04T14:40:00"/>
    <d v="2020-11-10T00:00:00"/>
    <n v="0"/>
    <n v="1"/>
    <s v="Jared Smith"/>
    <x v="2"/>
    <n v="4"/>
    <n v="0"/>
    <s v="Prod"/>
    <s v="Production"/>
    <s v="New Ticket"/>
    <s v="No SLA"/>
    <x v="235"/>
    <x v="0"/>
  </r>
  <r>
    <n v="111548"/>
    <d v="2019-12-31T23:16:00"/>
    <s v="Request Status 'No Manager'"/>
    <s v="Riza Richardson"/>
    <s v="rrichardson@mailinator.com"/>
    <x v="0"/>
    <x v="0"/>
    <x v="0"/>
    <x v="1"/>
    <x v="0"/>
    <d v="2020-11-16T14:57:00"/>
    <d v="2020-11-10T00:00:00"/>
    <n v="0"/>
    <n v="1"/>
    <s v="Jared Smith"/>
    <x v="0"/>
    <n v="8"/>
    <n v="1"/>
    <s v="Non-Prod"/>
    <s v="Test"/>
    <s v="Close Ticket"/>
    <s v="SLA"/>
    <x v="235"/>
    <x v="1"/>
  </r>
  <r>
    <n v="111549"/>
    <d v="2020-01-01T23:16:00"/>
    <s v="Java Loads But Won'T Launch Applet"/>
    <s v="Kenex Willows"/>
    <s v="kwillows@yahoo.com"/>
    <x v="2"/>
    <x v="0"/>
    <x v="0"/>
    <x v="1"/>
    <x v="0"/>
    <d v="2021-01-22T18:08:00"/>
    <d v="2020-11-10T00:00:00"/>
    <n v="0"/>
    <n v="1"/>
    <s v="Jared Smith"/>
    <x v="0"/>
    <n v="19"/>
    <n v="11"/>
    <s v="Prod"/>
    <s v="Production"/>
    <s v="Close Ticket"/>
    <s v="SLA"/>
    <x v="233"/>
    <x v="0"/>
  </r>
  <r>
    <n v="111550"/>
    <d v="2020-01-02T23:16:00"/>
    <s v="Can'T Access Prod Instance"/>
    <s v="Riza Richardson"/>
    <s v="rrichardson@mailinator.com"/>
    <x v="1"/>
    <x v="0"/>
    <x v="0"/>
    <x v="1"/>
    <x v="0"/>
    <d v="2020-11-16T14:59:00"/>
    <d v="2020-11-10T00:00:00"/>
    <n v="0"/>
    <n v="1"/>
    <s v="Jared Smith"/>
    <x v="0"/>
    <n v="8"/>
    <n v="1"/>
    <s v="Prod"/>
    <s v="Production"/>
    <s v="Close Ticket"/>
    <s v="SLA"/>
    <x v="236"/>
    <x v="0"/>
  </r>
  <r>
    <n v="111555"/>
    <d v="2020-01-03T23:16:00"/>
    <s v="Test"/>
    <s v="Cheena Carols"/>
    <s v="cheena.carols@mailinator.com"/>
    <x v="0"/>
    <x v="1"/>
    <x v="1"/>
    <x v="1"/>
    <x v="1"/>
    <d v="2020-11-10T22:14:00"/>
    <d v="2020-11-11T00:00:00"/>
    <n v="1"/>
    <n v="0"/>
    <s v="Raya Musk"/>
    <x v="2"/>
    <n v="1"/>
    <n v="0"/>
    <s v="Prod"/>
    <s v="Test"/>
    <s v="New Ticket"/>
    <s v="No SLA"/>
    <x v="237"/>
    <x v="1"/>
  </r>
  <r>
    <n v="111556"/>
    <d v="2020-01-04T23:16:00"/>
    <s v="Java Web Start Implementation"/>
    <s v="Kimberly Jones"/>
    <s v="kjones@outlook.com"/>
    <x v="0"/>
    <x v="0"/>
    <x v="0"/>
    <x v="1"/>
    <x v="1"/>
    <d v="2021-03-30T16:30:00"/>
    <d v="2020-11-17T00:00:00"/>
    <n v="1"/>
    <n v="1"/>
    <s v="Raya Musk"/>
    <x v="0"/>
    <n v="42"/>
    <n v="0"/>
    <s v="Prod"/>
    <s v="Production"/>
    <s v="New Ticket"/>
    <s v="SLA"/>
    <x v="238"/>
    <x v="0"/>
  </r>
  <r>
    <n v="111557"/>
    <d v="2020-01-05T23:16:00"/>
    <s v="Deletion Of Nid Data In Add/Update A Person Module"/>
    <s v="Bladimir Macdonald"/>
    <s v="bmacdonald@outlook.com"/>
    <x v="0"/>
    <x v="0"/>
    <x v="1"/>
    <x v="1"/>
    <x v="0"/>
    <d v="2021-01-25T17:57:00"/>
    <d v="2020-11-19T00:00:00"/>
    <n v="0"/>
    <n v="1"/>
    <s v="Jared Smith"/>
    <x v="1"/>
    <n v="15"/>
    <n v="1"/>
    <s v="Prod"/>
    <s v="Production"/>
    <s v="New Ticket"/>
    <s v="No SLA"/>
    <x v="239"/>
    <x v="0"/>
  </r>
  <r>
    <n v="111558"/>
    <d v="2020-01-06T23:16:00"/>
    <s v="Itdc Servers Not Accessible"/>
    <s v="Aurora Miller"/>
    <s v="aurora.miller@outlook.com"/>
    <x v="0"/>
    <x v="0"/>
    <x v="1"/>
    <x v="1"/>
    <x v="0"/>
    <d v="2021-01-15T16:42:00"/>
    <d v="2020-11-19T00:00:00"/>
    <n v="0"/>
    <n v="1"/>
    <s v="Jared Smith"/>
    <x v="1"/>
    <n v="8"/>
    <n v="2"/>
    <s v="Non-Prod"/>
    <s v="Development"/>
    <s v="New Ticket"/>
    <s v="No SLA"/>
    <x v="239"/>
    <x v="0"/>
  </r>
  <r>
    <n v="111559"/>
    <d v="2020-01-07T23:16:00"/>
    <s v="Jde Downtime "/>
    <s v="Vic Vincent"/>
    <s v="vic.vincent@yahoo.com"/>
    <x v="0"/>
    <x v="0"/>
    <x v="0"/>
    <x v="1"/>
    <x v="0"/>
    <d v="2020-11-24T17:39:00"/>
    <d v="2020-11-19T00:00:00"/>
    <n v="0"/>
    <n v="1"/>
    <s v="Jared Smith"/>
    <x v="0"/>
    <n v="7"/>
    <n v="2"/>
    <s v="Prod"/>
    <s v="Production"/>
    <s v="Open"/>
    <s v="SLA"/>
    <x v="239"/>
    <x v="1"/>
  </r>
  <r>
    <n v="111560"/>
    <d v="2020-01-08T23:16:00"/>
    <s v="Stuck Pr And Ppmp Approval"/>
    <s v="Riza Richardson"/>
    <s v="rrichardson@mailinator.com"/>
    <x v="0"/>
    <x v="0"/>
    <x v="0"/>
    <x v="1"/>
    <x v="0"/>
    <d v="2021-04-07T17:34:00"/>
    <d v="2020-11-24T00:00:00"/>
    <n v="0"/>
    <n v="1"/>
    <s v="Jared Smith"/>
    <x v="0"/>
    <n v="41"/>
    <n v="8"/>
    <s v="Prod"/>
    <s v="Production"/>
    <s v="Close Ticket"/>
    <s v="SLA"/>
    <x v="240"/>
    <x v="0"/>
  </r>
  <r>
    <n v="111561"/>
    <d v="2020-01-09T23:16:00"/>
    <s v="Windows Error"/>
    <s v="Jovan Brown"/>
    <s v="jovan_brown@mailinator.com"/>
    <x v="0"/>
    <x v="1"/>
    <x v="0"/>
    <x v="3"/>
    <x v="0"/>
    <d v="2021-01-08T17:06:00"/>
    <d v="2020-11-21T00:00:00"/>
    <n v="0"/>
    <n v="1"/>
    <s v="Jared Smith"/>
    <x v="6"/>
    <n v="4"/>
    <n v="0"/>
    <s v="Non-Prod"/>
    <s v="Test"/>
    <s v="New Ticket"/>
    <s v="SLA"/>
    <x v="241"/>
    <x v="0"/>
  </r>
  <r>
    <n v="111562"/>
    <d v="2020-01-10T23:16:00"/>
    <s v="License Is Not Yet Activated / Reflected In Fortic"/>
    <s v="Grace Evans"/>
    <s v="gevans@mailinator.com"/>
    <x v="0"/>
    <x v="1"/>
    <x v="1"/>
    <x v="3"/>
    <x v="0"/>
    <d v="2021-02-05T17:00:00"/>
    <d v="2020-11-23T00:00:00"/>
    <n v="0"/>
    <n v="1"/>
    <s v="Jared Smith"/>
    <x v="6"/>
    <n v="6"/>
    <n v="1"/>
    <s v="Non-Prod"/>
    <s v="Test"/>
    <s v="New Ticket"/>
    <s v="No SLA"/>
    <x v="242"/>
    <x v="0"/>
  </r>
  <r>
    <n v="111563"/>
    <d v="2020-01-11T23:16:00"/>
    <s v="Vpn Password Reset"/>
    <s v="Erick White"/>
    <s v="ewhite@yahoo.com"/>
    <x v="0"/>
    <x v="1"/>
    <x v="1"/>
    <x v="1"/>
    <x v="0"/>
    <d v="2020-12-04T14:43:00"/>
    <d v="2020-11-25T00:00:00"/>
    <n v="0"/>
    <n v="1"/>
    <s v="Jared Smith"/>
    <x v="2"/>
    <n v="4"/>
    <n v="0"/>
    <s v="Prod"/>
    <s v="Production"/>
    <s v="New Ticket"/>
    <s v="No SLA"/>
    <x v="243"/>
    <x v="0"/>
  </r>
  <r>
    <n v="111564"/>
    <d v="2020-01-12T23:16:00"/>
    <s v="Login Issue"/>
    <s v="Aurora Miller"/>
    <s v="aurora.miller@outlook.com"/>
    <x v="1"/>
    <x v="0"/>
    <x v="0"/>
    <x v="1"/>
    <x v="0"/>
    <d v="2020-12-10T17:15:00"/>
    <d v="2020-11-26T00:00:00"/>
    <n v="0"/>
    <n v="1"/>
    <s v="Stellar Murad"/>
    <x v="1"/>
    <n v="5"/>
    <n v="1"/>
    <s v="Prod"/>
    <s v="Production"/>
    <s v="New Ticket"/>
    <s v="SLA"/>
    <x v="244"/>
    <x v="0"/>
  </r>
  <r>
    <n v="111565"/>
    <d v="2020-01-13T23:16:00"/>
    <s v="Slowdown In Jde Prod"/>
    <s v="Melody Thompson"/>
    <s v="mthompson@yahoo.com"/>
    <x v="2"/>
    <x v="0"/>
    <x v="0"/>
    <x v="1"/>
    <x v="0"/>
    <d v="2021-01-19T17:31:00"/>
    <d v="2020-12-01T00:00:00"/>
    <n v="0"/>
    <n v="1"/>
    <s v="Jared Smith"/>
    <x v="0"/>
    <n v="14"/>
    <n v="2"/>
    <s v="Prod"/>
    <s v="Production"/>
    <s v="New Ticket"/>
    <s v="SLA"/>
    <x v="245"/>
    <x v="0"/>
  </r>
  <r>
    <n v="111566"/>
    <d v="2020-01-14T23:16:00"/>
    <s v="Slow Performance And Defective Dell Battery"/>
    <s v="Rex Farris"/>
    <s v="rfarris@yahoo.com"/>
    <x v="0"/>
    <x v="1"/>
    <x v="1"/>
    <x v="3"/>
    <x v="1"/>
    <d v="2020-12-01T11:51:00"/>
    <d v="2020-12-01T00:00:00"/>
    <n v="1"/>
    <n v="1"/>
    <s v="Raya Musk"/>
    <x v="2"/>
    <n v="5"/>
    <n v="0"/>
    <s v="Non-Prod"/>
    <s v="Test"/>
    <s v="New Ticket"/>
    <s v="No SLA"/>
    <x v="246"/>
    <x v="1"/>
  </r>
  <r>
    <n v="111567"/>
    <d v="2020-01-15T23:16:00"/>
    <s v="Slow Performance And Defective Dell Battery"/>
    <s v="Rex Farris"/>
    <s v="rfarris@yahoo.com"/>
    <x v="0"/>
    <x v="1"/>
    <x v="1"/>
    <x v="3"/>
    <x v="0"/>
    <d v="2020-12-04T17:32:00"/>
    <d v="2020-12-01T00:00:00"/>
    <n v="0"/>
    <n v="1"/>
    <s v="Jared Smith"/>
    <x v="2"/>
    <n v="5"/>
    <n v="0"/>
    <s v="Non-Prod"/>
    <s v="Test"/>
    <s v="New Ticket"/>
    <s v="No SLA"/>
    <x v="246"/>
    <x v="1"/>
  </r>
  <r>
    <n v="111568"/>
    <d v="2020-01-16T23:16:00"/>
    <s v="Os Installation For Dot Client"/>
    <s v="Pradeep Sharma"/>
    <s v="pradeep.sharma@outlook.com"/>
    <x v="0"/>
    <x v="1"/>
    <x v="1"/>
    <x v="3"/>
    <x v="0"/>
    <d v="2020-12-14T15:38:00"/>
    <d v="2020-12-02T00:00:00"/>
    <n v="0"/>
    <n v="1"/>
    <s v="Jared Smith"/>
    <x v="2"/>
    <n v="6"/>
    <n v="0"/>
    <s v="Non-Prod"/>
    <s v="Test"/>
    <s v="New Ticket"/>
    <s v="No SLA"/>
    <x v="247"/>
    <x v="0"/>
  </r>
  <r>
    <n v="111569"/>
    <d v="2020-01-17T23:16:00"/>
    <s v="100% Usage Disk "/>
    <s v="Belle Garner"/>
    <s v="belle.garner@mailinator.com"/>
    <x v="0"/>
    <x v="1"/>
    <x v="0"/>
    <x v="3"/>
    <x v="1"/>
    <d v="2020-12-02T18:51:00"/>
    <d v="2020-12-03T00:00:00"/>
    <n v="1"/>
    <n v="1"/>
    <s v="Raya Musk"/>
    <x v="6"/>
    <n v="3"/>
    <n v="3"/>
    <s v="Non-Prod"/>
    <s v="Test"/>
    <s v="New Ticket"/>
    <s v="SLA"/>
    <x v="248"/>
    <x v="1"/>
  </r>
  <r>
    <n v="111570"/>
    <d v="2020-01-18T23:16:00"/>
    <s v="Applying Withholding Tax"/>
    <s v="Kimberly Jones"/>
    <s v="kjones@outlook.com"/>
    <x v="2"/>
    <x v="0"/>
    <x v="0"/>
    <x v="1"/>
    <x v="2"/>
    <d v="2021-03-31T11:52:00"/>
    <d v="2020-12-04T00:00:00"/>
    <n v="1"/>
    <n v="1"/>
    <s v="Mark Jikkins"/>
    <x v="0"/>
    <n v="38"/>
    <n v="5"/>
    <s v="Prod"/>
    <s v="Production"/>
    <s v="New Ticket"/>
    <s v="SLA"/>
    <x v="247"/>
    <x v="0"/>
  </r>
  <r>
    <n v="111571"/>
    <d v="2020-01-19T23:16:00"/>
    <s v="11/25/2020 8:34Pm Login Issue"/>
    <s v="Aurora Miller"/>
    <s v="aurora.miller@outlook.com"/>
    <x v="1"/>
    <x v="0"/>
    <x v="0"/>
    <x v="1"/>
    <x v="0"/>
    <d v="2021-01-04T17:49:00"/>
    <d v="2020-12-10T00:00:00"/>
    <n v="0"/>
    <n v="1"/>
    <s v="Jared Smith"/>
    <x v="1"/>
    <n v="5"/>
    <n v="4"/>
    <s v="Prod"/>
    <s v="Production"/>
    <s v="Open"/>
    <s v="SLA"/>
    <x v="249"/>
    <x v="0"/>
  </r>
  <r>
    <n v="111572"/>
    <d v="2020-01-20T23:16:00"/>
    <s v="11/25/2020 1:41Pm Login Issue"/>
    <s v="Aurora Miller"/>
    <s v="aurora.miller@outlook.com"/>
    <x v="1"/>
    <x v="0"/>
    <x v="0"/>
    <x v="1"/>
    <x v="0"/>
    <d v="2021-01-04T17:48:00"/>
    <d v="2020-12-10T00:00:00"/>
    <n v="0"/>
    <n v="1"/>
    <s v="Jared Smith"/>
    <x v="1"/>
    <n v="5"/>
    <n v="1"/>
    <s v="Prod"/>
    <s v="Production"/>
    <s v="Open"/>
    <s v="SLA"/>
    <x v="249"/>
    <x v="0"/>
  </r>
  <r>
    <n v="111573"/>
    <d v="2020-01-21T23:16:00"/>
    <s v="11/26/2020 9:10Pm Login Issue"/>
    <s v="Aurora Miller"/>
    <s v="aurora.miller@outlook.com"/>
    <x v="1"/>
    <x v="0"/>
    <x v="0"/>
    <x v="1"/>
    <x v="0"/>
    <d v="2021-01-04T17:47:00"/>
    <d v="2020-12-10T00:00:00"/>
    <n v="0"/>
    <n v="1"/>
    <s v="Jared Smith"/>
    <x v="1"/>
    <n v="5"/>
    <n v="1"/>
    <s v="Prod"/>
    <s v="Production"/>
    <s v="Open"/>
    <s v="SLA"/>
    <x v="249"/>
    <x v="0"/>
  </r>
  <r>
    <n v="111574"/>
    <d v="2020-01-22T23:16:00"/>
    <s v="12/01/2020 11:58Am Odsm Login Issue"/>
    <s v="Aurora Miller"/>
    <s v="aurora.miller@outlook.com"/>
    <x v="2"/>
    <x v="0"/>
    <x v="0"/>
    <x v="1"/>
    <x v="0"/>
    <d v="2021-01-04T17:46:00"/>
    <d v="2020-12-10T00:00:00"/>
    <n v="0"/>
    <n v="1"/>
    <s v="Jared Smith"/>
    <x v="1"/>
    <n v="5"/>
    <n v="1"/>
    <s v="Prod"/>
    <s v="Production"/>
    <s v="Open"/>
    <s v="SLA"/>
    <x v="250"/>
    <x v="0"/>
  </r>
  <r>
    <n v="111575"/>
    <d v="2020-01-23T23:16:00"/>
    <s v="12/01/2020 12:00Pm &quot;Bea.Jolt&quot; Login Error"/>
    <s v="Aurora Miller"/>
    <s v="aurora.miller@outlook.com"/>
    <x v="1"/>
    <x v="0"/>
    <x v="0"/>
    <x v="1"/>
    <x v="0"/>
    <d v="2021-01-04T17:45:00"/>
    <d v="2020-12-10T00:00:00"/>
    <n v="0"/>
    <n v="1"/>
    <s v="Jared Smith"/>
    <x v="1"/>
    <n v="5"/>
    <n v="1"/>
    <s v="Prod"/>
    <s v="Production"/>
    <s v="Open"/>
    <s v="SLA"/>
    <x v="249"/>
    <x v="0"/>
  </r>
  <r>
    <n v="111576"/>
    <d v="2020-01-24T23:16:00"/>
    <s v="12/03/2020 7:45-7:55 Slow Performance"/>
    <s v="Aurora Miller"/>
    <s v="aurora.miller@outlook.com"/>
    <x v="1"/>
    <x v="0"/>
    <x v="0"/>
    <x v="1"/>
    <x v="0"/>
    <d v="2021-01-04T17:44:00"/>
    <d v="2020-12-10T00:00:00"/>
    <n v="0"/>
    <n v="1"/>
    <s v="Jared Smith"/>
    <x v="1"/>
    <n v="5"/>
    <n v="1"/>
    <s v="Prod"/>
    <s v="Production"/>
    <s v="Open"/>
    <s v="SLA"/>
    <x v="249"/>
    <x v="0"/>
  </r>
  <r>
    <n v="111577"/>
    <d v="2020-01-25T23:16:00"/>
    <s v="12/03/2020 11:37Am Odsm Issue"/>
    <s v="Aurora Miller"/>
    <s v="aurora.miller@outlook.com"/>
    <x v="2"/>
    <x v="0"/>
    <x v="0"/>
    <x v="1"/>
    <x v="0"/>
    <d v="2021-01-04T17:42:00"/>
    <d v="2020-12-10T00:00:00"/>
    <n v="0"/>
    <n v="1"/>
    <s v="Jared Smith"/>
    <x v="1"/>
    <n v="5"/>
    <n v="1"/>
    <s v="Prod"/>
    <s v="Production"/>
    <s v="Open"/>
    <s v="SLA"/>
    <x v="250"/>
    <x v="0"/>
  </r>
  <r>
    <n v="111578"/>
    <d v="2020-01-26T23:16:00"/>
    <s v="Clear Cache Browser Concern"/>
    <s v="Aurora Miller"/>
    <s v="aurora.miller@outlook.com"/>
    <x v="3"/>
    <x v="0"/>
    <x v="1"/>
    <x v="1"/>
    <x v="0"/>
    <d v="2021-02-10T17:28:00"/>
    <d v="2020-12-11T00:00:00"/>
    <n v="0"/>
    <n v="1"/>
    <s v="Jared Smith"/>
    <x v="1"/>
    <n v="12"/>
    <n v="1"/>
    <s v="Prod"/>
    <s v="Production"/>
    <s v="Close Ticket"/>
    <s v="No SLA"/>
    <x v="251"/>
    <x v="0"/>
  </r>
  <r>
    <n v="111579"/>
    <d v="2020-01-27T23:16:00"/>
    <s v="Spms Report"/>
    <s v="Jane Wilberts"/>
    <s v="jwilberts@mailinator.com"/>
    <x v="3"/>
    <x v="0"/>
    <x v="1"/>
    <x v="1"/>
    <x v="1"/>
    <d v="2020-12-11T15:46:00"/>
    <d v="2023-06-12T00:00:00"/>
    <n v="0"/>
    <n v="1"/>
    <s v="Jose Satary"/>
    <x v="0"/>
    <n v="4"/>
    <n v="0"/>
    <s v="Non-Prod"/>
    <s v="Test"/>
    <s v="New Ticket"/>
    <s v="No SLA"/>
    <x v="252"/>
    <x v="1"/>
  </r>
  <r>
    <n v="111580"/>
    <d v="2020-01-28T23:16:00"/>
    <s v="[Odsm] Cannot Extract Ldif File"/>
    <s v="Aurora Miller"/>
    <s v="aurora.miller@outlook.com"/>
    <x v="0"/>
    <x v="0"/>
    <x v="0"/>
    <x v="1"/>
    <x v="0"/>
    <d v="2020-12-22T17:13:00"/>
    <d v="2020-12-15T00:00:00"/>
    <n v="0"/>
    <n v="1"/>
    <s v="Jared Smith"/>
    <x v="1"/>
    <n v="5"/>
    <n v="2"/>
    <s v="Prod"/>
    <s v="Production"/>
    <s v="Open"/>
    <s v="SLA"/>
    <x v="253"/>
    <x v="0"/>
  </r>
  <r>
    <n v="111581"/>
    <d v="2020-01-29T23:16:00"/>
    <s v="Hr Technical Analyzer In Test"/>
    <s v="Kian Rogers"/>
    <s v="krogers@mailinator.com"/>
    <x v="1"/>
    <x v="0"/>
    <x v="1"/>
    <x v="1"/>
    <x v="0"/>
    <d v="2021-01-04T12:02:00"/>
    <d v="2020-12-18T00:00:00"/>
    <n v="0"/>
    <n v="1"/>
    <s v="Jared Smith"/>
    <x v="0"/>
    <n v="9"/>
    <n v="2"/>
    <s v="Non-Prod"/>
    <s v="Test"/>
    <s v="Close Ticket"/>
    <s v="No SLA"/>
    <x v="254"/>
    <x v="0"/>
  </r>
  <r>
    <n v="111582"/>
    <d v="2020-01-30T23:16:00"/>
    <s v="Error Upon Sending Notification."/>
    <s v="Marvin Peters"/>
    <s v="mpeters@outlook.com"/>
    <x v="0"/>
    <x v="0"/>
    <x v="0"/>
    <x v="1"/>
    <x v="0"/>
    <d v="2021-01-25T18:06:00"/>
    <d v="2020-12-19T00:00:00"/>
    <n v="0"/>
    <n v="1"/>
    <s v="Jared Smith"/>
    <x v="1"/>
    <n v="10"/>
    <n v="2"/>
    <s v="Prod"/>
    <s v="Production"/>
    <s v="New Ticket"/>
    <s v="SLA"/>
    <x v="251"/>
    <x v="0"/>
  </r>
  <r>
    <n v="111583"/>
    <d v="2020-01-31T23:16:00"/>
    <s v="Retropay Report Not Displaying In Pdf"/>
    <s v="Melody Thompson"/>
    <s v="mthompson@yahoo.com"/>
    <x v="0"/>
    <x v="0"/>
    <x v="0"/>
    <x v="1"/>
    <x v="0"/>
    <d v="2021-03-29T13:35:00"/>
    <d v="2020-12-27T00:00:00"/>
    <n v="0"/>
    <n v="1"/>
    <s v="Jared Smith"/>
    <x v="0"/>
    <n v="27"/>
    <n v="11"/>
    <s v="Prod"/>
    <s v="Production"/>
    <s v="Close Ticket"/>
    <s v="SLA"/>
    <x v="255"/>
    <x v="0"/>
  </r>
  <r>
    <n v="111584"/>
    <d v="2020-02-01T23:16:00"/>
    <s v="Request To Update The Privacy Policy Link"/>
    <s v="Aurora Miller"/>
    <s v="aurora.miller@outlook.com"/>
    <x v="0"/>
    <x v="0"/>
    <x v="1"/>
    <x v="1"/>
    <x v="0"/>
    <d v="2021-01-05T16:27:00"/>
    <d v="2020-12-23T00:00:00"/>
    <n v="0"/>
    <n v="1"/>
    <s v="Jared Smith"/>
    <x v="1"/>
    <n v="5"/>
    <n v="0"/>
    <s v="Prod"/>
    <s v="Production"/>
    <s v="Close Ticket"/>
    <s v="No SLA"/>
    <x v="256"/>
    <x v="0"/>
  </r>
  <r>
    <n v="111585"/>
    <d v="2020-02-02T23:16:00"/>
    <s v="Open Vpn Account Locked"/>
    <s v="Marvin Peters"/>
    <s v="mpeters@outlook.com"/>
    <x v="0"/>
    <x v="0"/>
    <x v="1"/>
    <x v="1"/>
    <x v="0"/>
    <d v="2021-01-05T17:07:00"/>
    <d v="2020-12-24T00:00:00"/>
    <n v="0"/>
    <n v="1"/>
    <s v="Jared Smith"/>
    <x v="5"/>
    <n v="11"/>
    <n v="0"/>
    <s v="Non-Prod"/>
    <s v="Development"/>
    <s v="New Ticket"/>
    <s v="No SLA"/>
    <x v="257"/>
    <x v="0"/>
  </r>
  <r>
    <n v="111586"/>
    <d v="2020-02-03T23:16:00"/>
    <s v="Open Vpn Authenticator App Setup"/>
    <s v="Kenex Willows"/>
    <s v="kwillows@yahoo.com"/>
    <x v="1"/>
    <x v="0"/>
    <x v="1"/>
    <x v="1"/>
    <x v="0"/>
    <d v="2020-12-28T17:37:00"/>
    <d v="2020-12-24T00:00:00"/>
    <n v="0"/>
    <n v="1"/>
    <s v="Jared Smith"/>
    <x v="0"/>
    <n v="7"/>
    <n v="0"/>
    <s v="Prod"/>
    <s v="Production"/>
    <s v="Close Ticket"/>
    <s v="No SLA"/>
    <x v="258"/>
    <x v="0"/>
  </r>
  <r>
    <n v="111587"/>
    <d v="2020-02-04T23:16:00"/>
    <s v="Errors In Odsm"/>
    <s v="Jasper John"/>
    <s v="jasper.john@gmail.com"/>
    <x v="2"/>
    <x v="0"/>
    <x v="0"/>
    <x v="1"/>
    <x v="0"/>
    <d v="2021-01-13T17:04:00"/>
    <d v="2020-12-30T00:00:00"/>
    <n v="0"/>
    <n v="1"/>
    <s v="Jared Smith"/>
    <x v="1"/>
    <n v="7"/>
    <n v="2"/>
    <s v="Non-Prod"/>
    <s v="Production"/>
    <s v="New Ticket"/>
    <s v="SLA"/>
    <x v="259"/>
    <x v="0"/>
  </r>
  <r>
    <n v="111588"/>
    <d v="2020-02-05T23:16:00"/>
    <s v="End Date Element Entries For 300 Employees"/>
    <s v="Melody Thompson"/>
    <s v="mthompson@yahoo.com"/>
    <x v="2"/>
    <x v="0"/>
    <x v="1"/>
    <x v="1"/>
    <x v="0"/>
    <d v="2021-01-19T17:38:00"/>
    <d v="2020-12-30T00:00:00"/>
    <n v="0"/>
    <n v="1"/>
    <s v="Jared Smith"/>
    <x v="0"/>
    <n v="10"/>
    <n v="1"/>
    <s v="Non-Prod"/>
    <s v="Test"/>
    <s v="New Ticket"/>
    <s v="No SLA"/>
    <x v="259"/>
    <x v="0"/>
  </r>
  <r>
    <n v="111589"/>
    <d v="2020-02-06T23:16:00"/>
    <s v="View Leave Balance Error Page"/>
    <s v="Kian Rogers"/>
    <s v="krogers@mailinator.com"/>
    <x v="3"/>
    <x v="0"/>
    <x v="0"/>
    <x v="1"/>
    <x v="0"/>
    <d v="2021-01-18T18:05:00"/>
    <d v="2021-01-07T00:00:00"/>
    <n v="0"/>
    <n v="1"/>
    <s v="Jared Smith"/>
    <x v="0"/>
    <n v="6"/>
    <n v="2"/>
    <s v="Non-Prod"/>
    <s v="Test"/>
    <s v="Close Ticket"/>
    <s v="SLA"/>
    <x v="260"/>
    <x v="1"/>
  </r>
  <r>
    <n v="111590"/>
    <d v="2020-02-07T23:16:00"/>
    <s v="Spms - Approver'S Page"/>
    <s v="Jane Wilberts"/>
    <s v="jwilberts@mailinator.com"/>
    <x v="2"/>
    <x v="0"/>
    <x v="0"/>
    <x v="1"/>
    <x v="0"/>
    <d v="2021-02-08T17:02:00"/>
    <d v="2021-01-11T00:00:00"/>
    <n v="0"/>
    <n v="1"/>
    <s v="Jared Smith"/>
    <x v="0"/>
    <n v="13"/>
    <n v="4"/>
    <s v="Prod"/>
    <s v="Production"/>
    <s v="New Ticket"/>
    <s v="SLA"/>
    <x v="261"/>
    <x v="0"/>
  </r>
  <r>
    <n v="111591"/>
    <d v="2020-02-08T23:16:00"/>
    <s v="Instance Connection Details"/>
    <s v="Troy Daniels"/>
    <s v="troy.daniels@outlook.com"/>
    <x v="3"/>
    <x v="0"/>
    <x v="1"/>
    <x v="1"/>
    <x v="0"/>
    <d v="2021-01-29T17:21:00"/>
    <d v="2021-01-13T00:00:00"/>
    <n v="0"/>
    <n v="1"/>
    <s v="Jared Smith"/>
    <x v="0"/>
    <n v="11"/>
    <n v="2"/>
    <s v="Non-Prod"/>
    <s v="Test"/>
    <s v="Close Ticket"/>
    <s v="No SLA"/>
    <x v="262"/>
    <x v="0"/>
  </r>
  <r>
    <n v="111592"/>
    <d v="2020-02-09T23:16:00"/>
    <s v="New Vpn Account"/>
    <s v="Erick White"/>
    <s v="ewhite@yahoo.com"/>
    <x v="0"/>
    <x v="1"/>
    <x v="1"/>
    <x v="1"/>
    <x v="0"/>
    <d v="2021-01-22T16:02:00"/>
    <d v="2021-01-15T00:00:00"/>
    <n v="0"/>
    <n v="1"/>
    <s v="Jared Smith"/>
    <x v="2"/>
    <n v="5"/>
    <n v="0"/>
    <s v="Prod"/>
    <s v="Production"/>
    <s v="New Ticket"/>
    <s v="No SLA"/>
    <x v="263"/>
    <x v="0"/>
  </r>
  <r>
    <n v="111593"/>
    <d v="2020-02-10T23:16:00"/>
    <s v="Change Password"/>
    <s v="Aurora Miller"/>
    <s v="aurora.miller@outlook.com"/>
    <x v="0"/>
    <x v="0"/>
    <x v="0"/>
    <x v="1"/>
    <x v="0"/>
    <d v="2021-02-11T17:04:00"/>
    <d v="2021-01-20T00:00:00"/>
    <n v="0"/>
    <n v="1"/>
    <s v="Jared Smith"/>
    <x v="1"/>
    <n v="14"/>
    <n v="1"/>
    <s v="Prod"/>
    <s v="Production"/>
    <s v="Close Ticket"/>
    <s v="SLA"/>
    <x v="262"/>
    <x v="0"/>
  </r>
  <r>
    <n v="111594"/>
    <d v="2020-02-11T23:16:00"/>
    <s v="Laptop Has Been Experiencing More Crashes"/>
    <s v="Willard Smith"/>
    <s v="willard.smith@mailinator.com"/>
    <x v="0"/>
    <x v="1"/>
    <x v="0"/>
    <x v="3"/>
    <x v="1"/>
    <d v="2021-01-21T08:49:00"/>
    <d v="2021-01-21T00:00:00"/>
    <n v="1"/>
    <n v="1"/>
    <s v="Raya Musk"/>
    <x v="6"/>
    <n v="2"/>
    <n v="0"/>
    <s v="Non-Prod"/>
    <s v="Test"/>
    <s v="New Ticket"/>
    <s v="SLA"/>
    <x v="264"/>
    <x v="1"/>
  </r>
  <r>
    <n v="111595"/>
    <d v="2020-02-12T23:16:00"/>
    <s v="Iso Copying Problem"/>
    <s v="Erick White"/>
    <s v="ewhite@yahoo.com"/>
    <x v="0"/>
    <x v="1"/>
    <x v="0"/>
    <x v="1"/>
    <x v="1"/>
    <d v="2021-01-22T10:14:00"/>
    <d v="2021-01-22T00:00:00"/>
    <n v="1"/>
    <n v="1"/>
    <s v="Raya Musk"/>
    <x v="2"/>
    <n v="3"/>
    <n v="0"/>
    <s v="Non-Prod"/>
    <s v="Development"/>
    <s v="New Ticket"/>
    <s v="SLA"/>
    <x v="265"/>
    <x v="1"/>
  </r>
  <r>
    <n v="111596"/>
    <d v="2020-02-13T23:16:00"/>
    <s v="Jde Slow Down"/>
    <s v="Riza Richardson"/>
    <s v="rrichardson@mailinator.com"/>
    <x v="1"/>
    <x v="0"/>
    <x v="0"/>
    <x v="1"/>
    <x v="0"/>
    <d v="2021-01-29T17:19:00"/>
    <d v="2021-01-22T00:00:00"/>
    <n v="0"/>
    <n v="1"/>
    <s v="Jared Smith"/>
    <x v="0"/>
    <n v="7"/>
    <n v="1"/>
    <s v="Prod"/>
    <s v="Production"/>
    <s v="Close Ticket"/>
    <s v="SLA"/>
    <x v="266"/>
    <x v="0"/>
  </r>
  <r>
    <n v="111597"/>
    <d v="2020-02-14T23:16:00"/>
    <s v="Up Los Baños Not Included In Pmp"/>
    <s v="Jane Wilberts"/>
    <s v="jwilberts@mailinator.com"/>
    <x v="2"/>
    <x v="0"/>
    <x v="0"/>
    <x v="1"/>
    <x v="0"/>
    <d v="2021-02-05T17:31:00"/>
    <d v="2021-01-22T00:00:00"/>
    <n v="0"/>
    <n v="1"/>
    <s v="Jared Smith"/>
    <x v="0"/>
    <n v="14"/>
    <n v="5"/>
    <s v="Prod"/>
    <s v="Production"/>
    <s v="New Ticket"/>
    <s v="SLA"/>
    <x v="262"/>
    <x v="0"/>
  </r>
  <r>
    <n v="111598"/>
    <d v="2020-02-15T23:16:00"/>
    <s v="Personalization On Shopping Cart Buttons"/>
    <s v="Riza Richardson"/>
    <s v="rrichardson@mailinator.com"/>
    <x v="0"/>
    <x v="0"/>
    <x v="1"/>
    <x v="1"/>
    <x v="1"/>
    <d v="2021-01-25T17:07:00"/>
    <d v="2023-07-27T00:00:00"/>
    <n v="0"/>
    <n v="1"/>
    <s v="Raya Musk"/>
    <x v="0"/>
    <n v="2"/>
    <n v="2"/>
    <s v="Non-Prod"/>
    <s v="Test"/>
    <s v="New Ticket"/>
    <s v="No SLA"/>
    <x v="267"/>
    <x v="1"/>
  </r>
  <r>
    <n v="111599"/>
    <d v="2020-02-16T23:16:00"/>
    <s v="Extraction Of Data On Odsm."/>
    <s v="Marvin Peters"/>
    <s v="mpeters@outlook.com"/>
    <x v="0"/>
    <x v="0"/>
    <x v="1"/>
    <x v="1"/>
    <x v="0"/>
    <d v="2021-03-15T17:10:00"/>
    <d v="2021-02-02T00:00:00"/>
    <n v="0"/>
    <n v="1"/>
    <s v="Jared Smith"/>
    <x v="1"/>
    <n v="12"/>
    <n v="3"/>
    <s v="Non-Prod"/>
    <s v="Development"/>
    <s v="New Ticket"/>
    <s v="No SLA"/>
    <x v="268"/>
    <x v="0"/>
  </r>
  <r>
    <n v="111600"/>
    <d v="2020-02-17T23:16:00"/>
    <s v="Contact Details Update "/>
    <s v="Aurora Miller"/>
    <s v="aurora.miller@outlook.com"/>
    <x v="0"/>
    <x v="0"/>
    <x v="1"/>
    <x v="1"/>
    <x v="0"/>
    <d v="2021-02-05T17:41:00"/>
    <d v="2021-01-29T00:00:00"/>
    <n v="0"/>
    <n v="1"/>
    <s v="Jared Smith"/>
    <x v="1"/>
    <n v="9"/>
    <n v="2"/>
    <s v="Prod"/>
    <s v="Production"/>
    <s v="New Ticket"/>
    <s v="No SLA"/>
    <x v="269"/>
    <x v="0"/>
  </r>
  <r>
    <n v="111601"/>
    <d v="2020-02-18T23:16:00"/>
    <s v="Slow Performance"/>
    <s v="Aurora Miller"/>
    <s v="aurora.miller@outlook.com"/>
    <x v="2"/>
    <x v="0"/>
    <x v="0"/>
    <x v="1"/>
    <x v="0"/>
    <d v="2021-01-29T17:14:00"/>
    <d v="2021-01-28T00:00:00"/>
    <n v="0"/>
    <n v="1"/>
    <s v="Jared Smith"/>
    <x v="1"/>
    <n v="6"/>
    <n v="2"/>
    <s v="Prod"/>
    <s v="Production"/>
    <s v="Close Ticket"/>
    <s v="SLA"/>
    <x v="270"/>
    <x v="1"/>
  </r>
  <r>
    <n v="111602"/>
    <d v="2020-02-19T23:16:00"/>
    <s v="Past Due Balance Posted In Student Center"/>
    <s v="Marvin Peters"/>
    <s v="mpeters@outlook.com"/>
    <x v="0"/>
    <x v="0"/>
    <x v="1"/>
    <x v="1"/>
    <x v="2"/>
    <d v="2021-04-06T13:22:00"/>
    <d v="2021-01-29T00:00:00"/>
    <n v="1"/>
    <n v="0"/>
    <s v="Satya Prakash"/>
    <x v="1"/>
    <n v="34"/>
    <n v="5"/>
    <s v="Prod"/>
    <s v="Production"/>
    <s v="Close Ticket"/>
    <s v="No SLA"/>
    <x v="269"/>
    <x v="0"/>
  </r>
  <r>
    <n v="111603"/>
    <d v="2020-02-20T23:16:00"/>
    <s v="Error On Odsm."/>
    <s v="Marvin Peters"/>
    <s v="mpeters@outlook.com"/>
    <x v="0"/>
    <x v="0"/>
    <x v="0"/>
    <x v="1"/>
    <x v="1"/>
    <d v="2021-01-29T11:37:00"/>
    <d v="2021-02-03T00:00:00"/>
    <n v="1"/>
    <n v="1"/>
    <s v="Raya Musk"/>
    <x v="1"/>
    <n v="2"/>
    <n v="1"/>
    <s v="Prod"/>
    <s v="Production"/>
    <s v="New Ticket"/>
    <s v="SLA"/>
    <x v="271"/>
    <x v="1"/>
  </r>
  <r>
    <n v="111604"/>
    <d v="2020-02-21T23:16:00"/>
    <s v="Received Email Notifs On 01-Feb-2021"/>
    <s v="Melody Thompson"/>
    <s v="mthompson@yahoo.com"/>
    <x v="0"/>
    <x v="0"/>
    <x v="0"/>
    <x v="1"/>
    <x v="0"/>
    <d v="2021-02-23T17:47:00"/>
    <d v="2021-02-04T00:00:00"/>
    <n v="0"/>
    <n v="1"/>
    <s v="Jared Smith"/>
    <x v="0"/>
    <n v="9"/>
    <n v="1"/>
    <s v="Non-Prod"/>
    <s v="Test"/>
    <s v="New Ticket"/>
    <s v="SLA"/>
    <x v="272"/>
    <x v="0"/>
  </r>
  <r>
    <n v="111605"/>
    <d v="2020-02-22T23:16:00"/>
    <s v="Revising The Contact Information"/>
    <s v="Aurora Miller"/>
    <s v="aurora.miller@outlook.com"/>
    <x v="0"/>
    <x v="0"/>
    <x v="0"/>
    <x v="1"/>
    <x v="0"/>
    <d v="2021-02-22T17:35:00"/>
    <d v="2021-02-09T00:00:00"/>
    <n v="0"/>
    <n v="1"/>
    <s v="Jared Smith"/>
    <x v="1"/>
    <n v="19"/>
    <n v="2"/>
    <s v="Prod"/>
    <s v="Production"/>
    <s v="New Ticket"/>
    <s v="SLA"/>
    <x v="273"/>
    <x v="0"/>
  </r>
  <r>
    <n v="111606"/>
    <d v="2020-02-23T23:16:00"/>
    <s v="Openvpn Error"/>
    <s v="Melody Thompson"/>
    <s v="mthompson@yahoo.com"/>
    <x v="0"/>
    <x v="0"/>
    <x v="0"/>
    <x v="1"/>
    <x v="0"/>
    <d v="2021-02-26T17:25:00"/>
    <d v="2021-02-10T00:00:00"/>
    <n v="0"/>
    <n v="1"/>
    <s v="Raya Musk"/>
    <x v="5"/>
    <n v="7"/>
    <n v="2"/>
    <s v="Prod"/>
    <s v="Production"/>
    <s v="New Ticket"/>
    <s v="SLA"/>
    <x v="274"/>
    <x v="0"/>
  </r>
  <r>
    <n v="111607"/>
    <d v="2020-02-24T23:16:00"/>
    <s v="Person Analyzer"/>
    <s v="Kian Rogers"/>
    <s v="krogers@mailinator.com"/>
    <x v="0"/>
    <x v="0"/>
    <x v="1"/>
    <x v="1"/>
    <x v="0"/>
    <d v="2021-02-19T16:49:00"/>
    <d v="2021-02-13T00:00:00"/>
    <n v="0"/>
    <n v="1"/>
    <s v="Jared Smith"/>
    <x v="0"/>
    <n v="8"/>
    <n v="3"/>
    <s v="Non-Prod"/>
    <s v="Test"/>
    <s v="Close Ticket"/>
    <s v="No SLA"/>
    <x v="275"/>
    <x v="0"/>
  </r>
  <r>
    <n v="111608"/>
    <d v="2020-02-25T23:16:00"/>
    <s v="Jde Slowdown"/>
    <s v="Riza Richardson"/>
    <s v="rrichardson@mailinator.com"/>
    <x v="1"/>
    <x v="0"/>
    <x v="0"/>
    <x v="1"/>
    <x v="0"/>
    <d v="2021-02-24T17:40:00"/>
    <d v="2021-02-15T00:00:00"/>
    <n v="0"/>
    <n v="1"/>
    <s v="Jared Smith"/>
    <x v="0"/>
    <n v="12"/>
    <n v="1"/>
    <s v="Prod"/>
    <s v="Production"/>
    <s v="Close Ticket"/>
    <s v="SLA"/>
    <x v="276"/>
    <x v="0"/>
  </r>
  <r>
    <n v="111610"/>
    <d v="2020-02-26T23:16:00"/>
    <s v="Slow Performance Of Sap/Sap Too Long To Load"/>
    <s v="Marvin Peters"/>
    <s v="mpeters@outlook.com"/>
    <x v="0"/>
    <x v="0"/>
    <x v="0"/>
    <x v="1"/>
    <x v="0"/>
    <d v="2021-02-24T17:38:00"/>
    <d v="2021-02-16T00:00:00"/>
    <n v="0"/>
    <n v="1"/>
    <s v="Jared Smith"/>
    <x v="1"/>
    <n v="5"/>
    <n v="1"/>
    <s v="Prod"/>
    <s v="Production"/>
    <s v="New Ticket"/>
    <s v="SLA"/>
    <x v="277"/>
    <x v="0"/>
  </r>
  <r>
    <n v="111612"/>
    <d v="2020-02-27T23:16:00"/>
    <s v="Cashier Officer Can'T Use Search In Sap "/>
    <s v="Marvin Peters"/>
    <s v="mpeters@outlook.com"/>
    <x v="0"/>
    <x v="0"/>
    <x v="0"/>
    <x v="1"/>
    <x v="0"/>
    <d v="2021-02-24T17:37:00"/>
    <d v="2021-02-16T00:00:00"/>
    <n v="0"/>
    <n v="1"/>
    <s v="Jared Smith"/>
    <x v="1"/>
    <n v="5"/>
    <n v="1"/>
    <s v="Prod"/>
    <s v="Production"/>
    <s v="New Ticket"/>
    <s v="SLA"/>
    <x v="277"/>
    <x v="0"/>
  </r>
  <r>
    <n v="111614"/>
    <d v="2020-02-28T23:16:00"/>
    <s v="Error Appeared Maintain Schedule Of Classes Module"/>
    <s v="Marvin Peters"/>
    <s v="mpeters@outlook.com"/>
    <x v="0"/>
    <x v="0"/>
    <x v="0"/>
    <x v="1"/>
    <x v="0"/>
    <d v="2021-02-24T17:28:00"/>
    <d v="2021-02-16T00:00:00"/>
    <n v="0"/>
    <n v="1"/>
    <s v="Jared Smith"/>
    <x v="1"/>
    <n v="5"/>
    <n v="1"/>
    <s v="Prod"/>
    <s v="Production"/>
    <s v="New Ticket"/>
    <s v="SLA"/>
    <x v="277"/>
    <x v="0"/>
  </r>
  <r>
    <n v="111616"/>
    <d v="2020-02-29T23:16:00"/>
    <s v="Request For Vpn Account"/>
    <s v="Cheena Carols"/>
    <s v="cheena.carols@mailinator.com"/>
    <x v="0"/>
    <x v="0"/>
    <x v="1"/>
    <x v="1"/>
    <x v="0"/>
    <d v="2021-02-19T14:12:00"/>
    <d v="2021-02-16T00:00:00"/>
    <n v="0"/>
    <n v="1"/>
    <s v="Jared Smith"/>
    <x v="5"/>
    <n v="5"/>
    <n v="0"/>
    <s v="Prod"/>
    <s v="Production"/>
    <s v="Close Ticket"/>
    <s v="No SLA"/>
    <x v="277"/>
    <x v="1"/>
  </r>
  <r>
    <n v="111617"/>
    <d v="2020-03-01T23:16:00"/>
    <s v="Integration Broker Issue"/>
    <s v="Aurora Miller"/>
    <s v="aurora.miller@outlook.com"/>
    <x v="0"/>
    <x v="0"/>
    <x v="0"/>
    <x v="1"/>
    <x v="0"/>
    <d v="2021-03-30T17:03:00"/>
    <d v="2021-02-16T00:00:00"/>
    <n v="0"/>
    <n v="1"/>
    <s v="Jared Smith"/>
    <x v="1"/>
    <n v="22"/>
    <n v="4"/>
    <s v="Prod"/>
    <s v="Production"/>
    <s v="Close Ticket"/>
    <s v="SLA"/>
    <x v="277"/>
    <x v="0"/>
  </r>
  <r>
    <n v="111618"/>
    <d v="2020-03-02T23:16:00"/>
    <s v="Integration Broker Issue "/>
    <s v="Aurora Miller"/>
    <s v="aurora.miller@outlook.com"/>
    <x v="0"/>
    <x v="0"/>
    <x v="0"/>
    <x v="1"/>
    <x v="1"/>
    <d v="2021-02-15T17:07:00"/>
    <d v="2023-08-17T00:00:00"/>
    <n v="0"/>
    <n v="1"/>
    <s v="Raya Musk"/>
    <x v="1"/>
    <n v="2"/>
    <n v="1"/>
    <s v="Non-Prod"/>
    <s v="Test"/>
    <s v="New Ticket"/>
    <s v="SLA"/>
    <x v="278"/>
    <x v="1"/>
  </r>
  <r>
    <n v="111619"/>
    <d v="2020-03-03T23:16:00"/>
    <s v="Issues In Up General Payroll Scholars Report"/>
    <s v="Melody Thompson"/>
    <s v="mthompson@yahoo.com"/>
    <x v="0"/>
    <x v="0"/>
    <x v="0"/>
    <x v="1"/>
    <x v="0"/>
    <d v="2021-03-10T17:11:00"/>
    <d v="2021-02-18T00:00:00"/>
    <n v="0"/>
    <n v="1"/>
    <s v="Jared Smith"/>
    <x v="0"/>
    <n v="21"/>
    <n v="11"/>
    <s v="Prod"/>
    <s v="Production"/>
    <s v="Close Ticket"/>
    <s v="SLA"/>
    <x v="279"/>
    <x v="0"/>
  </r>
  <r>
    <n v="111620"/>
    <d v="2020-03-04T23:16:00"/>
    <s v="Closing Payables Accounting Period Issue"/>
    <s v="Kimberly Jones"/>
    <s v="kjones@outlook.com"/>
    <x v="0"/>
    <x v="0"/>
    <x v="0"/>
    <x v="1"/>
    <x v="1"/>
    <d v="2021-02-19T15:07:00"/>
    <d v="2023-08-21T00:00:00"/>
    <n v="0"/>
    <n v="1"/>
    <s v="Raya Musk"/>
    <x v="0"/>
    <n v="2"/>
    <n v="0"/>
    <s v="Non-Prod"/>
    <s v="Test"/>
    <s v="New Ticket"/>
    <s v="SLA"/>
    <x v="280"/>
    <x v="1"/>
  </r>
  <r>
    <n v="111621"/>
    <d v="2020-03-05T23:16:00"/>
    <s v="Public Ip Trusted Certificate Authority Error"/>
    <s v="Tomi Yamamoto"/>
    <s v="tyamamoto@gmail.com"/>
    <x v="1"/>
    <x v="1"/>
    <x v="0"/>
    <x v="1"/>
    <x v="0"/>
    <d v="2021-03-05T14:40:00"/>
    <d v="2021-02-23T00:00:00"/>
    <n v="0"/>
    <n v="1"/>
    <s v="Jared Smith"/>
    <x v="6"/>
    <n v="5"/>
    <n v="1"/>
    <s v="Prod"/>
    <s v="Production"/>
    <s v="New Ticket"/>
    <s v="SLA"/>
    <x v="281"/>
    <x v="0"/>
  </r>
  <r>
    <n v="111622"/>
    <d v="2020-03-06T23:16:00"/>
    <s v="Unable To Attach Update Xml File In Data Def"/>
    <s v="Kian Rogers"/>
    <s v="krogers@mailinator.com"/>
    <x v="0"/>
    <x v="0"/>
    <x v="0"/>
    <x v="1"/>
    <x v="2"/>
    <d v="2021-03-29T14:01:00"/>
    <d v="2021-02-23T00:00:00"/>
    <n v="1"/>
    <n v="0"/>
    <s v="Raya Musk"/>
    <x v="0"/>
    <n v="13"/>
    <n v="1"/>
    <s v="Non-Prod"/>
    <s v="Test"/>
    <s v="New Ticket"/>
    <s v="SLA"/>
    <x v="282"/>
    <x v="0"/>
  </r>
  <r>
    <n v="111623"/>
    <d v="2020-03-07T23:16:00"/>
    <s v="Person Analyzer For 132939"/>
    <s v="Kian Rogers"/>
    <s v="krogers@mailinator.com"/>
    <x v="0"/>
    <x v="0"/>
    <x v="1"/>
    <x v="1"/>
    <x v="1"/>
    <d v="2021-03-01T16:20:00"/>
    <d v="2023-08-24T00:00:00"/>
    <n v="0"/>
    <n v="0"/>
    <s v="Raya Musk"/>
    <x v="0"/>
    <n v="4"/>
    <n v="0"/>
    <s v="Non-Prod"/>
    <s v="Test"/>
    <s v="New Ticket"/>
    <s v="No SLA"/>
    <x v="283"/>
    <x v="1"/>
  </r>
  <r>
    <n v="111624"/>
    <d v="2020-03-08T23:16:00"/>
    <s v="Employee Legislative Information - Mismatch"/>
    <s v="Troy Daniels"/>
    <s v="troy.daniels@outlook.com"/>
    <x v="0"/>
    <x v="0"/>
    <x v="0"/>
    <x v="1"/>
    <x v="1"/>
    <d v="2021-04-08T11:24:00"/>
    <d v="2023-08-25T00:00:00"/>
    <n v="0"/>
    <n v="1"/>
    <s v="Mark Jikkins"/>
    <x v="0"/>
    <n v="17"/>
    <n v="4"/>
    <s v="Prod"/>
    <s v="Production"/>
    <s v="New Ticket"/>
    <s v="SLA"/>
    <x v="284"/>
    <x v="1"/>
  </r>
  <r>
    <n v="111625"/>
    <d v="2020-03-09T23:16:00"/>
    <s v="Tuition Calculation Issue"/>
    <s v="Jasper John"/>
    <s v="jasper.john@gmail.com"/>
    <x v="0"/>
    <x v="0"/>
    <x v="1"/>
    <x v="1"/>
    <x v="0"/>
    <d v="2021-03-09T08:48:00"/>
    <d v="2021-02-24T00:00:00"/>
    <n v="0"/>
    <n v="1"/>
    <s v="Jared Smith"/>
    <x v="1"/>
    <n v="12"/>
    <n v="3"/>
    <s v="Prod"/>
    <s v="Production"/>
    <s v="New Ticket"/>
    <s v="No SLA"/>
    <x v="285"/>
    <x v="0"/>
  </r>
  <r>
    <n v="111626"/>
    <d v="2020-03-10T23:16:00"/>
    <s v="Person Analyzer"/>
    <s v="Kian Rogers"/>
    <s v="krogers@mailinator.com"/>
    <x v="0"/>
    <x v="0"/>
    <x v="1"/>
    <x v="1"/>
    <x v="0"/>
    <d v="2021-03-11T16:38:00"/>
    <d v="2021-03-04T00:00:00"/>
    <n v="0"/>
    <n v="1"/>
    <s v="Jared Smith"/>
    <x v="0"/>
    <n v="3"/>
    <n v="0"/>
    <s v="Non-Prod"/>
    <s v="Test"/>
    <s v="Close Ticket"/>
    <s v="No SLA"/>
    <x v="286"/>
    <x v="0"/>
  </r>
  <r>
    <n v="111627"/>
    <d v="2020-03-11T23:16:00"/>
    <s v="Post Issue - Sap Login Issues Encountered"/>
    <s v="Bladimir Macdonald"/>
    <s v="bmacdonald@outlook.com"/>
    <x v="0"/>
    <x v="0"/>
    <x v="0"/>
    <x v="1"/>
    <x v="0"/>
    <d v="2021-03-15T17:09:00"/>
    <d v="2021-03-09T00:00:00"/>
    <n v="0"/>
    <n v="1"/>
    <s v="Jared Smith"/>
    <x v="1"/>
    <n v="5"/>
    <n v="1"/>
    <s v="Prod"/>
    <s v="Production"/>
    <s v="New Ticket"/>
    <s v="SLA"/>
    <x v="287"/>
    <x v="1"/>
  </r>
  <r>
    <n v="111628"/>
    <d v="2020-03-12T23:16:00"/>
    <s v="Post Issue - Sap Slow Performance Issue"/>
    <s v="Bladimir Macdonald"/>
    <s v="bmacdonald@outlook.com"/>
    <x v="0"/>
    <x v="0"/>
    <x v="0"/>
    <x v="1"/>
    <x v="0"/>
    <d v="2021-03-15T17:06:00"/>
    <d v="2021-03-09T00:00:00"/>
    <n v="0"/>
    <n v="1"/>
    <s v="Jared Smith"/>
    <x v="1"/>
    <n v="5"/>
    <n v="1"/>
    <s v="Prod"/>
    <s v="Production"/>
    <s v="New Ticket"/>
    <s v="SLA"/>
    <x v="287"/>
    <x v="1"/>
  </r>
  <r>
    <n v="111629"/>
    <d v="2020-03-13T23:16:00"/>
    <s v="Test Ticket"/>
    <s v="Cherie Mercurie"/>
    <s v="cmercurie@outlook.com"/>
    <x v="0"/>
    <x v="1"/>
    <x v="0"/>
    <x v="1"/>
    <x v="1"/>
    <d v="2021-03-05T10:49:00"/>
    <d v="2021-03-12T00:00:00"/>
    <n v="1"/>
    <n v="0"/>
    <s v="Raya Musk"/>
    <x v="2"/>
    <n v="3"/>
    <n v="0"/>
    <s v="Non-Prod"/>
    <s v="Test"/>
    <s v="New Ticket"/>
    <s v="SLA"/>
    <x v="288"/>
    <x v="1"/>
  </r>
  <r>
    <n v="111630"/>
    <d v="2020-03-14T23:16:00"/>
    <s v="Jde Payables Upmin Attachment"/>
    <s v="Erick White"/>
    <s v="ewhite@yahoo.com"/>
    <x v="0"/>
    <x v="0"/>
    <x v="0"/>
    <x v="1"/>
    <x v="1"/>
    <d v="2021-04-07T08:39:00"/>
    <d v="2021-03-06T00:00:00"/>
    <n v="1"/>
    <n v="0"/>
    <s v="Satya Prakash"/>
    <x v="0"/>
    <n v="8"/>
    <n v="2"/>
    <s v="Prod"/>
    <s v="Production"/>
    <s v="New Ticket"/>
    <s v="SLA"/>
    <x v="289"/>
    <x v="0"/>
  </r>
  <r>
    <n v="111631"/>
    <d v="2020-03-15T23:16:00"/>
    <s v="[Sap] Page Is Not Available"/>
    <s v="Cherie Mercurie"/>
    <s v="cmercurie@outlook.com"/>
    <x v="0"/>
    <x v="1"/>
    <x v="0"/>
    <x v="1"/>
    <x v="1"/>
    <d v="2021-03-05T15:49:00"/>
    <d v="2021-03-10T00:00:00"/>
    <n v="1"/>
    <n v="0"/>
    <s v="Raya Musk"/>
    <x v="2"/>
    <n v="2"/>
    <n v="0"/>
    <s v="Prod"/>
    <s v="Production"/>
    <s v="New Ticket"/>
    <s v="SLA"/>
    <x v="290"/>
    <x v="1"/>
  </r>
  <r>
    <n v="111632"/>
    <d v="2020-03-16T23:16:00"/>
    <s v="Approval Workflow Error"/>
    <s v="Erick White"/>
    <s v="ewhite@yahoo.com"/>
    <x v="1"/>
    <x v="0"/>
    <x v="0"/>
    <x v="1"/>
    <x v="2"/>
    <d v="2021-03-18T17:16:00"/>
    <d v="2021-03-15T00:00:00"/>
    <n v="1"/>
    <n v="1"/>
    <s v="Mark Jikkins"/>
    <x v="0"/>
    <n v="28"/>
    <n v="6"/>
    <s v="Prod"/>
    <s v="Production"/>
    <s v="New Ticket"/>
    <s v="SLA"/>
    <x v="291"/>
    <x v="0"/>
  </r>
  <r>
    <n v="111633"/>
    <d v="2020-03-17T23:16:00"/>
    <s v="Chedft_2018 Error Generating"/>
    <s v="Jasper John"/>
    <s v="jasper.john@gmail.com"/>
    <x v="2"/>
    <x v="0"/>
    <x v="0"/>
    <x v="1"/>
    <x v="2"/>
    <d v="2021-04-07T15:05:00"/>
    <d v="2021-03-16T00:00:00"/>
    <n v="1"/>
    <n v="0"/>
    <s v="Mark Jikkins"/>
    <x v="1"/>
    <n v="32"/>
    <n v="8"/>
    <s v="Prod"/>
    <s v="Production"/>
    <s v="New Ticket"/>
    <s v="SLA"/>
    <x v="288"/>
    <x v="0"/>
  </r>
  <r>
    <n v="111634"/>
    <d v="2020-03-18T23:16:00"/>
    <s v="1900 Emails From Jde Workflow Notif Mailer 2/22/21"/>
    <s v="Erick White"/>
    <s v="ewhite@yahoo.com"/>
    <x v="0"/>
    <x v="0"/>
    <x v="0"/>
    <x v="2"/>
    <x v="2"/>
    <d v="2021-03-29T13:16:00"/>
    <d v="2023-09-09T00:00:00"/>
    <n v="0"/>
    <n v="1"/>
    <s v="Raya Musk"/>
    <x v="0"/>
    <n v="6"/>
    <n v="0"/>
    <s v="Non-Prod"/>
    <s v="Test"/>
    <s v="New Ticket"/>
    <s v="SLA"/>
    <x v="292"/>
    <x v="1"/>
  </r>
  <r>
    <n v="111635"/>
    <d v="2020-03-19T23:16:00"/>
    <s v="Configuration Related To Web Browser To Open Java"/>
    <s v="Erick White"/>
    <s v="ewhite@yahoo.com"/>
    <x v="0"/>
    <x v="0"/>
    <x v="0"/>
    <x v="2"/>
    <x v="1"/>
    <d v="2021-03-11T11:54:00"/>
    <d v="2023-09-09T00:00:00"/>
    <n v="0"/>
    <n v="1"/>
    <s v="Raya Musk"/>
    <x v="0"/>
    <n v="3"/>
    <n v="1"/>
    <s v="Non-Prod"/>
    <s v="Test"/>
    <s v="New Ticket"/>
    <s v="SLA"/>
    <x v="292"/>
    <x v="1"/>
  </r>
  <r>
    <n v="111636"/>
    <d v="2020-03-20T23:16:00"/>
    <s v="Error Displaying In Different Module"/>
    <s v="Jasper John"/>
    <s v="jasper.john@gmail.com"/>
    <x v="1"/>
    <x v="0"/>
    <x v="0"/>
    <x v="1"/>
    <x v="0"/>
    <d v="2021-03-24T17:19:00"/>
    <d v="2021-03-12T00:00:00"/>
    <n v="0"/>
    <n v="1"/>
    <s v="Jared Smith"/>
    <x v="1"/>
    <n v="16"/>
    <n v="2"/>
    <s v="Prod"/>
    <s v="Production"/>
    <s v="New Ticket"/>
    <s v="SLA"/>
    <x v="293"/>
    <x v="0"/>
  </r>
  <r>
    <n v="111637"/>
    <d v="2020-03-21T23:16:00"/>
    <s v="Special Leave Issues"/>
    <s v="Kian Rogers"/>
    <s v="krogers@mailinator.com"/>
    <x v="0"/>
    <x v="0"/>
    <x v="0"/>
    <x v="1"/>
    <x v="2"/>
    <d v="2021-03-24T13:23:00"/>
    <d v="2023-09-14T00:00:00"/>
    <n v="0"/>
    <n v="0"/>
    <s v="Raya Musk"/>
    <x v="0"/>
    <n v="6"/>
    <n v="3"/>
    <s v="Non-Prod"/>
    <s v="Test"/>
    <s v="Close Ticket"/>
    <s v="SLA"/>
    <x v="294"/>
    <x v="1"/>
  </r>
  <r>
    <n v="111638"/>
    <d v="2020-03-22T23:16:00"/>
    <s v="Test Ticket"/>
    <s v="Cherie Mercurie"/>
    <s v="cmercurie@outlook.com"/>
    <x v="0"/>
    <x v="1"/>
    <x v="0"/>
    <x v="0"/>
    <x v="1"/>
    <d v="2021-03-16T16:26:00"/>
    <d v="2021-03-21T00:00:00"/>
    <n v="1"/>
    <n v="0"/>
    <s v="Raya Musk"/>
    <x v="2"/>
    <n v="2"/>
    <n v="0"/>
    <s v="Prod"/>
    <s v="Production"/>
    <s v="New Ticket"/>
    <s v="SLA"/>
    <x v="295"/>
    <x v="1"/>
  </r>
  <r>
    <n v="111639"/>
    <d v="2020-03-23T23:16:00"/>
    <s v="Appraisal Issue"/>
    <s v="Jane Wilberts"/>
    <s v="jwilberts@mailinator.com"/>
    <x v="0"/>
    <x v="0"/>
    <x v="0"/>
    <x v="1"/>
    <x v="1"/>
    <d v="2021-04-06T14:21:00"/>
    <d v="2023-09-16T00:00:00"/>
    <n v="0"/>
    <n v="1"/>
    <s v="Satya Prakash"/>
    <x v="0"/>
    <n v="8"/>
    <n v="4"/>
    <s v="Prod"/>
    <s v="Test"/>
    <s v="New Ticket"/>
    <s v="SLA"/>
    <x v="296"/>
    <x v="1"/>
  </r>
  <r>
    <n v="111640"/>
    <d v="2020-03-24T23:16:00"/>
    <s v="Loading Upon Saving Expression On Query Manager"/>
    <s v="Marvin Peters"/>
    <s v="mpeters@outlook.com"/>
    <x v="0"/>
    <x v="0"/>
    <x v="0"/>
    <x v="1"/>
    <x v="1"/>
    <d v="2021-03-30T18:00:00"/>
    <d v="2023-09-16T00:00:00"/>
    <n v="0"/>
    <n v="1"/>
    <s v="Satya Prakash"/>
    <x v="1"/>
    <n v="18"/>
    <n v="0"/>
    <s v="Prod"/>
    <s v="Development"/>
    <s v="New Ticket"/>
    <s v="SLA"/>
    <x v="296"/>
    <x v="1"/>
  </r>
  <r>
    <n v="111641"/>
    <d v="2020-03-25T23:16:00"/>
    <s v="Past Due Balance Posted In Student Center"/>
    <s v="Marvin Peters"/>
    <s v="mpeters@outlook.com"/>
    <x v="0"/>
    <x v="0"/>
    <x v="0"/>
    <x v="1"/>
    <x v="2"/>
    <d v="2021-03-30T17:55:00"/>
    <d v="2023-09-16T00:00:00"/>
    <n v="0"/>
    <n v="0"/>
    <s v="Satya Prakash"/>
    <x v="1"/>
    <n v="23"/>
    <n v="0"/>
    <s v="Prod"/>
    <s v="Production"/>
    <s v="Close Ticket"/>
    <s v="SLA"/>
    <x v="296"/>
    <x v="1"/>
  </r>
  <r>
    <n v="111642"/>
    <d v="2020-03-26T23:16:00"/>
    <s v="Creation Of Separate Nodes"/>
    <s v="Aurora Miller"/>
    <s v="aurora.miller@outlook.com"/>
    <x v="0"/>
    <x v="0"/>
    <x v="1"/>
    <x v="1"/>
    <x v="1"/>
    <d v="2021-03-30T18:58:00"/>
    <d v="2023-09-17T00:00:00"/>
    <n v="0"/>
    <n v="0"/>
    <s v="Satya Prakash"/>
    <x v="1"/>
    <n v="3"/>
    <n v="1"/>
    <s v="Non-Prod"/>
    <s v="Development"/>
    <s v="New Ticket"/>
    <s v="No SLA"/>
    <x v="296"/>
    <x v="1"/>
  </r>
  <r>
    <n v="111643"/>
    <d v="2020-03-27T23:16:00"/>
    <s v="How To Prevent Our Api To Sql Injection"/>
    <s v="Aurora Miller"/>
    <s v="aurora.miller@outlook.com"/>
    <x v="0"/>
    <x v="0"/>
    <x v="1"/>
    <x v="1"/>
    <x v="1"/>
    <d v="2021-04-07T12:33:00"/>
    <d v="2023-09-17T00:00:00"/>
    <n v="0"/>
    <n v="0"/>
    <s v="Satya Prakash"/>
    <x v="1"/>
    <n v="7"/>
    <n v="0"/>
    <s v="Non-Prod"/>
    <s v="Development"/>
    <s v="New Ticket"/>
    <s v="No SLA"/>
    <x v="296"/>
    <x v="1"/>
  </r>
  <r>
    <n v="111644"/>
    <d v="2020-03-28T23:16:00"/>
    <s v="How To Whitelist Domain Name In Sap Api"/>
    <s v="Aurora Miller"/>
    <s v="aurora.miller@outlook.com"/>
    <x v="0"/>
    <x v="0"/>
    <x v="1"/>
    <x v="1"/>
    <x v="1"/>
    <d v="2021-03-31T10:46:00"/>
    <d v="2023-09-17T00:00:00"/>
    <n v="0"/>
    <n v="1"/>
    <s v="Satya Prakash"/>
    <x v="1"/>
    <n v="5"/>
    <n v="0"/>
    <s v="Non-Prod"/>
    <s v="Development"/>
    <s v="New Ticket"/>
    <s v="No SLA"/>
    <x v="296"/>
    <x v="1"/>
  </r>
  <r>
    <n v="111645"/>
    <d v="2020-03-29T23:16:00"/>
    <s v="How To Override Set-Up In Created Element"/>
    <s v="Melody Thompson"/>
    <s v="mthompson@yahoo.com"/>
    <x v="0"/>
    <x v="0"/>
    <x v="1"/>
    <x v="1"/>
    <x v="2"/>
    <d v="2021-03-19T08:52:00"/>
    <d v="2023-09-17T00:00:00"/>
    <n v="0"/>
    <n v="1"/>
    <s v="Raya Musk"/>
    <x v="0"/>
    <n v="5"/>
    <n v="2"/>
    <s v="Prod"/>
    <s v="Production"/>
    <s v="Close Ticket"/>
    <s v="No SLA"/>
    <x v="296"/>
    <x v="1"/>
  </r>
  <r>
    <n v="111646"/>
    <d v="2020-03-30T23:16:00"/>
    <s v="[Test Only]:::[Sap]Page Not Available"/>
    <s v="Cherie Mercurie"/>
    <s v="cmercurie@outlook.com"/>
    <x v="0"/>
    <x v="1"/>
    <x v="0"/>
    <x v="1"/>
    <x v="2"/>
    <d v="2021-03-22T18:25:00"/>
    <d v="2021-03-27T00:00:00"/>
    <n v="1"/>
    <n v="1"/>
    <s v="Raya Musk"/>
    <x v="2"/>
    <n v="5"/>
    <n v="1"/>
    <s v="Non-Prod"/>
    <s v="Test"/>
    <s v="New Ticket"/>
    <s v="SLA"/>
    <x v="297"/>
    <x v="1"/>
  </r>
  <r>
    <n v="111647"/>
    <d v="2020-03-31T23:16:00"/>
    <s v="[Test Only]:::Sap Reset Password"/>
    <s v="Cherie Mercurie"/>
    <s v="cmercurie@outlook.com"/>
    <x v="0"/>
    <x v="1"/>
    <x v="1"/>
    <x v="3"/>
    <x v="1"/>
    <d v="2021-03-22T18:33:00"/>
    <d v="2021-03-27T00:00:00"/>
    <n v="1"/>
    <n v="1"/>
    <s v="Raya Musk"/>
    <x v="2"/>
    <n v="3"/>
    <n v="0"/>
    <s v="Non-Prod"/>
    <s v="Test"/>
    <s v="New Ticket"/>
    <s v="No SLA"/>
    <x v="297"/>
    <x v="1"/>
  </r>
  <r>
    <n v="111648"/>
    <d v="2020-04-01T23:16:00"/>
    <s v="Locked Out Openvpn Account"/>
    <s v="Cherie Mercurie"/>
    <s v="cmercurie@outlook.com"/>
    <x v="0"/>
    <x v="0"/>
    <x v="1"/>
    <x v="1"/>
    <x v="0"/>
    <d v="2021-03-23T17:29:00"/>
    <d v="2023-09-21T00:00:00"/>
    <n v="0"/>
    <n v="1"/>
    <s v="Jared Smith"/>
    <x v="5"/>
    <n v="7"/>
    <n v="0"/>
    <s v="Non-Prod"/>
    <s v="Development"/>
    <s v="Close Ticket"/>
    <s v="No SLA"/>
    <x v="298"/>
    <x v="1"/>
  </r>
  <r>
    <n v="111649"/>
    <d v="2020-04-02T23:16:00"/>
    <s v="Error Uploading Template In Report Definition"/>
    <s v="Jasper John"/>
    <s v="jasper.john@gmail.com"/>
    <x v="2"/>
    <x v="0"/>
    <x v="0"/>
    <x v="1"/>
    <x v="1"/>
    <d v="2021-04-05T08:50:00"/>
    <d v="2023-09-22T00:00:00"/>
    <n v="0"/>
    <n v="1"/>
    <s v="Mark Jikkins"/>
    <x v="1"/>
    <n v="6"/>
    <n v="2"/>
    <s v="Prod"/>
    <s v="Production"/>
    <s v="New Ticket"/>
    <s v="SLA"/>
    <x v="299"/>
    <x v="1"/>
  </r>
  <r>
    <n v="111650"/>
    <d v="2020-04-03T23:16:00"/>
    <s v="Bee Spreadsheet Issue"/>
    <s v="Melody Thompson"/>
    <s v="mthompson@yahoo.com"/>
    <x v="0"/>
    <x v="0"/>
    <x v="0"/>
    <x v="1"/>
    <x v="2"/>
    <d v="2021-04-07T14:09:00"/>
    <d v="2023-09-23T00:00:00"/>
    <n v="0"/>
    <n v="1"/>
    <s v="Satya Prakash"/>
    <x v="0"/>
    <n v="6"/>
    <n v="3"/>
    <s v="Prod"/>
    <s v="Production"/>
    <s v="New Ticket"/>
    <s v="SLA"/>
    <x v="300"/>
    <x v="1"/>
  </r>
  <r>
    <n v="111651"/>
    <d v="2020-04-04T23:16:00"/>
    <s v="Post Issue - Sap Slow Performance"/>
    <s v="Aurora Miller"/>
    <s v="aurora.miller@outlook.com"/>
    <x v="0"/>
    <x v="0"/>
    <x v="0"/>
    <x v="3"/>
    <x v="1"/>
    <d v="2021-03-30T18:54:00"/>
    <d v="2021-03-29T00:00:00"/>
    <n v="1"/>
    <n v="0"/>
    <s v="Satya Prakash"/>
    <x v="1"/>
    <n v="4"/>
    <n v="0"/>
    <s v="Prod"/>
    <s v="Production"/>
    <s v="Close Ticket"/>
    <s v="SLA"/>
    <x v="301"/>
    <x v="1"/>
  </r>
  <r>
    <n v="111652"/>
    <d v="2020-04-05T23:16:00"/>
    <s v="Tablespace Issue"/>
    <s v="John Brown"/>
    <s v="jbrown@outlook.com"/>
    <x v="0"/>
    <x v="0"/>
    <x v="1"/>
    <x v="1"/>
    <x v="1"/>
    <d v="2021-03-26T13:25:00"/>
    <d v="2023-09-23T00:00:00"/>
    <n v="0"/>
    <n v="0"/>
    <s v="Raya Musk"/>
    <x v="1"/>
    <n v="4"/>
    <n v="0"/>
    <s v="Non-Prod"/>
    <s v="Test"/>
    <s v="New Ticket"/>
    <s v="No SLA"/>
    <x v="300"/>
    <x v="1"/>
  </r>
  <r>
    <n v="111653"/>
    <d v="2020-04-06T23:16:00"/>
    <s v="Expression Output On Query Manager,"/>
    <s v="Marvin Peters"/>
    <s v="mpeters@outlook.com"/>
    <x v="0"/>
    <x v="0"/>
    <x v="0"/>
    <x v="1"/>
    <x v="1"/>
    <d v="2021-03-26T16:37:00"/>
    <d v="2023-09-24T00:00:00"/>
    <n v="0"/>
    <n v="1"/>
    <s v="Raya Musk"/>
    <x v="1"/>
    <n v="5"/>
    <n v="0"/>
    <s v="Prod"/>
    <s v="Production"/>
    <s v="Close Ticket"/>
    <s v="SLA"/>
    <x v="300"/>
    <x v="1"/>
  </r>
  <r>
    <n v="111654"/>
    <d v="2020-04-07T23:16:00"/>
    <s v="Cloudflare Blocked Uploading Xml"/>
    <s v="Erick White"/>
    <s v="ewhite@yahoo.com"/>
    <x v="0"/>
    <x v="0"/>
    <x v="0"/>
    <x v="1"/>
    <x v="1"/>
    <d v="2021-03-30T14:33:00"/>
    <d v="2023-09-24T00:00:00"/>
    <n v="0"/>
    <n v="0"/>
    <s v="Raya Musk"/>
    <x v="0"/>
    <n v="17"/>
    <n v="0"/>
    <s v="Non-Prod"/>
    <s v="Test"/>
    <s v="New Ticket"/>
    <s v="SLA"/>
    <x v="300"/>
    <x v="1"/>
  </r>
  <r>
    <n v="111655"/>
    <d v="2020-04-08T23:16:00"/>
    <s v="Optimize The Created Query."/>
    <s v="Marvin Peters"/>
    <s v="mpeters@outlook.com"/>
    <x v="0"/>
    <x v="0"/>
    <x v="1"/>
    <x v="1"/>
    <x v="1"/>
    <d v="2021-04-06T16:31:00"/>
    <d v="2023-09-28T00:00:00"/>
    <n v="0"/>
    <n v="1"/>
    <s v="Satya Prakash"/>
    <x v="1"/>
    <n v="7"/>
    <n v="0"/>
    <s v="Prod"/>
    <s v="Production"/>
    <s v="New Ticket"/>
    <s v="No SLA"/>
    <x v="302"/>
    <x v="1"/>
  </r>
  <r>
    <n v="111656"/>
    <d v="2020-04-09T23:16:00"/>
    <s v="Cannot Access Jde-Sit In Mac"/>
    <s v="Melody Thompson"/>
    <s v="mthompson@yahoo.com"/>
    <x v="0"/>
    <x v="0"/>
    <x v="0"/>
    <x v="1"/>
    <x v="1"/>
    <d v="2021-04-12T09:15:00"/>
    <d v="2023-09-29T00:00:00"/>
    <n v="0"/>
    <n v="0"/>
    <s v="Mark Jikkins"/>
    <x v="0"/>
    <n v="3"/>
    <n v="1"/>
    <s v="Non-Prod"/>
    <s v="Test"/>
    <s v="Close Ticket"/>
    <s v="SLA"/>
    <x v="303"/>
    <x v="1"/>
  </r>
  <r>
    <n v="111657"/>
    <d v="2020-04-10T23:16:00"/>
    <s v="Display Footer On Generated Report."/>
    <s v="Marvin Peters"/>
    <s v="mpeters@outlook.com"/>
    <x v="0"/>
    <x v="0"/>
    <x v="1"/>
    <x v="1"/>
    <x v="1"/>
    <d v="2021-04-07T16:34:00"/>
    <d v="2023-10-05T00:00:00"/>
    <n v="0"/>
    <n v="0"/>
    <s v="Satya Prakash"/>
    <x v="1"/>
    <n v="4"/>
    <n v="1"/>
    <s v="Non-Prod"/>
    <s v="Test"/>
    <s v="New Ticket"/>
    <s v="No SLA"/>
    <x v="304"/>
    <x v="1"/>
  </r>
  <r>
    <n v="111658"/>
    <d v="2020-04-11T23:16:00"/>
    <s v="Creation Of User For Integration Broker Permission"/>
    <s v="Aurora Miller"/>
    <s v="aurora.miller@outlook.com"/>
    <x v="0"/>
    <x v="0"/>
    <x v="0"/>
    <x v="1"/>
    <x v="1"/>
    <d v="2021-04-06T15:28:00"/>
    <d v="2023-10-06T00:00:00"/>
    <n v="0"/>
    <n v="0"/>
    <s v="Satya Prakash"/>
    <x v="1"/>
    <n v="2"/>
    <n v="0"/>
    <s v="Non-Prod"/>
    <s v="Development"/>
    <s v="New Ticket"/>
    <s v="SLA"/>
    <x v="305"/>
    <x v="1"/>
  </r>
  <r>
    <n v="111659"/>
    <d v="2020-04-12T23:16:00"/>
    <s v="How To Run Sql Package"/>
    <s v="Melody Thompson"/>
    <s v="mthompson@yahoo.com"/>
    <x v="0"/>
    <x v="0"/>
    <x v="1"/>
    <x v="1"/>
    <x v="1"/>
    <d v="2021-04-07T16:42:00"/>
    <d v="2023-10-07T00:00:00"/>
    <n v="0"/>
    <n v="1"/>
    <s v="Satya Prakash"/>
    <x v="0"/>
    <n v="5"/>
    <n v="1"/>
    <s v="Prod"/>
    <s v="Production"/>
    <s v="New Ticket"/>
    <s v="No SLA"/>
    <x v="305"/>
    <x v="1"/>
  </r>
  <r>
    <n v="111660"/>
    <d v="2020-04-13T23:16:00"/>
    <s v="Cannot Open Attachment In Jde Sit"/>
    <s v="Erick White"/>
    <s v="ewhite@yahoo.com"/>
    <x v="0"/>
    <x v="0"/>
    <x v="0"/>
    <x v="1"/>
    <x v="1"/>
    <d v="2021-04-08T08:40:00"/>
    <d v="2023-10-07T00:00:00"/>
    <n v="0"/>
    <n v="1"/>
    <s v="Mark Jikkins"/>
    <x v="0"/>
    <n v="3"/>
    <n v="0"/>
    <s v="Non-Prod"/>
    <s v="Test"/>
    <s v="New Ticket"/>
    <s v="SLA"/>
    <x v="305"/>
    <x v="1"/>
  </r>
  <r>
    <n v="135991"/>
    <d v="2020-04-14T23:16:00"/>
    <s v="Fortigate 200E Expiration."/>
    <s v="Joseph Reynolds"/>
    <s v="jreynolds@yahoo.com"/>
    <x v="1"/>
    <x v="1"/>
    <x v="1"/>
    <x v="1"/>
    <x v="2"/>
    <d v="2018-12-06T01:09:00"/>
    <d v="2019-10-01T00:00:00"/>
    <n v="1"/>
    <n v="1"/>
    <s v="Stellar Murad"/>
    <x v="3"/>
    <n v="8"/>
    <n v="3"/>
    <s v="Other"/>
    <s v="Other"/>
    <s v="Other"/>
    <s v="No SLA"/>
    <x v="306"/>
    <x v="1"/>
  </r>
  <r>
    <n v="543539"/>
    <d v="2020-04-15T23:16:00"/>
    <s v="Bpm Upgrade From 3.1 To 3.3"/>
    <s v="Pradeep Sharma"/>
    <s v="pradeep.sharma@outlook.com"/>
    <x v="0"/>
    <x v="1"/>
    <x v="1"/>
    <x v="0"/>
    <x v="0"/>
    <d v="2020-04-15T12:52:00"/>
    <d v="2018-12-31T00:00:00"/>
    <n v="0"/>
    <n v="1"/>
    <s v="Stellar Murad"/>
    <x v="4"/>
    <n v="21"/>
    <n v="0"/>
    <s v="Other"/>
    <s v="Other"/>
    <s v="New Ticket"/>
    <s v="No SLA"/>
    <x v="307"/>
    <x v="0"/>
  </r>
  <r>
    <n v="627778"/>
    <d v="2020-04-16T23:16:00"/>
    <s v="Firewall Policy Migration"/>
    <s v="Joseph Reynolds"/>
    <s v="jreynolds@yahoo.com"/>
    <x v="2"/>
    <x v="1"/>
    <x v="0"/>
    <x v="1"/>
    <x v="2"/>
    <d v="2018-12-06T01:12:00"/>
    <d v="2018-07-30T00:00:00"/>
    <n v="1"/>
    <n v="1"/>
    <s v="Satya Prakash"/>
    <x v="4"/>
    <n v="18"/>
    <n v="0"/>
    <s v="Non-Prod"/>
    <s v="Development"/>
    <s v="Other"/>
    <s v="SLA"/>
    <x v="308"/>
    <x v="0"/>
  </r>
  <r>
    <n v="694807"/>
    <d v="2020-04-17T23:16:00"/>
    <s v="[Help] Update Process Maker"/>
    <s v="Pradeep Sharma"/>
    <s v="pradeep.sharma@outlook.com"/>
    <x v="3"/>
    <x v="1"/>
    <x v="0"/>
    <x v="1"/>
    <x v="1"/>
    <d v="2018-11-06T06:39:00"/>
    <d v="2018-11-07T00:00:00"/>
    <n v="1"/>
    <n v="1"/>
    <s v="Jose Satary"/>
    <x v="4"/>
    <n v="2"/>
    <n v="0"/>
    <s v="Other"/>
    <s v="Other"/>
    <s v="New Ticket"/>
    <s v="SLA"/>
    <x v="309"/>
    <x v="1"/>
  </r>
  <r>
    <n v="694809"/>
    <d v="2020-04-18T23:16:00"/>
    <s v="Gmp-Infra"/>
    <s v="Roland Brown"/>
    <s v="rbrown@yahoo.com"/>
    <x v="3"/>
    <x v="1"/>
    <x v="2"/>
    <x v="1"/>
    <x v="0"/>
    <d v="2018-07-11T08:38:00"/>
    <d v="2018-07-13T00:00:00"/>
    <n v="0"/>
    <n v="1"/>
    <s v="Jose Satary"/>
    <x v="4"/>
    <n v="2"/>
    <n v="0"/>
    <s v="Other"/>
    <s v="Other"/>
    <s v="Other"/>
    <s v="No SLA"/>
    <x v="3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1CCE5-2A2E-4677-9931-D052B9B6A1DF}"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iority">
  <location ref="D18:E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axis="axisRow"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7"/>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2"/>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F0824-64EB-4B4C-B0F0-15ABB82ECE32}"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iority">
  <location ref="A18:B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EAEF3-A5AB-4B8D-8E72-AF5B5D66C83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Team">
  <location ref="A3:B13"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axis="axisRow" showAll="0" sortType="ascending">
      <items count="10">
        <item x="5"/>
        <item x="7"/>
        <item x="3"/>
        <item x="2"/>
        <item x="0"/>
        <item x="6"/>
        <item x="8"/>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15"/>
  </rowFields>
  <rowItems count="10">
    <i>
      <x v="2"/>
    </i>
    <i>
      <x v="1"/>
    </i>
    <i>
      <x v="6"/>
    </i>
    <i>
      <x v="8"/>
    </i>
    <i>
      <x/>
    </i>
    <i>
      <x v="3"/>
    </i>
    <i>
      <x v="5"/>
    </i>
    <i>
      <x v="7"/>
    </i>
    <i>
      <x v="4"/>
    </i>
    <i t="grand">
      <x/>
    </i>
  </rowItems>
  <colItems count="1">
    <i/>
  </colItems>
  <dataFields count="1">
    <dataField name="Count of Ticket Number" fld="0" subtotal="count" baseField="0" baseItem="0"/>
  </dataFields>
  <formats count="1">
    <format dxfId="0">
      <pivotArea collapsedLevelsAreSubtotals="1" fieldPosition="0">
        <references count="1">
          <reference field="15" count="0"/>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DC9EF-EB6C-4937-9F30-26057E54EE7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iority">
  <location ref="D3:E8" firstHeaderRow="1" firstDataRow="1" firstDataCol="1"/>
  <pivotFields count="24">
    <pivotField dataField="1" showAll="0"/>
    <pivotField numFmtId="22"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5"/>
  </rowFields>
  <rowItems count="5">
    <i>
      <x v="3"/>
    </i>
    <i>
      <x v="1"/>
    </i>
    <i>
      <x/>
    </i>
    <i>
      <x v="2"/>
    </i>
    <i t="grand">
      <x/>
    </i>
  </rowItems>
  <colItems count="1">
    <i/>
  </colItems>
  <dataFields count="1">
    <dataField name="Count of Ticket Number" fld="0" subtotal="count" baseField="0" baseItem="0"/>
  </dataFields>
  <formats count="1">
    <format dxfId="1">
      <pivotArea collapsedLevelsAreSubtotals="1" fieldPosition="0">
        <references count="1">
          <reference field="5" count="0"/>
        </references>
      </pivotArea>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C9A17-9C33-44D0-99B0-C481587D48B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7"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C031553F-8E63-4B30-990A-CDA5AF4FB3ED}" sourceName="Priority">
  <pivotTables>
    <pivotTable tabId="5" name="PivotTable3"/>
    <pivotTable tabId="6" name="PivotTable1"/>
    <pivotTable tabId="6" name="PivotTable2"/>
    <pivotTable tabId="6" name="PivotTable15"/>
    <pivotTable tabId="6" name="PivotTable16"/>
  </pivotTables>
  <data>
    <tabular pivotCacheId="18038610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7DCB788A-9CBD-4086-BC51-73FC8896A3EF}" sourceName="Breached SLA?">
  <pivotTables>
    <pivotTable tabId="5" name="PivotTable3"/>
    <pivotTable tabId="6" name="PivotTable1"/>
    <pivotTable tabId="6" name="PivotTable2"/>
    <pivotTable tabId="6" name="PivotTable15"/>
    <pivotTable tabId="6" name="PivotTable16"/>
  </pivotTables>
  <data>
    <tabular pivotCacheId="1803861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FF127952-8158-4E54-8611-8593825D33B3}" cache="Slicer_Priority" caption="Priority" columnCount="2" rowHeight="225425"/>
  <slicer name="Breached SLA? 1" xr10:uid="{85AF4D12-2F91-4BD0-B5C3-C332D5440047}" cache="Slicer_Breached_SLA?" caption="Breached SLA?"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8AF9C5BD-7132-49AE-AB66-F7C55B118B95}" cache="Slicer_Priority" caption="Priority" rowHeight="225425"/>
  <slicer name="Breached SLA?" xr10:uid="{7F567241-F442-4699-AE3B-EC90DA605367}" cache="Slicer_Breached_SLA?" caption="Breached SLA?"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56CE-38E6-40E9-812B-E3AA8B96C58E}" name="tbl" displayName="tbl" ref="A4:X448" headerRowDxfId="49" dataDxfId="48">
  <tableColumns count="24">
    <tableColumn id="1" xr3:uid="{F2F1C552-EEF4-46AB-8F81-8C9EE27C6A1A}" name="Ticket Number" dataDxfId="47" totalsRowDxfId="46"/>
    <tableColumn id="2" xr3:uid="{56999984-851A-4E2E-A6B7-A1BDFDDD5662}" name="Date Created" dataDxfId="45" totalsRowDxfId="44"/>
    <tableColumn id="3" xr3:uid="{84FC1CF1-A69E-40F3-92AD-B4FDE7926AF9}" name="Subject" dataDxfId="43" totalsRowDxfId="42"/>
    <tableColumn id="4" xr3:uid="{5A16A735-ECB3-4681-BDC7-3D02A554D41C}" name="From" dataDxfId="41" totalsRowDxfId="40"/>
    <tableColumn id="5" xr3:uid="{C457E3C2-4584-427F-887D-CE23B41FB901}" name="From Email" dataDxfId="39" totalsRowDxfId="38"/>
    <tableColumn id="6" xr3:uid="{16C6E339-C89A-4A6E-8BCD-44D252F03595}" name="Priority" dataDxfId="37" totalsRowDxfId="36"/>
    <tableColumn id="7" xr3:uid="{545DBF56-3995-4D7B-A29B-E446A0F3CB07}" name="Department" dataDxfId="35" totalsRowDxfId="34"/>
    <tableColumn id="8" xr3:uid="{7CCBFD80-C3BD-42FA-AA02-19ABB94AE9ED}" name="Type" dataDxfId="33" totalsRowDxfId="32"/>
    <tableColumn id="9" xr3:uid="{7F4DD776-1852-4359-80BC-23BA70D21D78}" name="Source" dataDxfId="31" totalsRowDxfId="30"/>
    <tableColumn id="10" xr3:uid="{2696B553-D391-476B-978F-DC479B99EB1D}" name="Current Status" dataDxfId="29" totalsRowDxfId="28"/>
    <tableColumn id="11" xr3:uid="{F9A42BCE-CC76-4CC9-9F93-D604DF10FE5E}" name="Last Updated" dataDxfId="27" totalsRowDxfId="26"/>
    <tableColumn id="12" xr3:uid="{F22919CB-F112-45DA-BACF-6BD63CE29764}" name="Due Date" dataDxfId="25" totalsRowDxfId="24"/>
    <tableColumn id="13" xr3:uid="{26DA5216-A1C2-4CDF-B0D7-E930A88447A6}" name="Overdue" dataDxfId="23" totalsRowDxfId="22"/>
    <tableColumn id="14" xr3:uid="{0EE34473-F443-4B1B-A6DD-76EAC919932D}" name="Answered" dataDxfId="21" totalsRowDxfId="20"/>
    <tableColumn id="15" xr3:uid="{036C9B5E-DB0B-44E3-BDFD-F273EDCCAE26}" name="Agent Assigned" dataDxfId="19" totalsRowDxfId="18"/>
    <tableColumn id="16" xr3:uid="{D17193AB-BC05-4677-A475-3D6071FF933A}" name="Team Assigned" dataDxfId="17" totalsRowDxfId="16"/>
    <tableColumn id="17" xr3:uid="{DB131B67-0CAE-4D22-9964-449BE3F34E6A}" name="Thread Count" dataDxfId="15" totalsRowDxfId="14"/>
    <tableColumn id="18" xr3:uid="{7D861A05-BB84-4516-A723-D70D4F49214E}" name="Attachment Count" dataDxfId="13" totalsRowDxfId="12"/>
    <tableColumn id="19" xr3:uid="{1299D8EC-DAD1-4C54-97D6-84E79F39CAF3}" name="Category" dataDxfId="11" totalsRowDxfId="10"/>
    <tableColumn id="20" xr3:uid="{6175661A-3AC6-4AED-8346-7398D960D50B}" name="Issue Origin" dataDxfId="9" totalsRowDxfId="8"/>
    <tableColumn id="21" xr3:uid="{0B8C2860-8954-4879-A756-EB433E18C7BB}" name="Select Ticket Status Update" dataDxfId="7" totalsRowDxfId="6"/>
    <tableColumn id="22" xr3:uid="{CB2B56F5-6E9E-45C9-B29A-BAD5E1D844E0}" name="SLA Due?" dataDxfId="5" totalsRowDxfId="4">
      <calculatedColumnFormula>IF(H5="Incident", "SLA", "No SLA")</calculatedColumnFormula>
    </tableColumn>
    <tableColumn id="23" xr3:uid="{BD5220D1-E66D-476E-9FE5-01E092EFE60C}" name="SLADue Date2" dataDxfId="3">
      <calculatedColumnFormula>IF(F5="Emergency", L5 + TIME(4, 0, 0), IF(F5="High", WORKDAY.INTL(L5, 3, 1), IF(F5="Normal", WORKDAY.INTL(L5, 5, 1), IF(F5="Low", WORKDAY.INTL(L5, 10,1),""))))</calculatedColumnFormula>
    </tableColumn>
    <tableColumn id="24" xr3:uid="{C0786C9C-0BD3-424B-BC3F-46237C794E04}" name="Breached SLA?" totalsRowFunction="count" dataDxfId="2">
      <calculatedColumnFormula>IF(W5&gt;K5,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ue_Date2" xr10:uid="{E085BE4D-7F4B-43F7-98A1-3FE5EC0A01DF}" sourceName="Due Date2">
  <pivotTables>
    <pivotTable tabId="6" name="PivotTable2"/>
    <pivotTable tabId="6" name="PivotTable1"/>
    <pivotTable tabId="6" name="PivotTable15"/>
    <pivotTable tabId="6" name="PivotTable16"/>
    <pivotTable tabId="5" name="PivotTable3"/>
  </pivotTables>
  <state minimalRefreshVersion="6" lastRefreshVersion="6" pivotCacheId="180386104"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e Date2" xr10:uid="{419B5FCD-A97B-4D47-9FF7-CDF7E3409C06}" cache="NativeTimeline_Due_Date2" caption="Due Date2" level="2" selectionLevel="2" scrollPosition="2021-06-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63"/>
  <sheetViews>
    <sheetView topLeftCell="H58" workbookViewId="0">
      <selection activeCell="H367" sqref="H367"/>
    </sheetView>
  </sheetViews>
  <sheetFormatPr defaultColWidth="12.5703125" defaultRowHeight="15.75" customHeight="1" x14ac:dyDescent="0.2"/>
  <cols>
    <col min="1" max="1" width="18" customWidth="1"/>
    <col min="2" max="2" width="16.5703125" customWidth="1"/>
    <col min="3" max="3" width="49.28515625" bestFit="1" customWidth="1"/>
    <col min="4" max="4" width="17.5703125" bestFit="1" customWidth="1"/>
    <col min="5" max="5" width="27.140625" bestFit="1" customWidth="1"/>
    <col min="6" max="6" width="10.42578125" bestFit="1" customWidth="1"/>
    <col min="7" max="7" width="16.5703125" bestFit="1" customWidth="1"/>
    <col min="8" max="8" width="8.140625" customWidth="1"/>
    <col min="9" max="9" width="10.42578125" customWidth="1"/>
    <col min="10" max="10" width="18" customWidth="1"/>
    <col min="11" max="11" width="16.5703125" style="2" customWidth="1"/>
    <col min="12" max="12" width="15.42578125" style="2" bestFit="1" customWidth="1"/>
    <col min="13" max="13" width="12.140625" customWidth="1"/>
    <col min="14" max="14" width="13.140625" customWidth="1"/>
    <col min="15" max="15" width="18.85546875" customWidth="1"/>
    <col min="16" max="16" width="31.7109375" bestFit="1" customWidth="1"/>
    <col min="17" max="17" width="17.140625" customWidth="1"/>
    <col min="18" max="18" width="21.140625" customWidth="1"/>
    <col min="19" max="19" width="12.28515625" customWidth="1"/>
    <col min="20" max="20" width="19.5703125" bestFit="1" customWidth="1"/>
    <col min="21" max="21" width="31.28515625" customWidth="1"/>
    <col min="22" max="22" width="22" customWidth="1"/>
    <col min="23" max="23" width="21.7109375" customWidth="1"/>
    <col min="24" max="24" width="21.28515625" style="27" customWidth="1"/>
    <col min="25" max="25" width="18.85546875" customWidth="1"/>
    <col min="26" max="26" width="7" bestFit="1" customWidth="1"/>
    <col min="27" max="27" width="16.140625" bestFit="1" customWidth="1"/>
    <col min="28" max="28" width="16.28515625" bestFit="1" customWidth="1"/>
    <col min="29" max="29" width="9.5703125" bestFit="1" customWidth="1"/>
  </cols>
  <sheetData>
    <row r="1" spans="1:29" ht="15.75" customHeight="1" x14ac:dyDescent="0.2">
      <c r="A1" s="9" t="s">
        <v>579</v>
      </c>
      <c r="B1" s="9"/>
      <c r="C1" s="9"/>
      <c r="D1" s="9"/>
      <c r="E1" s="9"/>
      <c r="F1" s="9"/>
      <c r="G1" s="9"/>
      <c r="H1" s="9"/>
      <c r="I1" s="9"/>
      <c r="J1" s="9"/>
      <c r="K1" s="10"/>
      <c r="L1" s="10"/>
      <c r="M1" s="9"/>
      <c r="N1" s="9"/>
      <c r="O1" s="9"/>
      <c r="P1" s="9"/>
      <c r="Q1" s="9"/>
      <c r="R1" s="9"/>
      <c r="S1" s="9"/>
      <c r="T1" s="9"/>
      <c r="U1" s="9"/>
    </row>
    <row r="2" spans="1:29" ht="15.75" customHeight="1" x14ac:dyDescent="0.2">
      <c r="A2" s="7"/>
      <c r="B2" s="7"/>
      <c r="C2" s="7"/>
      <c r="D2" s="7"/>
      <c r="E2" s="7"/>
      <c r="F2" s="7"/>
      <c r="G2" s="7"/>
      <c r="H2" s="7"/>
      <c r="I2" s="7"/>
      <c r="J2" s="7"/>
      <c r="K2" s="8"/>
      <c r="L2" s="8"/>
      <c r="M2" s="7"/>
      <c r="N2" s="7"/>
      <c r="O2" s="7"/>
      <c r="P2" s="7"/>
      <c r="Q2" s="7"/>
      <c r="R2" s="7"/>
      <c r="S2" s="19"/>
      <c r="T2" s="7"/>
      <c r="U2" s="7"/>
    </row>
    <row r="4" spans="1:29" ht="24" customHeight="1" x14ac:dyDescent="0.25">
      <c r="A4" s="4" t="s">
        <v>0</v>
      </c>
      <c r="B4" s="4" t="s">
        <v>1</v>
      </c>
      <c r="C4" s="4" t="s">
        <v>2</v>
      </c>
      <c r="D4" s="4" t="s">
        <v>3</v>
      </c>
      <c r="E4" s="4" t="s">
        <v>4</v>
      </c>
      <c r="F4" s="4" t="s">
        <v>5</v>
      </c>
      <c r="G4" s="4" t="s">
        <v>6</v>
      </c>
      <c r="H4" s="4" t="s">
        <v>7</v>
      </c>
      <c r="I4" s="4" t="s">
        <v>8</v>
      </c>
      <c r="J4" s="4" t="s">
        <v>9</v>
      </c>
      <c r="K4" s="5" t="s">
        <v>10</v>
      </c>
      <c r="L4" s="5" t="s">
        <v>11</v>
      </c>
      <c r="M4" s="4" t="s">
        <v>12</v>
      </c>
      <c r="N4" s="4" t="s">
        <v>13</v>
      </c>
      <c r="O4" s="4" t="s">
        <v>14</v>
      </c>
      <c r="P4" s="4" t="s">
        <v>15</v>
      </c>
      <c r="Q4" s="4" t="s">
        <v>16</v>
      </c>
      <c r="R4" s="4" t="s">
        <v>17</v>
      </c>
      <c r="S4" s="4" t="s">
        <v>18</v>
      </c>
      <c r="T4" s="4" t="s">
        <v>19</v>
      </c>
      <c r="U4" s="4" t="s">
        <v>20</v>
      </c>
      <c r="V4" s="4" t="s">
        <v>620</v>
      </c>
      <c r="W4" s="4" t="s">
        <v>621</v>
      </c>
      <c r="X4" s="4" t="s">
        <v>606</v>
      </c>
      <c r="Z4" s="1" t="s">
        <v>21</v>
      </c>
      <c r="AA4" s="1" t="s">
        <v>22</v>
      </c>
      <c r="AB4" s="1" t="s">
        <v>23</v>
      </c>
      <c r="AC4" s="1" t="s">
        <v>24</v>
      </c>
    </row>
    <row r="5" spans="1:29" ht="12.75" x14ac:dyDescent="0.2">
      <c r="A5" s="1">
        <v>111100</v>
      </c>
      <c r="B5" s="20">
        <v>43496.969444444447</v>
      </c>
      <c r="C5" s="1" t="s">
        <v>522</v>
      </c>
      <c r="D5" s="1" t="s">
        <v>183</v>
      </c>
      <c r="E5" s="1" t="s">
        <v>184</v>
      </c>
      <c r="F5" s="1" t="s">
        <v>118</v>
      </c>
      <c r="G5" s="1" t="s">
        <v>562</v>
      </c>
      <c r="H5" s="1" t="s">
        <v>605</v>
      </c>
      <c r="I5" s="1" t="s">
        <v>58</v>
      </c>
      <c r="J5" s="1" t="s">
        <v>29</v>
      </c>
      <c r="K5" s="20">
        <v>43556.604166666664</v>
      </c>
      <c r="L5" s="20">
        <v>43497</v>
      </c>
      <c r="M5" s="1">
        <v>0</v>
      </c>
      <c r="N5" s="1">
        <v>1</v>
      </c>
      <c r="O5" s="1" t="s">
        <v>54</v>
      </c>
      <c r="P5" s="1" t="s">
        <v>38</v>
      </c>
      <c r="Q5" s="1">
        <v>8</v>
      </c>
      <c r="R5" s="1">
        <v>1</v>
      </c>
      <c r="S5" s="3" t="s">
        <v>123</v>
      </c>
      <c r="T5" s="3" t="s">
        <v>123</v>
      </c>
      <c r="U5" s="1" t="s">
        <v>32</v>
      </c>
      <c r="V5" s="3" t="str">
        <f t="shared" ref="V5:V68" si="0">IF(H5="Incident", "SLA", "No SLA")</f>
        <v>SLA</v>
      </c>
      <c r="W5" s="2">
        <f t="shared" ref="W5:W68" si="1">IF(F5="Emergency", L5 + TIME(4, 0, 0), IF(F5="High", WORKDAY.INTL(L5, 3, 1), IF(F5="Normal", WORKDAY.INTL(L5, 5, 1), IF(F5="Low", WORKDAY.INTL(L5, 10,1),""))))</f>
        <v>43504</v>
      </c>
      <c r="X5" s="27" t="str">
        <f t="shared" ref="X5:X68" si="2">IF(W5&gt;K5, "Yes", "NO")</f>
        <v>NO</v>
      </c>
    </row>
    <row r="6" spans="1:29" ht="12.75" x14ac:dyDescent="0.2">
      <c r="A6" s="1">
        <v>111101</v>
      </c>
      <c r="B6" s="20">
        <v>43497.969444444447</v>
      </c>
      <c r="C6" s="1" t="s">
        <v>528</v>
      </c>
      <c r="D6" s="1" t="s">
        <v>111</v>
      </c>
      <c r="E6" s="1" t="s">
        <v>112</v>
      </c>
      <c r="F6" s="1" t="s">
        <v>118</v>
      </c>
      <c r="G6" s="1" t="s">
        <v>562</v>
      </c>
      <c r="H6" s="1" t="s">
        <v>605</v>
      </c>
      <c r="I6" s="1" t="s">
        <v>58</v>
      </c>
      <c r="J6" s="1" t="s">
        <v>29</v>
      </c>
      <c r="K6" s="20">
        <v>43544.717361111114</v>
      </c>
      <c r="L6" s="20">
        <v>43497</v>
      </c>
      <c r="M6" s="1">
        <v>0</v>
      </c>
      <c r="N6" s="1">
        <v>1</v>
      </c>
      <c r="O6" s="1" t="s">
        <v>30</v>
      </c>
      <c r="P6" s="1" t="s">
        <v>38</v>
      </c>
      <c r="Q6" s="1">
        <v>8</v>
      </c>
      <c r="R6" s="1">
        <v>1</v>
      </c>
      <c r="S6" s="3" t="s">
        <v>123</v>
      </c>
      <c r="T6" s="3" t="s">
        <v>123</v>
      </c>
      <c r="U6" s="1" t="s">
        <v>32</v>
      </c>
      <c r="V6" s="3" t="str">
        <f t="shared" si="0"/>
        <v>SLA</v>
      </c>
      <c r="W6" s="2">
        <f t="shared" si="1"/>
        <v>43504</v>
      </c>
      <c r="X6" s="27" t="str">
        <f t="shared" si="2"/>
        <v>NO</v>
      </c>
    </row>
    <row r="7" spans="1:29" ht="12.75" x14ac:dyDescent="0.2">
      <c r="A7" s="1">
        <v>111102</v>
      </c>
      <c r="B7" s="20">
        <v>43498.969444444447</v>
      </c>
      <c r="C7" s="1" t="s">
        <v>534</v>
      </c>
      <c r="D7" s="1" t="s">
        <v>111</v>
      </c>
      <c r="E7" s="1" t="s">
        <v>112</v>
      </c>
      <c r="F7" s="1" t="s">
        <v>118</v>
      </c>
      <c r="G7" s="1" t="s">
        <v>562</v>
      </c>
      <c r="H7" s="1" t="s">
        <v>605</v>
      </c>
      <c r="I7" s="1" t="s">
        <v>58</v>
      </c>
      <c r="J7" s="1" t="s">
        <v>29</v>
      </c>
      <c r="K7" s="20">
        <v>43529.74722222222</v>
      </c>
      <c r="L7" s="20">
        <v>43497</v>
      </c>
      <c r="M7" s="1">
        <v>0</v>
      </c>
      <c r="N7" s="1">
        <v>1</v>
      </c>
      <c r="O7" s="1" t="s">
        <v>30</v>
      </c>
      <c r="P7" s="1" t="s">
        <v>38</v>
      </c>
      <c r="Q7" s="1">
        <v>6</v>
      </c>
      <c r="R7" s="1">
        <v>2</v>
      </c>
      <c r="S7" s="3" t="s">
        <v>123</v>
      </c>
      <c r="T7" s="3" t="s">
        <v>123</v>
      </c>
      <c r="U7" s="1" t="s">
        <v>32</v>
      </c>
      <c r="V7" s="3" t="str">
        <f t="shared" si="0"/>
        <v>SLA</v>
      </c>
      <c r="W7" s="2">
        <f t="shared" si="1"/>
        <v>43504</v>
      </c>
      <c r="X7" s="27" t="str">
        <f t="shared" si="2"/>
        <v>NO</v>
      </c>
    </row>
    <row r="8" spans="1:29" ht="12.75" x14ac:dyDescent="0.2">
      <c r="A8" s="1">
        <v>111103</v>
      </c>
      <c r="B8" s="20">
        <v>43499.969444444447</v>
      </c>
      <c r="C8" s="1" t="s">
        <v>538</v>
      </c>
      <c r="D8" s="1" t="s">
        <v>186</v>
      </c>
      <c r="E8" s="1" t="s">
        <v>187</v>
      </c>
      <c r="F8" s="1" t="s">
        <v>118</v>
      </c>
      <c r="G8" s="1" t="s">
        <v>562</v>
      </c>
      <c r="H8" s="1" t="s">
        <v>605</v>
      </c>
      <c r="I8" s="1" t="s">
        <v>58</v>
      </c>
      <c r="J8" s="1" t="s">
        <v>29</v>
      </c>
      <c r="K8" s="20">
        <v>43498.813888888886</v>
      </c>
      <c r="L8" s="20">
        <v>43497</v>
      </c>
      <c r="M8" s="1">
        <v>0</v>
      </c>
      <c r="N8" s="1">
        <v>1</v>
      </c>
      <c r="O8" s="1" t="s">
        <v>110</v>
      </c>
      <c r="P8" s="1" t="s">
        <v>38</v>
      </c>
      <c r="Q8" s="1">
        <v>8</v>
      </c>
      <c r="R8" s="1">
        <v>1</v>
      </c>
      <c r="S8" s="3" t="s">
        <v>123</v>
      </c>
      <c r="T8" s="3" t="s">
        <v>123</v>
      </c>
      <c r="U8" s="1" t="s">
        <v>44</v>
      </c>
      <c r="V8" s="3" t="str">
        <f t="shared" si="0"/>
        <v>SLA</v>
      </c>
      <c r="W8" s="2">
        <f t="shared" si="1"/>
        <v>43504</v>
      </c>
      <c r="X8" s="27" t="str">
        <f t="shared" si="2"/>
        <v>Yes</v>
      </c>
    </row>
    <row r="9" spans="1:29" ht="12.75" x14ac:dyDescent="0.2">
      <c r="A9" s="1">
        <v>111104</v>
      </c>
      <c r="B9" s="20">
        <v>43500.969444444447</v>
      </c>
      <c r="C9" s="1" t="s">
        <v>517</v>
      </c>
      <c r="D9" s="1" t="s">
        <v>73</v>
      </c>
      <c r="E9" s="1" t="s">
        <v>74</v>
      </c>
      <c r="F9" s="1" t="s">
        <v>118</v>
      </c>
      <c r="G9" s="1" t="s">
        <v>562</v>
      </c>
      <c r="H9" s="1" t="s">
        <v>605</v>
      </c>
      <c r="I9" s="1" t="s">
        <v>58</v>
      </c>
      <c r="J9" s="1" t="s">
        <v>29</v>
      </c>
      <c r="K9" s="20">
        <v>43565.748611111114</v>
      </c>
      <c r="L9" s="20">
        <v>43497</v>
      </c>
      <c r="M9" s="1">
        <v>0</v>
      </c>
      <c r="N9" s="1">
        <v>1</v>
      </c>
      <c r="O9" s="1" t="s">
        <v>30</v>
      </c>
      <c r="P9" s="1" t="s">
        <v>38</v>
      </c>
      <c r="Q9" s="1">
        <v>6</v>
      </c>
      <c r="R9" s="1">
        <v>1</v>
      </c>
      <c r="S9" s="3" t="s">
        <v>123</v>
      </c>
      <c r="T9" s="3" t="s">
        <v>123</v>
      </c>
      <c r="U9" s="1" t="s">
        <v>32</v>
      </c>
      <c r="V9" s="3" t="str">
        <f t="shared" si="0"/>
        <v>SLA</v>
      </c>
      <c r="W9" s="2">
        <f t="shared" si="1"/>
        <v>43504</v>
      </c>
      <c r="X9" s="27" t="str">
        <f t="shared" si="2"/>
        <v>NO</v>
      </c>
    </row>
    <row r="10" spans="1:29" ht="12.75" x14ac:dyDescent="0.2">
      <c r="A10" s="1">
        <v>111105</v>
      </c>
      <c r="B10" s="20">
        <v>43501.969444444447</v>
      </c>
      <c r="C10" s="1" t="s">
        <v>536</v>
      </c>
      <c r="D10" s="1" t="s">
        <v>25</v>
      </c>
      <c r="E10" s="1" t="s">
        <v>26</v>
      </c>
      <c r="F10" s="1" t="s">
        <v>118</v>
      </c>
      <c r="G10" s="1" t="s">
        <v>562</v>
      </c>
      <c r="H10" s="1" t="s">
        <v>605</v>
      </c>
      <c r="I10" s="1" t="s">
        <v>58</v>
      </c>
      <c r="J10" s="1" t="s">
        <v>29</v>
      </c>
      <c r="K10" s="20">
        <v>43516.634027777778</v>
      </c>
      <c r="L10" s="20">
        <v>43497</v>
      </c>
      <c r="M10" s="1">
        <v>0</v>
      </c>
      <c r="N10" s="1">
        <v>1</v>
      </c>
      <c r="O10" s="1" t="s">
        <v>110</v>
      </c>
      <c r="P10" s="1" t="s">
        <v>31</v>
      </c>
      <c r="Q10" s="1">
        <v>9</v>
      </c>
      <c r="R10" s="1">
        <v>1</v>
      </c>
      <c r="S10" s="3" t="s">
        <v>123</v>
      </c>
      <c r="T10" s="3" t="s">
        <v>123</v>
      </c>
      <c r="U10" s="1" t="s">
        <v>32</v>
      </c>
      <c r="V10" s="3" t="str">
        <f t="shared" si="0"/>
        <v>SLA</v>
      </c>
      <c r="W10" s="2">
        <f t="shared" si="1"/>
        <v>43504</v>
      </c>
      <c r="X10" s="27" t="str">
        <f t="shared" si="2"/>
        <v>NO</v>
      </c>
    </row>
    <row r="11" spans="1:29" ht="12.75" x14ac:dyDescent="0.2">
      <c r="A11" s="1">
        <v>111106</v>
      </c>
      <c r="B11" s="20">
        <v>43502.969444444447</v>
      </c>
      <c r="C11" s="1" t="s">
        <v>495</v>
      </c>
      <c r="D11" s="1" t="s">
        <v>180</v>
      </c>
      <c r="E11" s="1" t="s">
        <v>181</v>
      </c>
      <c r="F11" s="1" t="s">
        <v>118</v>
      </c>
      <c r="G11" s="1" t="s">
        <v>562</v>
      </c>
      <c r="H11" s="1" t="s">
        <v>51</v>
      </c>
      <c r="I11" s="1" t="s">
        <v>58</v>
      </c>
      <c r="J11" s="1" t="s">
        <v>29</v>
      </c>
      <c r="K11" s="20">
        <v>43637.757638888892</v>
      </c>
      <c r="L11" s="20">
        <v>43497</v>
      </c>
      <c r="M11" s="1">
        <v>0</v>
      </c>
      <c r="N11" s="1">
        <v>1</v>
      </c>
      <c r="O11" s="1" t="s">
        <v>54</v>
      </c>
      <c r="P11" s="1" t="s">
        <v>31</v>
      </c>
      <c r="Q11" s="1">
        <v>7</v>
      </c>
      <c r="R11" s="1">
        <v>1</v>
      </c>
      <c r="S11" s="3" t="s">
        <v>123</v>
      </c>
      <c r="T11" s="3" t="s">
        <v>123</v>
      </c>
      <c r="U11" s="1" t="s">
        <v>44</v>
      </c>
      <c r="V11" s="3" t="str">
        <f t="shared" si="0"/>
        <v>No SLA</v>
      </c>
      <c r="W11" s="2">
        <f t="shared" si="1"/>
        <v>43504</v>
      </c>
      <c r="X11" s="27" t="str">
        <f t="shared" si="2"/>
        <v>NO</v>
      </c>
    </row>
    <row r="12" spans="1:29" ht="12.75" x14ac:dyDescent="0.2">
      <c r="A12" s="1">
        <v>111108</v>
      </c>
      <c r="B12" s="20">
        <v>43503.969444444447</v>
      </c>
      <c r="C12" s="1" t="s">
        <v>244</v>
      </c>
      <c r="D12" s="1" t="s">
        <v>73</v>
      </c>
      <c r="E12" s="1" t="s">
        <v>74</v>
      </c>
      <c r="F12" s="1" t="s">
        <v>27</v>
      </c>
      <c r="G12" s="1" t="s">
        <v>562</v>
      </c>
      <c r="H12" s="1" t="s">
        <v>605</v>
      </c>
      <c r="I12" s="1" t="s">
        <v>58</v>
      </c>
      <c r="J12" s="1" t="s">
        <v>29</v>
      </c>
      <c r="K12" s="20">
        <v>43556.635416666664</v>
      </c>
      <c r="L12" s="20">
        <v>43497</v>
      </c>
      <c r="M12" s="1">
        <v>0</v>
      </c>
      <c r="N12" s="1">
        <v>1</v>
      </c>
      <c r="O12" s="1" t="s">
        <v>54</v>
      </c>
      <c r="P12" s="1" t="s">
        <v>38</v>
      </c>
      <c r="Q12" s="1">
        <v>15</v>
      </c>
      <c r="R12" s="1">
        <v>7</v>
      </c>
      <c r="S12" s="3" t="s">
        <v>123</v>
      </c>
      <c r="T12" s="3" t="s">
        <v>123</v>
      </c>
      <c r="U12" s="1" t="s">
        <v>32</v>
      </c>
      <c r="V12" s="3" t="str">
        <f t="shared" si="0"/>
        <v>SLA</v>
      </c>
      <c r="W12" s="2">
        <f t="shared" si="1"/>
        <v>43497.166666666664</v>
      </c>
      <c r="X12" s="27" t="str">
        <f t="shared" si="2"/>
        <v>NO</v>
      </c>
    </row>
    <row r="13" spans="1:29" ht="12.75" x14ac:dyDescent="0.2">
      <c r="A13" s="1">
        <v>111109</v>
      </c>
      <c r="B13" s="20">
        <v>43504.969444444447</v>
      </c>
      <c r="C13" s="1" t="s">
        <v>188</v>
      </c>
      <c r="D13" s="1" t="s">
        <v>45</v>
      </c>
      <c r="E13" s="1" t="s">
        <v>46</v>
      </c>
      <c r="F13" s="1" t="s">
        <v>118</v>
      </c>
      <c r="G13" s="1" t="s">
        <v>562</v>
      </c>
      <c r="H13" s="1" t="s">
        <v>605</v>
      </c>
      <c r="I13" s="1" t="s">
        <v>58</v>
      </c>
      <c r="J13" s="1" t="s">
        <v>29</v>
      </c>
      <c r="K13" s="20">
        <v>43556.637499999997</v>
      </c>
      <c r="L13" s="20">
        <v>43497</v>
      </c>
      <c r="M13" s="1">
        <v>0</v>
      </c>
      <c r="N13" s="1">
        <v>1</v>
      </c>
      <c r="O13" s="1" t="s">
        <v>54</v>
      </c>
      <c r="P13" s="1" t="s">
        <v>31</v>
      </c>
      <c r="Q13" s="1">
        <v>9</v>
      </c>
      <c r="R13" s="1">
        <v>2</v>
      </c>
      <c r="S13" s="3" t="s">
        <v>123</v>
      </c>
      <c r="T13" s="3" t="s">
        <v>123</v>
      </c>
      <c r="U13" s="1" t="s">
        <v>32</v>
      </c>
      <c r="V13" s="3" t="str">
        <f t="shared" si="0"/>
        <v>SLA</v>
      </c>
      <c r="W13" s="2">
        <f t="shared" si="1"/>
        <v>43504</v>
      </c>
      <c r="X13" s="27" t="str">
        <f t="shared" si="2"/>
        <v>NO</v>
      </c>
    </row>
    <row r="14" spans="1:29" ht="12.75" x14ac:dyDescent="0.2">
      <c r="A14" s="1">
        <v>111110</v>
      </c>
      <c r="B14" s="20">
        <v>43505.969444444447</v>
      </c>
      <c r="C14" s="1" t="s">
        <v>521</v>
      </c>
      <c r="D14" s="1" t="s">
        <v>183</v>
      </c>
      <c r="E14" s="1" t="s">
        <v>184</v>
      </c>
      <c r="F14" s="1" t="s">
        <v>118</v>
      </c>
      <c r="G14" s="1" t="s">
        <v>562</v>
      </c>
      <c r="H14" s="1" t="s">
        <v>605</v>
      </c>
      <c r="I14" s="1" t="s">
        <v>58</v>
      </c>
      <c r="J14" s="1" t="s">
        <v>29</v>
      </c>
      <c r="K14" s="20">
        <v>43556.642361111109</v>
      </c>
      <c r="L14" s="20">
        <v>43497</v>
      </c>
      <c r="M14" s="1">
        <v>0</v>
      </c>
      <c r="N14" s="1">
        <v>1</v>
      </c>
      <c r="O14" s="1" t="s">
        <v>54</v>
      </c>
      <c r="P14" s="1" t="s">
        <v>38</v>
      </c>
      <c r="Q14" s="1">
        <v>7</v>
      </c>
      <c r="R14" s="1">
        <v>1</v>
      </c>
      <c r="S14" s="3" t="s">
        <v>123</v>
      </c>
      <c r="T14" s="3" t="s">
        <v>123</v>
      </c>
      <c r="U14" s="1" t="s">
        <v>32</v>
      </c>
      <c r="V14" s="3" t="str">
        <f t="shared" si="0"/>
        <v>SLA</v>
      </c>
      <c r="W14" s="2">
        <f t="shared" si="1"/>
        <v>43504</v>
      </c>
      <c r="X14" s="27" t="str">
        <f t="shared" si="2"/>
        <v>NO</v>
      </c>
    </row>
    <row r="15" spans="1:29" ht="12.75" x14ac:dyDescent="0.2">
      <c r="A15" s="1">
        <v>111111</v>
      </c>
      <c r="B15" s="20">
        <v>43506.969444444447</v>
      </c>
      <c r="C15" s="1" t="s">
        <v>520</v>
      </c>
      <c r="D15" s="1" t="s">
        <v>68</v>
      </c>
      <c r="E15" s="1" t="s">
        <v>69</v>
      </c>
      <c r="F15" s="1" t="s">
        <v>118</v>
      </c>
      <c r="G15" s="1" t="s">
        <v>562</v>
      </c>
      <c r="H15" s="1" t="s">
        <v>51</v>
      </c>
      <c r="I15" s="1" t="s">
        <v>58</v>
      </c>
      <c r="J15" s="1" t="s">
        <v>29</v>
      </c>
      <c r="K15" s="20">
        <v>43556.647916666669</v>
      </c>
      <c r="L15" s="20">
        <v>43497</v>
      </c>
      <c r="M15" s="1">
        <v>0</v>
      </c>
      <c r="N15" s="1">
        <v>1</v>
      </c>
      <c r="O15" s="1" t="s">
        <v>54</v>
      </c>
      <c r="P15" s="1" t="s">
        <v>31</v>
      </c>
      <c r="Q15" s="1">
        <v>26</v>
      </c>
      <c r="R15" s="1">
        <v>7</v>
      </c>
      <c r="S15" s="3" t="s">
        <v>123</v>
      </c>
      <c r="T15" s="3" t="s">
        <v>123</v>
      </c>
      <c r="U15" s="1" t="s">
        <v>32</v>
      </c>
      <c r="V15" s="3" t="str">
        <f t="shared" si="0"/>
        <v>No SLA</v>
      </c>
      <c r="W15" s="2">
        <f t="shared" si="1"/>
        <v>43504</v>
      </c>
      <c r="X15" s="27" t="str">
        <f t="shared" si="2"/>
        <v>NO</v>
      </c>
    </row>
    <row r="16" spans="1:29" ht="12.75" x14ac:dyDescent="0.2">
      <c r="A16" s="1">
        <v>111112</v>
      </c>
      <c r="B16" s="20">
        <v>43507.969444444447</v>
      </c>
      <c r="C16" s="1" t="s">
        <v>519</v>
      </c>
      <c r="D16" s="1" t="s">
        <v>111</v>
      </c>
      <c r="E16" s="1" t="s">
        <v>112</v>
      </c>
      <c r="F16" s="1" t="s">
        <v>118</v>
      </c>
      <c r="G16" s="1" t="s">
        <v>562</v>
      </c>
      <c r="H16" s="1" t="s">
        <v>605</v>
      </c>
      <c r="I16" s="1" t="s">
        <v>58</v>
      </c>
      <c r="J16" s="1" t="s">
        <v>29</v>
      </c>
      <c r="K16" s="20">
        <v>43556.647916666669</v>
      </c>
      <c r="L16" s="20">
        <v>43497</v>
      </c>
      <c r="M16" s="1">
        <v>0</v>
      </c>
      <c r="N16" s="1">
        <v>1</v>
      </c>
      <c r="O16" s="1" t="s">
        <v>54</v>
      </c>
      <c r="P16" s="1" t="s">
        <v>38</v>
      </c>
      <c r="Q16" s="1">
        <v>8</v>
      </c>
      <c r="R16" s="1">
        <v>2</v>
      </c>
      <c r="S16" s="3" t="s">
        <v>123</v>
      </c>
      <c r="T16" s="3" t="s">
        <v>123</v>
      </c>
      <c r="U16" s="1" t="s">
        <v>32</v>
      </c>
      <c r="V16" s="3" t="str">
        <f t="shared" si="0"/>
        <v>SLA</v>
      </c>
      <c r="W16" s="2">
        <f t="shared" si="1"/>
        <v>43504</v>
      </c>
      <c r="X16" s="27" t="str">
        <f t="shared" si="2"/>
        <v>NO</v>
      </c>
    </row>
    <row r="17" spans="1:24" ht="12.75" x14ac:dyDescent="0.2">
      <c r="A17" s="1">
        <v>111115</v>
      </c>
      <c r="B17" s="20">
        <v>43508.969444444447</v>
      </c>
      <c r="C17" s="1" t="s">
        <v>116</v>
      </c>
      <c r="D17" s="1" t="s">
        <v>68</v>
      </c>
      <c r="E17" s="1" t="s">
        <v>69</v>
      </c>
      <c r="F17" s="1" t="s">
        <v>87</v>
      </c>
      <c r="G17" s="1" t="s">
        <v>562</v>
      </c>
      <c r="H17" s="1" t="s">
        <v>605</v>
      </c>
      <c r="I17" s="1" t="s">
        <v>28</v>
      </c>
      <c r="J17" s="1" t="s">
        <v>29</v>
      </c>
      <c r="K17" s="20">
        <v>43510.619444444441</v>
      </c>
      <c r="L17" s="20">
        <v>43497</v>
      </c>
      <c r="M17" s="1">
        <v>0</v>
      </c>
      <c r="N17" s="1">
        <v>1</v>
      </c>
      <c r="O17" s="1" t="s">
        <v>79</v>
      </c>
      <c r="P17" s="1" t="s">
        <v>31</v>
      </c>
      <c r="Q17" s="1">
        <v>14</v>
      </c>
      <c r="R17" s="1">
        <v>5</v>
      </c>
      <c r="S17" s="3" t="s">
        <v>123</v>
      </c>
      <c r="T17" s="3" t="s">
        <v>123</v>
      </c>
      <c r="U17" s="1" t="s">
        <v>32</v>
      </c>
      <c r="V17" s="3" t="str">
        <f t="shared" si="0"/>
        <v>SLA</v>
      </c>
      <c r="W17" s="2">
        <f t="shared" si="1"/>
        <v>43502</v>
      </c>
      <c r="X17" s="27" t="str">
        <f t="shared" si="2"/>
        <v>NO</v>
      </c>
    </row>
    <row r="18" spans="1:24" ht="12.75" x14ac:dyDescent="0.2">
      <c r="A18" s="1">
        <v>111116</v>
      </c>
      <c r="B18" s="20">
        <v>43509.969444444447</v>
      </c>
      <c r="C18" s="1" t="s">
        <v>320</v>
      </c>
      <c r="D18" s="1" t="s">
        <v>98</v>
      </c>
      <c r="E18" s="1" t="s">
        <v>99</v>
      </c>
      <c r="F18" s="1" t="s">
        <v>87</v>
      </c>
      <c r="G18" s="1" t="s">
        <v>562</v>
      </c>
      <c r="H18" s="1" t="s">
        <v>605</v>
      </c>
      <c r="I18" s="1" t="s">
        <v>28</v>
      </c>
      <c r="J18" s="1" t="s">
        <v>29</v>
      </c>
      <c r="K18" s="20">
        <v>43529.754861111112</v>
      </c>
      <c r="L18" s="20">
        <v>43497</v>
      </c>
      <c r="M18" s="1">
        <v>0</v>
      </c>
      <c r="N18" s="1">
        <v>1</v>
      </c>
      <c r="O18" s="1" t="s">
        <v>30</v>
      </c>
      <c r="P18" s="1" t="s">
        <v>38</v>
      </c>
      <c r="Q18" s="1">
        <v>8</v>
      </c>
      <c r="R18" s="1">
        <v>4</v>
      </c>
      <c r="S18" s="3" t="s">
        <v>123</v>
      </c>
      <c r="T18" s="3" t="s">
        <v>123</v>
      </c>
      <c r="U18" s="1" t="s">
        <v>32</v>
      </c>
      <c r="V18" s="3" t="str">
        <f t="shared" si="0"/>
        <v>SLA</v>
      </c>
      <c r="W18" s="2">
        <f t="shared" si="1"/>
        <v>43502</v>
      </c>
      <c r="X18" s="27" t="str">
        <f t="shared" si="2"/>
        <v>NO</v>
      </c>
    </row>
    <row r="19" spans="1:24" ht="12.75" x14ac:dyDescent="0.2">
      <c r="A19" s="1">
        <v>111117</v>
      </c>
      <c r="B19" s="20">
        <v>43510.969444444447</v>
      </c>
      <c r="C19" s="1" t="s">
        <v>246</v>
      </c>
      <c r="D19" s="1" t="s">
        <v>45</v>
      </c>
      <c r="E19" s="1" t="s">
        <v>46</v>
      </c>
      <c r="F19" s="1" t="s">
        <v>27</v>
      </c>
      <c r="G19" s="1" t="s">
        <v>562</v>
      </c>
      <c r="H19" s="1" t="s">
        <v>605</v>
      </c>
      <c r="I19" s="1" t="s">
        <v>28</v>
      </c>
      <c r="J19" s="1" t="s">
        <v>29</v>
      </c>
      <c r="K19" s="20">
        <v>43516.606944444444</v>
      </c>
      <c r="L19" s="20">
        <v>43498</v>
      </c>
      <c r="M19" s="1">
        <v>0</v>
      </c>
      <c r="N19" s="1">
        <v>1</v>
      </c>
      <c r="O19" s="1" t="s">
        <v>80</v>
      </c>
      <c r="P19" s="1" t="s">
        <v>31</v>
      </c>
      <c r="Q19" s="1">
        <v>18</v>
      </c>
      <c r="R19" s="1">
        <v>6</v>
      </c>
      <c r="S19" s="3" t="s">
        <v>123</v>
      </c>
      <c r="T19" s="3" t="s">
        <v>123</v>
      </c>
      <c r="U19" s="1" t="s">
        <v>32</v>
      </c>
      <c r="V19" s="3" t="str">
        <f t="shared" si="0"/>
        <v>SLA</v>
      </c>
      <c r="W19" s="2">
        <f t="shared" si="1"/>
        <v>43498.166666666664</v>
      </c>
      <c r="X19" s="27" t="str">
        <f t="shared" si="2"/>
        <v>NO</v>
      </c>
    </row>
    <row r="20" spans="1:24" ht="12.75" x14ac:dyDescent="0.2">
      <c r="A20" s="1">
        <v>111118</v>
      </c>
      <c r="B20" s="20">
        <v>43511.969444444447</v>
      </c>
      <c r="C20" s="1" t="s">
        <v>245</v>
      </c>
      <c r="D20" s="1" t="s">
        <v>73</v>
      </c>
      <c r="E20" s="1" t="s">
        <v>74</v>
      </c>
      <c r="F20" s="1" t="s">
        <v>27</v>
      </c>
      <c r="G20" s="1" t="s">
        <v>562</v>
      </c>
      <c r="H20" s="1" t="s">
        <v>605</v>
      </c>
      <c r="I20" s="1" t="s">
        <v>28</v>
      </c>
      <c r="J20" s="1" t="s">
        <v>29</v>
      </c>
      <c r="K20" s="20">
        <v>43516.60833333333</v>
      </c>
      <c r="L20" s="20">
        <v>43500</v>
      </c>
      <c r="M20" s="1">
        <v>0</v>
      </c>
      <c r="N20" s="1">
        <v>1</v>
      </c>
      <c r="O20" s="1" t="s">
        <v>79</v>
      </c>
      <c r="P20" s="1" t="s">
        <v>38</v>
      </c>
      <c r="Q20" s="1">
        <v>19</v>
      </c>
      <c r="R20" s="1">
        <v>15</v>
      </c>
      <c r="S20" s="3" t="s">
        <v>123</v>
      </c>
      <c r="T20" s="3" t="s">
        <v>123</v>
      </c>
      <c r="U20" s="1" t="s">
        <v>32</v>
      </c>
      <c r="V20" s="3" t="str">
        <f t="shared" si="0"/>
        <v>SLA</v>
      </c>
      <c r="W20" s="2">
        <f t="shared" si="1"/>
        <v>43500.166666666664</v>
      </c>
      <c r="X20" s="27" t="str">
        <f t="shared" si="2"/>
        <v>NO</v>
      </c>
    </row>
    <row r="21" spans="1:24" ht="12.75" x14ac:dyDescent="0.2">
      <c r="A21" s="1">
        <v>111119</v>
      </c>
      <c r="B21" s="20">
        <v>43512.969444444447</v>
      </c>
      <c r="C21" s="1" t="s">
        <v>539</v>
      </c>
      <c r="D21" s="1" t="s">
        <v>85</v>
      </c>
      <c r="E21" s="1" t="s">
        <v>86</v>
      </c>
      <c r="F21" s="1" t="s">
        <v>192</v>
      </c>
      <c r="G21" s="1" t="s">
        <v>562</v>
      </c>
      <c r="H21" s="1" t="s">
        <v>605</v>
      </c>
      <c r="I21" s="1" t="s">
        <v>28</v>
      </c>
      <c r="J21" s="1" t="s">
        <v>47</v>
      </c>
      <c r="K21" s="20">
        <v>44284.588888888888</v>
      </c>
      <c r="L21" s="20">
        <v>44412</v>
      </c>
      <c r="M21" s="1">
        <v>0</v>
      </c>
      <c r="N21" s="1">
        <v>0</v>
      </c>
      <c r="O21" s="1" t="s">
        <v>110</v>
      </c>
      <c r="P21" s="1" t="s">
        <v>38</v>
      </c>
      <c r="Q21" s="1">
        <v>76</v>
      </c>
      <c r="R21" s="1">
        <v>14</v>
      </c>
      <c r="S21" s="1" t="s">
        <v>569</v>
      </c>
      <c r="T21" s="1" t="s">
        <v>564</v>
      </c>
      <c r="U21" s="1" t="s">
        <v>32</v>
      </c>
      <c r="V21" s="3" t="str">
        <f t="shared" si="0"/>
        <v>SLA</v>
      </c>
      <c r="W21" s="2">
        <f t="shared" si="1"/>
        <v>44426</v>
      </c>
      <c r="X21" s="27" t="str">
        <f t="shared" si="2"/>
        <v>Yes</v>
      </c>
    </row>
    <row r="22" spans="1:24" ht="12.75" x14ac:dyDescent="0.2">
      <c r="A22" s="1">
        <v>111121</v>
      </c>
      <c r="B22" s="20">
        <v>43513.969444444447</v>
      </c>
      <c r="C22" s="1" t="s">
        <v>314</v>
      </c>
      <c r="D22" s="1" t="s">
        <v>111</v>
      </c>
      <c r="E22" s="1" t="s">
        <v>112</v>
      </c>
      <c r="F22" s="1" t="s">
        <v>87</v>
      </c>
      <c r="G22" s="1" t="s">
        <v>562</v>
      </c>
      <c r="H22" s="1" t="s">
        <v>605</v>
      </c>
      <c r="I22" s="1" t="s">
        <v>58</v>
      </c>
      <c r="J22" s="1" t="s">
        <v>29</v>
      </c>
      <c r="K22" s="20">
        <v>43559.728472222225</v>
      </c>
      <c r="L22" s="20">
        <v>44415</v>
      </c>
      <c r="M22" s="1">
        <v>0</v>
      </c>
      <c r="N22" s="1">
        <v>1</v>
      </c>
      <c r="O22" s="1" t="s">
        <v>30</v>
      </c>
      <c r="P22" s="1" t="s">
        <v>38</v>
      </c>
      <c r="Q22" s="1">
        <v>18</v>
      </c>
      <c r="R22" s="1">
        <v>3</v>
      </c>
      <c r="S22" s="3" t="s">
        <v>123</v>
      </c>
      <c r="T22" s="3" t="s">
        <v>123</v>
      </c>
      <c r="U22" s="1" t="s">
        <v>32</v>
      </c>
      <c r="V22" s="3" t="str">
        <f t="shared" si="0"/>
        <v>SLA</v>
      </c>
      <c r="W22" s="2">
        <f t="shared" si="1"/>
        <v>44419</v>
      </c>
      <c r="X22" s="27" t="str">
        <f t="shared" si="2"/>
        <v>Yes</v>
      </c>
    </row>
    <row r="23" spans="1:24" ht="12.75" x14ac:dyDescent="0.2">
      <c r="A23" s="1">
        <v>111123</v>
      </c>
      <c r="B23" s="20">
        <v>43514.969444444447</v>
      </c>
      <c r="C23" s="1" t="s">
        <v>323</v>
      </c>
      <c r="D23" s="1" t="s">
        <v>85</v>
      </c>
      <c r="E23" s="1" t="s">
        <v>86</v>
      </c>
      <c r="F23" s="1" t="s">
        <v>87</v>
      </c>
      <c r="G23" s="1" t="s">
        <v>562</v>
      </c>
      <c r="H23" s="1" t="s">
        <v>605</v>
      </c>
      <c r="I23" s="1" t="s">
        <v>28</v>
      </c>
      <c r="J23" s="1" t="s">
        <v>29</v>
      </c>
      <c r="K23" s="20">
        <v>43516.681250000001</v>
      </c>
      <c r="L23" s="20">
        <v>43503</v>
      </c>
      <c r="M23" s="1">
        <v>0</v>
      </c>
      <c r="N23" s="1">
        <v>1</v>
      </c>
      <c r="O23" s="1" t="s">
        <v>79</v>
      </c>
      <c r="P23" s="1" t="s">
        <v>38</v>
      </c>
      <c r="Q23" s="1">
        <v>6</v>
      </c>
      <c r="R23" s="1">
        <v>1</v>
      </c>
      <c r="S23" s="3" t="s">
        <v>123</v>
      </c>
      <c r="T23" s="3" t="s">
        <v>123</v>
      </c>
      <c r="U23" s="1" t="s">
        <v>32</v>
      </c>
      <c r="V23" s="3" t="str">
        <f t="shared" si="0"/>
        <v>SLA</v>
      </c>
      <c r="W23" s="2">
        <f t="shared" si="1"/>
        <v>43508</v>
      </c>
      <c r="X23" s="27" t="str">
        <f t="shared" si="2"/>
        <v>NO</v>
      </c>
    </row>
    <row r="24" spans="1:24" ht="12.75" x14ac:dyDescent="0.2">
      <c r="A24" s="1">
        <v>111124</v>
      </c>
      <c r="B24" s="20">
        <v>43515.969444444447</v>
      </c>
      <c r="C24" s="1" t="s">
        <v>559</v>
      </c>
      <c r="D24" s="1" t="s">
        <v>68</v>
      </c>
      <c r="E24" s="1" t="s">
        <v>69</v>
      </c>
      <c r="F24" s="1" t="s">
        <v>192</v>
      </c>
      <c r="G24" s="1" t="s">
        <v>562</v>
      </c>
      <c r="H24" s="1" t="s">
        <v>51</v>
      </c>
      <c r="I24" s="1" t="s">
        <v>28</v>
      </c>
      <c r="J24" s="1" t="s">
        <v>29</v>
      </c>
      <c r="K24" s="20">
        <v>43509.40625</v>
      </c>
      <c r="L24" s="20">
        <v>43504</v>
      </c>
      <c r="M24" s="1">
        <v>0</v>
      </c>
      <c r="N24" s="1">
        <v>1</v>
      </c>
      <c r="O24" s="1" t="s">
        <v>80</v>
      </c>
      <c r="P24" s="1" t="s">
        <v>31</v>
      </c>
      <c r="Q24" s="1">
        <v>9</v>
      </c>
      <c r="R24" s="1">
        <v>3</v>
      </c>
      <c r="S24" s="3" t="s">
        <v>123</v>
      </c>
      <c r="T24" s="3" t="s">
        <v>123</v>
      </c>
      <c r="U24" s="1" t="s">
        <v>32</v>
      </c>
      <c r="V24" s="3" t="str">
        <f t="shared" si="0"/>
        <v>No SLA</v>
      </c>
      <c r="W24" s="2">
        <f t="shared" si="1"/>
        <v>43518</v>
      </c>
      <c r="X24" s="27" t="str">
        <f t="shared" si="2"/>
        <v>Yes</v>
      </c>
    </row>
    <row r="25" spans="1:24" ht="12.75" x14ac:dyDescent="0.2">
      <c r="A25" s="1">
        <v>111125</v>
      </c>
      <c r="B25" s="20">
        <v>43516.969444444447</v>
      </c>
      <c r="C25" s="1" t="s">
        <v>208</v>
      </c>
      <c r="D25" s="1" t="s">
        <v>45</v>
      </c>
      <c r="E25" s="1" t="s">
        <v>46</v>
      </c>
      <c r="F25" s="1" t="s">
        <v>118</v>
      </c>
      <c r="G25" s="1" t="s">
        <v>562</v>
      </c>
      <c r="H25" s="1" t="s">
        <v>51</v>
      </c>
      <c r="I25" s="1" t="s">
        <v>28</v>
      </c>
      <c r="J25" s="1" t="s">
        <v>29</v>
      </c>
      <c r="K25" s="20">
        <v>43543.722222222219</v>
      </c>
      <c r="L25" s="20">
        <v>43504</v>
      </c>
      <c r="M25" s="1">
        <v>0</v>
      </c>
      <c r="N25" s="1">
        <v>1</v>
      </c>
      <c r="O25" s="1" t="s">
        <v>30</v>
      </c>
      <c r="P25" s="1" t="s">
        <v>31</v>
      </c>
      <c r="Q25" s="1">
        <v>8</v>
      </c>
      <c r="R25" s="1">
        <v>0</v>
      </c>
      <c r="S25" s="3" t="s">
        <v>123</v>
      </c>
      <c r="T25" s="3" t="s">
        <v>123</v>
      </c>
      <c r="U25" s="1" t="s">
        <v>32</v>
      </c>
      <c r="V25" s="3" t="str">
        <f t="shared" si="0"/>
        <v>No SLA</v>
      </c>
      <c r="W25" s="2">
        <f t="shared" si="1"/>
        <v>43511</v>
      </c>
      <c r="X25" s="27" t="str">
        <f t="shared" si="2"/>
        <v>NO</v>
      </c>
    </row>
    <row r="26" spans="1:24" ht="12.75" x14ac:dyDescent="0.2">
      <c r="A26" s="1">
        <v>111126</v>
      </c>
      <c r="B26" s="20">
        <v>43517.969444444447</v>
      </c>
      <c r="C26" s="1" t="s">
        <v>537</v>
      </c>
      <c r="D26" s="1" t="s">
        <v>45</v>
      </c>
      <c r="E26" s="1" t="s">
        <v>46</v>
      </c>
      <c r="F26" s="1" t="s">
        <v>118</v>
      </c>
      <c r="G26" s="1" t="s">
        <v>562</v>
      </c>
      <c r="H26" s="1" t="s">
        <v>605</v>
      </c>
      <c r="I26" s="1" t="s">
        <v>28</v>
      </c>
      <c r="J26" s="1" t="s">
        <v>29</v>
      </c>
      <c r="K26" s="20">
        <v>43516.605555555558</v>
      </c>
      <c r="L26" s="20">
        <v>43509</v>
      </c>
      <c r="M26" s="1">
        <v>0</v>
      </c>
      <c r="N26" s="1">
        <v>1</v>
      </c>
      <c r="O26" s="1" t="s">
        <v>110</v>
      </c>
      <c r="P26" s="1" t="s">
        <v>31</v>
      </c>
      <c r="Q26" s="1">
        <v>5</v>
      </c>
      <c r="R26" s="1">
        <v>1</v>
      </c>
      <c r="S26" s="3" t="s">
        <v>123</v>
      </c>
      <c r="T26" s="3" t="s">
        <v>123</v>
      </c>
      <c r="U26" s="1" t="s">
        <v>32</v>
      </c>
      <c r="V26" s="3" t="str">
        <f t="shared" si="0"/>
        <v>SLA</v>
      </c>
      <c r="W26" s="2">
        <f t="shared" si="1"/>
        <v>43516</v>
      </c>
      <c r="X26" s="27" t="str">
        <f t="shared" si="2"/>
        <v>NO</v>
      </c>
    </row>
    <row r="27" spans="1:24" ht="12.75" x14ac:dyDescent="0.2">
      <c r="A27" s="1">
        <v>111127</v>
      </c>
      <c r="B27" s="20">
        <v>43518.969444444447</v>
      </c>
      <c r="C27" s="1" t="s">
        <v>525</v>
      </c>
      <c r="D27" s="1" t="s">
        <v>77</v>
      </c>
      <c r="E27" s="1" t="s">
        <v>78</v>
      </c>
      <c r="F27" s="1" t="s">
        <v>118</v>
      </c>
      <c r="G27" s="1" t="s">
        <v>562</v>
      </c>
      <c r="H27" s="1" t="s">
        <v>51</v>
      </c>
      <c r="I27" s="1" t="s">
        <v>123</v>
      </c>
      <c r="J27" s="1" t="s">
        <v>29</v>
      </c>
      <c r="K27" s="20">
        <v>43549.760416666664</v>
      </c>
      <c r="L27" s="20">
        <v>44422</v>
      </c>
      <c r="M27" s="1">
        <v>0</v>
      </c>
      <c r="N27" s="1">
        <v>1</v>
      </c>
      <c r="O27" s="1" t="s">
        <v>30</v>
      </c>
      <c r="P27" s="1" t="s">
        <v>38</v>
      </c>
      <c r="Q27" s="1">
        <v>15</v>
      </c>
      <c r="R27" s="1">
        <v>4</v>
      </c>
      <c r="S27" s="3" t="s">
        <v>123</v>
      </c>
      <c r="T27" s="3" t="s">
        <v>123</v>
      </c>
      <c r="U27" s="1" t="s">
        <v>32</v>
      </c>
      <c r="V27" s="3" t="str">
        <f t="shared" si="0"/>
        <v>No SLA</v>
      </c>
      <c r="W27" s="2">
        <f t="shared" si="1"/>
        <v>44428</v>
      </c>
      <c r="X27" s="27" t="str">
        <f t="shared" si="2"/>
        <v>Yes</v>
      </c>
    </row>
    <row r="28" spans="1:24" ht="12.75" x14ac:dyDescent="0.2">
      <c r="A28" s="1">
        <v>111128</v>
      </c>
      <c r="B28" s="20">
        <v>43519.969444444447</v>
      </c>
      <c r="C28" s="1" t="s">
        <v>558</v>
      </c>
      <c r="D28" s="1" t="s">
        <v>68</v>
      </c>
      <c r="E28" s="1" t="s">
        <v>69</v>
      </c>
      <c r="F28" s="1" t="s">
        <v>192</v>
      </c>
      <c r="G28" s="1" t="s">
        <v>562</v>
      </c>
      <c r="H28" s="1" t="s">
        <v>51</v>
      </c>
      <c r="I28" s="1" t="s">
        <v>28</v>
      </c>
      <c r="J28" s="1" t="s">
        <v>29</v>
      </c>
      <c r="K28" s="20">
        <v>43529.754861111112</v>
      </c>
      <c r="L28" s="20">
        <v>43512</v>
      </c>
      <c r="M28" s="1">
        <v>0</v>
      </c>
      <c r="N28" s="1">
        <v>1</v>
      </c>
      <c r="O28" s="1" t="s">
        <v>30</v>
      </c>
      <c r="P28" s="1" t="s">
        <v>31</v>
      </c>
      <c r="Q28" s="1">
        <v>21</v>
      </c>
      <c r="R28" s="1">
        <v>2</v>
      </c>
      <c r="S28" s="3" t="s">
        <v>123</v>
      </c>
      <c r="T28" s="3" t="s">
        <v>123</v>
      </c>
      <c r="U28" s="1" t="s">
        <v>32</v>
      </c>
      <c r="V28" s="3" t="str">
        <f t="shared" si="0"/>
        <v>No SLA</v>
      </c>
      <c r="W28" s="2">
        <f t="shared" si="1"/>
        <v>43525</v>
      </c>
      <c r="X28" s="27" t="str">
        <f t="shared" si="2"/>
        <v>NO</v>
      </c>
    </row>
    <row r="29" spans="1:24" ht="12.75" x14ac:dyDescent="0.2">
      <c r="A29" s="1">
        <v>111129</v>
      </c>
      <c r="B29" s="20">
        <v>43520.969444444447</v>
      </c>
      <c r="C29" s="1" t="s">
        <v>322</v>
      </c>
      <c r="D29" s="1" t="s">
        <v>25</v>
      </c>
      <c r="E29" s="1" t="s">
        <v>26</v>
      </c>
      <c r="F29" s="1" t="s">
        <v>87</v>
      </c>
      <c r="G29" s="1" t="s">
        <v>562</v>
      </c>
      <c r="H29" s="1" t="s">
        <v>605</v>
      </c>
      <c r="I29" s="1" t="s">
        <v>28</v>
      </c>
      <c r="J29" s="1" t="s">
        <v>29</v>
      </c>
      <c r="K29" s="20">
        <v>43526.400000000001</v>
      </c>
      <c r="L29" s="20">
        <v>43514</v>
      </c>
      <c r="M29" s="1">
        <v>0</v>
      </c>
      <c r="N29" s="1">
        <v>1</v>
      </c>
      <c r="O29" s="1" t="s">
        <v>30</v>
      </c>
      <c r="P29" s="1" t="s">
        <v>31</v>
      </c>
      <c r="Q29" s="1">
        <v>7</v>
      </c>
      <c r="R29" s="1">
        <v>6</v>
      </c>
      <c r="S29" s="3" t="s">
        <v>123</v>
      </c>
      <c r="T29" s="3" t="s">
        <v>123</v>
      </c>
      <c r="U29" s="1" t="s">
        <v>32</v>
      </c>
      <c r="V29" s="3" t="str">
        <f t="shared" si="0"/>
        <v>SLA</v>
      </c>
      <c r="W29" s="2">
        <f t="shared" si="1"/>
        <v>43517</v>
      </c>
      <c r="X29" s="27" t="str">
        <f t="shared" si="2"/>
        <v>NO</v>
      </c>
    </row>
    <row r="30" spans="1:24" ht="12.75" x14ac:dyDescent="0.2">
      <c r="A30" s="1">
        <v>111130</v>
      </c>
      <c r="B30" s="20">
        <v>43521.969444444447</v>
      </c>
      <c r="C30" s="1" t="s">
        <v>518</v>
      </c>
      <c r="D30" s="1" t="s">
        <v>73</v>
      </c>
      <c r="E30" s="1" t="s">
        <v>74</v>
      </c>
      <c r="F30" s="1" t="s">
        <v>118</v>
      </c>
      <c r="G30" s="1" t="s">
        <v>562</v>
      </c>
      <c r="H30" s="1" t="s">
        <v>51</v>
      </c>
      <c r="I30" s="1" t="s">
        <v>28</v>
      </c>
      <c r="J30" s="1" t="s">
        <v>29</v>
      </c>
      <c r="K30" s="20">
        <v>43556.652777777781</v>
      </c>
      <c r="L30" s="20">
        <v>43514</v>
      </c>
      <c r="M30" s="1">
        <v>0</v>
      </c>
      <c r="N30" s="1">
        <v>1</v>
      </c>
      <c r="O30" s="1" t="s">
        <v>54</v>
      </c>
      <c r="P30" s="1" t="s">
        <v>38</v>
      </c>
      <c r="Q30" s="1">
        <v>12</v>
      </c>
      <c r="R30" s="1">
        <v>1</v>
      </c>
      <c r="S30" s="3" t="s">
        <v>123</v>
      </c>
      <c r="T30" s="3" t="s">
        <v>123</v>
      </c>
      <c r="U30" s="1" t="s">
        <v>32</v>
      </c>
      <c r="V30" s="3" t="str">
        <f t="shared" si="0"/>
        <v>No SLA</v>
      </c>
      <c r="W30" s="2">
        <f t="shared" si="1"/>
        <v>43521</v>
      </c>
      <c r="X30" s="27" t="str">
        <f t="shared" si="2"/>
        <v>NO</v>
      </c>
    </row>
    <row r="31" spans="1:24" ht="12.75" x14ac:dyDescent="0.2">
      <c r="A31" s="1">
        <v>111131</v>
      </c>
      <c r="B31" s="20">
        <v>43522.969444444447</v>
      </c>
      <c r="C31" s="1" t="s">
        <v>115</v>
      </c>
      <c r="D31" s="1" t="s">
        <v>98</v>
      </c>
      <c r="E31" s="1" t="s">
        <v>99</v>
      </c>
      <c r="F31" s="1" t="s">
        <v>87</v>
      </c>
      <c r="G31" s="1" t="s">
        <v>562</v>
      </c>
      <c r="H31" s="1" t="s">
        <v>605</v>
      </c>
      <c r="I31" s="1" t="s">
        <v>28</v>
      </c>
      <c r="J31" s="1" t="s">
        <v>29</v>
      </c>
      <c r="K31" s="20">
        <v>43542.759027777778</v>
      </c>
      <c r="L31" s="20">
        <v>43515</v>
      </c>
      <c r="M31" s="1">
        <v>0</v>
      </c>
      <c r="N31" s="1">
        <v>1</v>
      </c>
      <c r="O31" s="1" t="s">
        <v>30</v>
      </c>
      <c r="P31" s="1" t="s">
        <v>38</v>
      </c>
      <c r="Q31" s="1">
        <v>8</v>
      </c>
      <c r="R31" s="1">
        <v>1</v>
      </c>
      <c r="S31" s="3" t="s">
        <v>123</v>
      </c>
      <c r="T31" s="3" t="s">
        <v>123</v>
      </c>
      <c r="U31" s="1" t="s">
        <v>32</v>
      </c>
      <c r="V31" s="3" t="str">
        <f t="shared" si="0"/>
        <v>SLA</v>
      </c>
      <c r="W31" s="2">
        <f t="shared" si="1"/>
        <v>43518</v>
      </c>
      <c r="X31" s="27" t="str">
        <f t="shared" si="2"/>
        <v>NO</v>
      </c>
    </row>
    <row r="32" spans="1:24" ht="12.75" x14ac:dyDescent="0.2">
      <c r="A32" s="1">
        <v>111132</v>
      </c>
      <c r="B32" s="20">
        <v>43523.969444444447</v>
      </c>
      <c r="C32" s="1" t="s">
        <v>533</v>
      </c>
      <c r="D32" s="1" t="s">
        <v>77</v>
      </c>
      <c r="E32" s="1" t="s">
        <v>78</v>
      </c>
      <c r="F32" s="1" t="s">
        <v>118</v>
      </c>
      <c r="G32" s="1" t="s">
        <v>562</v>
      </c>
      <c r="H32" s="1" t="s">
        <v>605</v>
      </c>
      <c r="I32" s="1" t="s">
        <v>28</v>
      </c>
      <c r="J32" s="1" t="s">
        <v>29</v>
      </c>
      <c r="K32" s="20">
        <v>43529.755555555559</v>
      </c>
      <c r="L32" s="20">
        <v>43515</v>
      </c>
      <c r="M32" s="1">
        <v>0</v>
      </c>
      <c r="N32" s="1">
        <v>1</v>
      </c>
      <c r="O32" s="1" t="s">
        <v>30</v>
      </c>
      <c r="P32" s="1" t="s">
        <v>38</v>
      </c>
      <c r="Q32" s="1">
        <v>24</v>
      </c>
      <c r="R32" s="1">
        <v>7</v>
      </c>
      <c r="S32" s="3" t="s">
        <v>123</v>
      </c>
      <c r="T32" s="3" t="s">
        <v>123</v>
      </c>
      <c r="U32" s="1" t="s">
        <v>32</v>
      </c>
      <c r="V32" s="3" t="str">
        <f t="shared" si="0"/>
        <v>SLA</v>
      </c>
      <c r="W32" s="2">
        <f t="shared" si="1"/>
        <v>43522</v>
      </c>
      <c r="X32" s="27" t="str">
        <f t="shared" si="2"/>
        <v>NO</v>
      </c>
    </row>
    <row r="33" spans="1:24" ht="12.75" x14ac:dyDescent="0.2">
      <c r="A33" s="1">
        <v>111133</v>
      </c>
      <c r="B33" s="20">
        <v>43524.969444444447</v>
      </c>
      <c r="C33" s="1" t="s">
        <v>321</v>
      </c>
      <c r="D33" s="1" t="s">
        <v>73</v>
      </c>
      <c r="E33" s="1" t="s">
        <v>74</v>
      </c>
      <c r="F33" s="1" t="s">
        <v>87</v>
      </c>
      <c r="G33" s="1" t="s">
        <v>562</v>
      </c>
      <c r="H33" s="1" t="s">
        <v>605</v>
      </c>
      <c r="I33" s="1" t="s">
        <v>28</v>
      </c>
      <c r="J33" s="1" t="s">
        <v>29</v>
      </c>
      <c r="K33" s="20">
        <v>43529.75277777778</v>
      </c>
      <c r="L33" s="20">
        <v>43516</v>
      </c>
      <c r="M33" s="1">
        <v>0</v>
      </c>
      <c r="N33" s="1">
        <v>1</v>
      </c>
      <c r="O33" s="1" t="s">
        <v>30</v>
      </c>
      <c r="P33" s="1" t="s">
        <v>38</v>
      </c>
      <c r="Q33" s="1">
        <v>7</v>
      </c>
      <c r="R33" s="1">
        <v>1</v>
      </c>
      <c r="S33" s="3" t="s">
        <v>123</v>
      </c>
      <c r="T33" s="3" t="s">
        <v>123</v>
      </c>
      <c r="U33" s="1" t="s">
        <v>32</v>
      </c>
      <c r="V33" s="3" t="str">
        <f t="shared" si="0"/>
        <v>SLA</v>
      </c>
      <c r="W33" s="2">
        <f t="shared" si="1"/>
        <v>43521</v>
      </c>
      <c r="X33" s="27" t="str">
        <f t="shared" si="2"/>
        <v>NO</v>
      </c>
    </row>
    <row r="34" spans="1:24" ht="12.75" x14ac:dyDescent="0.2">
      <c r="A34" s="1">
        <v>111134</v>
      </c>
      <c r="B34" s="20">
        <v>43525.969444444447</v>
      </c>
      <c r="C34" s="1" t="s">
        <v>531</v>
      </c>
      <c r="D34" s="1" t="s">
        <v>75</v>
      </c>
      <c r="E34" s="1" t="s">
        <v>76</v>
      </c>
      <c r="F34" s="1" t="s">
        <v>118</v>
      </c>
      <c r="G34" s="1" t="s">
        <v>562</v>
      </c>
      <c r="H34" s="1" t="s">
        <v>605</v>
      </c>
      <c r="I34" s="1" t="s">
        <v>28</v>
      </c>
      <c r="J34" s="1" t="s">
        <v>29</v>
      </c>
      <c r="K34" s="20">
        <v>43537.665972222225</v>
      </c>
      <c r="L34" s="20">
        <v>43516</v>
      </c>
      <c r="M34" s="1">
        <v>0</v>
      </c>
      <c r="N34" s="1">
        <v>1</v>
      </c>
      <c r="O34" s="1" t="s">
        <v>30</v>
      </c>
      <c r="P34" s="1" t="s">
        <v>38</v>
      </c>
      <c r="Q34" s="1">
        <v>7</v>
      </c>
      <c r="R34" s="1">
        <v>1</v>
      </c>
      <c r="S34" s="3" t="s">
        <v>123</v>
      </c>
      <c r="T34" s="3" t="s">
        <v>123</v>
      </c>
      <c r="U34" s="1" t="s">
        <v>32</v>
      </c>
      <c r="V34" s="3" t="str">
        <f t="shared" si="0"/>
        <v>SLA</v>
      </c>
      <c r="W34" s="2">
        <f t="shared" si="1"/>
        <v>43523</v>
      </c>
      <c r="X34" s="27" t="str">
        <f t="shared" si="2"/>
        <v>NO</v>
      </c>
    </row>
    <row r="35" spans="1:24" ht="12.75" x14ac:dyDescent="0.2">
      <c r="A35" s="1">
        <v>111135</v>
      </c>
      <c r="B35" s="20">
        <v>43526.969444444447</v>
      </c>
      <c r="C35" s="1" t="s">
        <v>530</v>
      </c>
      <c r="D35" s="1" t="s">
        <v>77</v>
      </c>
      <c r="E35" s="1" t="s">
        <v>78</v>
      </c>
      <c r="F35" s="1" t="s">
        <v>118</v>
      </c>
      <c r="G35" s="1" t="s">
        <v>562</v>
      </c>
      <c r="H35" s="1" t="s">
        <v>605</v>
      </c>
      <c r="I35" s="1" t="s">
        <v>28</v>
      </c>
      <c r="J35" s="1" t="s">
        <v>29</v>
      </c>
      <c r="K35" s="20">
        <v>43542.759722222225</v>
      </c>
      <c r="L35" s="20">
        <v>43516</v>
      </c>
      <c r="M35" s="1">
        <v>0</v>
      </c>
      <c r="N35" s="1">
        <v>1</v>
      </c>
      <c r="O35" s="1" t="s">
        <v>30</v>
      </c>
      <c r="P35" s="1" t="s">
        <v>38</v>
      </c>
      <c r="Q35" s="1">
        <v>18</v>
      </c>
      <c r="R35" s="1">
        <v>4</v>
      </c>
      <c r="S35" s="3" t="s">
        <v>123</v>
      </c>
      <c r="T35" s="3" t="s">
        <v>123</v>
      </c>
      <c r="U35" s="1" t="s">
        <v>32</v>
      </c>
      <c r="V35" s="3" t="str">
        <f t="shared" si="0"/>
        <v>SLA</v>
      </c>
      <c r="W35" s="2">
        <f t="shared" si="1"/>
        <v>43523</v>
      </c>
      <c r="X35" s="27" t="str">
        <f t="shared" si="2"/>
        <v>NO</v>
      </c>
    </row>
    <row r="36" spans="1:24" ht="12.75" x14ac:dyDescent="0.2">
      <c r="A36" s="1">
        <v>111136</v>
      </c>
      <c r="B36" s="20">
        <v>43527.969444444447</v>
      </c>
      <c r="C36" s="1" t="s">
        <v>317</v>
      </c>
      <c r="D36" s="1" t="s">
        <v>73</v>
      </c>
      <c r="E36" s="1" t="s">
        <v>74</v>
      </c>
      <c r="F36" s="1" t="s">
        <v>87</v>
      </c>
      <c r="G36" s="1" t="s">
        <v>562</v>
      </c>
      <c r="H36" s="1" t="s">
        <v>605</v>
      </c>
      <c r="I36" s="1" t="s">
        <v>28</v>
      </c>
      <c r="J36" s="1" t="s">
        <v>29</v>
      </c>
      <c r="K36" s="20">
        <v>43552.736111111109</v>
      </c>
      <c r="L36" s="20">
        <v>43518</v>
      </c>
      <c r="M36" s="1">
        <v>0</v>
      </c>
      <c r="N36" s="1">
        <v>1</v>
      </c>
      <c r="O36" s="1" t="s">
        <v>30</v>
      </c>
      <c r="P36" s="1" t="s">
        <v>38</v>
      </c>
      <c r="Q36" s="1">
        <v>35</v>
      </c>
      <c r="R36" s="1">
        <v>2</v>
      </c>
      <c r="S36" s="3" t="s">
        <v>123</v>
      </c>
      <c r="T36" s="3" t="s">
        <v>123</v>
      </c>
      <c r="U36" s="1" t="s">
        <v>32</v>
      </c>
      <c r="V36" s="3" t="str">
        <f t="shared" si="0"/>
        <v>SLA</v>
      </c>
      <c r="W36" s="2">
        <f t="shared" si="1"/>
        <v>43523</v>
      </c>
      <c r="X36" s="27" t="str">
        <f t="shared" si="2"/>
        <v>NO</v>
      </c>
    </row>
    <row r="37" spans="1:24" ht="12.75" x14ac:dyDescent="0.2">
      <c r="A37" s="1">
        <v>111137</v>
      </c>
      <c r="B37" s="20">
        <v>43528.969444444447</v>
      </c>
      <c r="C37" s="1" t="s">
        <v>535</v>
      </c>
      <c r="D37" s="1" t="s">
        <v>25</v>
      </c>
      <c r="E37" s="1" t="s">
        <v>26</v>
      </c>
      <c r="F37" s="1" t="s">
        <v>118</v>
      </c>
      <c r="G37" s="1" t="s">
        <v>562</v>
      </c>
      <c r="H37" s="1" t="s">
        <v>51</v>
      </c>
      <c r="I37" s="1" t="s">
        <v>28</v>
      </c>
      <c r="J37" s="1" t="s">
        <v>29</v>
      </c>
      <c r="K37" s="20">
        <v>43526.400000000001</v>
      </c>
      <c r="L37" s="20">
        <v>43522</v>
      </c>
      <c r="M37" s="1">
        <v>0</v>
      </c>
      <c r="N37" s="1">
        <v>1</v>
      </c>
      <c r="O37" s="1" t="s">
        <v>30</v>
      </c>
      <c r="P37" s="1" t="s">
        <v>31</v>
      </c>
      <c r="Q37" s="1">
        <v>11</v>
      </c>
      <c r="R37" s="1">
        <v>11</v>
      </c>
      <c r="S37" s="3" t="s">
        <v>123</v>
      </c>
      <c r="T37" s="3" t="s">
        <v>123</v>
      </c>
      <c r="U37" s="1" t="s">
        <v>32</v>
      </c>
      <c r="V37" s="3" t="str">
        <f t="shared" si="0"/>
        <v>No SLA</v>
      </c>
      <c r="W37" s="2">
        <f t="shared" si="1"/>
        <v>43529</v>
      </c>
      <c r="X37" s="27" t="str">
        <f t="shared" si="2"/>
        <v>Yes</v>
      </c>
    </row>
    <row r="38" spans="1:24" ht="12.75" x14ac:dyDescent="0.2">
      <c r="A38" s="1">
        <v>111138</v>
      </c>
      <c r="B38" s="20">
        <v>43529.969444444447</v>
      </c>
      <c r="C38" s="1" t="s">
        <v>319</v>
      </c>
      <c r="D38" s="1" t="s">
        <v>73</v>
      </c>
      <c r="E38" s="1" t="s">
        <v>74</v>
      </c>
      <c r="F38" s="1" t="s">
        <v>87</v>
      </c>
      <c r="G38" s="1" t="s">
        <v>562</v>
      </c>
      <c r="H38" s="1" t="s">
        <v>605</v>
      </c>
      <c r="I38" s="1" t="s">
        <v>28</v>
      </c>
      <c r="J38" s="1" t="s">
        <v>29</v>
      </c>
      <c r="K38" s="20">
        <v>43544.71875</v>
      </c>
      <c r="L38" s="20">
        <v>43523</v>
      </c>
      <c r="M38" s="1">
        <v>0</v>
      </c>
      <c r="N38" s="1">
        <v>1</v>
      </c>
      <c r="O38" s="1" t="s">
        <v>30</v>
      </c>
      <c r="P38" s="1" t="s">
        <v>38</v>
      </c>
      <c r="Q38" s="1">
        <v>9</v>
      </c>
      <c r="R38" s="1">
        <v>1</v>
      </c>
      <c r="S38" s="3" t="s">
        <v>123</v>
      </c>
      <c r="T38" s="3" t="s">
        <v>123</v>
      </c>
      <c r="U38" s="1" t="s">
        <v>32</v>
      </c>
      <c r="V38" s="3" t="str">
        <f t="shared" si="0"/>
        <v>SLA</v>
      </c>
      <c r="W38" s="2">
        <f t="shared" si="1"/>
        <v>43528</v>
      </c>
      <c r="X38" s="27" t="str">
        <f t="shared" si="2"/>
        <v>NO</v>
      </c>
    </row>
    <row r="39" spans="1:24" ht="12.75" x14ac:dyDescent="0.2">
      <c r="A39" s="1">
        <v>111139</v>
      </c>
      <c r="B39" s="20">
        <v>43530.969444444447</v>
      </c>
      <c r="C39" s="1" t="s">
        <v>527</v>
      </c>
      <c r="D39" s="1" t="s">
        <v>73</v>
      </c>
      <c r="E39" s="1" t="s">
        <v>74</v>
      </c>
      <c r="F39" s="1" t="s">
        <v>118</v>
      </c>
      <c r="G39" s="1" t="s">
        <v>562</v>
      </c>
      <c r="H39" s="1" t="s">
        <v>605</v>
      </c>
      <c r="I39" s="1" t="s">
        <v>28</v>
      </c>
      <c r="J39" s="1" t="s">
        <v>29</v>
      </c>
      <c r="K39" s="20">
        <v>43544.719444444447</v>
      </c>
      <c r="L39" s="20">
        <v>43528</v>
      </c>
      <c r="M39" s="1">
        <v>0</v>
      </c>
      <c r="N39" s="1">
        <v>1</v>
      </c>
      <c r="O39" s="1" t="s">
        <v>30</v>
      </c>
      <c r="P39" s="1" t="s">
        <v>38</v>
      </c>
      <c r="Q39" s="1">
        <v>12</v>
      </c>
      <c r="R39" s="1">
        <v>1</v>
      </c>
      <c r="S39" s="3" t="s">
        <v>123</v>
      </c>
      <c r="T39" s="3" t="s">
        <v>123</v>
      </c>
      <c r="U39" s="1" t="s">
        <v>32</v>
      </c>
      <c r="V39" s="3" t="str">
        <f t="shared" si="0"/>
        <v>SLA</v>
      </c>
      <c r="W39" s="2">
        <f t="shared" si="1"/>
        <v>43535</v>
      </c>
      <c r="X39" s="27" t="str">
        <f t="shared" si="2"/>
        <v>NO</v>
      </c>
    </row>
    <row r="40" spans="1:24" ht="12.75" x14ac:dyDescent="0.2">
      <c r="A40" s="1">
        <v>111140</v>
      </c>
      <c r="B40" s="20">
        <v>43531.969444444447</v>
      </c>
      <c r="C40" s="1" t="s">
        <v>532</v>
      </c>
      <c r="D40" s="1" t="s">
        <v>45</v>
      </c>
      <c r="E40" s="1" t="s">
        <v>46</v>
      </c>
      <c r="F40" s="1" t="s">
        <v>118</v>
      </c>
      <c r="G40" s="1" t="s">
        <v>562</v>
      </c>
      <c r="H40" s="1" t="s">
        <v>51</v>
      </c>
      <c r="I40" s="1" t="s">
        <v>28</v>
      </c>
      <c r="J40" s="1" t="s">
        <v>29</v>
      </c>
      <c r="K40" s="20">
        <v>43532.738888888889</v>
      </c>
      <c r="L40" s="20">
        <v>43528</v>
      </c>
      <c r="M40" s="1">
        <v>0</v>
      </c>
      <c r="N40" s="1">
        <v>1</v>
      </c>
      <c r="O40" s="1" t="s">
        <v>30</v>
      </c>
      <c r="P40" s="1" t="s">
        <v>31</v>
      </c>
      <c r="Q40" s="1">
        <v>9</v>
      </c>
      <c r="R40" s="1">
        <v>0</v>
      </c>
      <c r="S40" s="3" t="s">
        <v>123</v>
      </c>
      <c r="T40" s="3" t="s">
        <v>123</v>
      </c>
      <c r="U40" s="1" t="s">
        <v>32</v>
      </c>
      <c r="V40" s="3" t="str">
        <f t="shared" si="0"/>
        <v>No SLA</v>
      </c>
      <c r="W40" s="2">
        <f t="shared" si="1"/>
        <v>43535</v>
      </c>
      <c r="X40" s="27" t="str">
        <f t="shared" si="2"/>
        <v>Yes</v>
      </c>
    </row>
    <row r="41" spans="1:24" ht="12.75" x14ac:dyDescent="0.2">
      <c r="A41" s="1">
        <v>111141</v>
      </c>
      <c r="B41" s="20">
        <v>43532.969444444447</v>
      </c>
      <c r="C41" s="1" t="s">
        <v>523</v>
      </c>
      <c r="D41" s="1" t="s">
        <v>45</v>
      </c>
      <c r="E41" s="1" t="s">
        <v>46</v>
      </c>
      <c r="F41" s="1" t="s">
        <v>118</v>
      </c>
      <c r="G41" s="1" t="s">
        <v>562</v>
      </c>
      <c r="H41" s="1" t="s">
        <v>51</v>
      </c>
      <c r="I41" s="1" t="s">
        <v>28</v>
      </c>
      <c r="J41" s="1" t="s">
        <v>29</v>
      </c>
      <c r="K41" s="20">
        <v>43556.495138888888</v>
      </c>
      <c r="L41" s="20">
        <v>43530</v>
      </c>
      <c r="M41" s="1">
        <v>0</v>
      </c>
      <c r="N41" s="1">
        <v>1</v>
      </c>
      <c r="O41" s="1" t="s">
        <v>30</v>
      </c>
      <c r="P41" s="1" t="s">
        <v>31</v>
      </c>
      <c r="Q41" s="1">
        <v>18</v>
      </c>
      <c r="R41" s="1">
        <v>4</v>
      </c>
      <c r="S41" s="3" t="s">
        <v>123</v>
      </c>
      <c r="T41" s="3" t="s">
        <v>123</v>
      </c>
      <c r="U41" s="1" t="s">
        <v>44</v>
      </c>
      <c r="V41" s="3" t="str">
        <f t="shared" si="0"/>
        <v>No SLA</v>
      </c>
      <c r="W41" s="2">
        <f t="shared" si="1"/>
        <v>43537</v>
      </c>
      <c r="X41" s="27" t="str">
        <f t="shared" si="2"/>
        <v>NO</v>
      </c>
    </row>
    <row r="42" spans="1:24" ht="12.75" x14ac:dyDescent="0.2">
      <c r="A42" s="1">
        <v>111142</v>
      </c>
      <c r="B42" s="20">
        <v>43533.969444444447</v>
      </c>
      <c r="C42" s="1" t="s">
        <v>526</v>
      </c>
      <c r="D42" s="1" t="s">
        <v>68</v>
      </c>
      <c r="E42" s="1" t="s">
        <v>69</v>
      </c>
      <c r="F42" s="1" t="s">
        <v>118</v>
      </c>
      <c r="G42" s="1" t="s">
        <v>562</v>
      </c>
      <c r="H42" s="1" t="s">
        <v>605</v>
      </c>
      <c r="I42" s="1" t="s">
        <v>28</v>
      </c>
      <c r="J42" s="1" t="s">
        <v>29</v>
      </c>
      <c r="K42" s="20">
        <v>43546.77847222222</v>
      </c>
      <c r="L42" s="20">
        <v>43536</v>
      </c>
      <c r="M42" s="1">
        <v>0</v>
      </c>
      <c r="N42" s="1">
        <v>1</v>
      </c>
      <c r="O42" s="1" t="s">
        <v>30</v>
      </c>
      <c r="P42" s="1" t="s">
        <v>31</v>
      </c>
      <c r="Q42" s="1">
        <v>10</v>
      </c>
      <c r="R42" s="1">
        <v>2</v>
      </c>
      <c r="S42" s="3" t="s">
        <v>123</v>
      </c>
      <c r="T42" s="3" t="s">
        <v>123</v>
      </c>
      <c r="U42" s="1" t="s">
        <v>32</v>
      </c>
      <c r="V42" s="3" t="str">
        <f t="shared" si="0"/>
        <v>SLA</v>
      </c>
      <c r="W42" s="2">
        <f t="shared" si="1"/>
        <v>43543</v>
      </c>
      <c r="X42" s="27" t="str">
        <f t="shared" si="2"/>
        <v>NO</v>
      </c>
    </row>
    <row r="43" spans="1:24" ht="12.75" x14ac:dyDescent="0.2">
      <c r="A43" s="1">
        <v>111143</v>
      </c>
      <c r="B43" s="20">
        <v>43534.969444444447</v>
      </c>
      <c r="C43" s="1" t="s">
        <v>243</v>
      </c>
      <c r="D43" s="1" t="s">
        <v>73</v>
      </c>
      <c r="E43" s="1" t="s">
        <v>74</v>
      </c>
      <c r="F43" s="1" t="s">
        <v>87</v>
      </c>
      <c r="G43" s="1" t="s">
        <v>562</v>
      </c>
      <c r="H43" s="1" t="s">
        <v>605</v>
      </c>
      <c r="I43" s="1" t="s">
        <v>28</v>
      </c>
      <c r="J43" s="1" t="s">
        <v>29</v>
      </c>
      <c r="K43" s="20">
        <v>43552.736111111109</v>
      </c>
      <c r="L43" s="20">
        <v>43537</v>
      </c>
      <c r="M43" s="1">
        <v>0</v>
      </c>
      <c r="N43" s="1">
        <v>1</v>
      </c>
      <c r="O43" s="1" t="s">
        <v>30</v>
      </c>
      <c r="P43" s="1" t="s">
        <v>38</v>
      </c>
      <c r="Q43" s="1">
        <v>7</v>
      </c>
      <c r="R43" s="1">
        <v>2</v>
      </c>
      <c r="S43" s="3" t="s">
        <v>123</v>
      </c>
      <c r="T43" s="3" t="s">
        <v>123</v>
      </c>
      <c r="U43" s="1" t="s">
        <v>32</v>
      </c>
      <c r="V43" s="3" t="str">
        <f t="shared" si="0"/>
        <v>SLA</v>
      </c>
      <c r="W43" s="2">
        <f t="shared" si="1"/>
        <v>43542</v>
      </c>
      <c r="X43" s="27" t="str">
        <f t="shared" si="2"/>
        <v>NO</v>
      </c>
    </row>
    <row r="44" spans="1:24" ht="12.75" x14ac:dyDescent="0.2">
      <c r="A44" s="1">
        <v>111144</v>
      </c>
      <c r="B44" s="20">
        <v>43535.969444444447</v>
      </c>
      <c r="C44" s="1" t="s">
        <v>529</v>
      </c>
      <c r="D44" s="1" t="s">
        <v>77</v>
      </c>
      <c r="E44" s="1" t="s">
        <v>78</v>
      </c>
      <c r="F44" s="1" t="s">
        <v>118</v>
      </c>
      <c r="G44" s="1" t="s">
        <v>562</v>
      </c>
      <c r="H44" s="1" t="s">
        <v>51</v>
      </c>
      <c r="I44" s="1" t="s">
        <v>28</v>
      </c>
      <c r="J44" s="1" t="s">
        <v>29</v>
      </c>
      <c r="K44" s="20">
        <v>43543.720833333333</v>
      </c>
      <c r="L44" s="20">
        <v>43539</v>
      </c>
      <c r="M44" s="1">
        <v>0</v>
      </c>
      <c r="N44" s="1">
        <v>1</v>
      </c>
      <c r="O44" s="1" t="s">
        <v>30</v>
      </c>
      <c r="P44" s="1" t="s">
        <v>38</v>
      </c>
      <c r="Q44" s="1">
        <v>7</v>
      </c>
      <c r="R44" s="1">
        <v>1</v>
      </c>
      <c r="S44" s="3" t="s">
        <v>123</v>
      </c>
      <c r="T44" s="3" t="s">
        <v>123</v>
      </c>
      <c r="U44" s="1" t="s">
        <v>32</v>
      </c>
      <c r="V44" s="3" t="str">
        <f t="shared" si="0"/>
        <v>No SLA</v>
      </c>
      <c r="W44" s="2">
        <f t="shared" si="1"/>
        <v>43546</v>
      </c>
      <c r="X44" s="27" t="str">
        <f t="shared" si="2"/>
        <v>Yes</v>
      </c>
    </row>
    <row r="45" spans="1:24" ht="12.75" x14ac:dyDescent="0.2">
      <c r="A45" s="1">
        <v>111145</v>
      </c>
      <c r="B45" s="20">
        <v>43536.969444444447</v>
      </c>
      <c r="C45" s="1" t="s">
        <v>507</v>
      </c>
      <c r="D45" s="1" t="s">
        <v>186</v>
      </c>
      <c r="E45" s="1" t="s">
        <v>187</v>
      </c>
      <c r="F45" s="1" t="s">
        <v>118</v>
      </c>
      <c r="G45" s="1" t="s">
        <v>562</v>
      </c>
      <c r="H45" s="1" t="s">
        <v>605</v>
      </c>
      <c r="I45" s="1" t="s">
        <v>28</v>
      </c>
      <c r="J45" s="1" t="s">
        <v>29</v>
      </c>
      <c r="K45" s="20">
        <v>43587.731249999997</v>
      </c>
      <c r="L45" s="20">
        <v>43543</v>
      </c>
      <c r="M45" s="1">
        <v>0</v>
      </c>
      <c r="N45" s="1">
        <v>1</v>
      </c>
      <c r="O45" s="1" t="s">
        <v>30</v>
      </c>
      <c r="P45" s="1" t="s">
        <v>38</v>
      </c>
      <c r="Q45" s="1">
        <v>26</v>
      </c>
      <c r="R45" s="1">
        <v>3</v>
      </c>
      <c r="S45" s="3" t="s">
        <v>123</v>
      </c>
      <c r="T45" s="3" t="s">
        <v>123</v>
      </c>
      <c r="U45" s="1" t="s">
        <v>44</v>
      </c>
      <c r="V45" s="3" t="str">
        <f t="shared" si="0"/>
        <v>SLA</v>
      </c>
      <c r="W45" s="2">
        <f t="shared" si="1"/>
        <v>43550</v>
      </c>
      <c r="X45" s="27" t="str">
        <f t="shared" si="2"/>
        <v>NO</v>
      </c>
    </row>
    <row r="46" spans="1:24" ht="12.75" x14ac:dyDescent="0.2">
      <c r="A46" s="1">
        <v>111146</v>
      </c>
      <c r="B46" s="20">
        <v>43537.969444444447</v>
      </c>
      <c r="C46" s="1" t="s">
        <v>300</v>
      </c>
      <c r="D46" s="1" t="s">
        <v>73</v>
      </c>
      <c r="E46" s="1" t="s">
        <v>74</v>
      </c>
      <c r="F46" s="1" t="s">
        <v>87</v>
      </c>
      <c r="G46" s="1" t="s">
        <v>562</v>
      </c>
      <c r="H46" s="1" t="s">
        <v>605</v>
      </c>
      <c r="I46" s="1" t="s">
        <v>28</v>
      </c>
      <c r="J46" s="1" t="s">
        <v>29</v>
      </c>
      <c r="K46" s="20">
        <v>43647.724305555559</v>
      </c>
      <c r="L46" s="20">
        <v>43543</v>
      </c>
      <c r="M46" s="1">
        <v>0</v>
      </c>
      <c r="N46" s="1">
        <v>1</v>
      </c>
      <c r="O46" s="1" t="s">
        <v>30</v>
      </c>
      <c r="P46" s="1" t="s">
        <v>38</v>
      </c>
      <c r="Q46" s="1">
        <v>35</v>
      </c>
      <c r="R46" s="1">
        <v>5</v>
      </c>
      <c r="S46" s="3" t="s">
        <v>123</v>
      </c>
      <c r="T46" s="3" t="s">
        <v>123</v>
      </c>
      <c r="U46" s="1" t="s">
        <v>32</v>
      </c>
      <c r="V46" s="3" t="str">
        <f t="shared" si="0"/>
        <v>SLA</v>
      </c>
      <c r="W46" s="2">
        <f t="shared" si="1"/>
        <v>43546</v>
      </c>
      <c r="X46" s="27" t="str">
        <f t="shared" si="2"/>
        <v>NO</v>
      </c>
    </row>
    <row r="47" spans="1:24" ht="12.75" x14ac:dyDescent="0.2">
      <c r="A47" s="1">
        <v>111147</v>
      </c>
      <c r="B47" s="20">
        <v>43538.969444444447</v>
      </c>
      <c r="C47" s="1" t="s">
        <v>231</v>
      </c>
      <c r="D47" s="1" t="s">
        <v>45</v>
      </c>
      <c r="E47" s="1" t="s">
        <v>46</v>
      </c>
      <c r="F47" s="1" t="s">
        <v>27</v>
      </c>
      <c r="G47" s="1" t="s">
        <v>562</v>
      </c>
      <c r="H47" s="1" t="s">
        <v>605</v>
      </c>
      <c r="I47" s="1" t="s">
        <v>28</v>
      </c>
      <c r="J47" s="1" t="s">
        <v>29</v>
      </c>
      <c r="K47" s="20">
        <v>43719.726388888892</v>
      </c>
      <c r="L47" s="20">
        <v>43543</v>
      </c>
      <c r="M47" s="1">
        <v>0</v>
      </c>
      <c r="N47" s="1">
        <v>1</v>
      </c>
      <c r="O47" s="1" t="s">
        <v>30</v>
      </c>
      <c r="P47" s="1" t="s">
        <v>31</v>
      </c>
      <c r="Q47" s="1">
        <v>24</v>
      </c>
      <c r="R47" s="1">
        <v>9</v>
      </c>
      <c r="S47" s="3" t="s">
        <v>123</v>
      </c>
      <c r="T47" s="3" t="s">
        <v>123</v>
      </c>
      <c r="U47" s="1" t="s">
        <v>44</v>
      </c>
      <c r="V47" s="3" t="str">
        <f t="shared" si="0"/>
        <v>SLA</v>
      </c>
      <c r="W47" s="2">
        <f t="shared" si="1"/>
        <v>43543.166666666664</v>
      </c>
      <c r="X47" s="27" t="str">
        <f t="shared" si="2"/>
        <v>NO</v>
      </c>
    </row>
    <row r="48" spans="1:24" ht="12.75" x14ac:dyDescent="0.2">
      <c r="A48" s="1">
        <v>111148</v>
      </c>
      <c r="B48" s="20">
        <v>43539.969444444447</v>
      </c>
      <c r="C48" s="1" t="s">
        <v>524</v>
      </c>
      <c r="D48" s="1" t="s">
        <v>45</v>
      </c>
      <c r="E48" s="1" t="s">
        <v>46</v>
      </c>
      <c r="F48" s="1" t="s">
        <v>118</v>
      </c>
      <c r="G48" s="1" t="s">
        <v>562</v>
      </c>
      <c r="H48" s="1" t="s">
        <v>51</v>
      </c>
      <c r="I48" s="1" t="s">
        <v>28</v>
      </c>
      <c r="J48" s="1" t="s">
        <v>29</v>
      </c>
      <c r="K48" s="20">
        <v>43551.719444444447</v>
      </c>
      <c r="L48" s="20">
        <v>43544</v>
      </c>
      <c r="M48" s="1">
        <v>0</v>
      </c>
      <c r="N48" s="1">
        <v>1</v>
      </c>
      <c r="O48" s="1" t="s">
        <v>30</v>
      </c>
      <c r="P48" s="1" t="s">
        <v>31</v>
      </c>
      <c r="Q48" s="1">
        <v>6</v>
      </c>
      <c r="R48" s="1">
        <v>0</v>
      </c>
      <c r="S48" s="3" t="s">
        <v>123</v>
      </c>
      <c r="T48" s="3" t="s">
        <v>123</v>
      </c>
      <c r="U48" s="1" t="s">
        <v>32</v>
      </c>
      <c r="V48" s="3" t="str">
        <f t="shared" si="0"/>
        <v>No SLA</v>
      </c>
      <c r="W48" s="2">
        <f t="shared" si="1"/>
        <v>43551</v>
      </c>
      <c r="X48" s="27" t="str">
        <f t="shared" si="2"/>
        <v>NO</v>
      </c>
    </row>
    <row r="49" spans="1:24" ht="12.75" x14ac:dyDescent="0.2">
      <c r="A49" s="1">
        <v>111149</v>
      </c>
      <c r="B49" s="20">
        <v>43540.969444444447</v>
      </c>
      <c r="C49" s="1" t="s">
        <v>313</v>
      </c>
      <c r="D49" s="1" t="s">
        <v>98</v>
      </c>
      <c r="E49" s="1" t="s">
        <v>99</v>
      </c>
      <c r="F49" s="1" t="s">
        <v>87</v>
      </c>
      <c r="G49" s="1" t="s">
        <v>562</v>
      </c>
      <c r="H49" s="1" t="s">
        <v>605</v>
      </c>
      <c r="I49" s="1" t="s">
        <v>28</v>
      </c>
      <c r="J49" s="1" t="s">
        <v>29</v>
      </c>
      <c r="K49" s="20">
        <v>43565.749305555553</v>
      </c>
      <c r="L49" s="20">
        <v>43544</v>
      </c>
      <c r="M49" s="1">
        <v>0</v>
      </c>
      <c r="N49" s="1">
        <v>1</v>
      </c>
      <c r="O49" s="1" t="s">
        <v>30</v>
      </c>
      <c r="P49" s="1" t="s">
        <v>38</v>
      </c>
      <c r="Q49" s="1">
        <v>6</v>
      </c>
      <c r="R49" s="1">
        <v>2</v>
      </c>
      <c r="S49" s="3" t="s">
        <v>123</v>
      </c>
      <c r="T49" s="3" t="s">
        <v>123</v>
      </c>
      <c r="U49" s="1" t="s">
        <v>32</v>
      </c>
      <c r="V49" s="3" t="str">
        <f t="shared" si="0"/>
        <v>SLA</v>
      </c>
      <c r="W49" s="2">
        <f t="shared" si="1"/>
        <v>43549</v>
      </c>
      <c r="X49" s="27" t="str">
        <f t="shared" si="2"/>
        <v>NO</v>
      </c>
    </row>
    <row r="50" spans="1:24" ht="12.75" x14ac:dyDescent="0.2">
      <c r="A50" s="1">
        <v>111151</v>
      </c>
      <c r="B50" s="20">
        <v>43541.969444444447</v>
      </c>
      <c r="C50" s="1" t="s">
        <v>114</v>
      </c>
      <c r="D50" s="1" t="s">
        <v>98</v>
      </c>
      <c r="E50" s="1" t="s">
        <v>99</v>
      </c>
      <c r="F50" s="1" t="s">
        <v>87</v>
      </c>
      <c r="G50" s="1" t="s">
        <v>562</v>
      </c>
      <c r="H50" s="1" t="s">
        <v>605</v>
      </c>
      <c r="I50" s="1" t="s">
        <v>28</v>
      </c>
      <c r="J50" s="1" t="s">
        <v>29</v>
      </c>
      <c r="K50" s="20">
        <v>43565.749305555553</v>
      </c>
      <c r="L50" s="20">
        <v>43545</v>
      </c>
      <c r="M50" s="1">
        <v>0</v>
      </c>
      <c r="N50" s="1">
        <v>1</v>
      </c>
      <c r="O50" s="1" t="s">
        <v>30</v>
      </c>
      <c r="P50" s="1" t="s">
        <v>38</v>
      </c>
      <c r="Q50" s="1">
        <v>33</v>
      </c>
      <c r="R50" s="1">
        <v>9</v>
      </c>
      <c r="S50" s="3" t="s">
        <v>123</v>
      </c>
      <c r="T50" s="3" t="s">
        <v>123</v>
      </c>
      <c r="U50" s="1" t="s">
        <v>32</v>
      </c>
      <c r="V50" s="3" t="str">
        <f t="shared" si="0"/>
        <v>SLA</v>
      </c>
      <c r="W50" s="2">
        <f t="shared" si="1"/>
        <v>43550</v>
      </c>
      <c r="X50" s="27" t="str">
        <f t="shared" si="2"/>
        <v>NO</v>
      </c>
    </row>
    <row r="51" spans="1:24" ht="12.75" x14ac:dyDescent="0.2">
      <c r="A51" s="1">
        <v>111152</v>
      </c>
      <c r="B51" s="20">
        <v>43542.969444444447</v>
      </c>
      <c r="C51" s="1" t="s">
        <v>202</v>
      </c>
      <c r="D51" s="1" t="s">
        <v>73</v>
      </c>
      <c r="E51" s="1" t="s">
        <v>74</v>
      </c>
      <c r="F51" s="1" t="s">
        <v>87</v>
      </c>
      <c r="G51" s="1" t="s">
        <v>562</v>
      </c>
      <c r="H51" s="1" t="s">
        <v>605</v>
      </c>
      <c r="I51" s="1" t="s">
        <v>28</v>
      </c>
      <c r="J51" s="1" t="s">
        <v>29</v>
      </c>
      <c r="K51" s="20">
        <v>43565.761111111111</v>
      </c>
      <c r="L51" s="20">
        <v>43545</v>
      </c>
      <c r="M51" s="1">
        <v>0</v>
      </c>
      <c r="N51" s="1">
        <v>1</v>
      </c>
      <c r="O51" s="1" t="s">
        <v>30</v>
      </c>
      <c r="P51" s="1" t="s">
        <v>38</v>
      </c>
      <c r="Q51" s="1">
        <v>25</v>
      </c>
      <c r="R51" s="1">
        <v>1</v>
      </c>
      <c r="S51" s="3" t="s">
        <v>123</v>
      </c>
      <c r="T51" s="3" t="s">
        <v>123</v>
      </c>
      <c r="U51" s="1" t="s">
        <v>44</v>
      </c>
      <c r="V51" s="3" t="str">
        <f t="shared" si="0"/>
        <v>SLA</v>
      </c>
      <c r="W51" s="2">
        <f t="shared" si="1"/>
        <v>43550</v>
      </c>
      <c r="X51" s="27" t="str">
        <f t="shared" si="2"/>
        <v>NO</v>
      </c>
    </row>
    <row r="52" spans="1:24" ht="12.75" x14ac:dyDescent="0.2">
      <c r="A52" s="1">
        <v>111154</v>
      </c>
      <c r="B52" s="20">
        <v>43543.969444444447</v>
      </c>
      <c r="C52" s="1" t="s">
        <v>318</v>
      </c>
      <c r="D52" s="1" t="s">
        <v>73</v>
      </c>
      <c r="E52" s="1" t="s">
        <v>74</v>
      </c>
      <c r="F52" s="1" t="s">
        <v>87</v>
      </c>
      <c r="G52" s="1" t="s">
        <v>562</v>
      </c>
      <c r="H52" s="1" t="s">
        <v>605</v>
      </c>
      <c r="I52" s="1" t="s">
        <v>28</v>
      </c>
      <c r="J52" s="1" t="s">
        <v>29</v>
      </c>
      <c r="K52" s="20">
        <v>43552.736111111109</v>
      </c>
      <c r="L52" s="20">
        <v>43545</v>
      </c>
      <c r="M52" s="1">
        <v>0</v>
      </c>
      <c r="N52" s="1">
        <v>1</v>
      </c>
      <c r="O52" s="1" t="s">
        <v>30</v>
      </c>
      <c r="P52" s="1" t="s">
        <v>38</v>
      </c>
      <c r="Q52" s="1">
        <v>12</v>
      </c>
      <c r="R52" s="1">
        <v>1</v>
      </c>
      <c r="S52" s="3" t="s">
        <v>123</v>
      </c>
      <c r="T52" s="3" t="s">
        <v>123</v>
      </c>
      <c r="U52" s="1" t="s">
        <v>32</v>
      </c>
      <c r="V52" s="3" t="str">
        <f t="shared" si="0"/>
        <v>SLA</v>
      </c>
      <c r="W52" s="2">
        <f t="shared" si="1"/>
        <v>43550</v>
      </c>
      <c r="X52" s="27" t="str">
        <f t="shared" si="2"/>
        <v>NO</v>
      </c>
    </row>
    <row r="53" spans="1:24" ht="12.75" x14ac:dyDescent="0.2">
      <c r="A53" s="1">
        <v>111155</v>
      </c>
      <c r="B53" s="20">
        <v>43544.969444444447</v>
      </c>
      <c r="C53" s="1" t="s">
        <v>514</v>
      </c>
      <c r="D53" s="1" t="s">
        <v>77</v>
      </c>
      <c r="E53" s="1" t="s">
        <v>78</v>
      </c>
      <c r="F53" s="1" t="s">
        <v>118</v>
      </c>
      <c r="G53" s="1" t="s">
        <v>562</v>
      </c>
      <c r="H53" s="1" t="s">
        <v>605</v>
      </c>
      <c r="I53" s="1" t="s">
        <v>28</v>
      </c>
      <c r="J53" s="1" t="s">
        <v>29</v>
      </c>
      <c r="K53" s="20">
        <v>43570.775694444441</v>
      </c>
      <c r="L53" s="20">
        <v>43546</v>
      </c>
      <c r="M53" s="1">
        <v>0</v>
      </c>
      <c r="N53" s="1">
        <v>1</v>
      </c>
      <c r="O53" s="1" t="s">
        <v>30</v>
      </c>
      <c r="P53" s="1" t="s">
        <v>38</v>
      </c>
      <c r="Q53" s="1">
        <v>19</v>
      </c>
      <c r="R53" s="1">
        <v>3</v>
      </c>
      <c r="S53" s="3" t="s">
        <v>123</v>
      </c>
      <c r="T53" s="3" t="s">
        <v>123</v>
      </c>
      <c r="U53" s="1" t="s">
        <v>44</v>
      </c>
      <c r="V53" s="3" t="str">
        <f t="shared" si="0"/>
        <v>SLA</v>
      </c>
      <c r="W53" s="2">
        <f t="shared" si="1"/>
        <v>43553</v>
      </c>
      <c r="X53" s="27" t="str">
        <f t="shared" si="2"/>
        <v>NO</v>
      </c>
    </row>
    <row r="54" spans="1:24" ht="12.75" x14ac:dyDescent="0.2">
      <c r="A54" s="1">
        <v>111156</v>
      </c>
      <c r="B54" s="20">
        <v>43545.969444444447</v>
      </c>
      <c r="C54" s="1" t="s">
        <v>516</v>
      </c>
      <c r="D54" s="1" t="s">
        <v>45</v>
      </c>
      <c r="E54" s="1" t="s">
        <v>46</v>
      </c>
      <c r="F54" s="1" t="s">
        <v>118</v>
      </c>
      <c r="G54" s="1" t="s">
        <v>562</v>
      </c>
      <c r="H54" s="1" t="s">
        <v>605</v>
      </c>
      <c r="I54" s="1" t="s">
        <v>28</v>
      </c>
      <c r="J54" s="1" t="s">
        <v>29</v>
      </c>
      <c r="K54" s="20">
        <v>43565.75</v>
      </c>
      <c r="L54" s="20">
        <v>43551</v>
      </c>
      <c r="M54" s="1">
        <v>0</v>
      </c>
      <c r="N54" s="1">
        <v>1</v>
      </c>
      <c r="O54" s="1" t="s">
        <v>30</v>
      </c>
      <c r="P54" s="1" t="s">
        <v>31</v>
      </c>
      <c r="Q54" s="1">
        <v>26</v>
      </c>
      <c r="R54" s="1">
        <v>9</v>
      </c>
      <c r="S54" s="3" t="s">
        <v>123</v>
      </c>
      <c r="T54" s="3" t="s">
        <v>123</v>
      </c>
      <c r="U54" s="1" t="s">
        <v>44</v>
      </c>
      <c r="V54" s="3" t="str">
        <f t="shared" si="0"/>
        <v>SLA</v>
      </c>
      <c r="W54" s="2">
        <f t="shared" si="1"/>
        <v>43558</v>
      </c>
      <c r="X54" s="27" t="str">
        <f t="shared" si="2"/>
        <v>NO</v>
      </c>
    </row>
    <row r="55" spans="1:24" ht="12.75" x14ac:dyDescent="0.2">
      <c r="A55" s="1">
        <v>111157</v>
      </c>
      <c r="B55" s="20">
        <v>43546.969444444447</v>
      </c>
      <c r="C55" s="1" t="s">
        <v>312</v>
      </c>
      <c r="D55" s="1" t="s">
        <v>73</v>
      </c>
      <c r="E55" s="1" t="s">
        <v>74</v>
      </c>
      <c r="F55" s="1" t="s">
        <v>87</v>
      </c>
      <c r="G55" s="1" t="s">
        <v>562</v>
      </c>
      <c r="H55" s="1" t="s">
        <v>605</v>
      </c>
      <c r="I55" s="1" t="s">
        <v>28</v>
      </c>
      <c r="J55" s="1" t="s">
        <v>29</v>
      </c>
      <c r="K55" s="20">
        <v>43585.411805555559</v>
      </c>
      <c r="L55" s="20">
        <v>43552</v>
      </c>
      <c r="M55" s="1">
        <v>0</v>
      </c>
      <c r="N55" s="1">
        <v>1</v>
      </c>
      <c r="O55" s="1" t="s">
        <v>30</v>
      </c>
      <c r="P55" s="1" t="s">
        <v>38</v>
      </c>
      <c r="Q55" s="1">
        <v>21</v>
      </c>
      <c r="R55" s="1">
        <v>3</v>
      </c>
      <c r="S55" s="3" t="s">
        <v>123</v>
      </c>
      <c r="T55" s="3" t="s">
        <v>123</v>
      </c>
      <c r="U55" s="1" t="s">
        <v>32</v>
      </c>
      <c r="V55" s="3" t="str">
        <f t="shared" si="0"/>
        <v>SLA</v>
      </c>
      <c r="W55" s="2">
        <f t="shared" si="1"/>
        <v>43557</v>
      </c>
      <c r="X55" s="27" t="str">
        <f t="shared" si="2"/>
        <v>NO</v>
      </c>
    </row>
    <row r="56" spans="1:24" ht="12.75" x14ac:dyDescent="0.2">
      <c r="A56" s="1">
        <v>111158</v>
      </c>
      <c r="B56" s="20">
        <v>43547.969444444447</v>
      </c>
      <c r="C56" s="1" t="s">
        <v>316</v>
      </c>
      <c r="D56" s="1" t="s">
        <v>68</v>
      </c>
      <c r="E56" s="1" t="s">
        <v>69</v>
      </c>
      <c r="F56" s="1" t="s">
        <v>87</v>
      </c>
      <c r="G56" s="1" t="s">
        <v>562</v>
      </c>
      <c r="H56" s="1" t="s">
        <v>605</v>
      </c>
      <c r="I56" s="1" t="s">
        <v>28</v>
      </c>
      <c r="J56" s="1" t="s">
        <v>29</v>
      </c>
      <c r="K56" s="20">
        <v>43556.738888888889</v>
      </c>
      <c r="L56" s="20">
        <v>43552</v>
      </c>
      <c r="M56" s="1">
        <v>0</v>
      </c>
      <c r="N56" s="1">
        <v>1</v>
      </c>
      <c r="O56" s="1" t="s">
        <v>30</v>
      </c>
      <c r="P56" s="1" t="s">
        <v>31</v>
      </c>
      <c r="Q56" s="1">
        <v>12</v>
      </c>
      <c r="R56" s="1">
        <v>1</v>
      </c>
      <c r="S56" s="3" t="s">
        <v>123</v>
      </c>
      <c r="T56" s="3" t="s">
        <v>123</v>
      </c>
      <c r="U56" s="1" t="s">
        <v>32</v>
      </c>
      <c r="V56" s="3" t="str">
        <f t="shared" si="0"/>
        <v>SLA</v>
      </c>
      <c r="W56" s="2">
        <f t="shared" si="1"/>
        <v>43557</v>
      </c>
      <c r="X56" s="27" t="str">
        <f t="shared" si="2"/>
        <v>Yes</v>
      </c>
    </row>
    <row r="57" spans="1:24" ht="12.75" x14ac:dyDescent="0.2">
      <c r="A57" s="1">
        <v>111159</v>
      </c>
      <c r="B57" s="20">
        <v>43548.969444444447</v>
      </c>
      <c r="C57" s="1" t="s">
        <v>513</v>
      </c>
      <c r="D57" s="1" t="s">
        <v>68</v>
      </c>
      <c r="E57" s="1" t="s">
        <v>69</v>
      </c>
      <c r="F57" s="1" t="s">
        <v>118</v>
      </c>
      <c r="G57" s="1" t="s">
        <v>562</v>
      </c>
      <c r="H57" s="1" t="s">
        <v>605</v>
      </c>
      <c r="I57" s="1" t="s">
        <v>28</v>
      </c>
      <c r="J57" s="1" t="s">
        <v>29</v>
      </c>
      <c r="K57" s="20">
        <v>43571.746527777781</v>
      </c>
      <c r="L57" s="20">
        <v>43552</v>
      </c>
      <c r="M57" s="1">
        <v>0</v>
      </c>
      <c r="N57" s="1">
        <v>1</v>
      </c>
      <c r="O57" s="1" t="s">
        <v>30</v>
      </c>
      <c r="P57" s="1" t="s">
        <v>31</v>
      </c>
      <c r="Q57" s="1">
        <v>22</v>
      </c>
      <c r="R57" s="1">
        <v>8</v>
      </c>
      <c r="S57" s="3" t="s">
        <v>123</v>
      </c>
      <c r="T57" s="3" t="s">
        <v>123</v>
      </c>
      <c r="U57" s="1" t="s">
        <v>32</v>
      </c>
      <c r="V57" s="3" t="str">
        <f t="shared" si="0"/>
        <v>SLA</v>
      </c>
      <c r="W57" s="2">
        <f t="shared" si="1"/>
        <v>43559</v>
      </c>
      <c r="X57" s="27" t="str">
        <f t="shared" si="2"/>
        <v>NO</v>
      </c>
    </row>
    <row r="58" spans="1:24" ht="12.75" x14ac:dyDescent="0.2">
      <c r="A58" s="1">
        <v>111160</v>
      </c>
      <c r="B58" s="20">
        <v>43549.969444444447</v>
      </c>
      <c r="C58" s="1" t="s">
        <v>512</v>
      </c>
      <c r="D58" s="1" t="s">
        <v>75</v>
      </c>
      <c r="E58" s="1" t="s">
        <v>76</v>
      </c>
      <c r="F58" s="1" t="s">
        <v>118</v>
      </c>
      <c r="G58" s="1" t="s">
        <v>562</v>
      </c>
      <c r="H58" s="1" t="s">
        <v>51</v>
      </c>
      <c r="I58" s="1" t="s">
        <v>28</v>
      </c>
      <c r="J58" s="1" t="s">
        <v>29</v>
      </c>
      <c r="K58" s="20">
        <v>43577.731944444444</v>
      </c>
      <c r="L58" s="20">
        <v>43553</v>
      </c>
      <c r="M58" s="1">
        <v>0</v>
      </c>
      <c r="N58" s="1">
        <v>1</v>
      </c>
      <c r="O58" s="1" t="s">
        <v>30</v>
      </c>
      <c r="P58" s="1" t="s">
        <v>38</v>
      </c>
      <c r="Q58" s="1">
        <v>10</v>
      </c>
      <c r="R58" s="1">
        <v>4</v>
      </c>
      <c r="S58" s="3" t="s">
        <v>123</v>
      </c>
      <c r="T58" s="3" t="s">
        <v>123</v>
      </c>
      <c r="U58" s="1" t="s">
        <v>44</v>
      </c>
      <c r="V58" s="3" t="str">
        <f t="shared" si="0"/>
        <v>No SLA</v>
      </c>
      <c r="W58" s="2">
        <f t="shared" si="1"/>
        <v>43560</v>
      </c>
      <c r="X58" s="27" t="str">
        <f t="shared" si="2"/>
        <v>NO</v>
      </c>
    </row>
    <row r="59" spans="1:24" ht="12.75" x14ac:dyDescent="0.2">
      <c r="A59" s="1">
        <v>111161</v>
      </c>
      <c r="B59" s="20">
        <v>43550.969444444447</v>
      </c>
      <c r="C59" s="1" t="s">
        <v>493</v>
      </c>
      <c r="D59" s="1" t="s">
        <v>73</v>
      </c>
      <c r="E59" s="1" t="s">
        <v>74</v>
      </c>
      <c r="F59" s="1" t="s">
        <v>118</v>
      </c>
      <c r="G59" s="1" t="s">
        <v>562</v>
      </c>
      <c r="H59" s="1" t="s">
        <v>605</v>
      </c>
      <c r="I59" s="1" t="s">
        <v>28</v>
      </c>
      <c r="J59" s="1" t="s">
        <v>29</v>
      </c>
      <c r="K59" s="20">
        <v>43647.727083333331</v>
      </c>
      <c r="L59" s="20">
        <v>43554</v>
      </c>
      <c r="M59" s="1">
        <v>0</v>
      </c>
      <c r="N59" s="1">
        <v>1</v>
      </c>
      <c r="O59" s="1" t="s">
        <v>30</v>
      </c>
      <c r="P59" s="1" t="s">
        <v>38</v>
      </c>
      <c r="Q59" s="1">
        <v>20</v>
      </c>
      <c r="R59" s="1">
        <v>9</v>
      </c>
      <c r="S59" s="3" t="s">
        <v>123</v>
      </c>
      <c r="T59" s="3" t="s">
        <v>123</v>
      </c>
      <c r="U59" s="1" t="s">
        <v>44</v>
      </c>
      <c r="V59" s="3" t="str">
        <f t="shared" si="0"/>
        <v>SLA</v>
      </c>
      <c r="W59" s="2">
        <f t="shared" si="1"/>
        <v>43560</v>
      </c>
      <c r="X59" s="27" t="str">
        <f t="shared" si="2"/>
        <v>NO</v>
      </c>
    </row>
    <row r="60" spans="1:24" ht="12.75" x14ac:dyDescent="0.2">
      <c r="A60" s="1">
        <v>111162</v>
      </c>
      <c r="B60" s="20">
        <v>43551.969444444447</v>
      </c>
      <c r="C60" s="1" t="s">
        <v>315</v>
      </c>
      <c r="D60" s="1" t="s">
        <v>68</v>
      </c>
      <c r="E60" s="1" t="s">
        <v>69</v>
      </c>
      <c r="F60" s="1" t="s">
        <v>87</v>
      </c>
      <c r="G60" s="1" t="s">
        <v>562</v>
      </c>
      <c r="H60" s="1" t="s">
        <v>605</v>
      </c>
      <c r="I60" s="1" t="s">
        <v>28</v>
      </c>
      <c r="J60" s="1" t="s">
        <v>29</v>
      </c>
      <c r="K60" s="20">
        <v>43558.754861111112</v>
      </c>
      <c r="L60" s="20">
        <v>43556</v>
      </c>
      <c r="M60" s="1">
        <v>0</v>
      </c>
      <c r="N60" s="1">
        <v>1</v>
      </c>
      <c r="O60" s="1" t="s">
        <v>30</v>
      </c>
      <c r="P60" s="1" t="s">
        <v>31</v>
      </c>
      <c r="Q60" s="1">
        <v>11</v>
      </c>
      <c r="R60" s="1">
        <v>2</v>
      </c>
      <c r="S60" s="3" t="s">
        <v>123</v>
      </c>
      <c r="T60" s="3" t="s">
        <v>123</v>
      </c>
      <c r="U60" s="1" t="s">
        <v>32</v>
      </c>
      <c r="V60" s="3" t="str">
        <f t="shared" si="0"/>
        <v>SLA</v>
      </c>
      <c r="W60" s="2">
        <f t="shared" si="1"/>
        <v>43559</v>
      </c>
      <c r="X60" s="27" t="str">
        <f t="shared" si="2"/>
        <v>Yes</v>
      </c>
    </row>
    <row r="61" spans="1:24" ht="12.75" x14ac:dyDescent="0.2">
      <c r="A61" s="1">
        <v>111163</v>
      </c>
      <c r="B61" s="20">
        <v>43552.969444444447</v>
      </c>
      <c r="C61" s="1" t="s">
        <v>511</v>
      </c>
      <c r="D61" s="1" t="s">
        <v>186</v>
      </c>
      <c r="E61" s="1" t="s">
        <v>187</v>
      </c>
      <c r="F61" s="1" t="s">
        <v>118</v>
      </c>
      <c r="G61" s="1" t="s">
        <v>562</v>
      </c>
      <c r="H61" s="1" t="s">
        <v>605</v>
      </c>
      <c r="I61" s="1" t="s">
        <v>28</v>
      </c>
      <c r="J61" s="1" t="s">
        <v>29</v>
      </c>
      <c r="K61" s="20">
        <v>43577.731944444444</v>
      </c>
      <c r="L61" s="20">
        <v>43557</v>
      </c>
      <c r="M61" s="1">
        <v>0</v>
      </c>
      <c r="N61" s="1">
        <v>1</v>
      </c>
      <c r="O61" s="1" t="s">
        <v>30</v>
      </c>
      <c r="P61" s="1" t="s">
        <v>38</v>
      </c>
      <c r="Q61" s="1">
        <v>16</v>
      </c>
      <c r="R61" s="1">
        <v>2</v>
      </c>
      <c r="S61" s="3" t="s">
        <v>123</v>
      </c>
      <c r="T61" s="3" t="s">
        <v>123</v>
      </c>
      <c r="U61" s="1" t="s">
        <v>32</v>
      </c>
      <c r="V61" s="3" t="str">
        <f t="shared" si="0"/>
        <v>SLA</v>
      </c>
      <c r="W61" s="2">
        <f t="shared" si="1"/>
        <v>43564</v>
      </c>
      <c r="X61" s="27" t="str">
        <f t="shared" si="2"/>
        <v>NO</v>
      </c>
    </row>
    <row r="62" spans="1:24" ht="12.75" x14ac:dyDescent="0.2">
      <c r="A62" s="1">
        <v>111164</v>
      </c>
      <c r="B62" s="20">
        <v>43553.969444444447</v>
      </c>
      <c r="C62" s="1" t="s">
        <v>506</v>
      </c>
      <c r="D62" s="1" t="s">
        <v>73</v>
      </c>
      <c r="E62" s="1" t="s">
        <v>74</v>
      </c>
      <c r="F62" s="1" t="s">
        <v>118</v>
      </c>
      <c r="G62" s="1" t="s">
        <v>562</v>
      </c>
      <c r="H62" s="1" t="s">
        <v>605</v>
      </c>
      <c r="I62" s="1" t="s">
        <v>28</v>
      </c>
      <c r="J62" s="1" t="s">
        <v>29</v>
      </c>
      <c r="K62" s="20">
        <v>43588.719444444447</v>
      </c>
      <c r="L62" s="20">
        <v>43558</v>
      </c>
      <c r="M62" s="1">
        <v>0</v>
      </c>
      <c r="N62" s="1">
        <v>1</v>
      </c>
      <c r="O62" s="1" t="s">
        <v>30</v>
      </c>
      <c r="P62" s="1" t="s">
        <v>38</v>
      </c>
      <c r="Q62" s="1">
        <v>13</v>
      </c>
      <c r="R62" s="1">
        <v>4</v>
      </c>
      <c r="S62" s="3" t="s">
        <v>123</v>
      </c>
      <c r="T62" s="3" t="s">
        <v>123</v>
      </c>
      <c r="U62" s="1" t="s">
        <v>47</v>
      </c>
      <c r="V62" s="3" t="str">
        <f t="shared" si="0"/>
        <v>SLA</v>
      </c>
      <c r="W62" s="2">
        <f t="shared" si="1"/>
        <v>43565</v>
      </c>
      <c r="X62" s="27" t="str">
        <f t="shared" si="2"/>
        <v>NO</v>
      </c>
    </row>
    <row r="63" spans="1:24" ht="12.75" x14ac:dyDescent="0.2">
      <c r="A63" s="1">
        <v>111166</v>
      </c>
      <c r="B63" s="20">
        <v>43554.969444444447</v>
      </c>
      <c r="C63" s="1" t="s">
        <v>515</v>
      </c>
      <c r="D63" s="1" t="s">
        <v>77</v>
      </c>
      <c r="E63" s="1" t="s">
        <v>78</v>
      </c>
      <c r="F63" s="1" t="s">
        <v>118</v>
      </c>
      <c r="G63" s="1" t="s">
        <v>562</v>
      </c>
      <c r="H63" s="1" t="s">
        <v>605</v>
      </c>
      <c r="I63" s="1" t="s">
        <v>28</v>
      </c>
      <c r="J63" s="1" t="s">
        <v>29</v>
      </c>
      <c r="K63" s="20">
        <v>43565.775000000001</v>
      </c>
      <c r="L63" s="20">
        <v>43558</v>
      </c>
      <c r="M63" s="1">
        <v>0</v>
      </c>
      <c r="N63" s="1">
        <v>1</v>
      </c>
      <c r="O63" s="1" t="s">
        <v>30</v>
      </c>
      <c r="P63" s="1" t="s">
        <v>38</v>
      </c>
      <c r="Q63" s="1">
        <v>11</v>
      </c>
      <c r="R63" s="1">
        <v>5</v>
      </c>
      <c r="S63" s="3" t="s">
        <v>123</v>
      </c>
      <c r="T63" s="3" t="s">
        <v>123</v>
      </c>
      <c r="U63" s="1" t="s">
        <v>32</v>
      </c>
      <c r="V63" s="3" t="str">
        <f t="shared" si="0"/>
        <v>SLA</v>
      </c>
      <c r="W63" s="2">
        <f t="shared" si="1"/>
        <v>43565</v>
      </c>
      <c r="X63" s="27" t="str">
        <f t="shared" si="2"/>
        <v>NO</v>
      </c>
    </row>
    <row r="64" spans="1:24" ht="12.75" x14ac:dyDescent="0.2">
      <c r="A64" s="1">
        <v>111167</v>
      </c>
      <c r="B64" s="20">
        <v>43555.969444444447</v>
      </c>
      <c r="C64" s="1" t="s">
        <v>382</v>
      </c>
      <c r="D64" s="1" t="s">
        <v>81</v>
      </c>
      <c r="E64" s="1" t="s">
        <v>82</v>
      </c>
      <c r="F64" s="1" t="s">
        <v>118</v>
      </c>
      <c r="G64" s="1" t="s">
        <v>563</v>
      </c>
      <c r="H64" s="1" t="s">
        <v>51</v>
      </c>
      <c r="I64" s="1" t="s">
        <v>28</v>
      </c>
      <c r="J64" s="1" t="s">
        <v>29</v>
      </c>
      <c r="K64" s="20">
        <v>44168.729166666664</v>
      </c>
      <c r="L64" s="20">
        <v>43441</v>
      </c>
      <c r="M64" s="1">
        <v>0</v>
      </c>
      <c r="N64" s="1">
        <v>1</v>
      </c>
      <c r="O64" s="1" t="s">
        <v>30</v>
      </c>
      <c r="P64" s="1" t="s">
        <v>72</v>
      </c>
      <c r="Q64" s="1">
        <v>2</v>
      </c>
      <c r="R64" s="1">
        <v>1</v>
      </c>
      <c r="S64" s="3" t="s">
        <v>123</v>
      </c>
      <c r="T64" s="3" t="s">
        <v>123</v>
      </c>
      <c r="U64" s="1" t="s">
        <v>32</v>
      </c>
      <c r="V64" s="3" t="str">
        <f t="shared" si="0"/>
        <v>No SLA</v>
      </c>
      <c r="W64" s="2">
        <f t="shared" si="1"/>
        <v>43448</v>
      </c>
      <c r="X64" s="27" t="str">
        <f t="shared" si="2"/>
        <v>NO</v>
      </c>
    </row>
    <row r="65" spans="1:24" ht="12.75" x14ac:dyDescent="0.2">
      <c r="A65" s="1">
        <v>111168</v>
      </c>
      <c r="B65" s="20">
        <v>43556.969444444447</v>
      </c>
      <c r="C65" s="1" t="s">
        <v>236</v>
      </c>
      <c r="D65" s="1" t="s">
        <v>73</v>
      </c>
      <c r="E65" s="1" t="s">
        <v>74</v>
      </c>
      <c r="F65" s="1" t="s">
        <v>27</v>
      </c>
      <c r="G65" s="1" t="s">
        <v>562</v>
      </c>
      <c r="H65" s="1" t="s">
        <v>605</v>
      </c>
      <c r="I65" s="1" t="s">
        <v>28</v>
      </c>
      <c r="J65" s="1" t="s">
        <v>29</v>
      </c>
      <c r="K65" s="20">
        <v>43630.574999999997</v>
      </c>
      <c r="L65" s="20">
        <v>43560</v>
      </c>
      <c r="M65" s="1">
        <v>0</v>
      </c>
      <c r="N65" s="1">
        <v>1</v>
      </c>
      <c r="O65" s="1" t="s">
        <v>30</v>
      </c>
      <c r="P65" s="1" t="s">
        <v>38</v>
      </c>
      <c r="Q65" s="1">
        <v>25</v>
      </c>
      <c r="R65" s="1">
        <v>5</v>
      </c>
      <c r="S65" s="3" t="s">
        <v>123</v>
      </c>
      <c r="T65" s="3" t="s">
        <v>123</v>
      </c>
      <c r="U65" s="1" t="s">
        <v>44</v>
      </c>
      <c r="V65" s="3" t="str">
        <f t="shared" si="0"/>
        <v>SLA</v>
      </c>
      <c r="W65" s="2">
        <f t="shared" si="1"/>
        <v>43560.166666666664</v>
      </c>
      <c r="X65" s="27" t="str">
        <f t="shared" si="2"/>
        <v>NO</v>
      </c>
    </row>
    <row r="66" spans="1:24" ht="12.75" x14ac:dyDescent="0.2">
      <c r="A66" s="1">
        <v>111169</v>
      </c>
      <c r="B66" s="20">
        <v>43557.969444444447</v>
      </c>
      <c r="C66" s="1" t="s">
        <v>510</v>
      </c>
      <c r="D66" s="1" t="s">
        <v>73</v>
      </c>
      <c r="E66" s="1" t="s">
        <v>74</v>
      </c>
      <c r="F66" s="1" t="s">
        <v>118</v>
      </c>
      <c r="G66" s="1" t="s">
        <v>562</v>
      </c>
      <c r="H66" s="1" t="s">
        <v>605</v>
      </c>
      <c r="I66" s="1" t="s">
        <v>28</v>
      </c>
      <c r="J66" s="1" t="s">
        <v>29</v>
      </c>
      <c r="K66" s="20">
        <v>43577.731944444444</v>
      </c>
      <c r="L66" s="20">
        <v>43560</v>
      </c>
      <c r="M66" s="1">
        <v>0</v>
      </c>
      <c r="N66" s="1">
        <v>1</v>
      </c>
      <c r="O66" s="1" t="s">
        <v>30</v>
      </c>
      <c r="P66" s="1" t="s">
        <v>38</v>
      </c>
      <c r="Q66" s="1">
        <v>14</v>
      </c>
      <c r="R66" s="1">
        <v>4</v>
      </c>
      <c r="S66" s="3" t="s">
        <v>123</v>
      </c>
      <c r="T66" s="3" t="s">
        <v>123</v>
      </c>
      <c r="U66" s="1" t="s">
        <v>32</v>
      </c>
      <c r="V66" s="3" t="str">
        <f t="shared" si="0"/>
        <v>SLA</v>
      </c>
      <c r="W66" s="2">
        <f t="shared" si="1"/>
        <v>43567</v>
      </c>
      <c r="X66" s="27" t="str">
        <f t="shared" si="2"/>
        <v>NO</v>
      </c>
    </row>
    <row r="67" spans="1:24" ht="12.75" x14ac:dyDescent="0.2">
      <c r="A67" s="1">
        <v>111170</v>
      </c>
      <c r="B67" s="20">
        <v>43558.969444444447</v>
      </c>
      <c r="C67" s="1" t="s">
        <v>509</v>
      </c>
      <c r="D67" s="1" t="s">
        <v>77</v>
      </c>
      <c r="E67" s="1" t="s">
        <v>78</v>
      </c>
      <c r="F67" s="1" t="s">
        <v>118</v>
      </c>
      <c r="G67" s="1" t="s">
        <v>562</v>
      </c>
      <c r="H67" s="1" t="s">
        <v>605</v>
      </c>
      <c r="I67" s="1" t="s">
        <v>28</v>
      </c>
      <c r="J67" s="1" t="s">
        <v>29</v>
      </c>
      <c r="K67" s="20">
        <v>43577.731944444444</v>
      </c>
      <c r="L67" s="20">
        <v>43561</v>
      </c>
      <c r="M67" s="1">
        <v>0</v>
      </c>
      <c r="N67" s="1">
        <v>1</v>
      </c>
      <c r="O67" s="1" t="s">
        <v>30</v>
      </c>
      <c r="P67" s="1" t="s">
        <v>38</v>
      </c>
      <c r="Q67" s="1">
        <v>12</v>
      </c>
      <c r="R67" s="1">
        <v>4</v>
      </c>
      <c r="S67" s="3" t="s">
        <v>123</v>
      </c>
      <c r="T67" s="3" t="s">
        <v>123</v>
      </c>
      <c r="U67" s="1" t="s">
        <v>47</v>
      </c>
      <c r="V67" s="3" t="str">
        <f t="shared" si="0"/>
        <v>SLA</v>
      </c>
      <c r="W67" s="2">
        <f t="shared" si="1"/>
        <v>43567</v>
      </c>
      <c r="X67" s="27" t="str">
        <f t="shared" si="2"/>
        <v>NO</v>
      </c>
    </row>
    <row r="68" spans="1:24" ht="12.75" x14ac:dyDescent="0.2">
      <c r="A68" s="1">
        <v>111171</v>
      </c>
      <c r="B68" s="20">
        <v>43559.969444444447</v>
      </c>
      <c r="C68" s="1" t="s">
        <v>241</v>
      </c>
      <c r="D68" s="1" t="s">
        <v>73</v>
      </c>
      <c r="E68" s="1" t="s">
        <v>74</v>
      </c>
      <c r="F68" s="1" t="s">
        <v>27</v>
      </c>
      <c r="G68" s="1" t="s">
        <v>562</v>
      </c>
      <c r="H68" s="1" t="s">
        <v>605</v>
      </c>
      <c r="I68" s="1" t="s">
        <v>28</v>
      </c>
      <c r="J68" s="1" t="s">
        <v>29</v>
      </c>
      <c r="K68" s="20">
        <v>43584.712500000001</v>
      </c>
      <c r="L68" s="20">
        <v>43563</v>
      </c>
      <c r="M68" s="1">
        <v>0</v>
      </c>
      <c r="N68" s="1">
        <v>1</v>
      </c>
      <c r="O68" s="1" t="s">
        <v>30</v>
      </c>
      <c r="P68" s="1" t="s">
        <v>38</v>
      </c>
      <c r="Q68" s="1">
        <v>15</v>
      </c>
      <c r="R68" s="1">
        <v>1</v>
      </c>
      <c r="S68" s="3" t="s">
        <v>123</v>
      </c>
      <c r="T68" s="3" t="s">
        <v>123</v>
      </c>
      <c r="U68" s="1" t="s">
        <v>32</v>
      </c>
      <c r="V68" s="3" t="str">
        <f t="shared" si="0"/>
        <v>SLA</v>
      </c>
      <c r="W68" s="2">
        <f t="shared" si="1"/>
        <v>43563.166666666664</v>
      </c>
      <c r="X68" s="27" t="str">
        <f t="shared" si="2"/>
        <v>NO</v>
      </c>
    </row>
    <row r="69" spans="1:24" ht="12.75" x14ac:dyDescent="0.2">
      <c r="A69" s="1">
        <v>111173</v>
      </c>
      <c r="B69" s="20">
        <v>43560.969444444447</v>
      </c>
      <c r="C69" s="1" t="s">
        <v>474</v>
      </c>
      <c r="D69" s="1" t="s">
        <v>77</v>
      </c>
      <c r="E69" s="1" t="s">
        <v>78</v>
      </c>
      <c r="F69" s="1" t="s">
        <v>118</v>
      </c>
      <c r="G69" s="1" t="s">
        <v>562</v>
      </c>
      <c r="H69" s="1" t="s">
        <v>605</v>
      </c>
      <c r="I69" s="1" t="s">
        <v>28</v>
      </c>
      <c r="J69" s="1" t="s">
        <v>29</v>
      </c>
      <c r="K69" s="20">
        <v>43704.709722222222</v>
      </c>
      <c r="L69" s="20">
        <v>43696</v>
      </c>
      <c r="M69" s="1">
        <v>0</v>
      </c>
      <c r="N69" s="1">
        <v>1</v>
      </c>
      <c r="O69" s="1" t="s">
        <v>30</v>
      </c>
      <c r="P69" s="1" t="s">
        <v>38</v>
      </c>
      <c r="Q69" s="1">
        <v>11</v>
      </c>
      <c r="R69" s="1">
        <v>2</v>
      </c>
      <c r="S69" s="3" t="s">
        <v>123</v>
      </c>
      <c r="T69" s="3" t="s">
        <v>123</v>
      </c>
      <c r="U69" s="1" t="s">
        <v>32</v>
      </c>
      <c r="V69" s="3" t="str">
        <f t="shared" ref="V69:V132" si="3">IF(H69="Incident", "SLA", "No SLA")</f>
        <v>SLA</v>
      </c>
      <c r="W69" s="2">
        <f t="shared" ref="W69:W132" si="4">IF(F69="Emergency", L69 + TIME(4, 0, 0), IF(F69="High", WORKDAY.INTL(L69, 3, 1), IF(F69="Normal", WORKDAY.INTL(L69, 5, 1), IF(F69="Low", WORKDAY.INTL(L69, 10,1),""))))</f>
        <v>43703</v>
      </c>
      <c r="X69" s="27" t="str">
        <f t="shared" ref="X69:X132" si="5">IF(W69&gt;K69, "Yes", "NO")</f>
        <v>NO</v>
      </c>
    </row>
    <row r="70" spans="1:24" ht="12.75" x14ac:dyDescent="0.2">
      <c r="A70" s="1">
        <v>111174</v>
      </c>
      <c r="B70" s="20">
        <v>43561.969444444447</v>
      </c>
      <c r="C70" s="1" t="s">
        <v>385</v>
      </c>
      <c r="D70" s="1" t="s">
        <v>135</v>
      </c>
      <c r="E70" s="1" t="s">
        <v>136</v>
      </c>
      <c r="F70" s="1" t="s">
        <v>118</v>
      </c>
      <c r="G70" s="1" t="s">
        <v>562</v>
      </c>
      <c r="H70" s="1" t="s">
        <v>605</v>
      </c>
      <c r="I70" s="1" t="s">
        <v>28</v>
      </c>
      <c r="J70" s="1" t="s">
        <v>47</v>
      </c>
      <c r="K70" s="20">
        <v>44166.71875</v>
      </c>
      <c r="L70" s="20">
        <v>43570</v>
      </c>
      <c r="M70" s="1">
        <v>1</v>
      </c>
      <c r="N70" s="1">
        <v>1</v>
      </c>
      <c r="O70" s="1" t="s">
        <v>80</v>
      </c>
      <c r="P70" s="1" t="s">
        <v>38</v>
      </c>
      <c r="Q70" s="1">
        <v>61</v>
      </c>
      <c r="R70" s="1">
        <v>0</v>
      </c>
      <c r="S70" s="1" t="s">
        <v>568</v>
      </c>
      <c r="T70" s="1" t="s">
        <v>564</v>
      </c>
      <c r="U70" s="1" t="s">
        <v>32</v>
      </c>
      <c r="V70" s="3" t="str">
        <f t="shared" si="3"/>
        <v>SLA</v>
      </c>
      <c r="W70" s="2">
        <f t="shared" si="4"/>
        <v>43577</v>
      </c>
      <c r="X70" s="27" t="str">
        <f t="shared" si="5"/>
        <v>NO</v>
      </c>
    </row>
    <row r="71" spans="1:24" ht="12.75" x14ac:dyDescent="0.2">
      <c r="A71" s="1">
        <v>111175</v>
      </c>
      <c r="B71" s="20">
        <v>43562.969444444447</v>
      </c>
      <c r="C71" s="1" t="s">
        <v>505</v>
      </c>
      <c r="D71" s="1" t="s">
        <v>73</v>
      </c>
      <c r="E71" s="1" t="s">
        <v>74</v>
      </c>
      <c r="F71" s="1" t="s">
        <v>118</v>
      </c>
      <c r="G71" s="1" t="s">
        <v>562</v>
      </c>
      <c r="H71" s="1" t="s">
        <v>605</v>
      </c>
      <c r="I71" s="1" t="s">
        <v>28</v>
      </c>
      <c r="J71" s="1" t="s">
        <v>29</v>
      </c>
      <c r="K71" s="20">
        <v>43591.780555555553</v>
      </c>
      <c r="L71" s="20">
        <v>43566</v>
      </c>
      <c r="M71" s="1">
        <v>0</v>
      </c>
      <c r="N71" s="1">
        <v>1</v>
      </c>
      <c r="O71" s="1" t="s">
        <v>30</v>
      </c>
      <c r="P71" s="1" t="s">
        <v>38</v>
      </c>
      <c r="Q71" s="1">
        <v>8</v>
      </c>
      <c r="R71" s="1">
        <v>3</v>
      </c>
      <c r="S71" s="3" t="s">
        <v>123</v>
      </c>
      <c r="T71" s="3" t="s">
        <v>123</v>
      </c>
      <c r="U71" s="1" t="s">
        <v>44</v>
      </c>
      <c r="V71" s="3" t="str">
        <f t="shared" si="3"/>
        <v>SLA</v>
      </c>
      <c r="W71" s="2">
        <f t="shared" si="4"/>
        <v>43573</v>
      </c>
      <c r="X71" s="27" t="str">
        <f t="shared" si="5"/>
        <v>NO</v>
      </c>
    </row>
    <row r="72" spans="1:24" ht="12.75" x14ac:dyDescent="0.2">
      <c r="A72" s="1">
        <v>111176</v>
      </c>
      <c r="B72" s="20">
        <v>43563.969444444447</v>
      </c>
      <c r="C72" s="1" t="s">
        <v>185</v>
      </c>
      <c r="D72" s="1" t="s">
        <v>85</v>
      </c>
      <c r="E72" s="1" t="s">
        <v>86</v>
      </c>
      <c r="F72" s="1" t="s">
        <v>118</v>
      </c>
      <c r="G72" s="1" t="s">
        <v>562</v>
      </c>
      <c r="H72" s="1" t="s">
        <v>605</v>
      </c>
      <c r="I72" s="1" t="s">
        <v>28</v>
      </c>
      <c r="J72" s="1" t="s">
        <v>29</v>
      </c>
      <c r="K72" s="20">
        <v>43594.71875</v>
      </c>
      <c r="L72" s="20">
        <v>43591</v>
      </c>
      <c r="M72" s="1">
        <v>0</v>
      </c>
      <c r="N72" s="1">
        <v>1</v>
      </c>
      <c r="O72" s="1" t="s">
        <v>30</v>
      </c>
      <c r="P72" s="1" t="s">
        <v>38</v>
      </c>
      <c r="Q72" s="1">
        <v>37</v>
      </c>
      <c r="R72" s="1">
        <v>1</v>
      </c>
      <c r="S72" s="3" t="s">
        <v>123</v>
      </c>
      <c r="T72" s="3" t="s">
        <v>123</v>
      </c>
      <c r="U72" s="1" t="s">
        <v>32</v>
      </c>
      <c r="V72" s="3" t="str">
        <f t="shared" si="3"/>
        <v>SLA</v>
      </c>
      <c r="W72" s="2">
        <f t="shared" si="4"/>
        <v>43598</v>
      </c>
      <c r="X72" s="27" t="str">
        <f t="shared" si="5"/>
        <v>Yes</v>
      </c>
    </row>
    <row r="73" spans="1:24" ht="12.75" x14ac:dyDescent="0.2">
      <c r="A73" s="1">
        <v>111177</v>
      </c>
      <c r="B73" s="20">
        <v>43564.969444444447</v>
      </c>
      <c r="C73" s="1" t="s">
        <v>280</v>
      </c>
      <c r="D73" s="1" t="s">
        <v>105</v>
      </c>
      <c r="E73" s="1" t="s">
        <v>106</v>
      </c>
      <c r="F73" s="1" t="s">
        <v>87</v>
      </c>
      <c r="G73" s="1" t="s">
        <v>563</v>
      </c>
      <c r="H73" s="1" t="s">
        <v>605</v>
      </c>
      <c r="I73" s="1" t="s">
        <v>28</v>
      </c>
      <c r="J73" s="1" t="s">
        <v>29</v>
      </c>
      <c r="K73" s="20">
        <v>43739.450694444444</v>
      </c>
      <c r="L73" s="20">
        <v>43483</v>
      </c>
      <c r="M73" s="1">
        <v>0</v>
      </c>
      <c r="N73" s="1">
        <v>1</v>
      </c>
      <c r="O73" s="1" t="s">
        <v>54</v>
      </c>
      <c r="P73" s="1" t="s">
        <v>72</v>
      </c>
      <c r="Q73" s="1">
        <v>6</v>
      </c>
      <c r="R73" s="1">
        <v>0</v>
      </c>
      <c r="S73" s="3" t="s">
        <v>123</v>
      </c>
      <c r="T73" s="3" t="s">
        <v>123</v>
      </c>
      <c r="U73" s="1" t="s">
        <v>32</v>
      </c>
      <c r="V73" s="3" t="str">
        <f t="shared" si="3"/>
        <v>SLA</v>
      </c>
      <c r="W73" s="2">
        <f t="shared" si="4"/>
        <v>43488</v>
      </c>
      <c r="X73" s="27" t="str">
        <f t="shared" si="5"/>
        <v>NO</v>
      </c>
    </row>
    <row r="74" spans="1:24" ht="12.75" x14ac:dyDescent="0.2">
      <c r="A74" s="1">
        <v>111178</v>
      </c>
      <c r="B74" s="20">
        <v>43565.969444444447</v>
      </c>
      <c r="C74" s="1" t="s">
        <v>243</v>
      </c>
      <c r="D74" s="1" t="s">
        <v>73</v>
      </c>
      <c r="E74" s="1" t="s">
        <v>74</v>
      </c>
      <c r="F74" s="1" t="s">
        <v>27</v>
      </c>
      <c r="G74" s="1" t="s">
        <v>562</v>
      </c>
      <c r="H74" s="1" t="s">
        <v>605</v>
      </c>
      <c r="I74" s="1" t="s">
        <v>28</v>
      </c>
      <c r="J74" s="1" t="s">
        <v>29</v>
      </c>
      <c r="K74" s="20">
        <v>43579.734027777777</v>
      </c>
      <c r="L74" s="20">
        <v>43572</v>
      </c>
      <c r="M74" s="1">
        <v>0</v>
      </c>
      <c r="N74" s="1">
        <v>1</v>
      </c>
      <c r="O74" s="1" t="s">
        <v>30</v>
      </c>
      <c r="P74" s="1" t="s">
        <v>38</v>
      </c>
      <c r="Q74" s="1">
        <v>13</v>
      </c>
      <c r="R74" s="1">
        <v>1</v>
      </c>
      <c r="S74" s="3" t="s">
        <v>123</v>
      </c>
      <c r="T74" s="3" t="s">
        <v>123</v>
      </c>
      <c r="U74" s="1" t="s">
        <v>32</v>
      </c>
      <c r="V74" s="3" t="str">
        <f t="shared" si="3"/>
        <v>SLA</v>
      </c>
      <c r="W74" s="2">
        <f t="shared" si="4"/>
        <v>43572.166666666664</v>
      </c>
      <c r="X74" s="27" t="str">
        <f t="shared" si="5"/>
        <v>NO</v>
      </c>
    </row>
    <row r="75" spans="1:24" ht="12.75" x14ac:dyDescent="0.2">
      <c r="A75" s="1">
        <v>111179</v>
      </c>
      <c r="B75" s="20">
        <v>43566.969444444447</v>
      </c>
      <c r="C75" s="1" t="s">
        <v>504</v>
      </c>
      <c r="D75" s="1" t="s">
        <v>77</v>
      </c>
      <c r="E75" s="1" t="s">
        <v>78</v>
      </c>
      <c r="F75" s="1" t="s">
        <v>118</v>
      </c>
      <c r="G75" s="1" t="s">
        <v>562</v>
      </c>
      <c r="H75" s="1" t="s">
        <v>605</v>
      </c>
      <c r="I75" s="1" t="s">
        <v>28</v>
      </c>
      <c r="J75" s="1" t="s">
        <v>29</v>
      </c>
      <c r="K75" s="20">
        <v>43594.720833333333</v>
      </c>
      <c r="L75" s="20">
        <v>43573</v>
      </c>
      <c r="M75" s="1">
        <v>0</v>
      </c>
      <c r="N75" s="1">
        <v>1</v>
      </c>
      <c r="O75" s="1" t="s">
        <v>30</v>
      </c>
      <c r="P75" s="1" t="s">
        <v>38</v>
      </c>
      <c r="Q75" s="1">
        <v>34</v>
      </c>
      <c r="R75" s="1">
        <v>5</v>
      </c>
      <c r="S75" s="3" t="s">
        <v>123</v>
      </c>
      <c r="T75" s="3" t="s">
        <v>123</v>
      </c>
      <c r="U75" s="1" t="s">
        <v>32</v>
      </c>
      <c r="V75" s="3" t="str">
        <f t="shared" si="3"/>
        <v>SLA</v>
      </c>
      <c r="W75" s="2">
        <f t="shared" si="4"/>
        <v>43580</v>
      </c>
      <c r="X75" s="27" t="str">
        <f t="shared" si="5"/>
        <v>NO</v>
      </c>
    </row>
    <row r="76" spans="1:24" ht="12.75" x14ac:dyDescent="0.2">
      <c r="A76" s="1">
        <v>111180</v>
      </c>
      <c r="B76" s="20">
        <v>43567.969444444447</v>
      </c>
      <c r="C76" s="1" t="s">
        <v>296</v>
      </c>
      <c r="D76" s="1" t="s">
        <v>108</v>
      </c>
      <c r="E76" s="1" t="s">
        <v>109</v>
      </c>
      <c r="F76" s="1" t="s">
        <v>87</v>
      </c>
      <c r="G76" s="1" t="s">
        <v>562</v>
      </c>
      <c r="H76" s="1" t="s">
        <v>51</v>
      </c>
      <c r="I76" s="1" t="s">
        <v>28</v>
      </c>
      <c r="J76" s="1" t="s">
        <v>29</v>
      </c>
      <c r="K76" s="20">
        <v>43655.730555555558</v>
      </c>
      <c r="L76" s="20">
        <v>43573</v>
      </c>
      <c r="M76" s="1">
        <v>0</v>
      </c>
      <c r="N76" s="1">
        <v>1</v>
      </c>
      <c r="O76" s="1" t="s">
        <v>30</v>
      </c>
      <c r="P76" s="1" t="s">
        <v>38</v>
      </c>
      <c r="Q76" s="1">
        <v>15</v>
      </c>
      <c r="R76" s="1">
        <v>1</v>
      </c>
      <c r="S76" s="3" t="s">
        <v>123</v>
      </c>
      <c r="T76" s="3" t="s">
        <v>123</v>
      </c>
      <c r="U76" s="1" t="s">
        <v>32</v>
      </c>
      <c r="V76" s="3" t="str">
        <f t="shared" si="3"/>
        <v>No SLA</v>
      </c>
      <c r="W76" s="2">
        <f t="shared" si="4"/>
        <v>43578</v>
      </c>
      <c r="X76" s="27" t="str">
        <f t="shared" si="5"/>
        <v>NO</v>
      </c>
    </row>
    <row r="77" spans="1:24" ht="12.75" x14ac:dyDescent="0.2">
      <c r="A77" s="1">
        <v>111181</v>
      </c>
      <c r="B77" s="20">
        <v>43568.969444444447</v>
      </c>
      <c r="C77" s="1" t="s">
        <v>242</v>
      </c>
      <c r="D77" s="1" t="s">
        <v>73</v>
      </c>
      <c r="E77" s="1" t="s">
        <v>74</v>
      </c>
      <c r="F77" s="1" t="s">
        <v>27</v>
      </c>
      <c r="G77" s="1" t="s">
        <v>562</v>
      </c>
      <c r="H77" s="1" t="s">
        <v>605</v>
      </c>
      <c r="I77" s="1" t="s">
        <v>28</v>
      </c>
      <c r="J77" s="1" t="s">
        <v>29</v>
      </c>
      <c r="K77" s="20">
        <v>43579.734722222223</v>
      </c>
      <c r="L77" s="20">
        <v>43577</v>
      </c>
      <c r="M77" s="1">
        <v>0</v>
      </c>
      <c r="N77" s="1">
        <v>1</v>
      </c>
      <c r="O77" s="1" t="s">
        <v>30</v>
      </c>
      <c r="P77" s="1" t="s">
        <v>38</v>
      </c>
      <c r="Q77" s="1">
        <v>18</v>
      </c>
      <c r="R77" s="1">
        <v>5</v>
      </c>
      <c r="S77" s="3" t="s">
        <v>123</v>
      </c>
      <c r="T77" s="3" t="s">
        <v>123</v>
      </c>
      <c r="U77" s="1" t="s">
        <v>32</v>
      </c>
      <c r="V77" s="3" t="str">
        <f t="shared" si="3"/>
        <v>SLA</v>
      </c>
      <c r="W77" s="2">
        <f t="shared" si="4"/>
        <v>43577.166666666664</v>
      </c>
      <c r="X77" s="27" t="str">
        <f t="shared" si="5"/>
        <v>NO</v>
      </c>
    </row>
    <row r="78" spans="1:24" ht="12.75" x14ac:dyDescent="0.2">
      <c r="A78" s="1">
        <v>111182</v>
      </c>
      <c r="B78" s="20">
        <v>43569.969444444447</v>
      </c>
      <c r="C78" s="1" t="s">
        <v>310</v>
      </c>
      <c r="D78" s="1" t="s">
        <v>111</v>
      </c>
      <c r="E78" s="1" t="s">
        <v>112</v>
      </c>
      <c r="F78" s="1" t="s">
        <v>87</v>
      </c>
      <c r="G78" s="1" t="s">
        <v>562</v>
      </c>
      <c r="H78" s="1" t="s">
        <v>605</v>
      </c>
      <c r="I78" s="1" t="s">
        <v>58</v>
      </c>
      <c r="J78" s="1" t="s">
        <v>29</v>
      </c>
      <c r="K78" s="20">
        <v>43593.720833333333</v>
      </c>
      <c r="L78" s="20">
        <v>43577</v>
      </c>
      <c r="M78" s="1">
        <v>0</v>
      </c>
      <c r="N78" s="1">
        <v>1</v>
      </c>
      <c r="O78" s="1" t="s">
        <v>30</v>
      </c>
      <c r="P78" s="1" t="s">
        <v>38</v>
      </c>
      <c r="Q78" s="1">
        <v>9</v>
      </c>
      <c r="R78" s="1">
        <v>4</v>
      </c>
      <c r="S78" s="3" t="s">
        <v>123</v>
      </c>
      <c r="T78" s="3" t="s">
        <v>123</v>
      </c>
      <c r="U78" s="1" t="s">
        <v>32</v>
      </c>
      <c r="V78" s="3" t="str">
        <f t="shared" si="3"/>
        <v>SLA</v>
      </c>
      <c r="W78" s="2">
        <f t="shared" si="4"/>
        <v>43580</v>
      </c>
      <c r="X78" s="27" t="str">
        <f t="shared" si="5"/>
        <v>NO</v>
      </c>
    </row>
    <row r="79" spans="1:24" ht="12.75" x14ac:dyDescent="0.2">
      <c r="A79" s="1">
        <v>111183</v>
      </c>
      <c r="B79" s="20">
        <v>43570.969444444447</v>
      </c>
      <c r="C79" s="1" t="s">
        <v>306</v>
      </c>
      <c r="D79" s="1" t="s">
        <v>73</v>
      </c>
      <c r="E79" s="1" t="s">
        <v>74</v>
      </c>
      <c r="F79" s="1" t="s">
        <v>87</v>
      </c>
      <c r="G79" s="1" t="s">
        <v>562</v>
      </c>
      <c r="H79" s="1" t="s">
        <v>605</v>
      </c>
      <c r="I79" s="1" t="s">
        <v>28</v>
      </c>
      <c r="J79" s="1" t="s">
        <v>29</v>
      </c>
      <c r="K79" s="20">
        <v>43620.71875</v>
      </c>
      <c r="L79" s="20">
        <v>43578</v>
      </c>
      <c r="M79" s="1">
        <v>0</v>
      </c>
      <c r="N79" s="1">
        <v>1</v>
      </c>
      <c r="O79" s="1" t="s">
        <v>30</v>
      </c>
      <c r="P79" s="1" t="s">
        <v>38</v>
      </c>
      <c r="Q79" s="1">
        <v>61</v>
      </c>
      <c r="R79" s="1">
        <v>11</v>
      </c>
      <c r="S79" s="3" t="s">
        <v>123</v>
      </c>
      <c r="T79" s="3" t="s">
        <v>123</v>
      </c>
      <c r="U79" s="1" t="s">
        <v>44</v>
      </c>
      <c r="V79" s="3" t="str">
        <f t="shared" si="3"/>
        <v>SLA</v>
      </c>
      <c r="W79" s="2">
        <f t="shared" si="4"/>
        <v>43581</v>
      </c>
      <c r="X79" s="27" t="str">
        <f t="shared" si="5"/>
        <v>NO</v>
      </c>
    </row>
    <row r="80" spans="1:24" ht="12.75" x14ac:dyDescent="0.2">
      <c r="A80" s="1">
        <v>111184</v>
      </c>
      <c r="B80" s="20">
        <v>43571.969444444447</v>
      </c>
      <c r="C80" s="1" t="s">
        <v>240</v>
      </c>
      <c r="D80" s="1" t="s">
        <v>73</v>
      </c>
      <c r="E80" s="1" t="s">
        <v>74</v>
      </c>
      <c r="F80" s="1" t="s">
        <v>27</v>
      </c>
      <c r="G80" s="1" t="s">
        <v>562</v>
      </c>
      <c r="H80" s="1" t="s">
        <v>605</v>
      </c>
      <c r="I80" s="1" t="s">
        <v>28</v>
      </c>
      <c r="J80" s="1" t="s">
        <v>29</v>
      </c>
      <c r="K80" s="20">
        <v>43599.805555555555</v>
      </c>
      <c r="L80" s="20">
        <v>43580</v>
      </c>
      <c r="M80" s="1">
        <v>0</v>
      </c>
      <c r="N80" s="1">
        <v>1</v>
      </c>
      <c r="O80" s="1" t="s">
        <v>30</v>
      </c>
      <c r="P80" s="1" t="s">
        <v>38</v>
      </c>
      <c r="Q80" s="1">
        <v>14</v>
      </c>
      <c r="R80" s="1">
        <v>1</v>
      </c>
      <c r="S80" s="3" t="s">
        <v>123</v>
      </c>
      <c r="T80" s="3" t="s">
        <v>123</v>
      </c>
      <c r="U80" s="1" t="s">
        <v>32</v>
      </c>
      <c r="V80" s="3" t="str">
        <f t="shared" si="3"/>
        <v>SLA</v>
      </c>
      <c r="W80" s="2">
        <f t="shared" si="4"/>
        <v>43580.166666666664</v>
      </c>
      <c r="X80" s="27" t="str">
        <f t="shared" si="5"/>
        <v>NO</v>
      </c>
    </row>
    <row r="81" spans="1:24" ht="12.75" x14ac:dyDescent="0.2">
      <c r="A81" s="1">
        <v>111185</v>
      </c>
      <c r="B81" s="20">
        <v>43572.969444444447</v>
      </c>
      <c r="C81" s="1" t="s">
        <v>311</v>
      </c>
      <c r="D81" s="1" t="s">
        <v>73</v>
      </c>
      <c r="E81" s="1" t="s">
        <v>74</v>
      </c>
      <c r="F81" s="1" t="s">
        <v>87</v>
      </c>
      <c r="G81" s="1" t="s">
        <v>562</v>
      </c>
      <c r="H81" s="1" t="s">
        <v>605</v>
      </c>
      <c r="I81" s="1" t="s">
        <v>28</v>
      </c>
      <c r="J81" s="1" t="s">
        <v>29</v>
      </c>
      <c r="K81" s="20">
        <v>43591.746527777781</v>
      </c>
      <c r="L81" s="20">
        <v>43580</v>
      </c>
      <c r="M81" s="1">
        <v>0</v>
      </c>
      <c r="N81" s="1">
        <v>1</v>
      </c>
      <c r="O81" s="1" t="s">
        <v>30</v>
      </c>
      <c r="P81" s="1" t="s">
        <v>38</v>
      </c>
      <c r="Q81" s="1">
        <v>11</v>
      </c>
      <c r="R81" s="1">
        <v>5</v>
      </c>
      <c r="S81" s="3" t="s">
        <v>123</v>
      </c>
      <c r="T81" s="3" t="s">
        <v>123</v>
      </c>
      <c r="U81" s="1" t="s">
        <v>44</v>
      </c>
      <c r="V81" s="3" t="str">
        <f t="shared" si="3"/>
        <v>SLA</v>
      </c>
      <c r="W81" s="2">
        <f t="shared" si="4"/>
        <v>43585</v>
      </c>
      <c r="X81" s="27" t="str">
        <f t="shared" si="5"/>
        <v>NO</v>
      </c>
    </row>
    <row r="82" spans="1:24" ht="12.75" x14ac:dyDescent="0.2">
      <c r="A82" s="1">
        <v>111186</v>
      </c>
      <c r="B82" s="20">
        <v>43573.969444444447</v>
      </c>
      <c r="C82" s="1" t="s">
        <v>508</v>
      </c>
      <c r="D82" s="1" t="s">
        <v>145</v>
      </c>
      <c r="E82" s="1" t="s">
        <v>146</v>
      </c>
      <c r="F82" s="1" t="s">
        <v>118</v>
      </c>
      <c r="G82" s="1" t="s">
        <v>563</v>
      </c>
      <c r="H82" s="1" t="s">
        <v>605</v>
      </c>
      <c r="I82" s="1" t="s">
        <v>64</v>
      </c>
      <c r="J82" s="1" t="s">
        <v>36</v>
      </c>
      <c r="K82" s="20">
        <v>43580.675694444442</v>
      </c>
      <c r="L82" s="20">
        <v>43581</v>
      </c>
      <c r="M82" s="1">
        <v>1</v>
      </c>
      <c r="N82" s="1">
        <v>1</v>
      </c>
      <c r="O82" s="1" t="s">
        <v>110</v>
      </c>
      <c r="P82" s="1" t="s">
        <v>83</v>
      </c>
      <c r="Q82" s="1">
        <v>5</v>
      </c>
      <c r="R82" s="1">
        <v>0</v>
      </c>
      <c r="S82" s="3" t="s">
        <v>123</v>
      </c>
      <c r="T82" s="3" t="s">
        <v>123</v>
      </c>
      <c r="U82" s="1" t="s">
        <v>32</v>
      </c>
      <c r="V82" s="3" t="str">
        <f t="shared" si="3"/>
        <v>SLA</v>
      </c>
      <c r="W82" s="2">
        <f t="shared" si="4"/>
        <v>43588</v>
      </c>
      <c r="X82" s="27" t="str">
        <f t="shared" si="5"/>
        <v>Yes</v>
      </c>
    </row>
    <row r="83" spans="1:24" ht="12.75" x14ac:dyDescent="0.2">
      <c r="A83" s="1">
        <v>111187</v>
      </c>
      <c r="B83" s="20">
        <v>43574.969444444447</v>
      </c>
      <c r="C83" s="1" t="s">
        <v>240</v>
      </c>
      <c r="D83" s="1" t="s">
        <v>73</v>
      </c>
      <c r="E83" s="1" t="s">
        <v>74</v>
      </c>
      <c r="F83" s="1" t="s">
        <v>87</v>
      </c>
      <c r="G83" s="1" t="s">
        <v>562</v>
      </c>
      <c r="H83" s="1" t="s">
        <v>605</v>
      </c>
      <c r="I83" s="1" t="s">
        <v>28</v>
      </c>
      <c r="J83" s="1" t="s">
        <v>29</v>
      </c>
      <c r="K83" s="20">
        <v>43595.729861111111</v>
      </c>
      <c r="L83" s="20">
        <v>43584</v>
      </c>
      <c r="M83" s="1">
        <v>0</v>
      </c>
      <c r="N83" s="1">
        <v>1</v>
      </c>
      <c r="O83" s="1" t="s">
        <v>30</v>
      </c>
      <c r="P83" s="1" t="s">
        <v>38</v>
      </c>
      <c r="Q83" s="1">
        <v>10</v>
      </c>
      <c r="R83" s="1">
        <v>2</v>
      </c>
      <c r="S83" s="3" t="s">
        <v>123</v>
      </c>
      <c r="T83" s="3" t="s">
        <v>123</v>
      </c>
      <c r="U83" s="1" t="s">
        <v>32</v>
      </c>
      <c r="V83" s="3" t="str">
        <f t="shared" si="3"/>
        <v>SLA</v>
      </c>
      <c r="W83" s="2">
        <f t="shared" si="4"/>
        <v>43587</v>
      </c>
      <c r="X83" s="27" t="str">
        <f t="shared" si="5"/>
        <v>NO</v>
      </c>
    </row>
    <row r="84" spans="1:24" ht="12.75" x14ac:dyDescent="0.2">
      <c r="A84" s="1">
        <v>111188</v>
      </c>
      <c r="B84" s="20">
        <v>43575.969444444447</v>
      </c>
      <c r="C84" s="1" t="s">
        <v>239</v>
      </c>
      <c r="D84" s="1" t="s">
        <v>73</v>
      </c>
      <c r="E84" s="1" t="s">
        <v>74</v>
      </c>
      <c r="F84" s="1" t="s">
        <v>27</v>
      </c>
      <c r="G84" s="1" t="s">
        <v>562</v>
      </c>
      <c r="H84" s="1" t="s">
        <v>605</v>
      </c>
      <c r="I84" s="1" t="s">
        <v>28</v>
      </c>
      <c r="J84" s="1" t="s">
        <v>29</v>
      </c>
      <c r="K84" s="20">
        <v>43620.72152777778</v>
      </c>
      <c r="L84" s="20">
        <v>43585</v>
      </c>
      <c r="M84" s="1">
        <v>0</v>
      </c>
      <c r="N84" s="1">
        <v>1</v>
      </c>
      <c r="O84" s="1" t="s">
        <v>30</v>
      </c>
      <c r="P84" s="1" t="s">
        <v>38</v>
      </c>
      <c r="Q84" s="1">
        <v>45</v>
      </c>
      <c r="R84" s="1">
        <v>3</v>
      </c>
      <c r="S84" s="3" t="s">
        <v>123</v>
      </c>
      <c r="T84" s="3" t="s">
        <v>123</v>
      </c>
      <c r="U84" s="1" t="s">
        <v>44</v>
      </c>
      <c r="V84" s="3" t="str">
        <f t="shared" si="3"/>
        <v>SLA</v>
      </c>
      <c r="W84" s="2">
        <f t="shared" si="4"/>
        <v>43585.166666666664</v>
      </c>
      <c r="X84" s="27" t="str">
        <f t="shared" si="5"/>
        <v>NO</v>
      </c>
    </row>
    <row r="85" spans="1:24" ht="12.75" x14ac:dyDescent="0.2">
      <c r="A85" s="1">
        <v>111189</v>
      </c>
      <c r="B85" s="20">
        <v>43576.969444444447</v>
      </c>
      <c r="C85" s="1" t="s">
        <v>467</v>
      </c>
      <c r="D85" s="1" t="s">
        <v>98</v>
      </c>
      <c r="E85" s="1" t="s">
        <v>99</v>
      </c>
      <c r="F85" s="1" t="s">
        <v>118</v>
      </c>
      <c r="G85" s="1" t="s">
        <v>562</v>
      </c>
      <c r="H85" s="1" t="s">
        <v>51</v>
      </c>
      <c r="I85" s="1" t="s">
        <v>28</v>
      </c>
      <c r="J85" s="1" t="s">
        <v>29</v>
      </c>
      <c r="K85" s="20">
        <v>43714.726388888892</v>
      </c>
      <c r="L85" s="20">
        <v>43586</v>
      </c>
      <c r="M85" s="1">
        <v>0</v>
      </c>
      <c r="N85" s="1">
        <v>1</v>
      </c>
      <c r="O85" s="1" t="s">
        <v>30</v>
      </c>
      <c r="P85" s="1" t="s">
        <v>38</v>
      </c>
      <c r="Q85" s="1">
        <v>20</v>
      </c>
      <c r="R85" s="1">
        <v>1</v>
      </c>
      <c r="S85" s="3" t="s">
        <v>123</v>
      </c>
      <c r="T85" s="3" t="s">
        <v>123</v>
      </c>
      <c r="U85" s="1" t="s">
        <v>32</v>
      </c>
      <c r="V85" s="3" t="str">
        <f t="shared" si="3"/>
        <v>No SLA</v>
      </c>
      <c r="W85" s="2">
        <f t="shared" si="4"/>
        <v>43593</v>
      </c>
      <c r="X85" s="27" t="str">
        <f t="shared" si="5"/>
        <v>NO</v>
      </c>
    </row>
    <row r="86" spans="1:24" ht="12.75" x14ac:dyDescent="0.2">
      <c r="A86" s="1">
        <v>111190</v>
      </c>
      <c r="B86" s="20">
        <v>43577.969444444447</v>
      </c>
      <c r="C86" s="1" t="s">
        <v>481</v>
      </c>
      <c r="D86" s="1" t="s">
        <v>73</v>
      </c>
      <c r="E86" s="1" t="s">
        <v>74</v>
      </c>
      <c r="F86" s="1" t="s">
        <v>118</v>
      </c>
      <c r="G86" s="1" t="s">
        <v>562</v>
      </c>
      <c r="H86" s="1" t="s">
        <v>605</v>
      </c>
      <c r="I86" s="1" t="s">
        <v>28</v>
      </c>
      <c r="J86" s="1" t="s">
        <v>29</v>
      </c>
      <c r="K86" s="20">
        <v>43678.790972222225</v>
      </c>
      <c r="L86" s="20">
        <v>43586</v>
      </c>
      <c r="M86" s="1">
        <v>0</v>
      </c>
      <c r="N86" s="1">
        <v>1</v>
      </c>
      <c r="O86" s="1" t="s">
        <v>30</v>
      </c>
      <c r="P86" s="1" t="s">
        <v>38</v>
      </c>
      <c r="Q86" s="1">
        <v>34</v>
      </c>
      <c r="R86" s="1">
        <v>8</v>
      </c>
      <c r="S86" s="3" t="s">
        <v>123</v>
      </c>
      <c r="T86" s="3" t="s">
        <v>123</v>
      </c>
      <c r="U86" s="1" t="s">
        <v>32</v>
      </c>
      <c r="V86" s="3" t="str">
        <f t="shared" si="3"/>
        <v>SLA</v>
      </c>
      <c r="W86" s="2">
        <f t="shared" si="4"/>
        <v>43593</v>
      </c>
      <c r="X86" s="27" t="str">
        <f t="shared" si="5"/>
        <v>NO</v>
      </c>
    </row>
    <row r="87" spans="1:24" ht="12.75" x14ac:dyDescent="0.2">
      <c r="A87" s="1">
        <v>111192</v>
      </c>
      <c r="B87" s="20">
        <v>43578.969444444447</v>
      </c>
      <c r="C87" s="1" t="s">
        <v>500</v>
      </c>
      <c r="D87" s="1" t="s">
        <v>73</v>
      </c>
      <c r="E87" s="1" t="s">
        <v>74</v>
      </c>
      <c r="F87" s="1" t="s">
        <v>118</v>
      </c>
      <c r="G87" s="1" t="s">
        <v>562</v>
      </c>
      <c r="H87" s="1" t="s">
        <v>605</v>
      </c>
      <c r="I87" s="1" t="s">
        <v>28</v>
      </c>
      <c r="J87" s="1" t="s">
        <v>29</v>
      </c>
      <c r="K87" s="20">
        <v>43619.727083333331</v>
      </c>
      <c r="L87" s="20">
        <v>43588</v>
      </c>
      <c r="M87" s="1">
        <v>0</v>
      </c>
      <c r="N87" s="1">
        <v>1</v>
      </c>
      <c r="O87" s="1" t="s">
        <v>30</v>
      </c>
      <c r="P87" s="1" t="s">
        <v>38</v>
      </c>
      <c r="Q87" s="1">
        <v>23</v>
      </c>
      <c r="R87" s="1">
        <v>4</v>
      </c>
      <c r="S87" s="3" t="s">
        <v>123</v>
      </c>
      <c r="T87" s="3" t="s">
        <v>123</v>
      </c>
      <c r="U87" s="1" t="s">
        <v>32</v>
      </c>
      <c r="V87" s="3" t="str">
        <f t="shared" si="3"/>
        <v>SLA</v>
      </c>
      <c r="W87" s="2">
        <f t="shared" si="4"/>
        <v>43595</v>
      </c>
      <c r="X87" s="27" t="str">
        <f t="shared" si="5"/>
        <v>NO</v>
      </c>
    </row>
    <row r="88" spans="1:24" ht="12.75" x14ac:dyDescent="0.2">
      <c r="A88" s="1">
        <v>111193</v>
      </c>
      <c r="B88" s="20">
        <v>43579.969444444447</v>
      </c>
      <c r="C88" s="1" t="s">
        <v>305</v>
      </c>
      <c r="D88" s="1" t="s">
        <v>45</v>
      </c>
      <c r="E88" s="1" t="s">
        <v>46</v>
      </c>
      <c r="F88" s="1" t="s">
        <v>87</v>
      </c>
      <c r="G88" s="1" t="s">
        <v>562</v>
      </c>
      <c r="H88" s="1" t="s">
        <v>605</v>
      </c>
      <c r="I88" s="1" t="s">
        <v>28</v>
      </c>
      <c r="J88" s="1" t="s">
        <v>29</v>
      </c>
      <c r="K88" s="20">
        <v>43623.734027777777</v>
      </c>
      <c r="L88" s="20">
        <v>43591</v>
      </c>
      <c r="M88" s="1">
        <v>0</v>
      </c>
      <c r="N88" s="1">
        <v>1</v>
      </c>
      <c r="O88" s="1" t="s">
        <v>30</v>
      </c>
      <c r="P88" s="1" t="s">
        <v>31</v>
      </c>
      <c r="Q88" s="1">
        <v>11</v>
      </c>
      <c r="R88" s="1">
        <v>4</v>
      </c>
      <c r="S88" s="3" t="s">
        <v>123</v>
      </c>
      <c r="T88" s="3" t="s">
        <v>123</v>
      </c>
      <c r="U88" s="1" t="s">
        <v>44</v>
      </c>
      <c r="V88" s="3" t="str">
        <f t="shared" si="3"/>
        <v>SLA</v>
      </c>
      <c r="W88" s="2">
        <f t="shared" si="4"/>
        <v>43594</v>
      </c>
      <c r="X88" s="27" t="str">
        <f t="shared" si="5"/>
        <v>NO</v>
      </c>
    </row>
    <row r="89" spans="1:24" ht="12.75" x14ac:dyDescent="0.2">
      <c r="A89" s="1">
        <v>111194</v>
      </c>
      <c r="B89" s="20">
        <v>43580.969444444447</v>
      </c>
      <c r="C89" s="1" t="s">
        <v>309</v>
      </c>
      <c r="D89" s="1" t="s">
        <v>73</v>
      </c>
      <c r="E89" s="1" t="s">
        <v>74</v>
      </c>
      <c r="F89" s="1" t="s">
        <v>87</v>
      </c>
      <c r="G89" s="1" t="s">
        <v>562</v>
      </c>
      <c r="H89" s="1" t="s">
        <v>605</v>
      </c>
      <c r="I89" s="1" t="s">
        <v>28</v>
      </c>
      <c r="J89" s="1" t="s">
        <v>29</v>
      </c>
      <c r="K89" s="20">
        <v>43599.824305555558</v>
      </c>
      <c r="L89" s="20">
        <v>43592</v>
      </c>
      <c r="M89" s="1">
        <v>0</v>
      </c>
      <c r="N89" s="1">
        <v>1</v>
      </c>
      <c r="O89" s="1" t="s">
        <v>30</v>
      </c>
      <c r="P89" s="1" t="s">
        <v>38</v>
      </c>
      <c r="Q89" s="1">
        <v>26</v>
      </c>
      <c r="R89" s="1">
        <v>5</v>
      </c>
      <c r="S89" s="3" t="s">
        <v>123</v>
      </c>
      <c r="T89" s="3" t="s">
        <v>123</v>
      </c>
      <c r="U89" s="1" t="s">
        <v>32</v>
      </c>
      <c r="V89" s="3" t="str">
        <f t="shared" si="3"/>
        <v>SLA</v>
      </c>
      <c r="W89" s="2">
        <f t="shared" si="4"/>
        <v>43595</v>
      </c>
      <c r="X89" s="27" t="str">
        <f t="shared" si="5"/>
        <v>NO</v>
      </c>
    </row>
    <row r="90" spans="1:24" ht="12.75" x14ac:dyDescent="0.2">
      <c r="A90" s="1">
        <v>111195</v>
      </c>
      <c r="B90" s="20">
        <v>43581.969444444447</v>
      </c>
      <c r="C90" s="1" t="s">
        <v>502</v>
      </c>
      <c r="D90" s="1" t="s">
        <v>77</v>
      </c>
      <c r="E90" s="1" t="s">
        <v>78</v>
      </c>
      <c r="F90" s="1" t="s">
        <v>118</v>
      </c>
      <c r="G90" s="1" t="s">
        <v>562</v>
      </c>
      <c r="H90" s="1" t="s">
        <v>51</v>
      </c>
      <c r="I90" s="1" t="s">
        <v>28</v>
      </c>
      <c r="J90" s="1" t="s">
        <v>29</v>
      </c>
      <c r="K90" s="20">
        <v>43614.627083333333</v>
      </c>
      <c r="L90" s="20">
        <v>43592</v>
      </c>
      <c r="M90" s="1">
        <v>0</v>
      </c>
      <c r="N90" s="1">
        <v>1</v>
      </c>
      <c r="O90" s="1" t="s">
        <v>30</v>
      </c>
      <c r="P90" s="1" t="s">
        <v>38</v>
      </c>
      <c r="Q90" s="1">
        <v>17</v>
      </c>
      <c r="R90" s="1">
        <v>4</v>
      </c>
      <c r="S90" s="3" t="s">
        <v>123</v>
      </c>
      <c r="T90" s="3" t="s">
        <v>123</v>
      </c>
      <c r="U90" s="1" t="s">
        <v>32</v>
      </c>
      <c r="V90" s="3" t="str">
        <f t="shared" si="3"/>
        <v>No SLA</v>
      </c>
      <c r="W90" s="2">
        <f t="shared" si="4"/>
        <v>43599</v>
      </c>
      <c r="X90" s="27" t="str">
        <f t="shared" si="5"/>
        <v>NO</v>
      </c>
    </row>
    <row r="91" spans="1:24" ht="12.75" x14ac:dyDescent="0.2">
      <c r="A91" s="1">
        <v>111197</v>
      </c>
      <c r="B91" s="20">
        <v>43582.969444444447</v>
      </c>
      <c r="C91" s="1" t="s">
        <v>487</v>
      </c>
      <c r="D91" s="1" t="s">
        <v>111</v>
      </c>
      <c r="E91" s="1" t="s">
        <v>112</v>
      </c>
      <c r="F91" s="1" t="s">
        <v>118</v>
      </c>
      <c r="G91" s="1" t="s">
        <v>562</v>
      </c>
      <c r="H91" s="1" t="s">
        <v>605</v>
      </c>
      <c r="I91" s="1" t="s">
        <v>58</v>
      </c>
      <c r="J91" s="1" t="s">
        <v>29</v>
      </c>
      <c r="K91" s="20">
        <v>43656.724305555559</v>
      </c>
      <c r="L91" s="20">
        <v>43651</v>
      </c>
      <c r="M91" s="1">
        <v>0</v>
      </c>
      <c r="N91" s="1">
        <v>1</v>
      </c>
      <c r="O91" s="1" t="s">
        <v>30</v>
      </c>
      <c r="P91" s="1" t="s">
        <v>38</v>
      </c>
      <c r="Q91" s="1">
        <v>8</v>
      </c>
      <c r="R91" s="1">
        <v>1</v>
      </c>
      <c r="S91" s="3" t="s">
        <v>123</v>
      </c>
      <c r="T91" s="3" t="s">
        <v>123</v>
      </c>
      <c r="U91" s="1" t="s">
        <v>32</v>
      </c>
      <c r="V91" s="3" t="str">
        <f t="shared" si="3"/>
        <v>SLA</v>
      </c>
      <c r="W91" s="2">
        <f t="shared" si="4"/>
        <v>43658</v>
      </c>
      <c r="X91" s="27" t="str">
        <f t="shared" si="5"/>
        <v>Yes</v>
      </c>
    </row>
    <row r="92" spans="1:24" ht="12.75" x14ac:dyDescent="0.2">
      <c r="A92" s="1">
        <v>111198</v>
      </c>
      <c r="B92" s="20">
        <v>43583.969444444447</v>
      </c>
      <c r="C92" s="1" t="s">
        <v>307</v>
      </c>
      <c r="D92" s="1" t="s">
        <v>98</v>
      </c>
      <c r="E92" s="1" t="s">
        <v>99</v>
      </c>
      <c r="F92" s="1" t="s">
        <v>87</v>
      </c>
      <c r="G92" s="1" t="s">
        <v>562</v>
      </c>
      <c r="H92" s="1" t="s">
        <v>605</v>
      </c>
      <c r="I92" s="1" t="s">
        <v>28</v>
      </c>
      <c r="J92" s="1" t="s">
        <v>29</v>
      </c>
      <c r="K92" s="20">
        <v>43619.728472222225</v>
      </c>
      <c r="L92" s="20">
        <v>43595</v>
      </c>
      <c r="M92" s="1">
        <v>0</v>
      </c>
      <c r="N92" s="1">
        <v>1</v>
      </c>
      <c r="O92" s="1" t="s">
        <v>30</v>
      </c>
      <c r="P92" s="1" t="s">
        <v>38</v>
      </c>
      <c r="Q92" s="1">
        <v>13</v>
      </c>
      <c r="R92" s="1">
        <v>2</v>
      </c>
      <c r="S92" s="3" t="s">
        <v>123</v>
      </c>
      <c r="T92" s="3" t="s">
        <v>123</v>
      </c>
      <c r="U92" s="1" t="s">
        <v>32</v>
      </c>
      <c r="V92" s="3" t="str">
        <f t="shared" si="3"/>
        <v>SLA</v>
      </c>
      <c r="W92" s="2">
        <f t="shared" si="4"/>
        <v>43600</v>
      </c>
      <c r="X92" s="27" t="str">
        <f t="shared" si="5"/>
        <v>NO</v>
      </c>
    </row>
    <row r="93" spans="1:24" ht="12.75" x14ac:dyDescent="0.2">
      <c r="A93" s="1">
        <v>111199</v>
      </c>
      <c r="B93" s="20">
        <v>43584.969444444447</v>
      </c>
      <c r="C93" s="1" t="s">
        <v>308</v>
      </c>
      <c r="D93" s="1" t="s">
        <v>68</v>
      </c>
      <c r="E93" s="1" t="s">
        <v>69</v>
      </c>
      <c r="F93" s="1" t="s">
        <v>87</v>
      </c>
      <c r="G93" s="1" t="s">
        <v>562</v>
      </c>
      <c r="H93" s="1" t="s">
        <v>605</v>
      </c>
      <c r="I93" s="1" t="s">
        <v>28</v>
      </c>
      <c r="J93" s="1" t="s">
        <v>29</v>
      </c>
      <c r="K93" s="20">
        <v>43614.707638888889</v>
      </c>
      <c r="L93" s="20">
        <v>43599</v>
      </c>
      <c r="M93" s="1">
        <v>0</v>
      </c>
      <c r="N93" s="1">
        <v>1</v>
      </c>
      <c r="O93" s="1" t="s">
        <v>30</v>
      </c>
      <c r="P93" s="1" t="s">
        <v>31</v>
      </c>
      <c r="Q93" s="1">
        <v>11</v>
      </c>
      <c r="R93" s="1">
        <v>3</v>
      </c>
      <c r="S93" s="3" t="s">
        <v>123</v>
      </c>
      <c r="T93" s="3" t="s">
        <v>123</v>
      </c>
      <c r="U93" s="1" t="s">
        <v>32</v>
      </c>
      <c r="V93" s="3" t="str">
        <f t="shared" si="3"/>
        <v>SLA</v>
      </c>
      <c r="W93" s="2">
        <f t="shared" si="4"/>
        <v>43602</v>
      </c>
      <c r="X93" s="27" t="str">
        <f t="shared" si="5"/>
        <v>NO</v>
      </c>
    </row>
    <row r="94" spans="1:24" ht="12.75" x14ac:dyDescent="0.2">
      <c r="A94" s="1">
        <v>111200</v>
      </c>
      <c r="B94" s="20">
        <v>43585.969444444447</v>
      </c>
      <c r="C94" s="1" t="s">
        <v>499</v>
      </c>
      <c r="D94" s="1" t="s">
        <v>68</v>
      </c>
      <c r="E94" s="1" t="s">
        <v>69</v>
      </c>
      <c r="F94" s="1" t="s">
        <v>118</v>
      </c>
      <c r="G94" s="1" t="s">
        <v>562</v>
      </c>
      <c r="H94" s="1" t="s">
        <v>605</v>
      </c>
      <c r="I94" s="1" t="s">
        <v>28</v>
      </c>
      <c r="J94" s="1" t="s">
        <v>29</v>
      </c>
      <c r="K94" s="20">
        <v>43619.746527777781</v>
      </c>
      <c r="L94" s="20">
        <v>43599</v>
      </c>
      <c r="M94" s="1">
        <v>0</v>
      </c>
      <c r="N94" s="1">
        <v>1</v>
      </c>
      <c r="O94" s="1" t="s">
        <v>30</v>
      </c>
      <c r="P94" s="1" t="s">
        <v>31</v>
      </c>
      <c r="Q94" s="1">
        <v>25</v>
      </c>
      <c r="R94" s="1">
        <v>3</v>
      </c>
      <c r="S94" s="3" t="s">
        <v>123</v>
      </c>
      <c r="T94" s="3" t="s">
        <v>123</v>
      </c>
      <c r="U94" s="1" t="s">
        <v>44</v>
      </c>
      <c r="V94" s="3" t="str">
        <f t="shared" si="3"/>
        <v>SLA</v>
      </c>
      <c r="W94" s="2">
        <f t="shared" si="4"/>
        <v>43606</v>
      </c>
      <c r="X94" s="27" t="str">
        <f t="shared" si="5"/>
        <v>NO</v>
      </c>
    </row>
    <row r="95" spans="1:24" ht="12.75" x14ac:dyDescent="0.2">
      <c r="A95" s="1">
        <v>111201</v>
      </c>
      <c r="B95" s="20">
        <v>43586.969444444447</v>
      </c>
      <c r="C95" s="1" t="s">
        <v>107</v>
      </c>
      <c r="D95" s="1" t="s">
        <v>98</v>
      </c>
      <c r="E95" s="1" t="s">
        <v>99</v>
      </c>
      <c r="F95" s="1" t="s">
        <v>87</v>
      </c>
      <c r="G95" s="1" t="s">
        <v>562</v>
      </c>
      <c r="H95" s="1" t="s">
        <v>605</v>
      </c>
      <c r="I95" s="1" t="s">
        <v>28</v>
      </c>
      <c r="J95" s="1" t="s">
        <v>29</v>
      </c>
      <c r="K95" s="20">
        <v>43699.786805555559</v>
      </c>
      <c r="L95" s="20">
        <v>43696</v>
      </c>
      <c r="M95" s="1">
        <v>0</v>
      </c>
      <c r="N95" s="1">
        <v>1</v>
      </c>
      <c r="O95" s="1" t="s">
        <v>30</v>
      </c>
      <c r="P95" s="1" t="s">
        <v>38</v>
      </c>
      <c r="Q95" s="1">
        <v>20</v>
      </c>
      <c r="R95" s="1">
        <v>3</v>
      </c>
      <c r="S95" s="3" t="s">
        <v>123</v>
      </c>
      <c r="T95" s="3" t="s">
        <v>123</v>
      </c>
      <c r="U95" s="1" t="s">
        <v>32</v>
      </c>
      <c r="V95" s="3" t="str">
        <f t="shared" si="3"/>
        <v>SLA</v>
      </c>
      <c r="W95" s="2">
        <f t="shared" si="4"/>
        <v>43699</v>
      </c>
      <c r="X95" s="27" t="str">
        <f t="shared" si="5"/>
        <v>NO</v>
      </c>
    </row>
    <row r="96" spans="1:24" ht="12.75" x14ac:dyDescent="0.2">
      <c r="A96" s="1">
        <v>111202</v>
      </c>
      <c r="B96" s="20">
        <v>43587.969444444447</v>
      </c>
      <c r="C96" s="1" t="s">
        <v>556</v>
      </c>
      <c r="D96" s="1" t="s">
        <v>25</v>
      </c>
      <c r="E96" s="1" t="s">
        <v>26</v>
      </c>
      <c r="F96" s="1" t="s">
        <v>192</v>
      </c>
      <c r="G96" s="1" t="s">
        <v>562</v>
      </c>
      <c r="H96" s="1" t="s">
        <v>605</v>
      </c>
      <c r="I96" s="1" t="s">
        <v>28</v>
      </c>
      <c r="J96" s="1" t="s">
        <v>29</v>
      </c>
      <c r="K96" s="20">
        <v>43630.577777777777</v>
      </c>
      <c r="L96" s="20">
        <v>43601</v>
      </c>
      <c r="M96" s="1">
        <v>0</v>
      </c>
      <c r="N96" s="1">
        <v>1</v>
      </c>
      <c r="O96" s="1" t="s">
        <v>30</v>
      </c>
      <c r="P96" s="1" t="s">
        <v>31</v>
      </c>
      <c r="Q96" s="1">
        <v>14</v>
      </c>
      <c r="R96" s="1">
        <v>3</v>
      </c>
      <c r="S96" s="3" t="s">
        <v>123</v>
      </c>
      <c r="T96" s="3" t="s">
        <v>123</v>
      </c>
      <c r="U96" s="1" t="s">
        <v>44</v>
      </c>
      <c r="V96" s="3" t="str">
        <f t="shared" si="3"/>
        <v>SLA</v>
      </c>
      <c r="W96" s="2">
        <f t="shared" si="4"/>
        <v>43615</v>
      </c>
      <c r="X96" s="27" t="str">
        <f t="shared" si="5"/>
        <v>NO</v>
      </c>
    </row>
    <row r="97" spans="1:24" ht="12.75" x14ac:dyDescent="0.2">
      <c r="A97" s="1">
        <v>111203</v>
      </c>
      <c r="B97" s="20">
        <v>43588.969444444447</v>
      </c>
      <c r="C97" s="1" t="s">
        <v>295</v>
      </c>
      <c r="D97" s="1" t="s">
        <v>73</v>
      </c>
      <c r="E97" s="1" t="s">
        <v>74</v>
      </c>
      <c r="F97" s="1" t="s">
        <v>87</v>
      </c>
      <c r="G97" s="1" t="s">
        <v>562</v>
      </c>
      <c r="H97" s="1" t="s">
        <v>605</v>
      </c>
      <c r="I97" s="1" t="s">
        <v>28</v>
      </c>
      <c r="J97" s="1" t="s">
        <v>29</v>
      </c>
      <c r="K97" s="20">
        <v>43656.724999999999</v>
      </c>
      <c r="L97" s="20">
        <v>43601</v>
      </c>
      <c r="M97" s="1">
        <v>0</v>
      </c>
      <c r="N97" s="1">
        <v>1</v>
      </c>
      <c r="O97" s="1" t="s">
        <v>30</v>
      </c>
      <c r="P97" s="1" t="s">
        <v>38</v>
      </c>
      <c r="Q97" s="1">
        <v>9</v>
      </c>
      <c r="R97" s="1">
        <v>2</v>
      </c>
      <c r="S97" s="3" t="s">
        <v>123</v>
      </c>
      <c r="T97" s="3" t="s">
        <v>123</v>
      </c>
      <c r="U97" s="1" t="s">
        <v>32</v>
      </c>
      <c r="V97" s="3" t="str">
        <f t="shared" si="3"/>
        <v>SLA</v>
      </c>
      <c r="W97" s="2">
        <f t="shared" si="4"/>
        <v>43606</v>
      </c>
      <c r="X97" s="27" t="str">
        <f t="shared" si="5"/>
        <v>NO</v>
      </c>
    </row>
    <row r="98" spans="1:24" ht="12.75" x14ac:dyDescent="0.2">
      <c r="A98" s="1">
        <v>111204</v>
      </c>
      <c r="B98" s="20">
        <v>43589.969444444447</v>
      </c>
      <c r="C98" s="1" t="s">
        <v>503</v>
      </c>
      <c r="D98" s="1" t="s">
        <v>25</v>
      </c>
      <c r="E98" s="1" t="s">
        <v>26</v>
      </c>
      <c r="F98" s="1" t="s">
        <v>118</v>
      </c>
      <c r="G98" s="1" t="s">
        <v>562</v>
      </c>
      <c r="H98" s="1" t="s">
        <v>51</v>
      </c>
      <c r="I98" s="1" t="s">
        <v>28</v>
      </c>
      <c r="J98" s="1" t="s">
        <v>29</v>
      </c>
      <c r="K98" s="20">
        <v>43613.557638888888</v>
      </c>
      <c r="L98" s="20">
        <v>43602</v>
      </c>
      <c r="M98" s="1">
        <v>0</v>
      </c>
      <c r="N98" s="1">
        <v>1</v>
      </c>
      <c r="O98" s="1" t="s">
        <v>30</v>
      </c>
      <c r="P98" s="1" t="s">
        <v>31</v>
      </c>
      <c r="Q98" s="1">
        <v>15</v>
      </c>
      <c r="R98" s="1">
        <v>0</v>
      </c>
      <c r="S98" s="3" t="s">
        <v>123</v>
      </c>
      <c r="T98" s="3" t="s">
        <v>123</v>
      </c>
      <c r="U98" s="1" t="s">
        <v>44</v>
      </c>
      <c r="V98" s="3" t="str">
        <f t="shared" si="3"/>
        <v>No SLA</v>
      </c>
      <c r="W98" s="2">
        <f t="shared" si="4"/>
        <v>43609</v>
      </c>
      <c r="X98" s="27" t="str">
        <f t="shared" si="5"/>
        <v>NO</v>
      </c>
    </row>
    <row r="99" spans="1:24" ht="12.75" x14ac:dyDescent="0.2">
      <c r="A99" s="1">
        <v>111205</v>
      </c>
      <c r="B99" s="20">
        <v>43590.969444444447</v>
      </c>
      <c r="C99" s="1" t="s">
        <v>557</v>
      </c>
      <c r="D99" s="1" t="s">
        <v>25</v>
      </c>
      <c r="E99" s="1" t="s">
        <v>26</v>
      </c>
      <c r="F99" s="1" t="s">
        <v>192</v>
      </c>
      <c r="G99" s="1" t="s">
        <v>562</v>
      </c>
      <c r="H99" s="1" t="s">
        <v>51</v>
      </c>
      <c r="I99" s="1" t="s">
        <v>28</v>
      </c>
      <c r="J99" s="1" t="s">
        <v>29</v>
      </c>
      <c r="K99" s="20">
        <v>43602.743750000001</v>
      </c>
      <c r="L99" s="20">
        <v>43603</v>
      </c>
      <c r="M99" s="1">
        <v>0</v>
      </c>
      <c r="N99" s="1">
        <v>1</v>
      </c>
      <c r="O99" s="1" t="s">
        <v>30</v>
      </c>
      <c r="P99" s="1" t="s">
        <v>31</v>
      </c>
      <c r="Q99" s="1">
        <v>6</v>
      </c>
      <c r="R99" s="1">
        <v>2</v>
      </c>
      <c r="S99" s="3" t="s">
        <v>123</v>
      </c>
      <c r="T99" s="3" t="s">
        <v>123</v>
      </c>
      <c r="U99" s="1" t="s">
        <v>32</v>
      </c>
      <c r="V99" s="3" t="str">
        <f t="shared" si="3"/>
        <v>No SLA</v>
      </c>
      <c r="W99" s="2">
        <f t="shared" si="4"/>
        <v>43616</v>
      </c>
      <c r="X99" s="27" t="str">
        <f t="shared" si="5"/>
        <v>Yes</v>
      </c>
    </row>
    <row r="100" spans="1:24" ht="12.75" x14ac:dyDescent="0.2">
      <c r="A100" s="1">
        <v>111206</v>
      </c>
      <c r="B100" s="20">
        <v>43591.969444444447</v>
      </c>
      <c r="C100" s="1" t="s">
        <v>288</v>
      </c>
      <c r="D100" s="1" t="s">
        <v>73</v>
      </c>
      <c r="E100" s="1" t="s">
        <v>74</v>
      </c>
      <c r="F100" s="1" t="s">
        <v>87</v>
      </c>
      <c r="G100" s="1" t="s">
        <v>562</v>
      </c>
      <c r="H100" s="1" t="s">
        <v>605</v>
      </c>
      <c r="I100" s="1" t="s">
        <v>28</v>
      </c>
      <c r="J100" s="1" t="s">
        <v>29</v>
      </c>
      <c r="K100" s="20">
        <v>43704.357638888891</v>
      </c>
      <c r="L100" s="20">
        <v>43607</v>
      </c>
      <c r="M100" s="1">
        <v>0</v>
      </c>
      <c r="N100" s="1">
        <v>1</v>
      </c>
      <c r="O100" s="1" t="s">
        <v>30</v>
      </c>
      <c r="P100" s="1" t="s">
        <v>38</v>
      </c>
      <c r="Q100" s="1">
        <v>46</v>
      </c>
      <c r="R100" s="1">
        <v>3</v>
      </c>
      <c r="S100" s="3" t="s">
        <v>123</v>
      </c>
      <c r="T100" s="3" t="s">
        <v>123</v>
      </c>
      <c r="U100" s="1" t="s">
        <v>32</v>
      </c>
      <c r="V100" s="3" t="str">
        <f t="shared" si="3"/>
        <v>SLA</v>
      </c>
      <c r="W100" s="2">
        <f t="shared" si="4"/>
        <v>43612</v>
      </c>
      <c r="X100" s="27" t="str">
        <f t="shared" si="5"/>
        <v>NO</v>
      </c>
    </row>
    <row r="101" spans="1:24" ht="12.75" x14ac:dyDescent="0.2">
      <c r="A101" s="1">
        <v>111208</v>
      </c>
      <c r="B101" s="20">
        <v>43592.969444444447</v>
      </c>
      <c r="C101" s="1" t="s">
        <v>486</v>
      </c>
      <c r="D101" s="1" t="s">
        <v>73</v>
      </c>
      <c r="E101" s="1" t="s">
        <v>74</v>
      </c>
      <c r="F101" s="1" t="s">
        <v>118</v>
      </c>
      <c r="G101" s="1" t="s">
        <v>562</v>
      </c>
      <c r="H101" s="1" t="s">
        <v>605</v>
      </c>
      <c r="I101" s="1" t="s">
        <v>28</v>
      </c>
      <c r="J101" s="1" t="s">
        <v>29</v>
      </c>
      <c r="K101" s="20">
        <v>43656.726388888892</v>
      </c>
      <c r="L101" s="20">
        <v>43651</v>
      </c>
      <c r="M101" s="1">
        <v>0</v>
      </c>
      <c r="N101" s="1">
        <v>1</v>
      </c>
      <c r="O101" s="1" t="s">
        <v>30</v>
      </c>
      <c r="P101" s="1" t="s">
        <v>38</v>
      </c>
      <c r="Q101" s="1">
        <v>14</v>
      </c>
      <c r="R101" s="1">
        <v>1</v>
      </c>
      <c r="S101" s="3" t="s">
        <v>123</v>
      </c>
      <c r="T101" s="3" t="s">
        <v>123</v>
      </c>
      <c r="U101" s="1" t="s">
        <v>32</v>
      </c>
      <c r="V101" s="3" t="str">
        <f t="shared" si="3"/>
        <v>SLA</v>
      </c>
      <c r="W101" s="2">
        <f t="shared" si="4"/>
        <v>43658</v>
      </c>
      <c r="X101" s="27" t="str">
        <f t="shared" si="5"/>
        <v>Yes</v>
      </c>
    </row>
    <row r="102" spans="1:24" ht="12.75" x14ac:dyDescent="0.2">
      <c r="A102" s="1">
        <v>111210</v>
      </c>
      <c r="B102" s="20">
        <v>43593.969444444447</v>
      </c>
      <c r="C102" s="1" t="s">
        <v>235</v>
      </c>
      <c r="D102" s="1" t="s">
        <v>77</v>
      </c>
      <c r="E102" s="1" t="s">
        <v>78</v>
      </c>
      <c r="F102" s="1" t="s">
        <v>27</v>
      </c>
      <c r="G102" s="1" t="s">
        <v>562</v>
      </c>
      <c r="H102" s="1" t="s">
        <v>605</v>
      </c>
      <c r="I102" s="1" t="s">
        <v>28</v>
      </c>
      <c r="J102" s="1" t="s">
        <v>29</v>
      </c>
      <c r="K102" s="20">
        <v>43630.57916666667</v>
      </c>
      <c r="L102" s="20">
        <v>43626</v>
      </c>
      <c r="M102" s="1">
        <v>0</v>
      </c>
      <c r="N102" s="1">
        <v>1</v>
      </c>
      <c r="O102" s="1" t="s">
        <v>30</v>
      </c>
      <c r="P102" s="1" t="s">
        <v>38</v>
      </c>
      <c r="Q102" s="1">
        <v>9</v>
      </c>
      <c r="R102" s="1">
        <v>5</v>
      </c>
      <c r="S102" s="3" t="s">
        <v>123</v>
      </c>
      <c r="T102" s="3" t="s">
        <v>123</v>
      </c>
      <c r="U102" s="1" t="s">
        <v>32</v>
      </c>
      <c r="V102" s="3" t="str">
        <f t="shared" si="3"/>
        <v>SLA</v>
      </c>
      <c r="W102" s="2">
        <f t="shared" si="4"/>
        <v>43626.166666666664</v>
      </c>
      <c r="X102" s="27" t="str">
        <f t="shared" si="5"/>
        <v>NO</v>
      </c>
    </row>
    <row r="103" spans="1:24" ht="12.75" x14ac:dyDescent="0.2">
      <c r="A103" s="1">
        <v>111211</v>
      </c>
      <c r="B103" s="20">
        <v>43594.969444444447</v>
      </c>
      <c r="C103" s="1" t="s">
        <v>174</v>
      </c>
      <c r="D103" s="1" t="s">
        <v>70</v>
      </c>
      <c r="E103" s="1" t="s">
        <v>71</v>
      </c>
      <c r="F103" s="1" t="s">
        <v>118</v>
      </c>
      <c r="G103" s="1" t="s">
        <v>563</v>
      </c>
      <c r="H103" s="1" t="s">
        <v>605</v>
      </c>
      <c r="I103" s="1" t="s">
        <v>58</v>
      </c>
      <c r="J103" s="1" t="s">
        <v>29</v>
      </c>
      <c r="K103" s="20">
        <v>43739.447916666664</v>
      </c>
      <c r="L103" s="20">
        <v>43613</v>
      </c>
      <c r="M103" s="1">
        <v>0</v>
      </c>
      <c r="N103" s="1">
        <v>1</v>
      </c>
      <c r="O103" s="1" t="s">
        <v>54</v>
      </c>
      <c r="P103" s="1" t="s">
        <v>117</v>
      </c>
      <c r="Q103" s="1">
        <v>7</v>
      </c>
      <c r="R103" s="1">
        <v>0</v>
      </c>
      <c r="S103" s="3" t="s">
        <v>123</v>
      </c>
      <c r="T103" s="3" t="s">
        <v>123</v>
      </c>
      <c r="U103" s="1" t="s">
        <v>32</v>
      </c>
      <c r="V103" s="3" t="str">
        <f t="shared" si="3"/>
        <v>SLA</v>
      </c>
      <c r="W103" s="2">
        <f t="shared" si="4"/>
        <v>43620</v>
      </c>
      <c r="X103" s="27" t="str">
        <f t="shared" si="5"/>
        <v>NO</v>
      </c>
    </row>
    <row r="104" spans="1:24" ht="12.75" x14ac:dyDescent="0.2">
      <c r="A104" s="1">
        <v>111212</v>
      </c>
      <c r="B104" s="20">
        <v>43595.969444444447</v>
      </c>
      <c r="C104" s="1" t="s">
        <v>179</v>
      </c>
      <c r="D104" s="1" t="s">
        <v>45</v>
      </c>
      <c r="E104" s="1" t="s">
        <v>46</v>
      </c>
      <c r="F104" s="1" t="s">
        <v>118</v>
      </c>
      <c r="G104" s="1" t="s">
        <v>562</v>
      </c>
      <c r="H104" s="1" t="s">
        <v>51</v>
      </c>
      <c r="I104" s="1" t="s">
        <v>28</v>
      </c>
      <c r="J104" s="1" t="s">
        <v>29</v>
      </c>
      <c r="K104" s="20">
        <v>43637.759722222225</v>
      </c>
      <c r="L104" s="20">
        <v>43613</v>
      </c>
      <c r="M104" s="1">
        <v>0</v>
      </c>
      <c r="N104" s="1">
        <v>1</v>
      </c>
      <c r="O104" s="1" t="s">
        <v>54</v>
      </c>
      <c r="P104" s="1" t="s">
        <v>31</v>
      </c>
      <c r="Q104" s="1">
        <v>10</v>
      </c>
      <c r="R104" s="1">
        <v>0</v>
      </c>
      <c r="S104" s="3" t="s">
        <v>123</v>
      </c>
      <c r="T104" s="3" t="s">
        <v>123</v>
      </c>
      <c r="U104" s="1" t="s">
        <v>44</v>
      </c>
      <c r="V104" s="3" t="str">
        <f t="shared" si="3"/>
        <v>No SLA</v>
      </c>
      <c r="W104" s="2">
        <f t="shared" si="4"/>
        <v>43620</v>
      </c>
      <c r="X104" s="27" t="str">
        <f t="shared" si="5"/>
        <v>NO</v>
      </c>
    </row>
    <row r="105" spans="1:24" ht="12.75" x14ac:dyDescent="0.2">
      <c r="A105" s="1">
        <v>111213</v>
      </c>
      <c r="B105" s="20">
        <v>43596.969444444447</v>
      </c>
      <c r="C105" s="1" t="s">
        <v>501</v>
      </c>
      <c r="D105" s="1" t="s">
        <v>183</v>
      </c>
      <c r="E105" s="1" t="s">
        <v>184</v>
      </c>
      <c r="F105" s="1" t="s">
        <v>118</v>
      </c>
      <c r="G105" s="1" t="s">
        <v>562</v>
      </c>
      <c r="H105" s="1" t="s">
        <v>51</v>
      </c>
      <c r="I105" s="1" t="s">
        <v>28</v>
      </c>
      <c r="J105" s="1" t="s">
        <v>29</v>
      </c>
      <c r="K105" s="20">
        <v>43616.745138888888</v>
      </c>
      <c r="L105" s="20">
        <v>43614</v>
      </c>
      <c r="M105" s="1">
        <v>0</v>
      </c>
      <c r="N105" s="1">
        <v>1</v>
      </c>
      <c r="O105" s="1" t="s">
        <v>54</v>
      </c>
      <c r="P105" s="1" t="s">
        <v>38</v>
      </c>
      <c r="Q105" s="1">
        <v>14</v>
      </c>
      <c r="R105" s="1">
        <v>1</v>
      </c>
      <c r="S105" s="3" t="s">
        <v>123</v>
      </c>
      <c r="T105" s="3" t="s">
        <v>123</v>
      </c>
      <c r="U105" s="1" t="s">
        <v>44</v>
      </c>
      <c r="V105" s="3" t="str">
        <f t="shared" si="3"/>
        <v>No SLA</v>
      </c>
      <c r="W105" s="2">
        <f t="shared" si="4"/>
        <v>43621</v>
      </c>
      <c r="X105" s="27" t="str">
        <f t="shared" si="5"/>
        <v>Yes</v>
      </c>
    </row>
    <row r="106" spans="1:24" ht="12.75" x14ac:dyDescent="0.2">
      <c r="A106" s="1">
        <v>111214</v>
      </c>
      <c r="B106" s="20">
        <v>43597.969444444447</v>
      </c>
      <c r="C106" s="1" t="s">
        <v>466</v>
      </c>
      <c r="D106" s="1" t="s">
        <v>73</v>
      </c>
      <c r="E106" s="1" t="s">
        <v>74</v>
      </c>
      <c r="F106" s="1" t="s">
        <v>118</v>
      </c>
      <c r="G106" s="1" t="s">
        <v>562</v>
      </c>
      <c r="H106" s="1" t="s">
        <v>605</v>
      </c>
      <c r="I106" s="1" t="s">
        <v>28</v>
      </c>
      <c r="J106" s="1" t="s">
        <v>29</v>
      </c>
      <c r="K106" s="20">
        <v>43717.524305555555</v>
      </c>
      <c r="L106" s="20">
        <v>43714</v>
      </c>
      <c r="M106" s="1">
        <v>0</v>
      </c>
      <c r="N106" s="1">
        <v>1</v>
      </c>
      <c r="O106" s="1" t="s">
        <v>30</v>
      </c>
      <c r="P106" s="1" t="s">
        <v>38</v>
      </c>
      <c r="Q106" s="1">
        <v>17</v>
      </c>
      <c r="R106" s="1">
        <v>5</v>
      </c>
      <c r="S106" s="3" t="s">
        <v>123</v>
      </c>
      <c r="T106" s="3" t="s">
        <v>123</v>
      </c>
      <c r="U106" s="1" t="s">
        <v>32</v>
      </c>
      <c r="V106" s="3" t="str">
        <f t="shared" si="3"/>
        <v>SLA</v>
      </c>
      <c r="W106" s="2">
        <f t="shared" si="4"/>
        <v>43721</v>
      </c>
      <c r="X106" s="27" t="str">
        <f t="shared" si="5"/>
        <v>Yes</v>
      </c>
    </row>
    <row r="107" spans="1:24" ht="12.75" x14ac:dyDescent="0.2">
      <c r="A107" s="1">
        <v>111216</v>
      </c>
      <c r="B107" s="20">
        <v>43598.969444444447</v>
      </c>
      <c r="C107" s="1" t="s">
        <v>302</v>
      </c>
      <c r="D107" s="1" t="s">
        <v>77</v>
      </c>
      <c r="E107" s="1" t="s">
        <v>78</v>
      </c>
      <c r="F107" s="1" t="s">
        <v>87</v>
      </c>
      <c r="G107" s="1" t="s">
        <v>562</v>
      </c>
      <c r="H107" s="1" t="s">
        <v>605</v>
      </c>
      <c r="I107" s="1" t="s">
        <v>28</v>
      </c>
      <c r="J107" s="1" t="s">
        <v>29</v>
      </c>
      <c r="K107" s="20">
        <v>43637.615972222222</v>
      </c>
      <c r="L107" s="20">
        <v>43636</v>
      </c>
      <c r="M107" s="1">
        <v>0</v>
      </c>
      <c r="N107" s="1">
        <v>1</v>
      </c>
      <c r="O107" s="1" t="s">
        <v>30</v>
      </c>
      <c r="P107" s="1" t="s">
        <v>38</v>
      </c>
      <c r="Q107" s="1">
        <v>14</v>
      </c>
      <c r="R107" s="1">
        <v>3</v>
      </c>
      <c r="S107" s="3" t="s">
        <v>123</v>
      </c>
      <c r="T107" s="3" t="s">
        <v>123</v>
      </c>
      <c r="U107" s="1" t="s">
        <v>32</v>
      </c>
      <c r="V107" s="3" t="str">
        <f t="shared" si="3"/>
        <v>SLA</v>
      </c>
      <c r="W107" s="2">
        <f t="shared" si="4"/>
        <v>43641</v>
      </c>
      <c r="X107" s="27" t="str">
        <f t="shared" si="5"/>
        <v>Yes</v>
      </c>
    </row>
    <row r="108" spans="1:24" ht="12.75" x14ac:dyDescent="0.2">
      <c r="A108" s="1">
        <v>111217</v>
      </c>
      <c r="B108" s="20">
        <v>43599.969444444447</v>
      </c>
      <c r="C108" s="1" t="s">
        <v>304</v>
      </c>
      <c r="D108" s="1" t="s">
        <v>77</v>
      </c>
      <c r="E108" s="1" t="s">
        <v>78</v>
      </c>
      <c r="F108" s="1" t="s">
        <v>87</v>
      </c>
      <c r="G108" s="1" t="s">
        <v>562</v>
      </c>
      <c r="H108" s="1" t="s">
        <v>605</v>
      </c>
      <c r="I108" s="1" t="s">
        <v>28</v>
      </c>
      <c r="J108" s="1" t="s">
        <v>29</v>
      </c>
      <c r="K108" s="20">
        <v>43630.584722222222</v>
      </c>
      <c r="L108" s="20">
        <v>43626</v>
      </c>
      <c r="M108" s="1">
        <v>0</v>
      </c>
      <c r="N108" s="1">
        <v>1</v>
      </c>
      <c r="O108" s="1" t="s">
        <v>30</v>
      </c>
      <c r="P108" s="1" t="s">
        <v>38</v>
      </c>
      <c r="Q108" s="1">
        <v>8</v>
      </c>
      <c r="R108" s="1">
        <v>3</v>
      </c>
      <c r="S108" s="3" t="s">
        <v>123</v>
      </c>
      <c r="T108" s="3" t="s">
        <v>123</v>
      </c>
      <c r="U108" s="1" t="s">
        <v>32</v>
      </c>
      <c r="V108" s="3" t="str">
        <f t="shared" si="3"/>
        <v>SLA</v>
      </c>
      <c r="W108" s="2">
        <f t="shared" si="4"/>
        <v>43629</v>
      </c>
      <c r="X108" s="27" t="str">
        <f t="shared" si="5"/>
        <v>NO</v>
      </c>
    </row>
    <row r="109" spans="1:24" ht="12.75" x14ac:dyDescent="0.2">
      <c r="A109" s="1">
        <v>111219</v>
      </c>
      <c r="B109" s="20">
        <v>43600.969444444447</v>
      </c>
      <c r="C109" s="1" t="s">
        <v>238</v>
      </c>
      <c r="D109" s="1" t="s">
        <v>75</v>
      </c>
      <c r="E109" s="1" t="s">
        <v>76</v>
      </c>
      <c r="F109" s="1" t="s">
        <v>27</v>
      </c>
      <c r="G109" s="1" t="s">
        <v>562</v>
      </c>
      <c r="H109" s="1" t="s">
        <v>51</v>
      </c>
      <c r="I109" s="1" t="s">
        <v>28</v>
      </c>
      <c r="J109" s="1" t="s">
        <v>29</v>
      </c>
      <c r="K109" s="20">
        <v>43626.619444444441</v>
      </c>
      <c r="L109" s="20">
        <v>43626</v>
      </c>
      <c r="M109" s="1">
        <v>0</v>
      </c>
      <c r="N109" s="1">
        <v>1</v>
      </c>
      <c r="O109" s="1" t="s">
        <v>30</v>
      </c>
      <c r="P109" s="1" t="s">
        <v>38</v>
      </c>
      <c r="Q109" s="1">
        <v>14</v>
      </c>
      <c r="R109" s="1">
        <v>6</v>
      </c>
      <c r="S109" s="3" t="s">
        <v>123</v>
      </c>
      <c r="T109" s="3" t="s">
        <v>123</v>
      </c>
      <c r="U109" s="1" t="s">
        <v>32</v>
      </c>
      <c r="V109" s="3" t="str">
        <f t="shared" si="3"/>
        <v>No SLA</v>
      </c>
      <c r="W109" s="2">
        <f t="shared" si="4"/>
        <v>43626.166666666664</v>
      </c>
      <c r="X109" s="27" t="str">
        <f t="shared" si="5"/>
        <v>NO</v>
      </c>
    </row>
    <row r="110" spans="1:24" ht="12.75" x14ac:dyDescent="0.2">
      <c r="A110" s="1">
        <v>111220</v>
      </c>
      <c r="B110" s="20">
        <v>43601.969444444447</v>
      </c>
      <c r="C110" s="1" t="s">
        <v>301</v>
      </c>
      <c r="D110" s="1" t="s">
        <v>111</v>
      </c>
      <c r="E110" s="1" t="s">
        <v>112</v>
      </c>
      <c r="F110" s="1" t="s">
        <v>87</v>
      </c>
      <c r="G110" s="1" t="s">
        <v>562</v>
      </c>
      <c r="H110" s="1" t="s">
        <v>605</v>
      </c>
      <c r="I110" s="1" t="s">
        <v>28</v>
      </c>
      <c r="J110" s="1" t="s">
        <v>29</v>
      </c>
      <c r="K110" s="20">
        <v>43637.755555555559</v>
      </c>
      <c r="L110" s="20">
        <v>43626</v>
      </c>
      <c r="M110" s="1">
        <v>0</v>
      </c>
      <c r="N110" s="1">
        <v>1</v>
      </c>
      <c r="O110" s="1" t="s">
        <v>54</v>
      </c>
      <c r="P110" s="1" t="s">
        <v>31</v>
      </c>
      <c r="Q110" s="1">
        <v>17</v>
      </c>
      <c r="R110" s="1">
        <v>1</v>
      </c>
      <c r="S110" s="3" t="s">
        <v>123</v>
      </c>
      <c r="T110" s="3" t="s">
        <v>123</v>
      </c>
      <c r="U110" s="1" t="s">
        <v>32</v>
      </c>
      <c r="V110" s="3" t="str">
        <f t="shared" si="3"/>
        <v>SLA</v>
      </c>
      <c r="W110" s="2">
        <f t="shared" si="4"/>
        <v>43629</v>
      </c>
      <c r="X110" s="27" t="str">
        <f t="shared" si="5"/>
        <v>NO</v>
      </c>
    </row>
    <row r="111" spans="1:24" ht="12.75" x14ac:dyDescent="0.2">
      <c r="A111" s="1">
        <v>111221</v>
      </c>
      <c r="B111" s="20">
        <v>43602.969444444447</v>
      </c>
      <c r="C111" s="1" t="s">
        <v>303</v>
      </c>
      <c r="D111" s="1" t="s">
        <v>77</v>
      </c>
      <c r="E111" s="1" t="s">
        <v>78</v>
      </c>
      <c r="F111" s="1" t="s">
        <v>87</v>
      </c>
      <c r="G111" s="1" t="s">
        <v>562</v>
      </c>
      <c r="H111" s="1" t="s">
        <v>605</v>
      </c>
      <c r="I111" s="1" t="s">
        <v>28</v>
      </c>
      <c r="J111" s="1" t="s">
        <v>29</v>
      </c>
      <c r="K111" s="20">
        <v>43630.737500000003</v>
      </c>
      <c r="L111" s="20">
        <v>43629</v>
      </c>
      <c r="M111" s="1">
        <v>0</v>
      </c>
      <c r="N111" s="1">
        <v>1</v>
      </c>
      <c r="O111" s="1" t="s">
        <v>30</v>
      </c>
      <c r="P111" s="1" t="s">
        <v>38</v>
      </c>
      <c r="Q111" s="1">
        <v>15</v>
      </c>
      <c r="R111" s="1">
        <v>6</v>
      </c>
      <c r="S111" s="3" t="s">
        <v>123</v>
      </c>
      <c r="T111" s="3" t="s">
        <v>123</v>
      </c>
      <c r="U111" s="1" t="s">
        <v>32</v>
      </c>
      <c r="V111" s="3" t="str">
        <f t="shared" si="3"/>
        <v>SLA</v>
      </c>
      <c r="W111" s="2">
        <f t="shared" si="4"/>
        <v>43634</v>
      </c>
      <c r="X111" s="27" t="str">
        <f t="shared" si="5"/>
        <v>Yes</v>
      </c>
    </row>
    <row r="112" spans="1:24" ht="12.75" x14ac:dyDescent="0.2">
      <c r="A112" s="1">
        <v>111222</v>
      </c>
      <c r="B112" s="20">
        <v>43603.969444444447</v>
      </c>
      <c r="C112" s="1" t="s">
        <v>234</v>
      </c>
      <c r="D112" s="1" t="s">
        <v>75</v>
      </c>
      <c r="E112" s="1" t="s">
        <v>76</v>
      </c>
      <c r="F112" s="1" t="s">
        <v>27</v>
      </c>
      <c r="G112" s="1" t="s">
        <v>562</v>
      </c>
      <c r="H112" s="1" t="s">
        <v>605</v>
      </c>
      <c r="I112" s="1" t="s">
        <v>28</v>
      </c>
      <c r="J112" s="1" t="s">
        <v>29</v>
      </c>
      <c r="K112" s="20">
        <v>43630.588888888888</v>
      </c>
      <c r="L112" s="20">
        <v>43623</v>
      </c>
      <c r="M112" s="1">
        <v>0</v>
      </c>
      <c r="N112" s="1">
        <v>1</v>
      </c>
      <c r="O112" s="1" t="s">
        <v>30</v>
      </c>
      <c r="P112" s="1" t="s">
        <v>38</v>
      </c>
      <c r="Q112" s="1">
        <v>25</v>
      </c>
      <c r="R112" s="1">
        <v>8</v>
      </c>
      <c r="S112" s="3" t="s">
        <v>123</v>
      </c>
      <c r="T112" s="3" t="s">
        <v>123</v>
      </c>
      <c r="U112" s="1" t="s">
        <v>32</v>
      </c>
      <c r="V112" s="3" t="str">
        <f t="shared" si="3"/>
        <v>SLA</v>
      </c>
      <c r="W112" s="2">
        <f t="shared" si="4"/>
        <v>43623.166666666664</v>
      </c>
      <c r="X112" s="27" t="str">
        <f t="shared" si="5"/>
        <v>NO</v>
      </c>
    </row>
    <row r="113" spans="1:24" ht="12.75" x14ac:dyDescent="0.2">
      <c r="A113" s="1">
        <v>111223</v>
      </c>
      <c r="B113" s="20">
        <v>43604.969444444447</v>
      </c>
      <c r="C113" s="1" t="s">
        <v>182</v>
      </c>
      <c r="D113" s="1" t="s">
        <v>45</v>
      </c>
      <c r="E113" s="1" t="s">
        <v>46</v>
      </c>
      <c r="F113" s="1" t="s">
        <v>118</v>
      </c>
      <c r="G113" s="1" t="s">
        <v>562</v>
      </c>
      <c r="H113" s="1" t="s">
        <v>51</v>
      </c>
      <c r="I113" s="1" t="s">
        <v>28</v>
      </c>
      <c r="J113" s="1" t="s">
        <v>29</v>
      </c>
      <c r="K113" s="20">
        <v>43626.620138888888</v>
      </c>
      <c r="L113" s="20">
        <v>43620</v>
      </c>
      <c r="M113" s="1">
        <v>0</v>
      </c>
      <c r="N113" s="1">
        <v>1</v>
      </c>
      <c r="O113" s="1" t="s">
        <v>30</v>
      </c>
      <c r="P113" s="1" t="s">
        <v>31</v>
      </c>
      <c r="Q113" s="1">
        <v>9</v>
      </c>
      <c r="R113" s="1">
        <v>0</v>
      </c>
      <c r="S113" s="3" t="s">
        <v>123</v>
      </c>
      <c r="T113" s="3" t="s">
        <v>123</v>
      </c>
      <c r="U113" s="1" t="s">
        <v>44</v>
      </c>
      <c r="V113" s="3" t="str">
        <f t="shared" si="3"/>
        <v>No SLA</v>
      </c>
      <c r="W113" s="2">
        <f t="shared" si="4"/>
        <v>43627</v>
      </c>
      <c r="X113" s="27" t="str">
        <f t="shared" si="5"/>
        <v>Yes</v>
      </c>
    </row>
    <row r="114" spans="1:24" ht="12.75" x14ac:dyDescent="0.2">
      <c r="A114" s="1">
        <v>111224</v>
      </c>
      <c r="B114" s="20">
        <v>43605.969444444447</v>
      </c>
      <c r="C114" s="1" t="s">
        <v>113</v>
      </c>
      <c r="D114" s="1" t="s">
        <v>75</v>
      </c>
      <c r="E114" s="1" t="s">
        <v>76</v>
      </c>
      <c r="F114" s="1" t="s">
        <v>87</v>
      </c>
      <c r="G114" s="1" t="s">
        <v>562</v>
      </c>
      <c r="H114" s="1" t="s">
        <v>605</v>
      </c>
      <c r="I114" s="1" t="s">
        <v>28</v>
      </c>
      <c r="J114" s="1" t="s">
        <v>29</v>
      </c>
      <c r="K114" s="20">
        <v>43637.685416666667</v>
      </c>
      <c r="L114" s="20">
        <v>43626</v>
      </c>
      <c r="M114" s="1">
        <v>0</v>
      </c>
      <c r="N114" s="1">
        <v>1</v>
      </c>
      <c r="O114" s="1" t="s">
        <v>30</v>
      </c>
      <c r="P114" s="1" t="s">
        <v>38</v>
      </c>
      <c r="Q114" s="1">
        <v>8</v>
      </c>
      <c r="R114" s="1">
        <v>3</v>
      </c>
      <c r="S114" s="3" t="s">
        <v>123</v>
      </c>
      <c r="T114" s="3" t="s">
        <v>123</v>
      </c>
      <c r="U114" s="1" t="s">
        <v>32</v>
      </c>
      <c r="V114" s="3" t="str">
        <f t="shared" si="3"/>
        <v>SLA</v>
      </c>
      <c r="W114" s="2">
        <f t="shared" si="4"/>
        <v>43629</v>
      </c>
      <c r="X114" s="27" t="str">
        <f t="shared" si="5"/>
        <v>NO</v>
      </c>
    </row>
    <row r="115" spans="1:24" ht="12.75" x14ac:dyDescent="0.2">
      <c r="A115" s="1">
        <v>111225</v>
      </c>
      <c r="B115" s="20">
        <v>43606.969444444447</v>
      </c>
      <c r="C115" s="1" t="s">
        <v>237</v>
      </c>
      <c r="D115" s="1" t="s">
        <v>68</v>
      </c>
      <c r="E115" s="1" t="s">
        <v>69</v>
      </c>
      <c r="F115" s="1" t="s">
        <v>27</v>
      </c>
      <c r="G115" s="1" t="s">
        <v>562</v>
      </c>
      <c r="H115" s="1" t="s">
        <v>605</v>
      </c>
      <c r="I115" s="1" t="s">
        <v>28</v>
      </c>
      <c r="J115" s="1" t="s">
        <v>29</v>
      </c>
      <c r="K115" s="20">
        <v>43629.54583333333</v>
      </c>
      <c r="L115" s="20">
        <v>43622</v>
      </c>
      <c r="M115" s="1">
        <v>0</v>
      </c>
      <c r="N115" s="1">
        <v>1</v>
      </c>
      <c r="O115" s="1" t="s">
        <v>30</v>
      </c>
      <c r="P115" s="1" t="s">
        <v>31</v>
      </c>
      <c r="Q115" s="1">
        <v>11</v>
      </c>
      <c r="R115" s="1">
        <v>1</v>
      </c>
      <c r="S115" s="3" t="s">
        <v>123</v>
      </c>
      <c r="T115" s="3" t="s">
        <v>123</v>
      </c>
      <c r="U115" s="1" t="s">
        <v>44</v>
      </c>
      <c r="V115" s="3" t="str">
        <f t="shared" si="3"/>
        <v>SLA</v>
      </c>
      <c r="W115" s="2">
        <f t="shared" si="4"/>
        <v>43622.166666666664</v>
      </c>
      <c r="X115" s="27" t="str">
        <f t="shared" si="5"/>
        <v>NO</v>
      </c>
    </row>
    <row r="116" spans="1:24" ht="12.75" x14ac:dyDescent="0.2">
      <c r="A116" s="1">
        <v>111226</v>
      </c>
      <c r="B116" s="20">
        <v>43607.969444444447</v>
      </c>
      <c r="C116" s="1" t="s">
        <v>497</v>
      </c>
      <c r="D116" s="1" t="s">
        <v>77</v>
      </c>
      <c r="E116" s="1" t="s">
        <v>78</v>
      </c>
      <c r="F116" s="1" t="s">
        <v>118</v>
      </c>
      <c r="G116" s="1" t="s">
        <v>562</v>
      </c>
      <c r="H116" s="1" t="s">
        <v>605</v>
      </c>
      <c r="I116" s="1" t="s">
        <v>28</v>
      </c>
      <c r="J116" s="1" t="s">
        <v>29</v>
      </c>
      <c r="K116" s="20">
        <v>43635.759027777778</v>
      </c>
      <c r="L116" s="20">
        <v>43635</v>
      </c>
      <c r="M116" s="1">
        <v>0</v>
      </c>
      <c r="N116" s="1">
        <v>1</v>
      </c>
      <c r="O116" s="1" t="s">
        <v>30</v>
      </c>
      <c r="P116" s="1" t="s">
        <v>38</v>
      </c>
      <c r="Q116" s="1">
        <v>17</v>
      </c>
      <c r="R116" s="1">
        <v>8</v>
      </c>
      <c r="S116" s="3" t="s">
        <v>123</v>
      </c>
      <c r="T116" s="3" t="s">
        <v>123</v>
      </c>
      <c r="U116" s="1" t="s">
        <v>32</v>
      </c>
      <c r="V116" s="3" t="str">
        <f t="shared" si="3"/>
        <v>SLA</v>
      </c>
      <c r="W116" s="2">
        <f t="shared" si="4"/>
        <v>43642</v>
      </c>
      <c r="X116" s="27" t="str">
        <f t="shared" si="5"/>
        <v>Yes</v>
      </c>
    </row>
    <row r="117" spans="1:24" ht="12.75" x14ac:dyDescent="0.2">
      <c r="A117" s="1">
        <v>111227</v>
      </c>
      <c r="B117" s="20">
        <v>43608.969444444447</v>
      </c>
      <c r="C117" s="1" t="s">
        <v>273</v>
      </c>
      <c r="D117" s="1" t="s">
        <v>45</v>
      </c>
      <c r="E117" s="1" t="s">
        <v>46</v>
      </c>
      <c r="F117" s="1" t="s">
        <v>87</v>
      </c>
      <c r="G117" s="1" t="s">
        <v>562</v>
      </c>
      <c r="H117" s="1" t="s">
        <v>605</v>
      </c>
      <c r="I117" s="1" t="s">
        <v>28</v>
      </c>
      <c r="J117" s="1" t="s">
        <v>29</v>
      </c>
      <c r="K117" s="20">
        <v>43790.745833333334</v>
      </c>
      <c r="L117" s="20">
        <v>43624</v>
      </c>
      <c r="M117" s="1">
        <v>0</v>
      </c>
      <c r="N117" s="1">
        <v>1</v>
      </c>
      <c r="O117" s="1" t="s">
        <v>30</v>
      </c>
      <c r="P117" s="1" t="s">
        <v>31</v>
      </c>
      <c r="Q117" s="1">
        <v>32</v>
      </c>
      <c r="R117" s="1">
        <v>4</v>
      </c>
      <c r="S117" s="3" t="s">
        <v>123</v>
      </c>
      <c r="T117" s="3" t="s">
        <v>123</v>
      </c>
      <c r="U117" s="1" t="s">
        <v>44</v>
      </c>
      <c r="V117" s="3" t="str">
        <f t="shared" si="3"/>
        <v>SLA</v>
      </c>
      <c r="W117" s="2">
        <f t="shared" si="4"/>
        <v>43628</v>
      </c>
      <c r="X117" s="27" t="str">
        <f t="shared" si="5"/>
        <v>NO</v>
      </c>
    </row>
    <row r="118" spans="1:24" ht="12.75" x14ac:dyDescent="0.2">
      <c r="A118" s="1">
        <v>111228</v>
      </c>
      <c r="B118" s="20">
        <v>43609.969444444447</v>
      </c>
      <c r="C118" s="1" t="s">
        <v>491</v>
      </c>
      <c r="D118" s="1" t="s">
        <v>75</v>
      </c>
      <c r="E118" s="1" t="s">
        <v>76</v>
      </c>
      <c r="F118" s="1" t="s">
        <v>118</v>
      </c>
      <c r="G118" s="1" t="s">
        <v>562</v>
      </c>
      <c r="H118" s="1" t="s">
        <v>51</v>
      </c>
      <c r="I118" s="1" t="s">
        <v>28</v>
      </c>
      <c r="J118" s="1" t="s">
        <v>29</v>
      </c>
      <c r="K118" s="20">
        <v>43650.805555555555</v>
      </c>
      <c r="L118" s="20">
        <v>43627</v>
      </c>
      <c r="M118" s="1">
        <v>0</v>
      </c>
      <c r="N118" s="1">
        <v>1</v>
      </c>
      <c r="O118" s="1" t="s">
        <v>30</v>
      </c>
      <c r="P118" s="1" t="s">
        <v>38</v>
      </c>
      <c r="Q118" s="1">
        <v>4</v>
      </c>
      <c r="R118" s="1">
        <v>0</v>
      </c>
      <c r="S118" s="3" t="s">
        <v>123</v>
      </c>
      <c r="T118" s="3" t="s">
        <v>123</v>
      </c>
      <c r="U118" s="1" t="s">
        <v>32</v>
      </c>
      <c r="V118" s="3" t="str">
        <f t="shared" si="3"/>
        <v>No SLA</v>
      </c>
      <c r="W118" s="2">
        <f t="shared" si="4"/>
        <v>43634</v>
      </c>
      <c r="X118" s="27" t="str">
        <f t="shared" si="5"/>
        <v>NO</v>
      </c>
    </row>
    <row r="119" spans="1:24" ht="12.75" x14ac:dyDescent="0.2">
      <c r="A119" s="1">
        <v>111229</v>
      </c>
      <c r="B119" s="20">
        <v>43610.969444444447</v>
      </c>
      <c r="C119" s="1" t="s">
        <v>498</v>
      </c>
      <c r="D119" s="1" t="s">
        <v>77</v>
      </c>
      <c r="E119" s="1" t="s">
        <v>78</v>
      </c>
      <c r="F119" s="1" t="s">
        <v>118</v>
      </c>
      <c r="G119" s="1" t="s">
        <v>562</v>
      </c>
      <c r="H119" s="1" t="s">
        <v>51</v>
      </c>
      <c r="I119" s="1" t="s">
        <v>28</v>
      </c>
      <c r="J119" s="1" t="s">
        <v>29</v>
      </c>
      <c r="K119" s="20">
        <v>43629.734722222223</v>
      </c>
      <c r="L119" s="20">
        <v>43627</v>
      </c>
      <c r="M119" s="1">
        <v>0</v>
      </c>
      <c r="N119" s="1">
        <v>1</v>
      </c>
      <c r="O119" s="1" t="s">
        <v>30</v>
      </c>
      <c r="P119" s="1" t="s">
        <v>38</v>
      </c>
      <c r="Q119" s="1">
        <v>11</v>
      </c>
      <c r="R119" s="1">
        <v>0</v>
      </c>
      <c r="S119" s="3" t="s">
        <v>123</v>
      </c>
      <c r="T119" s="3" t="s">
        <v>123</v>
      </c>
      <c r="U119" s="1" t="s">
        <v>32</v>
      </c>
      <c r="V119" s="3" t="str">
        <f t="shared" si="3"/>
        <v>No SLA</v>
      </c>
      <c r="W119" s="2">
        <f t="shared" si="4"/>
        <v>43634</v>
      </c>
      <c r="X119" s="27" t="str">
        <f t="shared" si="5"/>
        <v>Yes</v>
      </c>
    </row>
    <row r="120" spans="1:24" ht="12.75" x14ac:dyDescent="0.2">
      <c r="A120" s="1">
        <v>111230</v>
      </c>
      <c r="B120" s="20">
        <v>43611.969444444447</v>
      </c>
      <c r="C120" s="1" t="s">
        <v>494</v>
      </c>
      <c r="D120" s="1" t="s">
        <v>73</v>
      </c>
      <c r="E120" s="1" t="s">
        <v>74</v>
      </c>
      <c r="F120" s="1" t="s">
        <v>118</v>
      </c>
      <c r="G120" s="1" t="s">
        <v>562</v>
      </c>
      <c r="H120" s="1" t="s">
        <v>605</v>
      </c>
      <c r="I120" s="1" t="s">
        <v>28</v>
      </c>
      <c r="J120" s="1" t="s">
        <v>29</v>
      </c>
      <c r="K120" s="20">
        <v>43644.717361111114</v>
      </c>
      <c r="L120" s="20">
        <v>43627</v>
      </c>
      <c r="M120" s="1">
        <v>0</v>
      </c>
      <c r="N120" s="1">
        <v>1</v>
      </c>
      <c r="O120" s="1" t="s">
        <v>30</v>
      </c>
      <c r="P120" s="1" t="s">
        <v>38</v>
      </c>
      <c r="Q120" s="1">
        <v>7</v>
      </c>
      <c r="R120" s="1">
        <v>1</v>
      </c>
      <c r="S120" s="3" t="s">
        <v>123</v>
      </c>
      <c r="T120" s="3" t="s">
        <v>123</v>
      </c>
      <c r="U120" s="1" t="s">
        <v>32</v>
      </c>
      <c r="V120" s="3" t="str">
        <f t="shared" si="3"/>
        <v>SLA</v>
      </c>
      <c r="W120" s="2">
        <f t="shared" si="4"/>
        <v>43634</v>
      </c>
      <c r="X120" s="27" t="str">
        <f t="shared" si="5"/>
        <v>NO</v>
      </c>
    </row>
    <row r="121" spans="1:24" ht="12.75" x14ac:dyDescent="0.2">
      <c r="A121" s="1">
        <v>111231</v>
      </c>
      <c r="B121" s="20">
        <v>43612.969444444447</v>
      </c>
      <c r="C121" s="1" t="s">
        <v>492</v>
      </c>
      <c r="D121" s="1" t="s">
        <v>77</v>
      </c>
      <c r="E121" s="1" t="s">
        <v>78</v>
      </c>
      <c r="F121" s="1" t="s">
        <v>118</v>
      </c>
      <c r="G121" s="1" t="s">
        <v>562</v>
      </c>
      <c r="H121" s="1" t="s">
        <v>605</v>
      </c>
      <c r="I121" s="1" t="s">
        <v>28</v>
      </c>
      <c r="J121" s="1" t="s">
        <v>29</v>
      </c>
      <c r="K121" s="20">
        <v>43647.728472222225</v>
      </c>
      <c r="L121" s="20">
        <v>43628</v>
      </c>
      <c r="M121" s="1">
        <v>0</v>
      </c>
      <c r="N121" s="1">
        <v>1</v>
      </c>
      <c r="O121" s="1" t="s">
        <v>30</v>
      </c>
      <c r="P121" s="1" t="s">
        <v>38</v>
      </c>
      <c r="Q121" s="1">
        <v>12</v>
      </c>
      <c r="R121" s="1">
        <v>3</v>
      </c>
      <c r="S121" s="3" t="s">
        <v>123</v>
      </c>
      <c r="T121" s="3" t="s">
        <v>123</v>
      </c>
      <c r="U121" s="1" t="s">
        <v>32</v>
      </c>
      <c r="V121" s="3" t="str">
        <f t="shared" si="3"/>
        <v>SLA</v>
      </c>
      <c r="W121" s="2">
        <f t="shared" si="4"/>
        <v>43635</v>
      </c>
      <c r="X121" s="27" t="str">
        <f t="shared" si="5"/>
        <v>NO</v>
      </c>
    </row>
    <row r="122" spans="1:24" ht="12.75" x14ac:dyDescent="0.2">
      <c r="A122" s="1">
        <v>111232</v>
      </c>
      <c r="B122" s="20">
        <v>43613.969444444447</v>
      </c>
      <c r="C122" s="1" t="s">
        <v>496</v>
      </c>
      <c r="D122" s="1" t="s">
        <v>25</v>
      </c>
      <c r="E122" s="1" t="s">
        <v>26</v>
      </c>
      <c r="F122" s="1" t="s">
        <v>118</v>
      </c>
      <c r="G122" s="1" t="s">
        <v>562</v>
      </c>
      <c r="H122" s="1" t="s">
        <v>51</v>
      </c>
      <c r="I122" s="1" t="s">
        <v>28</v>
      </c>
      <c r="J122" s="1" t="s">
        <v>29</v>
      </c>
      <c r="K122" s="20">
        <v>43635.762499999997</v>
      </c>
      <c r="L122" s="20">
        <v>43628</v>
      </c>
      <c r="M122" s="1">
        <v>0</v>
      </c>
      <c r="N122" s="1">
        <v>1</v>
      </c>
      <c r="O122" s="1" t="s">
        <v>30</v>
      </c>
      <c r="P122" s="1" t="s">
        <v>31</v>
      </c>
      <c r="Q122" s="1">
        <v>12</v>
      </c>
      <c r="R122" s="1">
        <v>2</v>
      </c>
      <c r="S122" s="3" t="s">
        <v>123</v>
      </c>
      <c r="T122" s="3" t="s">
        <v>123</v>
      </c>
      <c r="U122" s="1" t="s">
        <v>32</v>
      </c>
      <c r="V122" s="3" t="str">
        <f t="shared" si="3"/>
        <v>No SLA</v>
      </c>
      <c r="W122" s="2">
        <f t="shared" si="4"/>
        <v>43635</v>
      </c>
      <c r="X122" s="27" t="str">
        <f t="shared" si="5"/>
        <v>NO</v>
      </c>
    </row>
    <row r="123" spans="1:24" ht="12.75" x14ac:dyDescent="0.2">
      <c r="A123" s="1">
        <v>111234</v>
      </c>
      <c r="B123" s="20">
        <v>43614.969444444447</v>
      </c>
      <c r="C123" s="1" t="s">
        <v>459</v>
      </c>
      <c r="D123" s="1" t="s">
        <v>70</v>
      </c>
      <c r="E123" s="1" t="s">
        <v>71</v>
      </c>
      <c r="F123" s="1" t="s">
        <v>118</v>
      </c>
      <c r="G123" s="1" t="s">
        <v>563</v>
      </c>
      <c r="H123" s="1" t="s">
        <v>51</v>
      </c>
      <c r="I123" s="1" t="s">
        <v>64</v>
      </c>
      <c r="J123" s="1" t="s">
        <v>29</v>
      </c>
      <c r="K123" s="20">
        <v>43739.448611111111</v>
      </c>
      <c r="L123" s="20">
        <v>43636</v>
      </c>
      <c r="M123" s="1">
        <v>0</v>
      </c>
      <c r="N123" s="1">
        <v>1</v>
      </c>
      <c r="O123" s="1" t="s">
        <v>54</v>
      </c>
      <c r="P123" s="1" t="s">
        <v>72</v>
      </c>
      <c r="Q123" s="1">
        <v>15</v>
      </c>
      <c r="R123" s="1">
        <v>0</v>
      </c>
      <c r="S123" s="3" t="s">
        <v>123</v>
      </c>
      <c r="T123" s="3" t="s">
        <v>123</v>
      </c>
      <c r="U123" s="1" t="s">
        <v>32</v>
      </c>
      <c r="V123" s="3" t="str">
        <f t="shared" si="3"/>
        <v>No SLA</v>
      </c>
      <c r="W123" s="2">
        <f t="shared" si="4"/>
        <v>43643</v>
      </c>
      <c r="X123" s="27" t="str">
        <f t="shared" si="5"/>
        <v>NO</v>
      </c>
    </row>
    <row r="124" spans="1:24" ht="12.75" x14ac:dyDescent="0.2">
      <c r="A124" s="1">
        <v>111235</v>
      </c>
      <c r="B124" s="20">
        <v>43615.969444444447</v>
      </c>
      <c r="C124" s="1" t="s">
        <v>363</v>
      </c>
      <c r="D124" s="1" t="s">
        <v>73</v>
      </c>
      <c r="E124" s="1" t="s">
        <v>74</v>
      </c>
      <c r="F124" s="1" t="s">
        <v>118</v>
      </c>
      <c r="G124" s="1" t="s">
        <v>562</v>
      </c>
      <c r="H124" s="1" t="s">
        <v>51</v>
      </c>
      <c r="I124" s="1" t="s">
        <v>28</v>
      </c>
      <c r="J124" s="1" t="s">
        <v>29</v>
      </c>
      <c r="K124" s="20">
        <v>43637.574305555558</v>
      </c>
      <c r="L124" s="20">
        <v>43636</v>
      </c>
      <c r="M124" s="1">
        <v>0</v>
      </c>
      <c r="N124" s="1">
        <v>1</v>
      </c>
      <c r="O124" s="1" t="s">
        <v>30</v>
      </c>
      <c r="P124" s="1" t="s">
        <v>38</v>
      </c>
      <c r="Q124" s="1">
        <v>7</v>
      </c>
      <c r="R124" s="1">
        <v>0</v>
      </c>
      <c r="S124" s="3" t="s">
        <v>123</v>
      </c>
      <c r="T124" s="3" t="s">
        <v>123</v>
      </c>
      <c r="U124" s="1" t="s">
        <v>44</v>
      </c>
      <c r="V124" s="3" t="str">
        <f t="shared" si="3"/>
        <v>No SLA</v>
      </c>
      <c r="W124" s="2">
        <f t="shared" si="4"/>
        <v>43643</v>
      </c>
      <c r="X124" s="27" t="str">
        <f t="shared" si="5"/>
        <v>Yes</v>
      </c>
    </row>
    <row r="125" spans="1:24" ht="12.75" x14ac:dyDescent="0.2">
      <c r="A125" s="1">
        <v>111236</v>
      </c>
      <c r="B125" s="20">
        <v>43616.969444444447</v>
      </c>
      <c r="C125" s="1" t="s">
        <v>555</v>
      </c>
      <c r="D125" s="1" t="s">
        <v>45</v>
      </c>
      <c r="E125" s="1" t="s">
        <v>46</v>
      </c>
      <c r="F125" s="1" t="s">
        <v>192</v>
      </c>
      <c r="G125" s="1" t="s">
        <v>562</v>
      </c>
      <c r="H125" s="1" t="s">
        <v>605</v>
      </c>
      <c r="I125" s="1" t="s">
        <v>28</v>
      </c>
      <c r="J125" s="1" t="s">
        <v>29</v>
      </c>
      <c r="K125" s="20">
        <v>43647.729861111111</v>
      </c>
      <c r="L125" s="20">
        <v>43636</v>
      </c>
      <c r="M125" s="1">
        <v>0</v>
      </c>
      <c r="N125" s="1">
        <v>1</v>
      </c>
      <c r="O125" s="1" t="s">
        <v>30</v>
      </c>
      <c r="P125" s="1" t="s">
        <v>31</v>
      </c>
      <c r="Q125" s="1">
        <v>10</v>
      </c>
      <c r="R125" s="1">
        <v>2</v>
      </c>
      <c r="S125" s="3" t="s">
        <v>123</v>
      </c>
      <c r="T125" s="3" t="s">
        <v>123</v>
      </c>
      <c r="U125" s="1" t="s">
        <v>44</v>
      </c>
      <c r="V125" s="3" t="str">
        <f t="shared" si="3"/>
        <v>SLA</v>
      </c>
      <c r="W125" s="2">
        <f t="shared" si="4"/>
        <v>43650</v>
      </c>
      <c r="X125" s="27" t="str">
        <f t="shared" si="5"/>
        <v>Yes</v>
      </c>
    </row>
    <row r="126" spans="1:24" ht="12.75" x14ac:dyDescent="0.2">
      <c r="A126" s="1">
        <v>111237</v>
      </c>
      <c r="B126" s="20">
        <v>43617.969444444447</v>
      </c>
      <c r="C126" s="1" t="s">
        <v>489</v>
      </c>
      <c r="D126" s="1" t="s">
        <v>77</v>
      </c>
      <c r="E126" s="1" t="s">
        <v>78</v>
      </c>
      <c r="F126" s="1" t="s">
        <v>118</v>
      </c>
      <c r="G126" s="1" t="s">
        <v>562</v>
      </c>
      <c r="H126" s="1" t="s">
        <v>605</v>
      </c>
      <c r="I126" s="1" t="s">
        <v>28</v>
      </c>
      <c r="J126" s="1" t="s">
        <v>29</v>
      </c>
      <c r="K126" s="20">
        <v>43651.724999999999</v>
      </c>
      <c r="L126" s="20">
        <v>43636</v>
      </c>
      <c r="M126" s="1">
        <v>0</v>
      </c>
      <c r="N126" s="1">
        <v>1</v>
      </c>
      <c r="O126" s="1" t="s">
        <v>30</v>
      </c>
      <c r="P126" s="1" t="s">
        <v>38</v>
      </c>
      <c r="Q126" s="1">
        <v>13</v>
      </c>
      <c r="R126" s="1">
        <v>2</v>
      </c>
      <c r="S126" s="3" t="s">
        <v>123</v>
      </c>
      <c r="T126" s="3" t="s">
        <v>123</v>
      </c>
      <c r="U126" s="1" t="s">
        <v>44</v>
      </c>
      <c r="V126" s="3" t="str">
        <f t="shared" si="3"/>
        <v>SLA</v>
      </c>
      <c r="W126" s="2">
        <f t="shared" si="4"/>
        <v>43643</v>
      </c>
      <c r="X126" s="27" t="str">
        <f t="shared" si="5"/>
        <v>NO</v>
      </c>
    </row>
    <row r="127" spans="1:24" ht="12.75" x14ac:dyDescent="0.2">
      <c r="A127" s="1">
        <v>111238</v>
      </c>
      <c r="B127" s="20">
        <v>43618.969444444447</v>
      </c>
      <c r="C127" s="1" t="s">
        <v>490</v>
      </c>
      <c r="D127" s="1" t="s">
        <v>65</v>
      </c>
      <c r="E127" s="1" t="s">
        <v>66</v>
      </c>
      <c r="F127" s="1" t="s">
        <v>118</v>
      </c>
      <c r="G127" s="1" t="s">
        <v>562</v>
      </c>
      <c r="H127" s="1" t="s">
        <v>605</v>
      </c>
      <c r="I127" s="1" t="s">
        <v>28</v>
      </c>
      <c r="J127" s="1" t="s">
        <v>29</v>
      </c>
      <c r="K127" s="20">
        <v>43651.617361111108</v>
      </c>
      <c r="L127" s="20">
        <v>43636</v>
      </c>
      <c r="M127" s="1">
        <v>0</v>
      </c>
      <c r="N127" s="1">
        <v>1</v>
      </c>
      <c r="O127" s="1" t="s">
        <v>30</v>
      </c>
      <c r="P127" s="1" t="s">
        <v>38</v>
      </c>
      <c r="Q127" s="1">
        <v>16</v>
      </c>
      <c r="R127" s="1">
        <v>8</v>
      </c>
      <c r="S127" s="3" t="s">
        <v>123</v>
      </c>
      <c r="T127" s="3" t="s">
        <v>123</v>
      </c>
      <c r="U127" s="1" t="s">
        <v>32</v>
      </c>
      <c r="V127" s="3" t="str">
        <f t="shared" si="3"/>
        <v>SLA</v>
      </c>
      <c r="W127" s="2">
        <f t="shared" si="4"/>
        <v>43643</v>
      </c>
      <c r="X127" s="27" t="str">
        <f t="shared" si="5"/>
        <v>NO</v>
      </c>
    </row>
    <row r="128" spans="1:24" ht="12.75" x14ac:dyDescent="0.2">
      <c r="A128" s="1">
        <v>111239</v>
      </c>
      <c r="B128" s="20">
        <v>43619.969444444447</v>
      </c>
      <c r="C128" s="1" t="s">
        <v>553</v>
      </c>
      <c r="D128" s="1" t="s">
        <v>25</v>
      </c>
      <c r="E128" s="1" t="s">
        <v>26</v>
      </c>
      <c r="F128" s="1" t="s">
        <v>192</v>
      </c>
      <c r="G128" s="1" t="s">
        <v>562</v>
      </c>
      <c r="H128" s="1" t="s">
        <v>51</v>
      </c>
      <c r="I128" s="1" t="s">
        <v>28</v>
      </c>
      <c r="J128" s="1" t="s">
        <v>29</v>
      </c>
      <c r="K128" s="20">
        <v>43661.638194444444</v>
      </c>
      <c r="L128" s="20">
        <v>43637</v>
      </c>
      <c r="M128" s="1">
        <v>0</v>
      </c>
      <c r="N128" s="1">
        <v>1</v>
      </c>
      <c r="O128" s="1" t="s">
        <v>30</v>
      </c>
      <c r="P128" s="1" t="s">
        <v>31</v>
      </c>
      <c r="Q128" s="1">
        <v>9</v>
      </c>
      <c r="R128" s="1">
        <v>1</v>
      </c>
      <c r="S128" s="3" t="s">
        <v>123</v>
      </c>
      <c r="T128" s="3" t="s">
        <v>123</v>
      </c>
      <c r="U128" s="1" t="s">
        <v>44</v>
      </c>
      <c r="V128" s="3" t="str">
        <f t="shared" si="3"/>
        <v>No SLA</v>
      </c>
      <c r="W128" s="2">
        <f t="shared" si="4"/>
        <v>43651</v>
      </c>
      <c r="X128" s="27" t="str">
        <f t="shared" si="5"/>
        <v>NO</v>
      </c>
    </row>
    <row r="129" spans="1:24" ht="12.75" x14ac:dyDescent="0.2">
      <c r="A129" s="1">
        <v>111240</v>
      </c>
      <c r="B129" s="20">
        <v>43620.969444444447</v>
      </c>
      <c r="C129" s="1" t="s">
        <v>299</v>
      </c>
      <c r="D129" s="1" t="s">
        <v>59</v>
      </c>
      <c r="E129" s="1" t="s">
        <v>60</v>
      </c>
      <c r="F129" s="1" t="s">
        <v>87</v>
      </c>
      <c r="G129" s="1" t="s">
        <v>562</v>
      </c>
      <c r="H129" s="1" t="s">
        <v>605</v>
      </c>
      <c r="I129" s="1" t="s">
        <v>28</v>
      </c>
      <c r="J129" s="1" t="s">
        <v>29</v>
      </c>
      <c r="K129" s="20">
        <v>43647.731249999997</v>
      </c>
      <c r="L129" s="20">
        <v>43641</v>
      </c>
      <c r="M129" s="1">
        <v>0</v>
      </c>
      <c r="N129" s="1">
        <v>1</v>
      </c>
      <c r="O129" s="1" t="s">
        <v>30</v>
      </c>
      <c r="P129" s="1" t="s">
        <v>67</v>
      </c>
      <c r="Q129" s="1">
        <v>6</v>
      </c>
      <c r="R129" s="1">
        <v>1</v>
      </c>
      <c r="S129" s="3" t="s">
        <v>123</v>
      </c>
      <c r="T129" s="3" t="s">
        <v>123</v>
      </c>
      <c r="U129" s="1" t="s">
        <v>44</v>
      </c>
      <c r="V129" s="3" t="str">
        <f t="shared" si="3"/>
        <v>SLA</v>
      </c>
      <c r="W129" s="2">
        <f t="shared" si="4"/>
        <v>43644</v>
      </c>
      <c r="X129" s="27" t="str">
        <f t="shared" si="5"/>
        <v>NO</v>
      </c>
    </row>
    <row r="130" spans="1:24" ht="12.75" x14ac:dyDescent="0.2">
      <c r="A130" s="1">
        <v>111241</v>
      </c>
      <c r="B130" s="20">
        <v>43621.969444444447</v>
      </c>
      <c r="C130" s="1" t="s">
        <v>462</v>
      </c>
      <c r="D130" s="1" t="s">
        <v>68</v>
      </c>
      <c r="E130" s="1" t="s">
        <v>69</v>
      </c>
      <c r="F130" s="1" t="s">
        <v>192</v>
      </c>
      <c r="G130" s="1" t="s">
        <v>562</v>
      </c>
      <c r="H130" s="1" t="s">
        <v>51</v>
      </c>
      <c r="I130" s="1" t="s">
        <v>28</v>
      </c>
      <c r="J130" s="1" t="s">
        <v>29</v>
      </c>
      <c r="K130" s="20">
        <v>43704.710416666669</v>
      </c>
      <c r="L130" s="20">
        <v>43641</v>
      </c>
      <c r="M130" s="1">
        <v>0</v>
      </c>
      <c r="N130" s="1">
        <v>1</v>
      </c>
      <c r="O130" s="1" t="s">
        <v>30</v>
      </c>
      <c r="P130" s="1" t="s">
        <v>31</v>
      </c>
      <c r="Q130" s="1">
        <v>26</v>
      </c>
      <c r="R130" s="1">
        <v>14</v>
      </c>
      <c r="S130" s="3" t="s">
        <v>123</v>
      </c>
      <c r="T130" s="3" t="s">
        <v>123</v>
      </c>
      <c r="U130" s="1" t="s">
        <v>32</v>
      </c>
      <c r="V130" s="3" t="str">
        <f t="shared" si="3"/>
        <v>No SLA</v>
      </c>
      <c r="W130" s="2">
        <f t="shared" si="4"/>
        <v>43655</v>
      </c>
      <c r="X130" s="27" t="str">
        <f t="shared" si="5"/>
        <v>NO</v>
      </c>
    </row>
    <row r="131" spans="1:24" ht="12.75" x14ac:dyDescent="0.2">
      <c r="A131" s="1">
        <v>111242</v>
      </c>
      <c r="B131" s="20">
        <v>43622.969444444447</v>
      </c>
      <c r="C131" s="1" t="s">
        <v>297</v>
      </c>
      <c r="D131" s="1" t="s">
        <v>105</v>
      </c>
      <c r="E131" s="1" t="s">
        <v>106</v>
      </c>
      <c r="F131" s="1" t="s">
        <v>87</v>
      </c>
      <c r="G131" s="1" t="s">
        <v>563</v>
      </c>
      <c r="H131" s="1" t="s">
        <v>605</v>
      </c>
      <c r="I131" s="1" t="s">
        <v>28</v>
      </c>
      <c r="J131" s="1" t="s">
        <v>47</v>
      </c>
      <c r="K131" s="20">
        <v>43651.423611111109</v>
      </c>
      <c r="L131" s="20">
        <v>43644</v>
      </c>
      <c r="M131" s="1">
        <v>1</v>
      </c>
      <c r="N131" s="1">
        <v>0</v>
      </c>
      <c r="O131" s="1" t="s">
        <v>110</v>
      </c>
      <c r="P131" s="1" t="s">
        <v>72</v>
      </c>
      <c r="Q131" s="1">
        <v>3</v>
      </c>
      <c r="R131" s="1">
        <v>1</v>
      </c>
      <c r="S131" s="3" t="s">
        <v>123</v>
      </c>
      <c r="T131" s="3" t="s">
        <v>123</v>
      </c>
      <c r="U131" s="1" t="s">
        <v>32</v>
      </c>
      <c r="V131" s="3" t="str">
        <f t="shared" si="3"/>
        <v>SLA</v>
      </c>
      <c r="W131" s="2">
        <f t="shared" si="4"/>
        <v>43649</v>
      </c>
      <c r="X131" s="27" t="str">
        <f t="shared" si="5"/>
        <v>NO</v>
      </c>
    </row>
    <row r="132" spans="1:24" ht="12.75" x14ac:dyDescent="0.2">
      <c r="A132" s="1">
        <v>111243</v>
      </c>
      <c r="B132" s="20">
        <v>43623.969444444447</v>
      </c>
      <c r="C132" s="1" t="s">
        <v>298</v>
      </c>
      <c r="D132" s="1" t="s">
        <v>105</v>
      </c>
      <c r="E132" s="1" t="s">
        <v>106</v>
      </c>
      <c r="F132" s="1" t="s">
        <v>87</v>
      </c>
      <c r="G132" s="1" t="s">
        <v>563</v>
      </c>
      <c r="H132" s="1" t="s">
        <v>605</v>
      </c>
      <c r="I132" s="1" t="s">
        <v>28</v>
      </c>
      <c r="J132" s="1" t="s">
        <v>47</v>
      </c>
      <c r="K132" s="20">
        <v>43651.423611111109</v>
      </c>
      <c r="L132" s="20">
        <v>43644</v>
      </c>
      <c r="M132" s="1">
        <v>1</v>
      </c>
      <c r="N132" s="1">
        <v>0</v>
      </c>
      <c r="O132" s="1" t="s">
        <v>30</v>
      </c>
      <c r="P132" s="1" t="s">
        <v>72</v>
      </c>
      <c r="Q132" s="1">
        <v>3</v>
      </c>
      <c r="R132" s="1">
        <v>0</v>
      </c>
      <c r="S132" s="3" t="s">
        <v>123</v>
      </c>
      <c r="T132" s="3" t="s">
        <v>123</v>
      </c>
      <c r="U132" s="1" t="s">
        <v>32</v>
      </c>
      <c r="V132" s="3" t="str">
        <f t="shared" si="3"/>
        <v>SLA</v>
      </c>
      <c r="W132" s="2">
        <f t="shared" si="4"/>
        <v>43649</v>
      </c>
      <c r="X132" s="27" t="str">
        <f t="shared" si="5"/>
        <v>NO</v>
      </c>
    </row>
    <row r="133" spans="1:24" ht="12.75" x14ac:dyDescent="0.2">
      <c r="A133" s="1">
        <v>111244</v>
      </c>
      <c r="B133" s="20">
        <v>43624.969444444447</v>
      </c>
      <c r="C133" s="1" t="s">
        <v>473</v>
      </c>
      <c r="D133" s="1" t="s">
        <v>65</v>
      </c>
      <c r="E133" s="1" t="s">
        <v>66</v>
      </c>
      <c r="F133" s="1" t="s">
        <v>118</v>
      </c>
      <c r="G133" s="1" t="s">
        <v>562</v>
      </c>
      <c r="H133" s="1" t="s">
        <v>605</v>
      </c>
      <c r="I133" s="1" t="s">
        <v>28</v>
      </c>
      <c r="J133" s="1" t="s">
        <v>29</v>
      </c>
      <c r="K133" s="20">
        <v>43704.711805555555</v>
      </c>
      <c r="L133" s="20">
        <v>43696</v>
      </c>
      <c r="M133" s="1">
        <v>0</v>
      </c>
      <c r="N133" s="1">
        <v>1</v>
      </c>
      <c r="O133" s="1" t="s">
        <v>30</v>
      </c>
      <c r="P133" s="1" t="s">
        <v>38</v>
      </c>
      <c r="Q133" s="1">
        <v>10</v>
      </c>
      <c r="R133" s="1">
        <v>1</v>
      </c>
      <c r="S133" s="3" t="s">
        <v>123</v>
      </c>
      <c r="T133" s="3" t="s">
        <v>123</v>
      </c>
      <c r="U133" s="1" t="s">
        <v>44</v>
      </c>
      <c r="V133" s="3" t="str">
        <f t="shared" ref="V133:V196" si="6">IF(H133="Incident", "SLA", "No SLA")</f>
        <v>SLA</v>
      </c>
      <c r="W133" s="2">
        <f t="shared" ref="W133:W196" si="7">IF(F133="Emergency", L133 + TIME(4, 0, 0), IF(F133="High", WORKDAY.INTL(L133, 3, 1), IF(F133="Normal", WORKDAY.INTL(L133, 5, 1), IF(F133="Low", WORKDAY.INTL(L133, 10,1),""))))</f>
        <v>43703</v>
      </c>
      <c r="X133" s="27" t="str">
        <f t="shared" ref="X133:X196" si="8">IF(W133&gt;K133, "Yes", "NO")</f>
        <v>NO</v>
      </c>
    </row>
    <row r="134" spans="1:24" ht="12.75" x14ac:dyDescent="0.2">
      <c r="A134" s="1">
        <v>111245</v>
      </c>
      <c r="B134" s="20">
        <v>43625.969444444447</v>
      </c>
      <c r="C134" s="1" t="s">
        <v>488</v>
      </c>
      <c r="D134" s="1" t="s">
        <v>73</v>
      </c>
      <c r="E134" s="1" t="s">
        <v>74</v>
      </c>
      <c r="F134" s="1" t="s">
        <v>118</v>
      </c>
      <c r="G134" s="1" t="s">
        <v>562</v>
      </c>
      <c r="H134" s="1" t="s">
        <v>605</v>
      </c>
      <c r="I134" s="1" t="s">
        <v>28</v>
      </c>
      <c r="J134" s="1" t="s">
        <v>29</v>
      </c>
      <c r="K134" s="20">
        <v>43655.498611111114</v>
      </c>
      <c r="L134" s="20">
        <v>43648</v>
      </c>
      <c r="M134" s="1">
        <v>0</v>
      </c>
      <c r="N134" s="1">
        <v>1</v>
      </c>
      <c r="O134" s="1" t="s">
        <v>30</v>
      </c>
      <c r="P134" s="1" t="s">
        <v>38</v>
      </c>
      <c r="Q134" s="1">
        <v>17</v>
      </c>
      <c r="R134" s="1">
        <v>3</v>
      </c>
      <c r="S134" s="3" t="s">
        <v>123</v>
      </c>
      <c r="T134" s="3" t="s">
        <v>123</v>
      </c>
      <c r="U134" s="1" t="s">
        <v>32</v>
      </c>
      <c r="V134" s="3" t="str">
        <f t="shared" si="6"/>
        <v>SLA</v>
      </c>
      <c r="W134" s="2">
        <f t="shared" si="7"/>
        <v>43655</v>
      </c>
      <c r="X134" s="27" t="str">
        <f t="shared" si="8"/>
        <v>NO</v>
      </c>
    </row>
    <row r="135" spans="1:24" ht="12.75" x14ac:dyDescent="0.2">
      <c r="A135" s="1">
        <v>111246</v>
      </c>
      <c r="B135" s="20">
        <v>43626.969444444447</v>
      </c>
      <c r="C135" s="1" t="s">
        <v>228</v>
      </c>
      <c r="D135" s="1" t="s">
        <v>25</v>
      </c>
      <c r="E135" s="1" t="s">
        <v>26</v>
      </c>
      <c r="F135" s="1" t="s">
        <v>27</v>
      </c>
      <c r="G135" s="1" t="s">
        <v>562</v>
      </c>
      <c r="H135" s="1" t="s">
        <v>605</v>
      </c>
      <c r="I135" s="1" t="s">
        <v>28</v>
      </c>
      <c r="J135" s="1" t="s">
        <v>29</v>
      </c>
      <c r="K135" s="20">
        <v>43760.758333333331</v>
      </c>
      <c r="L135" s="20">
        <v>43648</v>
      </c>
      <c r="M135" s="1">
        <v>0</v>
      </c>
      <c r="N135" s="1">
        <v>1</v>
      </c>
      <c r="O135" s="1" t="s">
        <v>30</v>
      </c>
      <c r="P135" s="1" t="s">
        <v>31</v>
      </c>
      <c r="Q135" s="1">
        <v>14</v>
      </c>
      <c r="R135" s="1">
        <v>3</v>
      </c>
      <c r="S135" s="3" t="s">
        <v>123</v>
      </c>
      <c r="T135" s="3" t="s">
        <v>123</v>
      </c>
      <c r="U135" s="1" t="s">
        <v>44</v>
      </c>
      <c r="V135" s="3" t="str">
        <f t="shared" si="6"/>
        <v>SLA</v>
      </c>
      <c r="W135" s="2">
        <f t="shared" si="7"/>
        <v>43648.166666666664</v>
      </c>
      <c r="X135" s="27" t="str">
        <f t="shared" si="8"/>
        <v>NO</v>
      </c>
    </row>
    <row r="136" spans="1:24" ht="12.75" x14ac:dyDescent="0.2">
      <c r="A136" s="1">
        <v>111247</v>
      </c>
      <c r="B136" s="20">
        <v>43627.969444444447</v>
      </c>
      <c r="C136" s="1" t="s">
        <v>294</v>
      </c>
      <c r="D136" s="1" t="s">
        <v>25</v>
      </c>
      <c r="E136" s="1" t="s">
        <v>26</v>
      </c>
      <c r="F136" s="1" t="s">
        <v>87</v>
      </c>
      <c r="G136" s="1" t="s">
        <v>562</v>
      </c>
      <c r="H136" s="1" t="s">
        <v>605</v>
      </c>
      <c r="I136" s="1" t="s">
        <v>28</v>
      </c>
      <c r="J136" s="1" t="s">
        <v>29</v>
      </c>
      <c r="K136" s="20">
        <v>43658.731249999997</v>
      </c>
      <c r="L136" s="20">
        <v>43649</v>
      </c>
      <c r="M136" s="1">
        <v>0</v>
      </c>
      <c r="N136" s="1">
        <v>1</v>
      </c>
      <c r="O136" s="1" t="s">
        <v>30</v>
      </c>
      <c r="P136" s="1" t="s">
        <v>31</v>
      </c>
      <c r="Q136" s="1">
        <v>8</v>
      </c>
      <c r="R136" s="1">
        <v>2</v>
      </c>
      <c r="S136" s="3" t="s">
        <v>123</v>
      </c>
      <c r="T136" s="3" t="s">
        <v>123</v>
      </c>
      <c r="U136" s="1" t="s">
        <v>44</v>
      </c>
      <c r="V136" s="3" t="str">
        <f t="shared" si="6"/>
        <v>SLA</v>
      </c>
      <c r="W136" s="2">
        <f t="shared" si="7"/>
        <v>43654</v>
      </c>
      <c r="X136" s="27" t="str">
        <f t="shared" si="8"/>
        <v>NO</v>
      </c>
    </row>
    <row r="137" spans="1:24" ht="12.75" x14ac:dyDescent="0.2">
      <c r="A137" s="1">
        <v>111248</v>
      </c>
      <c r="B137" s="20">
        <v>43628.969444444447</v>
      </c>
      <c r="C137" s="1" t="s">
        <v>293</v>
      </c>
      <c r="D137" s="1" t="s">
        <v>75</v>
      </c>
      <c r="E137" s="1" t="s">
        <v>76</v>
      </c>
      <c r="F137" s="1" t="s">
        <v>87</v>
      </c>
      <c r="G137" s="1" t="s">
        <v>562</v>
      </c>
      <c r="H137" s="1" t="s">
        <v>605</v>
      </c>
      <c r="I137" s="1" t="s">
        <v>28</v>
      </c>
      <c r="J137" s="1" t="s">
        <v>29</v>
      </c>
      <c r="K137" s="20">
        <v>43661.728472222225</v>
      </c>
      <c r="L137" s="20">
        <v>43656</v>
      </c>
      <c r="M137" s="1">
        <v>0</v>
      </c>
      <c r="N137" s="1">
        <v>1</v>
      </c>
      <c r="O137" s="1" t="s">
        <v>30</v>
      </c>
      <c r="P137" s="1" t="s">
        <v>38</v>
      </c>
      <c r="Q137" s="1">
        <v>9</v>
      </c>
      <c r="R137" s="1">
        <v>2</v>
      </c>
      <c r="S137" s="3" t="s">
        <v>123</v>
      </c>
      <c r="T137" s="3" t="s">
        <v>123</v>
      </c>
      <c r="U137" s="1" t="s">
        <v>32</v>
      </c>
      <c r="V137" s="3" t="str">
        <f t="shared" si="6"/>
        <v>SLA</v>
      </c>
      <c r="W137" s="2">
        <f t="shared" si="7"/>
        <v>43661</v>
      </c>
      <c r="X137" s="27" t="str">
        <f t="shared" si="8"/>
        <v>NO</v>
      </c>
    </row>
    <row r="138" spans="1:24" ht="12.75" x14ac:dyDescent="0.2">
      <c r="A138" s="1">
        <v>111249</v>
      </c>
      <c r="B138" s="20">
        <v>43629.969444444447</v>
      </c>
      <c r="C138" s="1" t="s">
        <v>472</v>
      </c>
      <c r="D138" s="1" t="s">
        <v>65</v>
      </c>
      <c r="E138" s="1" t="s">
        <v>66</v>
      </c>
      <c r="F138" s="1" t="s">
        <v>118</v>
      </c>
      <c r="G138" s="1" t="s">
        <v>562</v>
      </c>
      <c r="H138" s="1" t="s">
        <v>605</v>
      </c>
      <c r="I138" s="1" t="s">
        <v>28</v>
      </c>
      <c r="J138" s="1" t="s">
        <v>29</v>
      </c>
      <c r="K138" s="20">
        <v>43704.712500000001</v>
      </c>
      <c r="L138" s="20">
        <v>43696</v>
      </c>
      <c r="M138" s="1">
        <v>0</v>
      </c>
      <c r="N138" s="1">
        <v>1</v>
      </c>
      <c r="O138" s="1" t="s">
        <v>30</v>
      </c>
      <c r="P138" s="1" t="s">
        <v>38</v>
      </c>
      <c r="Q138" s="1">
        <v>10</v>
      </c>
      <c r="R138" s="1">
        <v>4</v>
      </c>
      <c r="S138" s="3" t="s">
        <v>123</v>
      </c>
      <c r="T138" s="3" t="s">
        <v>123</v>
      </c>
      <c r="U138" s="1" t="s">
        <v>32</v>
      </c>
      <c r="V138" s="3" t="str">
        <f t="shared" si="6"/>
        <v>SLA</v>
      </c>
      <c r="W138" s="2">
        <f t="shared" si="7"/>
        <v>43703</v>
      </c>
      <c r="X138" s="27" t="str">
        <f t="shared" si="8"/>
        <v>NO</v>
      </c>
    </row>
    <row r="139" spans="1:24" ht="12.75" x14ac:dyDescent="0.2">
      <c r="A139" s="1">
        <v>111250</v>
      </c>
      <c r="B139" s="20">
        <v>43630.969444444447</v>
      </c>
      <c r="C139" s="1" t="s">
        <v>484</v>
      </c>
      <c r="D139" s="1" t="s">
        <v>77</v>
      </c>
      <c r="E139" s="1" t="s">
        <v>78</v>
      </c>
      <c r="F139" s="1" t="s">
        <v>118</v>
      </c>
      <c r="G139" s="1" t="s">
        <v>562</v>
      </c>
      <c r="H139" s="1" t="s">
        <v>51</v>
      </c>
      <c r="I139" s="1" t="s">
        <v>28</v>
      </c>
      <c r="J139" s="1" t="s">
        <v>29</v>
      </c>
      <c r="K139" s="20">
        <v>43661.726388888892</v>
      </c>
      <c r="L139" s="20">
        <v>43656</v>
      </c>
      <c r="M139" s="1">
        <v>0</v>
      </c>
      <c r="N139" s="1">
        <v>1</v>
      </c>
      <c r="O139" s="1" t="s">
        <v>30</v>
      </c>
      <c r="P139" s="1" t="s">
        <v>38</v>
      </c>
      <c r="Q139" s="1">
        <v>16</v>
      </c>
      <c r="R139" s="1">
        <v>0</v>
      </c>
      <c r="S139" s="3" t="s">
        <v>123</v>
      </c>
      <c r="T139" s="3" t="s">
        <v>123</v>
      </c>
      <c r="U139" s="1" t="s">
        <v>32</v>
      </c>
      <c r="V139" s="3" t="str">
        <f t="shared" si="6"/>
        <v>No SLA</v>
      </c>
      <c r="W139" s="2">
        <f t="shared" si="7"/>
        <v>43663</v>
      </c>
      <c r="X139" s="27" t="str">
        <f t="shared" si="8"/>
        <v>Yes</v>
      </c>
    </row>
    <row r="140" spans="1:24" ht="12.75" x14ac:dyDescent="0.2">
      <c r="A140" s="1">
        <v>111251</v>
      </c>
      <c r="B140" s="20">
        <v>43631.969444444447</v>
      </c>
      <c r="C140" s="1" t="s">
        <v>482</v>
      </c>
      <c r="D140" s="1" t="s">
        <v>65</v>
      </c>
      <c r="E140" s="1" t="s">
        <v>66</v>
      </c>
      <c r="F140" s="1" t="s">
        <v>118</v>
      </c>
      <c r="G140" s="1" t="s">
        <v>562</v>
      </c>
      <c r="H140" s="1" t="s">
        <v>605</v>
      </c>
      <c r="I140" s="1" t="s">
        <v>28</v>
      </c>
      <c r="J140" s="1" t="s">
        <v>29</v>
      </c>
      <c r="K140" s="20">
        <v>43664.741666666669</v>
      </c>
      <c r="L140" s="20">
        <v>43659</v>
      </c>
      <c r="M140" s="1">
        <v>0</v>
      </c>
      <c r="N140" s="1">
        <v>1</v>
      </c>
      <c r="O140" s="1" t="s">
        <v>30</v>
      </c>
      <c r="P140" s="1" t="s">
        <v>38</v>
      </c>
      <c r="Q140" s="1">
        <v>16</v>
      </c>
      <c r="R140" s="1">
        <v>7</v>
      </c>
      <c r="S140" s="3" t="s">
        <v>123</v>
      </c>
      <c r="T140" s="3" t="s">
        <v>123</v>
      </c>
      <c r="U140" s="1" t="s">
        <v>32</v>
      </c>
      <c r="V140" s="3" t="str">
        <f t="shared" si="6"/>
        <v>SLA</v>
      </c>
      <c r="W140" s="2">
        <f t="shared" si="7"/>
        <v>43665</v>
      </c>
      <c r="X140" s="27" t="str">
        <f t="shared" si="8"/>
        <v>Yes</v>
      </c>
    </row>
    <row r="141" spans="1:24" ht="12.75" x14ac:dyDescent="0.2">
      <c r="A141" s="1">
        <v>111252</v>
      </c>
      <c r="B141" s="20">
        <v>43632.969444444447</v>
      </c>
      <c r="C141" s="1" t="s">
        <v>292</v>
      </c>
      <c r="D141" s="1" t="s">
        <v>70</v>
      </c>
      <c r="E141" s="1" t="s">
        <v>71</v>
      </c>
      <c r="F141" s="1" t="s">
        <v>87</v>
      </c>
      <c r="G141" s="1" t="s">
        <v>563</v>
      </c>
      <c r="H141" s="1" t="s">
        <v>605</v>
      </c>
      <c r="I141" s="1" t="s">
        <v>28</v>
      </c>
      <c r="J141" s="1" t="s">
        <v>29</v>
      </c>
      <c r="K141" s="20">
        <v>43664.729861111111</v>
      </c>
      <c r="L141" s="20">
        <v>43655</v>
      </c>
      <c r="M141" s="1">
        <v>0</v>
      </c>
      <c r="N141" s="1">
        <v>1</v>
      </c>
      <c r="O141" s="1" t="s">
        <v>54</v>
      </c>
      <c r="P141" s="1" t="s">
        <v>72</v>
      </c>
      <c r="Q141" s="1">
        <v>14</v>
      </c>
      <c r="R141" s="1">
        <v>2</v>
      </c>
      <c r="S141" s="3" t="s">
        <v>123</v>
      </c>
      <c r="T141" s="3" t="s">
        <v>123</v>
      </c>
      <c r="U141" s="1" t="s">
        <v>32</v>
      </c>
      <c r="V141" s="3" t="str">
        <f t="shared" si="6"/>
        <v>SLA</v>
      </c>
      <c r="W141" s="2">
        <f t="shared" si="7"/>
        <v>43658</v>
      </c>
      <c r="X141" s="27" t="str">
        <f t="shared" si="8"/>
        <v>NO</v>
      </c>
    </row>
    <row r="142" spans="1:24" ht="12.75" x14ac:dyDescent="0.2">
      <c r="A142" s="1">
        <v>111255</v>
      </c>
      <c r="B142" s="20">
        <v>43633.969444444447</v>
      </c>
      <c r="C142" s="1" t="s">
        <v>485</v>
      </c>
      <c r="D142" s="1" t="s">
        <v>25</v>
      </c>
      <c r="E142" s="1" t="s">
        <v>26</v>
      </c>
      <c r="F142" s="1" t="s">
        <v>118</v>
      </c>
      <c r="G142" s="1" t="s">
        <v>562</v>
      </c>
      <c r="H142" s="1" t="s">
        <v>51</v>
      </c>
      <c r="I142" s="1" t="s">
        <v>28</v>
      </c>
      <c r="J142" s="1" t="s">
        <v>29</v>
      </c>
      <c r="K142" s="20">
        <v>43661.635416666664</v>
      </c>
      <c r="L142" s="20">
        <v>43656</v>
      </c>
      <c r="M142" s="1">
        <v>0</v>
      </c>
      <c r="N142" s="1">
        <v>1</v>
      </c>
      <c r="O142" s="1" t="s">
        <v>30</v>
      </c>
      <c r="P142" s="1" t="s">
        <v>31</v>
      </c>
      <c r="Q142" s="1">
        <v>7</v>
      </c>
      <c r="R142" s="1">
        <v>1</v>
      </c>
      <c r="S142" s="3" t="s">
        <v>123</v>
      </c>
      <c r="T142" s="3" t="s">
        <v>123</v>
      </c>
      <c r="U142" s="1" t="s">
        <v>44</v>
      </c>
      <c r="V142" s="3" t="str">
        <f t="shared" si="6"/>
        <v>No SLA</v>
      </c>
      <c r="W142" s="2">
        <f t="shared" si="7"/>
        <v>43663</v>
      </c>
      <c r="X142" s="27" t="str">
        <f t="shared" si="8"/>
        <v>Yes</v>
      </c>
    </row>
    <row r="143" spans="1:24" ht="12.75" x14ac:dyDescent="0.2">
      <c r="A143" s="1">
        <v>111256</v>
      </c>
      <c r="B143" s="20">
        <v>43634.969444444447</v>
      </c>
      <c r="C143" s="1" t="s">
        <v>178</v>
      </c>
      <c r="D143" s="1" t="s">
        <v>68</v>
      </c>
      <c r="E143" s="1" t="s">
        <v>69</v>
      </c>
      <c r="F143" s="1" t="s">
        <v>118</v>
      </c>
      <c r="G143" s="1" t="s">
        <v>562</v>
      </c>
      <c r="H143" s="1" t="s">
        <v>605</v>
      </c>
      <c r="I143" s="1" t="s">
        <v>28</v>
      </c>
      <c r="J143" s="1" t="s">
        <v>29</v>
      </c>
      <c r="K143" s="20">
        <v>43661.594444444447</v>
      </c>
      <c r="L143" s="20">
        <v>43656</v>
      </c>
      <c r="M143" s="1">
        <v>0</v>
      </c>
      <c r="N143" s="1">
        <v>1</v>
      </c>
      <c r="O143" s="1" t="s">
        <v>30</v>
      </c>
      <c r="P143" s="1" t="s">
        <v>31</v>
      </c>
      <c r="Q143" s="1">
        <v>8</v>
      </c>
      <c r="R143" s="1">
        <v>1</v>
      </c>
      <c r="S143" s="3" t="s">
        <v>123</v>
      </c>
      <c r="T143" s="3" t="s">
        <v>123</v>
      </c>
      <c r="U143" s="1" t="s">
        <v>44</v>
      </c>
      <c r="V143" s="3" t="str">
        <f t="shared" si="6"/>
        <v>SLA</v>
      </c>
      <c r="W143" s="2">
        <f t="shared" si="7"/>
        <v>43663</v>
      </c>
      <c r="X143" s="27" t="str">
        <f t="shared" si="8"/>
        <v>Yes</v>
      </c>
    </row>
    <row r="144" spans="1:24" ht="12.75" x14ac:dyDescent="0.2">
      <c r="A144" s="1">
        <v>111257</v>
      </c>
      <c r="B144" s="20">
        <v>43635.969444444447</v>
      </c>
      <c r="C144" s="1" t="s">
        <v>554</v>
      </c>
      <c r="D144" s="1" t="s">
        <v>25</v>
      </c>
      <c r="E144" s="1" t="s">
        <v>26</v>
      </c>
      <c r="F144" s="1" t="s">
        <v>192</v>
      </c>
      <c r="G144" s="1" t="s">
        <v>562</v>
      </c>
      <c r="H144" s="1" t="s">
        <v>51</v>
      </c>
      <c r="I144" s="1" t="s">
        <v>28</v>
      </c>
      <c r="J144" s="1" t="s">
        <v>29</v>
      </c>
      <c r="K144" s="20">
        <v>43661.636805555558</v>
      </c>
      <c r="L144" s="20">
        <v>43656</v>
      </c>
      <c r="M144" s="1">
        <v>0</v>
      </c>
      <c r="N144" s="1">
        <v>1</v>
      </c>
      <c r="O144" s="1" t="s">
        <v>30</v>
      </c>
      <c r="P144" s="1" t="s">
        <v>67</v>
      </c>
      <c r="Q144" s="1">
        <v>5</v>
      </c>
      <c r="R144" s="1">
        <v>0</v>
      </c>
      <c r="S144" s="3" t="s">
        <v>123</v>
      </c>
      <c r="T144" s="3" t="s">
        <v>123</v>
      </c>
      <c r="U144" s="1" t="s">
        <v>44</v>
      </c>
      <c r="V144" s="3" t="str">
        <f t="shared" si="6"/>
        <v>No SLA</v>
      </c>
      <c r="W144" s="2">
        <f t="shared" si="7"/>
        <v>43670</v>
      </c>
      <c r="X144" s="27" t="str">
        <f t="shared" si="8"/>
        <v>Yes</v>
      </c>
    </row>
    <row r="145" spans="1:24" ht="12.75" x14ac:dyDescent="0.2">
      <c r="A145" s="1">
        <v>111258</v>
      </c>
      <c r="B145" s="20">
        <v>43636.969444444447</v>
      </c>
      <c r="C145" s="1" t="s">
        <v>233</v>
      </c>
      <c r="D145" s="1" t="s">
        <v>59</v>
      </c>
      <c r="E145" s="1" t="s">
        <v>60</v>
      </c>
      <c r="F145" s="1" t="s">
        <v>27</v>
      </c>
      <c r="G145" s="1" t="s">
        <v>562</v>
      </c>
      <c r="H145" s="1" t="s">
        <v>605</v>
      </c>
      <c r="I145" s="1" t="s">
        <v>28</v>
      </c>
      <c r="J145" s="1" t="s">
        <v>29</v>
      </c>
      <c r="K145" s="20">
        <v>43663.742361111108</v>
      </c>
      <c r="L145" s="20">
        <v>43657</v>
      </c>
      <c r="M145" s="1">
        <v>0</v>
      </c>
      <c r="N145" s="1">
        <v>1</v>
      </c>
      <c r="O145" s="1" t="s">
        <v>30</v>
      </c>
      <c r="P145" s="1" t="s">
        <v>31</v>
      </c>
      <c r="Q145" s="1">
        <v>10</v>
      </c>
      <c r="R145" s="1">
        <v>5</v>
      </c>
      <c r="S145" s="3" t="s">
        <v>123</v>
      </c>
      <c r="T145" s="3" t="s">
        <v>123</v>
      </c>
      <c r="U145" s="1" t="s">
        <v>44</v>
      </c>
      <c r="V145" s="3" t="str">
        <f t="shared" si="6"/>
        <v>SLA</v>
      </c>
      <c r="W145" s="2">
        <f t="shared" si="7"/>
        <v>43657.166666666664</v>
      </c>
      <c r="X145" s="27" t="str">
        <f t="shared" si="8"/>
        <v>NO</v>
      </c>
    </row>
    <row r="146" spans="1:24" ht="12.75" x14ac:dyDescent="0.2">
      <c r="A146" s="1">
        <v>111260</v>
      </c>
      <c r="B146" s="20">
        <v>43637.969444444447</v>
      </c>
      <c r="C146" s="1" t="s">
        <v>483</v>
      </c>
      <c r="D146" s="1" t="s">
        <v>130</v>
      </c>
      <c r="E146" s="1" t="s">
        <v>131</v>
      </c>
      <c r="F146" s="1" t="s">
        <v>118</v>
      </c>
      <c r="G146" s="1" t="s">
        <v>562</v>
      </c>
      <c r="H146" s="1" t="s">
        <v>605</v>
      </c>
      <c r="I146" s="1" t="s">
        <v>28</v>
      </c>
      <c r="J146" s="1" t="s">
        <v>29</v>
      </c>
      <c r="K146" s="20">
        <v>43663.743750000001</v>
      </c>
      <c r="L146" s="20">
        <v>43662</v>
      </c>
      <c r="M146" s="1">
        <v>0</v>
      </c>
      <c r="N146" s="1">
        <v>1</v>
      </c>
      <c r="O146" s="1" t="s">
        <v>30</v>
      </c>
      <c r="P146" s="1" t="s">
        <v>31</v>
      </c>
      <c r="Q146" s="1">
        <v>9</v>
      </c>
      <c r="R146" s="1">
        <v>1</v>
      </c>
      <c r="S146" s="3" t="s">
        <v>123</v>
      </c>
      <c r="T146" s="3" t="s">
        <v>123</v>
      </c>
      <c r="U146" s="1" t="s">
        <v>44</v>
      </c>
      <c r="V146" s="3" t="str">
        <f t="shared" si="6"/>
        <v>SLA</v>
      </c>
      <c r="W146" s="2">
        <f t="shared" si="7"/>
        <v>43669</v>
      </c>
      <c r="X146" s="27" t="str">
        <f t="shared" si="8"/>
        <v>Yes</v>
      </c>
    </row>
    <row r="147" spans="1:24" ht="12.75" x14ac:dyDescent="0.2">
      <c r="A147" s="1">
        <v>111261</v>
      </c>
      <c r="B147" s="20">
        <v>43638.969444444447</v>
      </c>
      <c r="C147" s="1" t="s">
        <v>104</v>
      </c>
      <c r="D147" s="1" t="s">
        <v>56</v>
      </c>
      <c r="E147" s="1" t="s">
        <v>57</v>
      </c>
      <c r="F147" s="1" t="s">
        <v>87</v>
      </c>
      <c r="G147" s="1" t="s">
        <v>563</v>
      </c>
      <c r="H147" s="1" t="s">
        <v>51</v>
      </c>
      <c r="I147" s="1" t="s">
        <v>28</v>
      </c>
      <c r="J147" s="1" t="s">
        <v>29</v>
      </c>
      <c r="K147" s="20">
        <v>43746.769444444442</v>
      </c>
      <c r="L147" s="20">
        <v>43662</v>
      </c>
      <c r="M147" s="1">
        <v>0</v>
      </c>
      <c r="N147" s="1">
        <v>1</v>
      </c>
      <c r="O147" s="1" t="s">
        <v>54</v>
      </c>
      <c r="P147" s="1" t="s">
        <v>41</v>
      </c>
      <c r="Q147" s="1">
        <v>18</v>
      </c>
      <c r="R147" s="1">
        <v>1</v>
      </c>
      <c r="S147" s="3" t="s">
        <v>123</v>
      </c>
      <c r="T147" s="3" t="s">
        <v>123</v>
      </c>
      <c r="U147" s="1" t="s">
        <v>44</v>
      </c>
      <c r="V147" s="3" t="str">
        <f t="shared" si="6"/>
        <v>No SLA</v>
      </c>
      <c r="W147" s="2">
        <f t="shared" si="7"/>
        <v>43665</v>
      </c>
      <c r="X147" s="27" t="str">
        <f t="shared" si="8"/>
        <v>NO</v>
      </c>
    </row>
    <row r="148" spans="1:24" ht="12.75" x14ac:dyDescent="0.2">
      <c r="A148" s="1">
        <v>111262</v>
      </c>
      <c r="B148" s="20">
        <v>43639.969444444447</v>
      </c>
      <c r="C148" s="1" t="s">
        <v>206</v>
      </c>
      <c r="D148" s="1" t="s">
        <v>25</v>
      </c>
      <c r="E148" s="1" t="s">
        <v>26</v>
      </c>
      <c r="F148" s="1" t="s">
        <v>118</v>
      </c>
      <c r="G148" s="1" t="s">
        <v>562</v>
      </c>
      <c r="H148" s="1" t="s">
        <v>605</v>
      </c>
      <c r="I148" s="1" t="s">
        <v>28</v>
      </c>
      <c r="J148" s="1" t="s">
        <v>29</v>
      </c>
      <c r="K148" s="20">
        <v>43706.709722222222</v>
      </c>
      <c r="L148" s="20">
        <v>43662</v>
      </c>
      <c r="M148" s="1">
        <v>0</v>
      </c>
      <c r="N148" s="1">
        <v>1</v>
      </c>
      <c r="O148" s="1" t="s">
        <v>30</v>
      </c>
      <c r="P148" s="1" t="s">
        <v>31</v>
      </c>
      <c r="Q148" s="1">
        <v>23</v>
      </c>
      <c r="R148" s="1">
        <v>2</v>
      </c>
      <c r="S148" s="3" t="s">
        <v>123</v>
      </c>
      <c r="T148" s="3" t="s">
        <v>123</v>
      </c>
      <c r="U148" s="1" t="s">
        <v>32</v>
      </c>
      <c r="V148" s="3" t="str">
        <f t="shared" si="6"/>
        <v>SLA</v>
      </c>
      <c r="W148" s="2">
        <f t="shared" si="7"/>
        <v>43669</v>
      </c>
      <c r="X148" s="27" t="str">
        <f t="shared" si="8"/>
        <v>NO</v>
      </c>
    </row>
    <row r="149" spans="1:24" ht="12.75" x14ac:dyDescent="0.2">
      <c r="A149" s="1">
        <v>111263</v>
      </c>
      <c r="B149" s="20">
        <v>43640.969444444447</v>
      </c>
      <c r="C149" s="1" t="s">
        <v>479</v>
      </c>
      <c r="D149" s="1" t="s">
        <v>25</v>
      </c>
      <c r="E149" s="1" t="s">
        <v>26</v>
      </c>
      <c r="F149" s="1" t="s">
        <v>118</v>
      </c>
      <c r="G149" s="1" t="s">
        <v>562</v>
      </c>
      <c r="H149" s="1" t="s">
        <v>605</v>
      </c>
      <c r="I149" s="1" t="s">
        <v>28</v>
      </c>
      <c r="J149" s="1" t="s">
        <v>29</v>
      </c>
      <c r="K149" s="20">
        <v>43683.73333333333</v>
      </c>
      <c r="L149" s="20">
        <v>43662</v>
      </c>
      <c r="M149" s="1">
        <v>0</v>
      </c>
      <c r="N149" s="1">
        <v>1</v>
      </c>
      <c r="O149" s="1" t="s">
        <v>30</v>
      </c>
      <c r="P149" s="1" t="s">
        <v>31</v>
      </c>
      <c r="Q149" s="1">
        <v>7</v>
      </c>
      <c r="R149" s="1">
        <v>2</v>
      </c>
      <c r="S149" s="3" t="s">
        <v>123</v>
      </c>
      <c r="T149" s="3" t="s">
        <v>123</v>
      </c>
      <c r="U149" s="1" t="s">
        <v>32</v>
      </c>
      <c r="V149" s="3" t="str">
        <f t="shared" si="6"/>
        <v>SLA</v>
      </c>
      <c r="W149" s="2">
        <f t="shared" si="7"/>
        <v>43669</v>
      </c>
      <c r="X149" s="27" t="str">
        <f t="shared" si="8"/>
        <v>NO</v>
      </c>
    </row>
    <row r="150" spans="1:24" ht="12.75" x14ac:dyDescent="0.2">
      <c r="A150" s="1">
        <v>111264</v>
      </c>
      <c r="B150" s="20">
        <v>43641.969444444447</v>
      </c>
      <c r="C150" s="1" t="s">
        <v>477</v>
      </c>
      <c r="D150" s="1" t="s">
        <v>130</v>
      </c>
      <c r="E150" s="1" t="s">
        <v>131</v>
      </c>
      <c r="F150" s="1" t="s">
        <v>118</v>
      </c>
      <c r="G150" s="1" t="s">
        <v>562</v>
      </c>
      <c r="H150" s="1" t="s">
        <v>605</v>
      </c>
      <c r="I150" s="1" t="s">
        <v>28</v>
      </c>
      <c r="J150" s="1" t="s">
        <v>29</v>
      </c>
      <c r="K150" s="20">
        <v>43675.736111111109</v>
      </c>
      <c r="L150" s="20">
        <v>43664</v>
      </c>
      <c r="M150" s="1">
        <v>0</v>
      </c>
      <c r="N150" s="1">
        <v>1</v>
      </c>
      <c r="O150" s="1" t="s">
        <v>30</v>
      </c>
      <c r="P150" s="1" t="s">
        <v>31</v>
      </c>
      <c r="Q150" s="1">
        <v>8</v>
      </c>
      <c r="R150" s="1">
        <v>1</v>
      </c>
      <c r="S150" s="3" t="s">
        <v>123</v>
      </c>
      <c r="T150" s="3" t="s">
        <v>123</v>
      </c>
      <c r="U150" s="1" t="s">
        <v>32</v>
      </c>
      <c r="V150" s="3" t="str">
        <f t="shared" si="6"/>
        <v>SLA</v>
      </c>
      <c r="W150" s="2">
        <f t="shared" si="7"/>
        <v>43671</v>
      </c>
      <c r="X150" s="27" t="str">
        <f t="shared" si="8"/>
        <v>NO</v>
      </c>
    </row>
    <row r="151" spans="1:24" ht="12.75" x14ac:dyDescent="0.2">
      <c r="A151" s="1">
        <v>111265</v>
      </c>
      <c r="B151" s="20">
        <v>43642.969444444447</v>
      </c>
      <c r="C151" s="1" t="s">
        <v>229</v>
      </c>
      <c r="D151" s="1" t="s">
        <v>70</v>
      </c>
      <c r="E151" s="1" t="s">
        <v>71</v>
      </c>
      <c r="F151" s="1" t="s">
        <v>27</v>
      </c>
      <c r="G151" s="1" t="s">
        <v>563</v>
      </c>
      <c r="H151" s="1" t="s">
        <v>605</v>
      </c>
      <c r="I151" s="1" t="s">
        <v>28</v>
      </c>
      <c r="J151" s="1" t="s">
        <v>29</v>
      </c>
      <c r="K151" s="20">
        <v>43739.447222222225</v>
      </c>
      <c r="L151" s="20">
        <v>43665</v>
      </c>
      <c r="M151" s="1">
        <v>0</v>
      </c>
      <c r="N151" s="1">
        <v>1</v>
      </c>
      <c r="O151" s="1" t="s">
        <v>54</v>
      </c>
      <c r="P151" s="1" t="s">
        <v>72</v>
      </c>
      <c r="Q151" s="1">
        <v>7</v>
      </c>
      <c r="R151" s="1">
        <v>0</v>
      </c>
      <c r="S151" s="3" t="s">
        <v>123</v>
      </c>
      <c r="T151" s="3" t="s">
        <v>123</v>
      </c>
      <c r="U151" s="1" t="s">
        <v>32</v>
      </c>
      <c r="V151" s="3" t="str">
        <f t="shared" si="6"/>
        <v>SLA</v>
      </c>
      <c r="W151" s="2">
        <f t="shared" si="7"/>
        <v>43665.166666666664</v>
      </c>
      <c r="X151" s="27" t="str">
        <f t="shared" si="8"/>
        <v>NO</v>
      </c>
    </row>
    <row r="152" spans="1:24" ht="12.75" x14ac:dyDescent="0.2">
      <c r="A152" s="1">
        <v>111266</v>
      </c>
      <c r="B152" s="20">
        <v>43643.969444444447</v>
      </c>
      <c r="C152" s="1" t="s">
        <v>471</v>
      </c>
      <c r="D152" s="1" t="s">
        <v>65</v>
      </c>
      <c r="E152" s="1" t="s">
        <v>66</v>
      </c>
      <c r="F152" s="1" t="s">
        <v>118</v>
      </c>
      <c r="G152" s="1" t="s">
        <v>562</v>
      </c>
      <c r="H152" s="1" t="s">
        <v>605</v>
      </c>
      <c r="I152" s="1" t="s">
        <v>28</v>
      </c>
      <c r="J152" s="1" t="s">
        <v>29</v>
      </c>
      <c r="K152" s="20">
        <v>43704.713194444441</v>
      </c>
      <c r="L152" s="20">
        <v>43696</v>
      </c>
      <c r="M152" s="1">
        <v>0</v>
      </c>
      <c r="N152" s="1">
        <v>1</v>
      </c>
      <c r="O152" s="1" t="s">
        <v>30</v>
      </c>
      <c r="P152" s="1" t="s">
        <v>38</v>
      </c>
      <c r="Q152" s="1">
        <v>9</v>
      </c>
      <c r="R152" s="1">
        <v>3</v>
      </c>
      <c r="S152" s="3" t="s">
        <v>123</v>
      </c>
      <c r="T152" s="3" t="s">
        <v>123</v>
      </c>
      <c r="U152" s="1" t="s">
        <v>32</v>
      </c>
      <c r="V152" s="3" t="str">
        <f t="shared" si="6"/>
        <v>SLA</v>
      </c>
      <c r="W152" s="2">
        <f t="shared" si="7"/>
        <v>43703</v>
      </c>
      <c r="X152" s="27" t="str">
        <f t="shared" si="8"/>
        <v>NO</v>
      </c>
    </row>
    <row r="153" spans="1:24" ht="12.75" x14ac:dyDescent="0.2">
      <c r="A153" s="1">
        <v>111269</v>
      </c>
      <c r="B153" s="20">
        <v>43644.969444444447</v>
      </c>
      <c r="C153" s="1" t="s">
        <v>291</v>
      </c>
      <c r="D153" s="1" t="s">
        <v>75</v>
      </c>
      <c r="E153" s="1" t="s">
        <v>76</v>
      </c>
      <c r="F153" s="1" t="s">
        <v>87</v>
      </c>
      <c r="G153" s="1" t="s">
        <v>562</v>
      </c>
      <c r="H153" s="1" t="s">
        <v>605</v>
      </c>
      <c r="I153" s="1" t="s">
        <v>28</v>
      </c>
      <c r="J153" s="1" t="s">
        <v>29</v>
      </c>
      <c r="K153" s="20">
        <v>43675.73541666667</v>
      </c>
      <c r="L153" s="20">
        <v>43669</v>
      </c>
      <c r="M153" s="1">
        <v>0</v>
      </c>
      <c r="N153" s="1">
        <v>1</v>
      </c>
      <c r="O153" s="1" t="s">
        <v>30</v>
      </c>
      <c r="P153" s="1" t="s">
        <v>38</v>
      </c>
      <c r="Q153" s="1">
        <v>9</v>
      </c>
      <c r="R153" s="1">
        <v>2</v>
      </c>
      <c r="S153" s="3" t="s">
        <v>123</v>
      </c>
      <c r="T153" s="3" t="s">
        <v>123</v>
      </c>
      <c r="U153" s="1" t="s">
        <v>32</v>
      </c>
      <c r="V153" s="3" t="str">
        <f t="shared" si="6"/>
        <v>SLA</v>
      </c>
      <c r="W153" s="2">
        <f t="shared" si="7"/>
        <v>43672</v>
      </c>
      <c r="X153" s="27" t="str">
        <f t="shared" si="8"/>
        <v>NO</v>
      </c>
    </row>
    <row r="154" spans="1:24" ht="12.75" x14ac:dyDescent="0.2">
      <c r="A154" s="1">
        <v>111270</v>
      </c>
      <c r="B154" s="20">
        <v>43645.969444444447</v>
      </c>
      <c r="C154" s="1" t="s">
        <v>552</v>
      </c>
      <c r="D154" s="1" t="s">
        <v>68</v>
      </c>
      <c r="E154" s="1" t="s">
        <v>69</v>
      </c>
      <c r="F154" s="1" t="s">
        <v>192</v>
      </c>
      <c r="G154" s="1" t="s">
        <v>562</v>
      </c>
      <c r="H154" s="1" t="s">
        <v>605</v>
      </c>
      <c r="I154" s="1" t="s">
        <v>28</v>
      </c>
      <c r="J154" s="1" t="s">
        <v>29</v>
      </c>
      <c r="K154" s="20">
        <v>43672.556944444441</v>
      </c>
      <c r="L154" s="20">
        <v>43670</v>
      </c>
      <c r="M154" s="1">
        <v>0</v>
      </c>
      <c r="N154" s="1">
        <v>1</v>
      </c>
      <c r="O154" s="1" t="s">
        <v>30</v>
      </c>
      <c r="P154" s="1" t="s">
        <v>31</v>
      </c>
      <c r="Q154" s="1">
        <v>7</v>
      </c>
      <c r="R154" s="1">
        <v>1</v>
      </c>
      <c r="S154" s="3" t="s">
        <v>123</v>
      </c>
      <c r="T154" s="3" t="s">
        <v>123</v>
      </c>
      <c r="U154" s="1" t="s">
        <v>44</v>
      </c>
      <c r="V154" s="3" t="str">
        <f t="shared" si="6"/>
        <v>SLA</v>
      </c>
      <c r="W154" s="2">
        <f t="shared" si="7"/>
        <v>43684</v>
      </c>
      <c r="X154" s="27" t="str">
        <f t="shared" si="8"/>
        <v>Yes</v>
      </c>
    </row>
    <row r="155" spans="1:24" ht="12.75" x14ac:dyDescent="0.2">
      <c r="A155" s="1">
        <v>111271</v>
      </c>
      <c r="B155" s="20">
        <v>43646.969444444447</v>
      </c>
      <c r="C155" s="1" t="s">
        <v>281</v>
      </c>
      <c r="D155" s="1" t="s">
        <v>70</v>
      </c>
      <c r="E155" s="1" t="s">
        <v>71</v>
      </c>
      <c r="F155" s="1" t="s">
        <v>87</v>
      </c>
      <c r="G155" s="1" t="s">
        <v>563</v>
      </c>
      <c r="H155" s="1" t="s">
        <v>605</v>
      </c>
      <c r="I155" s="1" t="s">
        <v>28</v>
      </c>
      <c r="J155" s="1" t="s">
        <v>29</v>
      </c>
      <c r="K155" s="20">
        <v>43739.447222222225</v>
      </c>
      <c r="L155" s="20">
        <v>43671</v>
      </c>
      <c r="M155" s="1">
        <v>0</v>
      </c>
      <c r="N155" s="1">
        <v>1</v>
      </c>
      <c r="O155" s="1" t="s">
        <v>54</v>
      </c>
      <c r="P155" s="1" t="s">
        <v>97</v>
      </c>
      <c r="Q155" s="1">
        <v>9</v>
      </c>
      <c r="R155" s="1">
        <v>7</v>
      </c>
      <c r="S155" s="3" t="s">
        <v>123</v>
      </c>
      <c r="T155" s="3" t="s">
        <v>123</v>
      </c>
      <c r="U155" s="1" t="s">
        <v>32</v>
      </c>
      <c r="V155" s="3" t="str">
        <f t="shared" si="6"/>
        <v>SLA</v>
      </c>
      <c r="W155" s="2">
        <f t="shared" si="7"/>
        <v>43676</v>
      </c>
      <c r="X155" s="27" t="str">
        <f t="shared" si="8"/>
        <v>NO</v>
      </c>
    </row>
    <row r="156" spans="1:24" ht="12.75" x14ac:dyDescent="0.2">
      <c r="A156" s="1">
        <v>111272</v>
      </c>
      <c r="B156" s="20">
        <v>43647.969444444447</v>
      </c>
      <c r="C156" s="1" t="s">
        <v>470</v>
      </c>
      <c r="D156" s="1" t="s">
        <v>65</v>
      </c>
      <c r="E156" s="1" t="s">
        <v>66</v>
      </c>
      <c r="F156" s="1" t="s">
        <v>118</v>
      </c>
      <c r="G156" s="1" t="s">
        <v>562</v>
      </c>
      <c r="H156" s="1" t="s">
        <v>605</v>
      </c>
      <c r="I156" s="1" t="s">
        <v>28</v>
      </c>
      <c r="J156" s="1" t="s">
        <v>29</v>
      </c>
      <c r="K156" s="20">
        <v>43704.714583333334</v>
      </c>
      <c r="L156" s="20">
        <v>43696</v>
      </c>
      <c r="M156" s="1">
        <v>0</v>
      </c>
      <c r="N156" s="1">
        <v>1</v>
      </c>
      <c r="O156" s="1" t="s">
        <v>30</v>
      </c>
      <c r="P156" s="1" t="s">
        <v>38</v>
      </c>
      <c r="Q156" s="1">
        <v>22</v>
      </c>
      <c r="R156" s="1">
        <v>8</v>
      </c>
      <c r="S156" s="3" t="s">
        <v>123</v>
      </c>
      <c r="T156" s="3" t="s">
        <v>123</v>
      </c>
      <c r="U156" s="1" t="s">
        <v>32</v>
      </c>
      <c r="V156" s="3" t="str">
        <f t="shared" si="6"/>
        <v>SLA</v>
      </c>
      <c r="W156" s="2">
        <f t="shared" si="7"/>
        <v>43703</v>
      </c>
      <c r="X156" s="27" t="str">
        <f t="shared" si="8"/>
        <v>NO</v>
      </c>
    </row>
    <row r="157" spans="1:24" ht="12.75" x14ac:dyDescent="0.2">
      <c r="A157" s="1">
        <v>111273</v>
      </c>
      <c r="B157" s="20">
        <v>43648.969444444447</v>
      </c>
      <c r="C157" s="1" t="s">
        <v>290</v>
      </c>
      <c r="D157" s="1" t="s">
        <v>45</v>
      </c>
      <c r="E157" s="1" t="s">
        <v>46</v>
      </c>
      <c r="F157" s="1" t="s">
        <v>87</v>
      </c>
      <c r="G157" s="1" t="s">
        <v>562</v>
      </c>
      <c r="H157" s="1" t="s">
        <v>605</v>
      </c>
      <c r="I157" s="1" t="s">
        <v>28</v>
      </c>
      <c r="J157" s="1" t="s">
        <v>29</v>
      </c>
      <c r="K157" s="20">
        <v>43683.355555555558</v>
      </c>
      <c r="L157" s="20">
        <v>43675</v>
      </c>
      <c r="M157" s="1">
        <v>0</v>
      </c>
      <c r="N157" s="1">
        <v>1</v>
      </c>
      <c r="O157" s="1" t="s">
        <v>30</v>
      </c>
      <c r="P157" s="1" t="s">
        <v>31</v>
      </c>
      <c r="Q157" s="1">
        <v>10</v>
      </c>
      <c r="R157" s="1">
        <v>6</v>
      </c>
      <c r="S157" s="3" t="s">
        <v>123</v>
      </c>
      <c r="T157" s="3" t="s">
        <v>123</v>
      </c>
      <c r="U157" s="1" t="s">
        <v>32</v>
      </c>
      <c r="V157" s="3" t="str">
        <f t="shared" si="6"/>
        <v>SLA</v>
      </c>
      <c r="W157" s="2">
        <f t="shared" si="7"/>
        <v>43678</v>
      </c>
      <c r="X157" s="27" t="str">
        <f t="shared" si="8"/>
        <v>NO</v>
      </c>
    </row>
    <row r="158" spans="1:24" ht="12.75" x14ac:dyDescent="0.2">
      <c r="A158" s="1">
        <v>111274</v>
      </c>
      <c r="B158" s="20">
        <v>43649.969444444447</v>
      </c>
      <c r="C158" s="1" t="s">
        <v>207</v>
      </c>
      <c r="D158" s="1" t="s">
        <v>91</v>
      </c>
      <c r="E158" s="1" t="s">
        <v>92</v>
      </c>
      <c r="F158" s="1" t="s">
        <v>118</v>
      </c>
      <c r="G158" s="1" t="s">
        <v>562</v>
      </c>
      <c r="H158" s="1" t="s">
        <v>605</v>
      </c>
      <c r="I158" s="1" t="s">
        <v>28</v>
      </c>
      <c r="J158" s="1" t="s">
        <v>29</v>
      </c>
      <c r="K158" s="20">
        <v>43684.714583333334</v>
      </c>
      <c r="L158" s="20">
        <v>43679</v>
      </c>
      <c r="M158" s="1">
        <v>0</v>
      </c>
      <c r="N158" s="1">
        <v>1</v>
      </c>
      <c r="O158" s="1" t="s">
        <v>30</v>
      </c>
      <c r="P158" s="1" t="s">
        <v>38</v>
      </c>
      <c r="Q158" s="1">
        <v>9</v>
      </c>
      <c r="R158" s="1">
        <v>3</v>
      </c>
      <c r="S158" s="3" t="s">
        <v>123</v>
      </c>
      <c r="T158" s="3" t="s">
        <v>123</v>
      </c>
      <c r="U158" s="1" t="s">
        <v>32</v>
      </c>
      <c r="V158" s="3" t="str">
        <f t="shared" si="6"/>
        <v>SLA</v>
      </c>
      <c r="W158" s="2">
        <f t="shared" si="7"/>
        <v>43686</v>
      </c>
      <c r="X158" s="27" t="str">
        <f t="shared" si="8"/>
        <v>Yes</v>
      </c>
    </row>
    <row r="159" spans="1:24" ht="12.75" x14ac:dyDescent="0.2">
      <c r="A159" s="1">
        <v>111275</v>
      </c>
      <c r="B159" s="20">
        <v>43650.969444444447</v>
      </c>
      <c r="C159" s="1" t="s">
        <v>480</v>
      </c>
      <c r="D159" s="1" t="s">
        <v>65</v>
      </c>
      <c r="E159" s="1" t="s">
        <v>66</v>
      </c>
      <c r="F159" s="1" t="s">
        <v>118</v>
      </c>
      <c r="G159" s="1" t="s">
        <v>562</v>
      </c>
      <c r="H159" s="1" t="s">
        <v>605</v>
      </c>
      <c r="I159" s="1" t="s">
        <v>28</v>
      </c>
      <c r="J159" s="1" t="s">
        <v>29</v>
      </c>
      <c r="K159" s="20">
        <v>43683.731944444444</v>
      </c>
      <c r="L159" s="20">
        <v>43677</v>
      </c>
      <c r="M159" s="1">
        <v>0</v>
      </c>
      <c r="N159" s="1">
        <v>1</v>
      </c>
      <c r="O159" s="1" t="s">
        <v>30</v>
      </c>
      <c r="P159" s="1" t="s">
        <v>38</v>
      </c>
      <c r="Q159" s="1">
        <v>12</v>
      </c>
      <c r="R159" s="1">
        <v>5</v>
      </c>
      <c r="S159" s="3" t="s">
        <v>123</v>
      </c>
      <c r="T159" s="3" t="s">
        <v>123</v>
      </c>
      <c r="U159" s="1" t="s">
        <v>32</v>
      </c>
      <c r="V159" s="3" t="str">
        <f t="shared" si="6"/>
        <v>SLA</v>
      </c>
      <c r="W159" s="2">
        <f t="shared" si="7"/>
        <v>43684</v>
      </c>
      <c r="X159" s="27" t="str">
        <f t="shared" si="8"/>
        <v>Yes</v>
      </c>
    </row>
    <row r="160" spans="1:24" ht="12.75" x14ac:dyDescent="0.2">
      <c r="A160" s="1">
        <v>111276</v>
      </c>
      <c r="B160" s="20">
        <v>43651.969444444447</v>
      </c>
      <c r="C160" s="1" t="s">
        <v>177</v>
      </c>
      <c r="D160" s="1" t="s">
        <v>91</v>
      </c>
      <c r="E160" s="1" t="s">
        <v>92</v>
      </c>
      <c r="F160" s="1" t="s">
        <v>118</v>
      </c>
      <c r="G160" s="1" t="s">
        <v>562</v>
      </c>
      <c r="H160" s="1" t="s">
        <v>605</v>
      </c>
      <c r="I160" s="1" t="s">
        <v>28</v>
      </c>
      <c r="J160" s="1" t="s">
        <v>29</v>
      </c>
      <c r="K160" s="20">
        <v>43683.731249999997</v>
      </c>
      <c r="L160" s="20">
        <v>43678</v>
      </c>
      <c r="M160" s="1">
        <v>0</v>
      </c>
      <c r="N160" s="1">
        <v>1</v>
      </c>
      <c r="O160" s="1" t="s">
        <v>30</v>
      </c>
      <c r="P160" s="1" t="s">
        <v>38</v>
      </c>
      <c r="Q160" s="1">
        <v>16</v>
      </c>
      <c r="R160" s="1">
        <v>3</v>
      </c>
      <c r="S160" s="3" t="s">
        <v>123</v>
      </c>
      <c r="T160" s="3" t="s">
        <v>123</v>
      </c>
      <c r="U160" s="1" t="s">
        <v>32</v>
      </c>
      <c r="V160" s="3" t="str">
        <f t="shared" si="6"/>
        <v>SLA</v>
      </c>
      <c r="W160" s="2">
        <f t="shared" si="7"/>
        <v>43685</v>
      </c>
      <c r="X160" s="27" t="str">
        <f t="shared" si="8"/>
        <v>Yes</v>
      </c>
    </row>
    <row r="161" spans="1:24" ht="12.75" x14ac:dyDescent="0.2">
      <c r="A161" s="1">
        <v>111277</v>
      </c>
      <c r="B161" s="20">
        <v>43652.969444444447</v>
      </c>
      <c r="C161" s="1" t="s">
        <v>478</v>
      </c>
      <c r="D161" s="1" t="s">
        <v>91</v>
      </c>
      <c r="E161" s="1" t="s">
        <v>92</v>
      </c>
      <c r="F161" s="1" t="s">
        <v>118</v>
      </c>
      <c r="G161" s="1" t="s">
        <v>562</v>
      </c>
      <c r="H161" s="1" t="s">
        <v>51</v>
      </c>
      <c r="I161" s="1" t="s">
        <v>28</v>
      </c>
      <c r="J161" s="1" t="s">
        <v>29</v>
      </c>
      <c r="K161" s="20">
        <v>43683.736805555556</v>
      </c>
      <c r="L161" s="20">
        <v>43677</v>
      </c>
      <c r="M161" s="1">
        <v>0</v>
      </c>
      <c r="N161" s="1">
        <v>1</v>
      </c>
      <c r="O161" s="1" t="s">
        <v>30</v>
      </c>
      <c r="P161" s="1" t="s">
        <v>67</v>
      </c>
      <c r="Q161" s="1">
        <v>9</v>
      </c>
      <c r="R161" s="1">
        <v>0</v>
      </c>
      <c r="S161" s="3" t="s">
        <v>123</v>
      </c>
      <c r="T161" s="3" t="s">
        <v>123</v>
      </c>
      <c r="U161" s="1" t="s">
        <v>32</v>
      </c>
      <c r="V161" s="3" t="str">
        <f t="shared" si="6"/>
        <v>No SLA</v>
      </c>
      <c r="W161" s="2">
        <f t="shared" si="7"/>
        <v>43684</v>
      </c>
      <c r="X161" s="27" t="str">
        <f t="shared" si="8"/>
        <v>Yes</v>
      </c>
    </row>
    <row r="162" spans="1:24" ht="12.75" x14ac:dyDescent="0.2">
      <c r="A162" s="1">
        <v>111278</v>
      </c>
      <c r="B162" s="20">
        <v>43653.969444444447</v>
      </c>
      <c r="C162" s="1" t="s">
        <v>477</v>
      </c>
      <c r="D162" s="1" t="s">
        <v>73</v>
      </c>
      <c r="E162" s="1" t="s">
        <v>74</v>
      </c>
      <c r="F162" s="1" t="s">
        <v>118</v>
      </c>
      <c r="G162" s="1" t="s">
        <v>562</v>
      </c>
      <c r="H162" s="1" t="s">
        <v>51</v>
      </c>
      <c r="I162" s="1" t="s">
        <v>28</v>
      </c>
      <c r="J162" s="1" t="s">
        <v>29</v>
      </c>
      <c r="K162" s="20">
        <v>43690.600694444445</v>
      </c>
      <c r="L162" s="20">
        <v>43678</v>
      </c>
      <c r="M162" s="1">
        <v>0</v>
      </c>
      <c r="N162" s="1">
        <v>1</v>
      </c>
      <c r="O162" s="1" t="s">
        <v>30</v>
      </c>
      <c r="P162" s="1" t="s">
        <v>67</v>
      </c>
      <c r="Q162" s="1">
        <v>5</v>
      </c>
      <c r="R162" s="1">
        <v>0</v>
      </c>
      <c r="S162" s="3" t="s">
        <v>123</v>
      </c>
      <c r="T162" s="3" t="s">
        <v>123</v>
      </c>
      <c r="U162" s="1" t="s">
        <v>32</v>
      </c>
      <c r="V162" s="3" t="str">
        <f t="shared" si="6"/>
        <v>No SLA</v>
      </c>
      <c r="W162" s="2">
        <f t="shared" si="7"/>
        <v>43685</v>
      </c>
      <c r="X162" s="27" t="str">
        <f t="shared" si="8"/>
        <v>NO</v>
      </c>
    </row>
    <row r="163" spans="1:24" ht="12.75" x14ac:dyDescent="0.2">
      <c r="A163" s="1">
        <v>111279</v>
      </c>
      <c r="B163" s="20">
        <v>43654.969444444447</v>
      </c>
      <c r="C163" s="1" t="s">
        <v>476</v>
      </c>
      <c r="D163" s="1" t="s">
        <v>73</v>
      </c>
      <c r="E163" s="1" t="s">
        <v>74</v>
      </c>
      <c r="F163" s="1" t="s">
        <v>118</v>
      </c>
      <c r="G163" s="1" t="s">
        <v>562</v>
      </c>
      <c r="H163" s="1" t="s">
        <v>51</v>
      </c>
      <c r="I163" s="1" t="s">
        <v>28</v>
      </c>
      <c r="J163" s="1" t="s">
        <v>29</v>
      </c>
      <c r="K163" s="20">
        <v>43690.601388888892</v>
      </c>
      <c r="L163" s="20">
        <v>43678</v>
      </c>
      <c r="M163" s="1">
        <v>0</v>
      </c>
      <c r="N163" s="1">
        <v>1</v>
      </c>
      <c r="O163" s="1" t="s">
        <v>30</v>
      </c>
      <c r="P163" s="1" t="s">
        <v>38</v>
      </c>
      <c r="Q163" s="1">
        <v>6</v>
      </c>
      <c r="R163" s="1">
        <v>0</v>
      </c>
      <c r="S163" s="3" t="s">
        <v>123</v>
      </c>
      <c r="T163" s="3" t="s">
        <v>123</v>
      </c>
      <c r="U163" s="1" t="s">
        <v>32</v>
      </c>
      <c r="V163" s="3" t="str">
        <f t="shared" si="6"/>
        <v>No SLA</v>
      </c>
      <c r="W163" s="2">
        <f t="shared" si="7"/>
        <v>43685</v>
      </c>
      <c r="X163" s="27" t="str">
        <f t="shared" si="8"/>
        <v>NO</v>
      </c>
    </row>
    <row r="164" spans="1:24" ht="12.75" x14ac:dyDescent="0.2">
      <c r="A164" s="1">
        <v>111280</v>
      </c>
      <c r="B164" s="20">
        <v>43655.969444444447</v>
      </c>
      <c r="C164" s="1" t="s">
        <v>176</v>
      </c>
      <c r="D164" s="1" t="s">
        <v>73</v>
      </c>
      <c r="E164" s="1" t="s">
        <v>74</v>
      </c>
      <c r="F164" s="1" t="s">
        <v>118</v>
      </c>
      <c r="G164" s="1" t="s">
        <v>562</v>
      </c>
      <c r="H164" s="1" t="s">
        <v>51</v>
      </c>
      <c r="I164" s="1" t="s">
        <v>28</v>
      </c>
      <c r="J164" s="1" t="s">
        <v>29</v>
      </c>
      <c r="K164" s="20">
        <v>43710.729166666664</v>
      </c>
      <c r="L164" s="20">
        <v>43679</v>
      </c>
      <c r="M164" s="1">
        <v>0</v>
      </c>
      <c r="N164" s="1">
        <v>1</v>
      </c>
      <c r="O164" s="1" t="s">
        <v>30</v>
      </c>
      <c r="P164" s="1" t="s">
        <v>38</v>
      </c>
      <c r="Q164" s="1">
        <v>9</v>
      </c>
      <c r="R164" s="1">
        <v>0</v>
      </c>
      <c r="S164" s="3" t="s">
        <v>123</v>
      </c>
      <c r="T164" s="3" t="s">
        <v>123</v>
      </c>
      <c r="U164" s="1" t="s">
        <v>32</v>
      </c>
      <c r="V164" s="3" t="str">
        <f t="shared" si="6"/>
        <v>No SLA</v>
      </c>
      <c r="W164" s="2">
        <f t="shared" si="7"/>
        <v>43686</v>
      </c>
      <c r="X164" s="27" t="str">
        <f t="shared" si="8"/>
        <v>NO</v>
      </c>
    </row>
    <row r="165" spans="1:24" ht="12.75" x14ac:dyDescent="0.2">
      <c r="A165" s="1">
        <v>111282</v>
      </c>
      <c r="B165" s="20">
        <v>43656.969444444447</v>
      </c>
      <c r="C165" s="1" t="s">
        <v>475</v>
      </c>
      <c r="D165" s="1" t="s">
        <v>25</v>
      </c>
      <c r="E165" s="1" t="s">
        <v>26</v>
      </c>
      <c r="F165" s="1" t="s">
        <v>118</v>
      </c>
      <c r="G165" s="1" t="s">
        <v>562</v>
      </c>
      <c r="H165" s="1" t="s">
        <v>605</v>
      </c>
      <c r="I165" s="1" t="s">
        <v>28</v>
      </c>
      <c r="J165" s="1" t="s">
        <v>29</v>
      </c>
      <c r="K165" s="20">
        <v>43697.709027777775</v>
      </c>
      <c r="L165" s="20">
        <v>43690</v>
      </c>
      <c r="M165" s="1">
        <v>0</v>
      </c>
      <c r="N165" s="1">
        <v>1</v>
      </c>
      <c r="O165" s="1" t="s">
        <v>30</v>
      </c>
      <c r="P165" s="1" t="s">
        <v>31</v>
      </c>
      <c r="Q165" s="1">
        <v>13</v>
      </c>
      <c r="R165" s="1">
        <v>3</v>
      </c>
      <c r="S165" s="3" t="s">
        <v>123</v>
      </c>
      <c r="T165" s="3" t="s">
        <v>123</v>
      </c>
      <c r="U165" s="1" t="s">
        <v>32</v>
      </c>
      <c r="V165" s="3" t="str">
        <f t="shared" si="6"/>
        <v>SLA</v>
      </c>
      <c r="W165" s="2">
        <f t="shared" si="7"/>
        <v>43697</v>
      </c>
      <c r="X165" s="27" t="str">
        <f t="shared" si="8"/>
        <v>NO</v>
      </c>
    </row>
    <row r="166" spans="1:24" ht="12.75" x14ac:dyDescent="0.2">
      <c r="A166" s="1">
        <v>111283</v>
      </c>
      <c r="B166" s="20">
        <v>43657.969444444447</v>
      </c>
      <c r="C166" s="1" t="s">
        <v>232</v>
      </c>
      <c r="D166" s="1" t="s">
        <v>73</v>
      </c>
      <c r="E166" s="1" t="s">
        <v>74</v>
      </c>
      <c r="F166" s="1" t="s">
        <v>27</v>
      </c>
      <c r="G166" s="1" t="s">
        <v>562</v>
      </c>
      <c r="H166" s="1" t="s">
        <v>605</v>
      </c>
      <c r="I166" s="1" t="s">
        <v>28</v>
      </c>
      <c r="J166" s="1" t="s">
        <v>29</v>
      </c>
      <c r="K166" s="20">
        <v>43705.464583333334</v>
      </c>
      <c r="L166" s="20">
        <v>43685</v>
      </c>
      <c r="M166" s="1">
        <v>0</v>
      </c>
      <c r="N166" s="1">
        <v>1</v>
      </c>
      <c r="O166" s="1" t="s">
        <v>30</v>
      </c>
      <c r="P166" s="1" t="s">
        <v>38</v>
      </c>
      <c r="Q166" s="1">
        <v>9</v>
      </c>
      <c r="R166" s="1">
        <v>1</v>
      </c>
      <c r="S166" s="3" t="s">
        <v>123</v>
      </c>
      <c r="T166" s="3" t="s">
        <v>123</v>
      </c>
      <c r="U166" s="1" t="s">
        <v>32</v>
      </c>
      <c r="V166" s="3" t="str">
        <f t="shared" si="6"/>
        <v>SLA</v>
      </c>
      <c r="W166" s="2">
        <f t="shared" si="7"/>
        <v>43685.166666666664</v>
      </c>
      <c r="X166" s="27" t="str">
        <f t="shared" si="8"/>
        <v>NO</v>
      </c>
    </row>
    <row r="167" spans="1:24" ht="12.75" x14ac:dyDescent="0.2">
      <c r="A167" s="1">
        <v>111284</v>
      </c>
      <c r="B167" s="20">
        <v>43658.969444444447</v>
      </c>
      <c r="C167" s="1" t="s">
        <v>289</v>
      </c>
      <c r="D167" s="1" t="s">
        <v>59</v>
      </c>
      <c r="E167" s="1" t="s">
        <v>60</v>
      </c>
      <c r="F167" s="1" t="s">
        <v>87</v>
      </c>
      <c r="G167" s="1" t="s">
        <v>562</v>
      </c>
      <c r="H167" s="1" t="s">
        <v>605</v>
      </c>
      <c r="I167" s="1" t="s">
        <v>28</v>
      </c>
      <c r="J167" s="1" t="s">
        <v>29</v>
      </c>
      <c r="K167" s="20">
        <v>43697.711111111108</v>
      </c>
      <c r="L167" s="20">
        <v>43690</v>
      </c>
      <c r="M167" s="1">
        <v>0</v>
      </c>
      <c r="N167" s="1">
        <v>1</v>
      </c>
      <c r="O167" s="1" t="s">
        <v>30</v>
      </c>
      <c r="P167" s="1" t="s">
        <v>31</v>
      </c>
      <c r="Q167" s="1">
        <v>11</v>
      </c>
      <c r="R167" s="1">
        <v>2</v>
      </c>
      <c r="S167" s="3" t="s">
        <v>123</v>
      </c>
      <c r="T167" s="3" t="s">
        <v>123</v>
      </c>
      <c r="U167" s="1" t="s">
        <v>32</v>
      </c>
      <c r="V167" s="3" t="str">
        <f t="shared" si="6"/>
        <v>SLA</v>
      </c>
      <c r="W167" s="2">
        <f t="shared" si="7"/>
        <v>43693</v>
      </c>
      <c r="X167" s="27" t="str">
        <f t="shared" si="8"/>
        <v>NO</v>
      </c>
    </row>
    <row r="168" spans="1:24" ht="12.75" x14ac:dyDescent="0.2">
      <c r="A168" s="1">
        <v>111285</v>
      </c>
      <c r="B168" s="20">
        <v>43659.969444444447</v>
      </c>
      <c r="C168" s="1" t="s">
        <v>550</v>
      </c>
      <c r="D168" s="1" t="s">
        <v>25</v>
      </c>
      <c r="E168" s="1" t="s">
        <v>26</v>
      </c>
      <c r="F168" s="1" t="s">
        <v>192</v>
      </c>
      <c r="G168" s="1" t="s">
        <v>562</v>
      </c>
      <c r="H168" s="1" t="s">
        <v>605</v>
      </c>
      <c r="I168" s="1" t="s">
        <v>28</v>
      </c>
      <c r="J168" s="1" t="s">
        <v>29</v>
      </c>
      <c r="K168" s="20">
        <v>43812.754166666666</v>
      </c>
      <c r="L168" s="20">
        <v>43687</v>
      </c>
      <c r="M168" s="1">
        <v>0</v>
      </c>
      <c r="N168" s="1">
        <v>1</v>
      </c>
      <c r="O168" s="1" t="s">
        <v>30</v>
      </c>
      <c r="P168" s="1" t="s">
        <v>31</v>
      </c>
      <c r="Q168" s="1">
        <v>26</v>
      </c>
      <c r="R168" s="1">
        <v>2</v>
      </c>
      <c r="S168" s="3" t="s">
        <v>123</v>
      </c>
      <c r="T168" s="3" t="s">
        <v>123</v>
      </c>
      <c r="U168" s="1" t="s">
        <v>32</v>
      </c>
      <c r="V168" s="3" t="str">
        <f t="shared" si="6"/>
        <v>SLA</v>
      </c>
      <c r="W168" s="2">
        <f t="shared" si="7"/>
        <v>43700</v>
      </c>
      <c r="X168" s="27" t="str">
        <f t="shared" si="8"/>
        <v>NO</v>
      </c>
    </row>
    <row r="169" spans="1:24" ht="12.75" x14ac:dyDescent="0.2">
      <c r="A169" s="1">
        <v>111286</v>
      </c>
      <c r="B169" s="20">
        <v>43660.969444444447</v>
      </c>
      <c r="C169" s="1" t="s">
        <v>286</v>
      </c>
      <c r="D169" s="1" t="s">
        <v>85</v>
      </c>
      <c r="E169" s="1" t="s">
        <v>86</v>
      </c>
      <c r="F169" s="1" t="s">
        <v>87</v>
      </c>
      <c r="G169" s="1" t="s">
        <v>562</v>
      </c>
      <c r="H169" s="1" t="s">
        <v>605</v>
      </c>
      <c r="I169" s="1" t="s">
        <v>28</v>
      </c>
      <c r="J169" s="1" t="s">
        <v>29</v>
      </c>
      <c r="K169" s="20">
        <v>43710.722222222219</v>
      </c>
      <c r="L169" s="20">
        <v>43691</v>
      </c>
      <c r="M169" s="1">
        <v>0</v>
      </c>
      <c r="N169" s="1">
        <v>1</v>
      </c>
      <c r="O169" s="1" t="s">
        <v>30</v>
      </c>
      <c r="P169" s="1" t="s">
        <v>38</v>
      </c>
      <c r="Q169" s="1">
        <v>12</v>
      </c>
      <c r="R169" s="1">
        <v>2</v>
      </c>
      <c r="S169" s="3" t="s">
        <v>123</v>
      </c>
      <c r="T169" s="3" t="s">
        <v>123</v>
      </c>
      <c r="U169" s="1" t="s">
        <v>32</v>
      </c>
      <c r="V169" s="3" t="str">
        <f t="shared" si="6"/>
        <v>SLA</v>
      </c>
      <c r="W169" s="2">
        <f t="shared" si="7"/>
        <v>43696</v>
      </c>
      <c r="X169" s="27" t="str">
        <f t="shared" si="8"/>
        <v>NO</v>
      </c>
    </row>
    <row r="170" spans="1:24" ht="12.75" x14ac:dyDescent="0.2">
      <c r="A170" s="1">
        <v>111287</v>
      </c>
      <c r="B170" s="20">
        <v>43661.969444444447</v>
      </c>
      <c r="C170" s="1" t="s">
        <v>200</v>
      </c>
      <c r="D170" s="1" t="s">
        <v>68</v>
      </c>
      <c r="E170" s="1" t="s">
        <v>69</v>
      </c>
      <c r="F170" s="1" t="s">
        <v>192</v>
      </c>
      <c r="G170" s="1" t="s">
        <v>562</v>
      </c>
      <c r="H170" s="1" t="s">
        <v>605</v>
      </c>
      <c r="I170" s="1" t="s">
        <v>28</v>
      </c>
      <c r="J170" s="1" t="s">
        <v>29</v>
      </c>
      <c r="K170" s="20">
        <v>43704.715277777781</v>
      </c>
      <c r="L170" s="20">
        <v>43692</v>
      </c>
      <c r="M170" s="1">
        <v>0</v>
      </c>
      <c r="N170" s="1">
        <v>1</v>
      </c>
      <c r="O170" s="1" t="s">
        <v>30</v>
      </c>
      <c r="P170" s="1" t="s">
        <v>31</v>
      </c>
      <c r="Q170" s="1">
        <v>7</v>
      </c>
      <c r="R170" s="1">
        <v>2</v>
      </c>
      <c r="S170" s="3" t="s">
        <v>123</v>
      </c>
      <c r="T170" s="3" t="s">
        <v>123</v>
      </c>
      <c r="U170" s="1" t="s">
        <v>32</v>
      </c>
      <c r="V170" s="3" t="str">
        <f t="shared" si="6"/>
        <v>SLA</v>
      </c>
      <c r="W170" s="2">
        <f t="shared" si="7"/>
        <v>43706</v>
      </c>
      <c r="X170" s="27" t="str">
        <f t="shared" si="8"/>
        <v>Yes</v>
      </c>
    </row>
    <row r="171" spans="1:24" ht="12.75" x14ac:dyDescent="0.2">
      <c r="A171" s="1">
        <v>111288</v>
      </c>
      <c r="B171" s="20">
        <v>43662.969444444447</v>
      </c>
      <c r="C171" s="1" t="s">
        <v>287</v>
      </c>
      <c r="D171" s="1" t="s">
        <v>75</v>
      </c>
      <c r="E171" s="1" t="s">
        <v>76</v>
      </c>
      <c r="F171" s="1" t="s">
        <v>87</v>
      </c>
      <c r="G171" s="1" t="s">
        <v>562</v>
      </c>
      <c r="H171" s="1" t="s">
        <v>605</v>
      </c>
      <c r="I171" s="1" t="s">
        <v>28</v>
      </c>
      <c r="J171" s="1" t="s">
        <v>29</v>
      </c>
      <c r="K171" s="20">
        <v>43706.711111111108</v>
      </c>
      <c r="L171" s="20">
        <v>43697</v>
      </c>
      <c r="M171" s="1">
        <v>0</v>
      </c>
      <c r="N171" s="1">
        <v>1</v>
      </c>
      <c r="O171" s="1" t="s">
        <v>30</v>
      </c>
      <c r="P171" s="1" t="s">
        <v>38</v>
      </c>
      <c r="Q171" s="1">
        <v>9</v>
      </c>
      <c r="R171" s="1">
        <v>3</v>
      </c>
      <c r="S171" s="3" t="s">
        <v>123</v>
      </c>
      <c r="T171" s="3" t="s">
        <v>123</v>
      </c>
      <c r="U171" s="1" t="s">
        <v>32</v>
      </c>
      <c r="V171" s="3" t="str">
        <f t="shared" si="6"/>
        <v>SLA</v>
      </c>
      <c r="W171" s="2">
        <f t="shared" si="7"/>
        <v>43700</v>
      </c>
      <c r="X171" s="27" t="str">
        <f t="shared" si="8"/>
        <v>NO</v>
      </c>
    </row>
    <row r="172" spans="1:24" ht="12.75" x14ac:dyDescent="0.2">
      <c r="A172" s="1">
        <v>111289</v>
      </c>
      <c r="B172" s="20">
        <v>43663.969444444447</v>
      </c>
      <c r="C172" s="1" t="s">
        <v>453</v>
      </c>
      <c r="D172" s="1" t="s">
        <v>130</v>
      </c>
      <c r="E172" s="1" t="s">
        <v>131</v>
      </c>
      <c r="F172" s="1" t="s">
        <v>118</v>
      </c>
      <c r="G172" s="1" t="s">
        <v>562</v>
      </c>
      <c r="H172" s="1" t="s">
        <v>605</v>
      </c>
      <c r="I172" s="1" t="s">
        <v>28</v>
      </c>
      <c r="J172" s="1" t="s">
        <v>29</v>
      </c>
      <c r="K172" s="20">
        <v>43753.718055555553</v>
      </c>
      <c r="L172" s="20">
        <v>43697</v>
      </c>
      <c r="M172" s="1">
        <v>0</v>
      </c>
      <c r="N172" s="1">
        <v>1</v>
      </c>
      <c r="O172" s="1" t="s">
        <v>30</v>
      </c>
      <c r="P172" s="1" t="s">
        <v>31</v>
      </c>
      <c r="Q172" s="1">
        <v>16</v>
      </c>
      <c r="R172" s="1">
        <v>5</v>
      </c>
      <c r="S172" s="3" t="s">
        <v>123</v>
      </c>
      <c r="T172" s="3" t="s">
        <v>123</v>
      </c>
      <c r="U172" s="1" t="s">
        <v>32</v>
      </c>
      <c r="V172" s="3" t="str">
        <f t="shared" si="6"/>
        <v>SLA</v>
      </c>
      <c r="W172" s="2">
        <f t="shared" si="7"/>
        <v>43704</v>
      </c>
      <c r="X172" s="27" t="str">
        <f t="shared" si="8"/>
        <v>NO</v>
      </c>
    </row>
    <row r="173" spans="1:24" ht="12.75" x14ac:dyDescent="0.2">
      <c r="A173" s="1">
        <v>111290</v>
      </c>
      <c r="B173" s="20">
        <v>43664.969444444447</v>
      </c>
      <c r="C173" s="1" t="s">
        <v>468</v>
      </c>
      <c r="D173" s="1" t="s">
        <v>91</v>
      </c>
      <c r="E173" s="1" t="s">
        <v>92</v>
      </c>
      <c r="F173" s="1" t="s">
        <v>118</v>
      </c>
      <c r="G173" s="1" t="s">
        <v>562</v>
      </c>
      <c r="H173" s="1" t="s">
        <v>605</v>
      </c>
      <c r="I173" s="1" t="s">
        <v>28</v>
      </c>
      <c r="J173" s="1" t="s">
        <v>29</v>
      </c>
      <c r="K173" s="20">
        <v>43711.741666666669</v>
      </c>
      <c r="L173" s="20">
        <v>43706</v>
      </c>
      <c r="M173" s="1">
        <v>0</v>
      </c>
      <c r="N173" s="1">
        <v>1</v>
      </c>
      <c r="O173" s="1" t="s">
        <v>30</v>
      </c>
      <c r="P173" s="1" t="s">
        <v>38</v>
      </c>
      <c r="Q173" s="1">
        <v>13</v>
      </c>
      <c r="R173" s="1">
        <v>4</v>
      </c>
      <c r="S173" s="3" t="s">
        <v>123</v>
      </c>
      <c r="T173" s="3" t="s">
        <v>123</v>
      </c>
      <c r="U173" s="1" t="s">
        <v>32</v>
      </c>
      <c r="V173" s="3" t="str">
        <f t="shared" si="6"/>
        <v>SLA</v>
      </c>
      <c r="W173" s="2">
        <f t="shared" si="7"/>
        <v>43713</v>
      </c>
      <c r="X173" s="27" t="str">
        <f t="shared" si="8"/>
        <v>Yes</v>
      </c>
    </row>
    <row r="174" spans="1:24" ht="12.75" x14ac:dyDescent="0.2">
      <c r="A174" s="1">
        <v>111292</v>
      </c>
      <c r="B174" s="20">
        <v>43665.969444444447</v>
      </c>
      <c r="C174" s="1" t="s">
        <v>285</v>
      </c>
      <c r="D174" s="1" t="s">
        <v>68</v>
      </c>
      <c r="E174" s="1" t="s">
        <v>69</v>
      </c>
      <c r="F174" s="1" t="s">
        <v>87</v>
      </c>
      <c r="G174" s="1" t="s">
        <v>562</v>
      </c>
      <c r="H174" s="1" t="s">
        <v>51</v>
      </c>
      <c r="I174" s="1" t="s">
        <v>28</v>
      </c>
      <c r="J174" s="1" t="s">
        <v>29</v>
      </c>
      <c r="K174" s="20">
        <v>43719.72152777778</v>
      </c>
      <c r="L174" s="20">
        <v>43705</v>
      </c>
      <c r="M174" s="1">
        <v>0</v>
      </c>
      <c r="N174" s="1">
        <v>1</v>
      </c>
      <c r="O174" s="1" t="s">
        <v>30</v>
      </c>
      <c r="P174" s="1" t="s">
        <v>31</v>
      </c>
      <c r="Q174" s="1">
        <v>21</v>
      </c>
      <c r="R174" s="1">
        <v>5</v>
      </c>
      <c r="S174" s="3" t="s">
        <v>123</v>
      </c>
      <c r="T174" s="3" t="s">
        <v>123</v>
      </c>
      <c r="U174" s="1" t="s">
        <v>32</v>
      </c>
      <c r="V174" s="3" t="str">
        <f t="shared" si="6"/>
        <v>No SLA</v>
      </c>
      <c r="W174" s="2">
        <f t="shared" si="7"/>
        <v>43710</v>
      </c>
      <c r="X174" s="27" t="str">
        <f t="shared" si="8"/>
        <v>NO</v>
      </c>
    </row>
    <row r="175" spans="1:24" ht="12.75" x14ac:dyDescent="0.2">
      <c r="A175" s="1">
        <v>111293</v>
      </c>
      <c r="B175" s="20">
        <v>43666.969444444447</v>
      </c>
      <c r="C175" s="1" t="s">
        <v>469</v>
      </c>
      <c r="D175" s="1" t="s">
        <v>65</v>
      </c>
      <c r="E175" s="1" t="s">
        <v>66</v>
      </c>
      <c r="F175" s="1" t="s">
        <v>118</v>
      </c>
      <c r="G175" s="1" t="s">
        <v>562</v>
      </c>
      <c r="H175" s="1" t="s">
        <v>51</v>
      </c>
      <c r="I175" s="1" t="s">
        <v>28</v>
      </c>
      <c r="J175" s="1" t="s">
        <v>29</v>
      </c>
      <c r="K175" s="20">
        <v>43707.612500000003</v>
      </c>
      <c r="L175" s="20">
        <v>43707</v>
      </c>
      <c r="M175" s="1">
        <v>0</v>
      </c>
      <c r="N175" s="1">
        <v>1</v>
      </c>
      <c r="O175" s="1" t="s">
        <v>30</v>
      </c>
      <c r="P175" s="1" t="s">
        <v>38</v>
      </c>
      <c r="Q175" s="1">
        <v>5</v>
      </c>
      <c r="R175" s="1">
        <v>0</v>
      </c>
      <c r="S175" s="3" t="s">
        <v>123</v>
      </c>
      <c r="T175" s="3" t="s">
        <v>123</v>
      </c>
      <c r="U175" s="1" t="s">
        <v>32</v>
      </c>
      <c r="V175" s="3" t="str">
        <f t="shared" si="6"/>
        <v>No SLA</v>
      </c>
      <c r="W175" s="2">
        <f t="shared" si="7"/>
        <v>43714</v>
      </c>
      <c r="X175" s="27" t="str">
        <f t="shared" si="8"/>
        <v>Yes</v>
      </c>
    </row>
    <row r="176" spans="1:24" ht="12.75" x14ac:dyDescent="0.2">
      <c r="A176" s="1">
        <v>111294</v>
      </c>
      <c r="B176" s="20">
        <v>43667.969444444447</v>
      </c>
      <c r="C176" s="1" t="s">
        <v>464</v>
      </c>
      <c r="D176" s="1" t="s">
        <v>73</v>
      </c>
      <c r="E176" s="1" t="s">
        <v>74</v>
      </c>
      <c r="F176" s="1" t="s">
        <v>118</v>
      </c>
      <c r="G176" s="1" t="s">
        <v>562</v>
      </c>
      <c r="H176" s="1" t="s">
        <v>605</v>
      </c>
      <c r="I176" s="1" t="s">
        <v>28</v>
      </c>
      <c r="J176" s="1" t="s">
        <v>29</v>
      </c>
      <c r="K176" s="20">
        <v>43726.72152777778</v>
      </c>
      <c r="L176" s="20">
        <v>43721</v>
      </c>
      <c r="M176" s="1">
        <v>0</v>
      </c>
      <c r="N176" s="1">
        <v>1</v>
      </c>
      <c r="O176" s="1" t="s">
        <v>30</v>
      </c>
      <c r="P176" s="1" t="s">
        <v>38</v>
      </c>
      <c r="Q176" s="1">
        <v>20</v>
      </c>
      <c r="R176" s="1">
        <v>5</v>
      </c>
      <c r="S176" s="3" t="s">
        <v>123</v>
      </c>
      <c r="T176" s="3" t="s">
        <v>123</v>
      </c>
      <c r="U176" s="1" t="s">
        <v>32</v>
      </c>
      <c r="V176" s="3" t="str">
        <f t="shared" si="6"/>
        <v>SLA</v>
      </c>
      <c r="W176" s="2">
        <f t="shared" si="7"/>
        <v>43728</v>
      </c>
      <c r="X176" s="27" t="str">
        <f t="shared" si="8"/>
        <v>Yes</v>
      </c>
    </row>
    <row r="177" spans="1:24" ht="12.75" x14ac:dyDescent="0.2">
      <c r="A177" s="1">
        <v>111295</v>
      </c>
      <c r="B177" s="20">
        <v>43668.969444444447</v>
      </c>
      <c r="C177" s="1" t="s">
        <v>551</v>
      </c>
      <c r="D177" s="1" t="s">
        <v>45</v>
      </c>
      <c r="E177" s="1" t="s">
        <v>46</v>
      </c>
      <c r="F177" s="1" t="s">
        <v>192</v>
      </c>
      <c r="G177" s="1" t="s">
        <v>562</v>
      </c>
      <c r="H177" s="1" t="s">
        <v>51</v>
      </c>
      <c r="I177" s="1" t="s">
        <v>28</v>
      </c>
      <c r="J177" s="1" t="s">
        <v>29</v>
      </c>
      <c r="K177" s="20">
        <v>43783.749305555553</v>
      </c>
      <c r="L177" s="20">
        <v>43711</v>
      </c>
      <c r="M177" s="1">
        <v>0</v>
      </c>
      <c r="N177" s="1">
        <v>1</v>
      </c>
      <c r="O177" s="1" t="s">
        <v>30</v>
      </c>
      <c r="P177" s="1" t="s">
        <v>31</v>
      </c>
      <c r="Q177" s="1">
        <v>13</v>
      </c>
      <c r="R177" s="1">
        <v>0</v>
      </c>
      <c r="S177" s="3" t="s">
        <v>123</v>
      </c>
      <c r="T177" s="3" t="s">
        <v>123</v>
      </c>
      <c r="U177" s="1" t="s">
        <v>44</v>
      </c>
      <c r="V177" s="3" t="str">
        <f t="shared" si="6"/>
        <v>No SLA</v>
      </c>
      <c r="W177" s="2">
        <f t="shared" si="7"/>
        <v>43725</v>
      </c>
      <c r="X177" s="27" t="str">
        <f t="shared" si="8"/>
        <v>NO</v>
      </c>
    </row>
    <row r="178" spans="1:24" ht="12.75" x14ac:dyDescent="0.2">
      <c r="A178" s="1">
        <v>111296</v>
      </c>
      <c r="B178" s="20">
        <v>43669.969444444447</v>
      </c>
      <c r="C178" s="1" t="s">
        <v>283</v>
      </c>
      <c r="D178" s="1" t="s">
        <v>73</v>
      </c>
      <c r="E178" s="1" t="s">
        <v>74</v>
      </c>
      <c r="F178" s="1" t="s">
        <v>87</v>
      </c>
      <c r="G178" s="1" t="s">
        <v>562</v>
      </c>
      <c r="H178" s="1" t="s">
        <v>605</v>
      </c>
      <c r="I178" s="1" t="s">
        <v>28</v>
      </c>
      <c r="J178" s="1" t="s">
        <v>29</v>
      </c>
      <c r="K178" s="20">
        <v>43726.722916666666</v>
      </c>
      <c r="L178" s="20">
        <v>43721</v>
      </c>
      <c r="M178" s="1">
        <v>0</v>
      </c>
      <c r="N178" s="1">
        <v>1</v>
      </c>
      <c r="O178" s="1" t="s">
        <v>30</v>
      </c>
      <c r="P178" s="1" t="s">
        <v>38</v>
      </c>
      <c r="Q178" s="1">
        <v>19</v>
      </c>
      <c r="R178" s="1">
        <v>1</v>
      </c>
      <c r="S178" s="3" t="s">
        <v>123</v>
      </c>
      <c r="T178" s="3" t="s">
        <v>123</v>
      </c>
      <c r="U178" s="1" t="s">
        <v>32</v>
      </c>
      <c r="V178" s="3" t="str">
        <f t="shared" si="6"/>
        <v>SLA</v>
      </c>
      <c r="W178" s="2">
        <f t="shared" si="7"/>
        <v>43726</v>
      </c>
      <c r="X178" s="27" t="str">
        <f t="shared" si="8"/>
        <v>NO</v>
      </c>
    </row>
    <row r="179" spans="1:24" ht="12.75" x14ac:dyDescent="0.2">
      <c r="A179" s="1">
        <v>111297</v>
      </c>
      <c r="B179" s="20">
        <v>43670.969444444447</v>
      </c>
      <c r="C179" s="1" t="s">
        <v>282</v>
      </c>
      <c r="D179" s="1" t="s">
        <v>85</v>
      </c>
      <c r="E179" s="1" t="s">
        <v>86</v>
      </c>
      <c r="F179" s="1" t="s">
        <v>87</v>
      </c>
      <c r="G179" s="1" t="s">
        <v>562</v>
      </c>
      <c r="H179" s="1" t="s">
        <v>605</v>
      </c>
      <c r="I179" s="1" t="s">
        <v>28</v>
      </c>
      <c r="J179" s="1" t="s">
        <v>29</v>
      </c>
      <c r="K179" s="20">
        <v>43734.702777777777</v>
      </c>
      <c r="L179" s="20">
        <v>43731</v>
      </c>
      <c r="M179" s="1">
        <v>0</v>
      </c>
      <c r="N179" s="1">
        <v>1</v>
      </c>
      <c r="O179" s="1" t="s">
        <v>30</v>
      </c>
      <c r="P179" s="1" t="s">
        <v>38</v>
      </c>
      <c r="Q179" s="1">
        <v>32</v>
      </c>
      <c r="R179" s="1">
        <v>8</v>
      </c>
      <c r="S179" s="3" t="s">
        <v>123</v>
      </c>
      <c r="T179" s="3" t="s">
        <v>123</v>
      </c>
      <c r="U179" s="1" t="s">
        <v>32</v>
      </c>
      <c r="V179" s="3" t="str">
        <f t="shared" si="6"/>
        <v>SLA</v>
      </c>
      <c r="W179" s="2">
        <f t="shared" si="7"/>
        <v>43734</v>
      </c>
      <c r="X179" s="27" t="str">
        <f t="shared" si="8"/>
        <v>NO</v>
      </c>
    </row>
    <row r="180" spans="1:24" ht="12.75" x14ac:dyDescent="0.2">
      <c r="A180" s="1">
        <v>111298</v>
      </c>
      <c r="B180" s="20">
        <v>43671.969444444447</v>
      </c>
      <c r="C180" s="1" t="s">
        <v>465</v>
      </c>
      <c r="D180" s="1" t="s">
        <v>130</v>
      </c>
      <c r="E180" s="1" t="s">
        <v>131</v>
      </c>
      <c r="F180" s="1" t="s">
        <v>118</v>
      </c>
      <c r="G180" s="1" t="s">
        <v>562</v>
      </c>
      <c r="H180" s="1" t="s">
        <v>605</v>
      </c>
      <c r="I180" s="1" t="s">
        <v>28</v>
      </c>
      <c r="J180" s="1" t="s">
        <v>29</v>
      </c>
      <c r="K180" s="20">
        <v>43725.708333333336</v>
      </c>
      <c r="L180" s="20">
        <v>43718</v>
      </c>
      <c r="M180" s="1">
        <v>0</v>
      </c>
      <c r="N180" s="1">
        <v>1</v>
      </c>
      <c r="O180" s="1" t="s">
        <v>30</v>
      </c>
      <c r="P180" s="1" t="s">
        <v>38</v>
      </c>
      <c r="Q180" s="1">
        <v>10</v>
      </c>
      <c r="R180" s="1">
        <v>2</v>
      </c>
      <c r="S180" s="3" t="s">
        <v>123</v>
      </c>
      <c r="T180" s="3" t="s">
        <v>123</v>
      </c>
      <c r="U180" s="1" t="s">
        <v>32</v>
      </c>
      <c r="V180" s="3" t="str">
        <f t="shared" si="6"/>
        <v>SLA</v>
      </c>
      <c r="W180" s="2">
        <f t="shared" si="7"/>
        <v>43725</v>
      </c>
      <c r="X180" s="27" t="str">
        <f t="shared" si="8"/>
        <v>NO</v>
      </c>
    </row>
    <row r="181" spans="1:24" ht="12.75" x14ac:dyDescent="0.2">
      <c r="A181" s="1">
        <v>111299</v>
      </c>
      <c r="B181" s="20">
        <v>43672.969444444447</v>
      </c>
      <c r="C181" s="1" t="s">
        <v>284</v>
      </c>
      <c r="D181" s="1" t="s">
        <v>65</v>
      </c>
      <c r="E181" s="1" t="s">
        <v>66</v>
      </c>
      <c r="F181" s="1" t="s">
        <v>87</v>
      </c>
      <c r="G181" s="1" t="s">
        <v>562</v>
      </c>
      <c r="H181" s="1" t="s">
        <v>605</v>
      </c>
      <c r="I181" s="1" t="s">
        <v>28</v>
      </c>
      <c r="J181" s="1" t="s">
        <v>29</v>
      </c>
      <c r="K181" s="20">
        <v>43725.709722222222</v>
      </c>
      <c r="L181" s="20">
        <v>43718</v>
      </c>
      <c r="M181" s="1">
        <v>0</v>
      </c>
      <c r="N181" s="1">
        <v>1</v>
      </c>
      <c r="O181" s="1" t="s">
        <v>30</v>
      </c>
      <c r="P181" s="1" t="s">
        <v>38</v>
      </c>
      <c r="Q181" s="1">
        <v>7</v>
      </c>
      <c r="R181" s="1">
        <v>1</v>
      </c>
      <c r="S181" s="3" t="s">
        <v>123</v>
      </c>
      <c r="T181" s="3" t="s">
        <v>123</v>
      </c>
      <c r="U181" s="1" t="s">
        <v>47</v>
      </c>
      <c r="V181" s="3" t="str">
        <f t="shared" si="6"/>
        <v>SLA</v>
      </c>
      <c r="W181" s="2">
        <f t="shared" si="7"/>
        <v>43721</v>
      </c>
      <c r="X181" s="27" t="str">
        <f t="shared" si="8"/>
        <v>NO</v>
      </c>
    </row>
    <row r="182" spans="1:24" ht="12.75" x14ac:dyDescent="0.2">
      <c r="A182" s="1">
        <v>111300</v>
      </c>
      <c r="B182" s="20">
        <v>43673.969444444447</v>
      </c>
      <c r="C182" s="1" t="s">
        <v>463</v>
      </c>
      <c r="D182" s="1" t="s">
        <v>42</v>
      </c>
      <c r="E182" s="1" t="s">
        <v>43</v>
      </c>
      <c r="F182" s="1" t="s">
        <v>118</v>
      </c>
      <c r="G182" s="1" t="s">
        <v>562</v>
      </c>
      <c r="H182" s="1" t="s">
        <v>605</v>
      </c>
      <c r="I182" s="1" t="s">
        <v>28</v>
      </c>
      <c r="J182" s="1" t="s">
        <v>29</v>
      </c>
      <c r="K182" s="20">
        <v>43728.345833333333</v>
      </c>
      <c r="L182" s="20">
        <v>43724</v>
      </c>
      <c r="M182" s="1">
        <v>0</v>
      </c>
      <c r="N182" s="1">
        <v>1</v>
      </c>
      <c r="O182" s="1" t="s">
        <v>30</v>
      </c>
      <c r="P182" s="1" t="s">
        <v>38</v>
      </c>
      <c r="Q182" s="1">
        <v>13</v>
      </c>
      <c r="R182" s="1">
        <v>5</v>
      </c>
      <c r="S182" s="3" t="s">
        <v>123</v>
      </c>
      <c r="T182" s="3" t="s">
        <v>123</v>
      </c>
      <c r="U182" s="1" t="s">
        <v>32</v>
      </c>
      <c r="V182" s="3" t="str">
        <f t="shared" si="6"/>
        <v>SLA</v>
      </c>
      <c r="W182" s="2">
        <f t="shared" si="7"/>
        <v>43731</v>
      </c>
      <c r="X182" s="27" t="str">
        <f t="shared" si="8"/>
        <v>Yes</v>
      </c>
    </row>
    <row r="183" spans="1:24" ht="12.75" x14ac:dyDescent="0.2">
      <c r="A183" s="1">
        <v>111301</v>
      </c>
      <c r="B183" s="20">
        <v>43674.969444444447</v>
      </c>
      <c r="C183" s="1" t="s">
        <v>103</v>
      </c>
      <c r="D183" s="1" t="s">
        <v>39</v>
      </c>
      <c r="E183" s="1" t="s">
        <v>40</v>
      </c>
      <c r="F183" s="1" t="s">
        <v>87</v>
      </c>
      <c r="G183" s="1" t="s">
        <v>563</v>
      </c>
      <c r="H183" s="1" t="s">
        <v>51</v>
      </c>
      <c r="I183" s="1" t="s">
        <v>28</v>
      </c>
      <c r="J183" s="1" t="s">
        <v>29</v>
      </c>
      <c r="K183" s="20">
        <v>43759.572916666664</v>
      </c>
      <c r="L183" s="20">
        <v>43725</v>
      </c>
      <c r="M183" s="1">
        <v>0</v>
      </c>
      <c r="N183" s="1">
        <v>1</v>
      </c>
      <c r="O183" s="1" t="s">
        <v>54</v>
      </c>
      <c r="P183" s="1" t="s">
        <v>41</v>
      </c>
      <c r="Q183" s="1">
        <v>10</v>
      </c>
      <c r="R183" s="1">
        <v>2</v>
      </c>
      <c r="S183" s="3" t="s">
        <v>123</v>
      </c>
      <c r="T183" s="3" t="s">
        <v>123</v>
      </c>
      <c r="U183" s="1" t="s">
        <v>32</v>
      </c>
      <c r="V183" s="3" t="str">
        <f t="shared" si="6"/>
        <v>No SLA</v>
      </c>
      <c r="W183" s="2">
        <f t="shared" si="7"/>
        <v>43728</v>
      </c>
      <c r="X183" s="27" t="str">
        <f t="shared" si="8"/>
        <v>NO</v>
      </c>
    </row>
    <row r="184" spans="1:24" ht="12.75" x14ac:dyDescent="0.2">
      <c r="A184" s="1">
        <v>111302</v>
      </c>
      <c r="B184" s="20">
        <v>43675.969444444447</v>
      </c>
      <c r="C184" s="1" t="s">
        <v>175</v>
      </c>
      <c r="D184" s="1" t="s">
        <v>59</v>
      </c>
      <c r="E184" s="1" t="s">
        <v>60</v>
      </c>
      <c r="F184" s="1" t="s">
        <v>118</v>
      </c>
      <c r="G184" s="1" t="s">
        <v>562</v>
      </c>
      <c r="H184" s="1" t="s">
        <v>605</v>
      </c>
      <c r="I184" s="1" t="s">
        <v>28</v>
      </c>
      <c r="J184" s="1" t="s">
        <v>29</v>
      </c>
      <c r="K184" s="20">
        <v>43728.443749999999</v>
      </c>
      <c r="L184" s="20">
        <v>43726</v>
      </c>
      <c r="M184" s="1">
        <v>0</v>
      </c>
      <c r="N184" s="1">
        <v>1</v>
      </c>
      <c r="O184" s="1" t="s">
        <v>30</v>
      </c>
      <c r="P184" s="1" t="s">
        <v>31</v>
      </c>
      <c r="Q184" s="1">
        <v>8</v>
      </c>
      <c r="R184" s="1">
        <v>2</v>
      </c>
      <c r="S184" s="3" t="s">
        <v>123</v>
      </c>
      <c r="T184" s="3" t="s">
        <v>123</v>
      </c>
      <c r="U184" s="1" t="s">
        <v>44</v>
      </c>
      <c r="V184" s="3" t="str">
        <f t="shared" si="6"/>
        <v>SLA</v>
      </c>
      <c r="W184" s="2">
        <f t="shared" si="7"/>
        <v>43733</v>
      </c>
      <c r="X184" s="27" t="str">
        <f t="shared" si="8"/>
        <v>Yes</v>
      </c>
    </row>
    <row r="185" spans="1:24" ht="12.75" x14ac:dyDescent="0.2">
      <c r="A185" s="1">
        <v>111303</v>
      </c>
      <c r="B185" s="20">
        <v>43676.969444444447</v>
      </c>
      <c r="C185" s="1" t="s">
        <v>436</v>
      </c>
      <c r="D185" s="1" t="s">
        <v>130</v>
      </c>
      <c r="E185" s="1" t="s">
        <v>131</v>
      </c>
      <c r="F185" s="1" t="s">
        <v>118</v>
      </c>
      <c r="G185" s="1" t="s">
        <v>562</v>
      </c>
      <c r="H185" s="1" t="s">
        <v>605</v>
      </c>
      <c r="I185" s="1" t="s">
        <v>28</v>
      </c>
      <c r="J185" s="1" t="s">
        <v>29</v>
      </c>
      <c r="K185" s="20">
        <v>43812.753472222219</v>
      </c>
      <c r="L185" s="20">
        <v>43727</v>
      </c>
      <c r="M185" s="1">
        <v>0</v>
      </c>
      <c r="N185" s="1">
        <v>1</v>
      </c>
      <c r="O185" s="1" t="s">
        <v>30</v>
      </c>
      <c r="P185" s="1" t="s">
        <v>31</v>
      </c>
      <c r="Q185" s="1">
        <v>13</v>
      </c>
      <c r="R185" s="1">
        <v>1</v>
      </c>
      <c r="S185" s="3" t="s">
        <v>123</v>
      </c>
      <c r="T185" s="3" t="s">
        <v>123</v>
      </c>
      <c r="U185" s="1" t="s">
        <v>44</v>
      </c>
      <c r="V185" s="3" t="str">
        <f t="shared" si="6"/>
        <v>SLA</v>
      </c>
      <c r="W185" s="2">
        <f t="shared" si="7"/>
        <v>43734</v>
      </c>
      <c r="X185" s="27" t="str">
        <f t="shared" si="8"/>
        <v>NO</v>
      </c>
    </row>
    <row r="186" spans="1:24" ht="12.75" x14ac:dyDescent="0.2">
      <c r="A186" s="1">
        <v>111304</v>
      </c>
      <c r="B186" s="20">
        <v>43677.969444444447</v>
      </c>
      <c r="C186" s="1" t="s">
        <v>462</v>
      </c>
      <c r="D186" s="1" t="s">
        <v>130</v>
      </c>
      <c r="E186" s="1" t="s">
        <v>131</v>
      </c>
      <c r="F186" s="1" t="s">
        <v>118</v>
      </c>
      <c r="G186" s="1" t="s">
        <v>562</v>
      </c>
      <c r="H186" s="1" t="s">
        <v>51</v>
      </c>
      <c r="I186" s="1" t="s">
        <v>28</v>
      </c>
      <c r="J186" s="1" t="s">
        <v>29</v>
      </c>
      <c r="K186" s="20">
        <v>43734.70208333333</v>
      </c>
      <c r="L186" s="20">
        <v>43728</v>
      </c>
      <c r="M186" s="1">
        <v>0</v>
      </c>
      <c r="N186" s="1">
        <v>1</v>
      </c>
      <c r="O186" s="1" t="s">
        <v>30</v>
      </c>
      <c r="P186" s="1" t="s">
        <v>31</v>
      </c>
      <c r="Q186" s="1">
        <v>6</v>
      </c>
      <c r="R186" s="1">
        <v>0</v>
      </c>
      <c r="S186" s="3" t="s">
        <v>123</v>
      </c>
      <c r="T186" s="3" t="s">
        <v>123</v>
      </c>
      <c r="U186" s="1" t="s">
        <v>32</v>
      </c>
      <c r="V186" s="3" t="str">
        <f t="shared" si="6"/>
        <v>No SLA</v>
      </c>
      <c r="W186" s="2">
        <f t="shared" si="7"/>
        <v>43735</v>
      </c>
      <c r="X186" s="27" t="str">
        <f t="shared" si="8"/>
        <v>Yes</v>
      </c>
    </row>
    <row r="187" spans="1:24" ht="12.75" x14ac:dyDescent="0.2">
      <c r="A187" s="1">
        <v>111305</v>
      </c>
      <c r="B187" s="20">
        <v>43678.969444444447</v>
      </c>
      <c r="C187" s="1" t="s">
        <v>457</v>
      </c>
      <c r="D187" s="1" t="s">
        <v>59</v>
      </c>
      <c r="E187" s="1" t="s">
        <v>60</v>
      </c>
      <c r="F187" s="1" t="s">
        <v>118</v>
      </c>
      <c r="G187" s="1" t="s">
        <v>562</v>
      </c>
      <c r="H187" s="1" t="s">
        <v>605</v>
      </c>
      <c r="I187" s="1" t="s">
        <v>28</v>
      </c>
      <c r="J187" s="1" t="s">
        <v>29</v>
      </c>
      <c r="K187" s="20">
        <v>43741.736805555556</v>
      </c>
      <c r="L187" s="20">
        <v>43729</v>
      </c>
      <c r="M187" s="1">
        <v>0</v>
      </c>
      <c r="N187" s="1">
        <v>1</v>
      </c>
      <c r="O187" s="1" t="s">
        <v>30</v>
      </c>
      <c r="P187" s="1" t="s">
        <v>31</v>
      </c>
      <c r="Q187" s="1">
        <v>11</v>
      </c>
      <c r="R187" s="1">
        <v>1</v>
      </c>
      <c r="S187" s="3" t="s">
        <v>123</v>
      </c>
      <c r="T187" s="3" t="s">
        <v>123</v>
      </c>
      <c r="U187" s="1" t="s">
        <v>44</v>
      </c>
      <c r="V187" s="3" t="str">
        <f t="shared" si="6"/>
        <v>SLA</v>
      </c>
      <c r="W187" s="2">
        <f t="shared" si="7"/>
        <v>43735</v>
      </c>
      <c r="X187" s="27" t="str">
        <f t="shared" si="8"/>
        <v>NO</v>
      </c>
    </row>
    <row r="188" spans="1:24" ht="12.75" x14ac:dyDescent="0.2">
      <c r="A188" s="1">
        <v>111306</v>
      </c>
      <c r="B188" s="20">
        <v>43679.969444444447</v>
      </c>
      <c r="C188" s="1" t="s">
        <v>230</v>
      </c>
      <c r="D188" s="1" t="s">
        <v>39</v>
      </c>
      <c r="E188" s="1" t="s">
        <v>40</v>
      </c>
      <c r="F188" s="1" t="s">
        <v>27</v>
      </c>
      <c r="G188" s="1" t="s">
        <v>563</v>
      </c>
      <c r="H188" s="1" t="s">
        <v>605</v>
      </c>
      <c r="I188" s="1" t="s">
        <v>28</v>
      </c>
      <c r="J188" s="1" t="s">
        <v>29</v>
      </c>
      <c r="K188" s="20">
        <v>43735.711111111108</v>
      </c>
      <c r="L188" s="20">
        <v>43729</v>
      </c>
      <c r="M188" s="1">
        <v>0</v>
      </c>
      <c r="N188" s="1">
        <v>1</v>
      </c>
      <c r="O188" s="1" t="s">
        <v>54</v>
      </c>
      <c r="P188" s="1" t="s">
        <v>41</v>
      </c>
      <c r="Q188" s="1">
        <v>11</v>
      </c>
      <c r="R188" s="1">
        <v>2</v>
      </c>
      <c r="S188" s="3" t="s">
        <v>123</v>
      </c>
      <c r="T188" s="3" t="s">
        <v>123</v>
      </c>
      <c r="U188" s="1" t="s">
        <v>32</v>
      </c>
      <c r="V188" s="3" t="str">
        <f t="shared" si="6"/>
        <v>SLA</v>
      </c>
      <c r="W188" s="2">
        <f t="shared" si="7"/>
        <v>43729.166666666664</v>
      </c>
      <c r="X188" s="27" t="str">
        <f t="shared" si="8"/>
        <v>NO</v>
      </c>
    </row>
    <row r="189" spans="1:24" ht="12.75" x14ac:dyDescent="0.2">
      <c r="A189" s="1">
        <v>111307</v>
      </c>
      <c r="B189" s="20">
        <v>43680.969444444447</v>
      </c>
      <c r="C189" s="1" t="s">
        <v>461</v>
      </c>
      <c r="D189" s="1" t="s">
        <v>65</v>
      </c>
      <c r="E189" s="1" t="s">
        <v>66</v>
      </c>
      <c r="F189" s="1" t="s">
        <v>118</v>
      </c>
      <c r="G189" s="1" t="s">
        <v>562</v>
      </c>
      <c r="H189" s="1" t="s">
        <v>605</v>
      </c>
      <c r="I189" s="1" t="s">
        <v>28</v>
      </c>
      <c r="J189" s="1" t="s">
        <v>29</v>
      </c>
      <c r="K189" s="20">
        <v>43735.342361111114</v>
      </c>
      <c r="L189" s="20">
        <v>43734</v>
      </c>
      <c r="M189" s="1">
        <v>0</v>
      </c>
      <c r="N189" s="1">
        <v>1</v>
      </c>
      <c r="O189" s="1" t="s">
        <v>30</v>
      </c>
      <c r="P189" s="1" t="s">
        <v>38</v>
      </c>
      <c r="Q189" s="1">
        <v>9</v>
      </c>
      <c r="R189" s="1">
        <v>5</v>
      </c>
      <c r="S189" s="3" t="s">
        <v>123</v>
      </c>
      <c r="T189" s="3" t="s">
        <v>123</v>
      </c>
      <c r="U189" s="1" t="s">
        <v>32</v>
      </c>
      <c r="V189" s="3" t="str">
        <f t="shared" si="6"/>
        <v>SLA</v>
      </c>
      <c r="W189" s="2">
        <f t="shared" si="7"/>
        <v>43741</v>
      </c>
      <c r="X189" s="27" t="str">
        <f t="shared" si="8"/>
        <v>Yes</v>
      </c>
    </row>
    <row r="190" spans="1:24" ht="12.75" x14ac:dyDescent="0.2">
      <c r="A190" s="1">
        <v>111308</v>
      </c>
      <c r="B190" s="20">
        <v>43681.969444444447</v>
      </c>
      <c r="C190" s="1" t="s">
        <v>456</v>
      </c>
      <c r="D190" s="1" t="s">
        <v>73</v>
      </c>
      <c r="E190" s="1" t="s">
        <v>74</v>
      </c>
      <c r="F190" s="1" t="s">
        <v>118</v>
      </c>
      <c r="G190" s="1" t="s">
        <v>562</v>
      </c>
      <c r="H190" s="1" t="s">
        <v>605</v>
      </c>
      <c r="I190" s="1" t="s">
        <v>28</v>
      </c>
      <c r="J190" s="1" t="s">
        <v>29</v>
      </c>
      <c r="K190" s="20">
        <v>43745.71597222222</v>
      </c>
      <c r="L190" s="20">
        <v>43734</v>
      </c>
      <c r="M190" s="1">
        <v>0</v>
      </c>
      <c r="N190" s="1">
        <v>1</v>
      </c>
      <c r="O190" s="1" t="s">
        <v>30</v>
      </c>
      <c r="P190" s="1" t="s">
        <v>38</v>
      </c>
      <c r="Q190" s="1">
        <v>7</v>
      </c>
      <c r="R190" s="1">
        <v>1</v>
      </c>
      <c r="S190" s="3" t="s">
        <v>123</v>
      </c>
      <c r="T190" s="3" t="s">
        <v>123</v>
      </c>
      <c r="U190" s="1" t="s">
        <v>32</v>
      </c>
      <c r="V190" s="3" t="str">
        <f t="shared" si="6"/>
        <v>SLA</v>
      </c>
      <c r="W190" s="2">
        <f t="shared" si="7"/>
        <v>43741</v>
      </c>
      <c r="X190" s="27" t="str">
        <f t="shared" si="8"/>
        <v>NO</v>
      </c>
    </row>
    <row r="191" spans="1:24" ht="12.75" x14ac:dyDescent="0.2">
      <c r="A191" s="1">
        <v>111309</v>
      </c>
      <c r="B191" s="20">
        <v>43682.969444444447</v>
      </c>
      <c r="C191" s="1" t="s">
        <v>458</v>
      </c>
      <c r="D191" s="1" t="s">
        <v>91</v>
      </c>
      <c r="E191" s="1" t="s">
        <v>92</v>
      </c>
      <c r="F191" s="1" t="s">
        <v>118</v>
      </c>
      <c r="G191" s="1" t="s">
        <v>562</v>
      </c>
      <c r="H191" s="1" t="s">
        <v>605</v>
      </c>
      <c r="I191" s="1" t="s">
        <v>28</v>
      </c>
      <c r="J191" s="1" t="s">
        <v>29</v>
      </c>
      <c r="K191" s="20">
        <v>43740.720833333333</v>
      </c>
      <c r="L191" s="20">
        <v>43735</v>
      </c>
      <c r="M191" s="1">
        <v>0</v>
      </c>
      <c r="N191" s="1">
        <v>1</v>
      </c>
      <c r="O191" s="1" t="s">
        <v>30</v>
      </c>
      <c r="P191" s="1" t="s">
        <v>38</v>
      </c>
      <c r="Q191" s="1">
        <v>10</v>
      </c>
      <c r="R191" s="1">
        <v>3</v>
      </c>
      <c r="S191" s="3" t="s">
        <v>123</v>
      </c>
      <c r="T191" s="3" t="s">
        <v>123</v>
      </c>
      <c r="U191" s="1" t="s">
        <v>32</v>
      </c>
      <c r="V191" s="3" t="str">
        <f t="shared" si="6"/>
        <v>SLA</v>
      </c>
      <c r="W191" s="2">
        <f t="shared" si="7"/>
        <v>43742</v>
      </c>
      <c r="X191" s="27" t="str">
        <f t="shared" si="8"/>
        <v>Yes</v>
      </c>
    </row>
    <row r="192" spans="1:24" ht="12.75" x14ac:dyDescent="0.2">
      <c r="A192" s="1">
        <v>111310</v>
      </c>
      <c r="B192" s="20">
        <v>43683.969444444447</v>
      </c>
      <c r="C192" s="1" t="s">
        <v>460</v>
      </c>
      <c r="D192" s="1" t="s">
        <v>65</v>
      </c>
      <c r="E192" s="1" t="s">
        <v>66</v>
      </c>
      <c r="F192" s="1" t="s">
        <v>118</v>
      </c>
      <c r="G192" s="1" t="s">
        <v>562</v>
      </c>
      <c r="H192" s="1" t="s">
        <v>51</v>
      </c>
      <c r="I192" s="1" t="s">
        <v>28</v>
      </c>
      <c r="J192" s="1" t="s">
        <v>29</v>
      </c>
      <c r="K192" s="20">
        <v>43735.725694444445</v>
      </c>
      <c r="L192" s="20">
        <v>43735</v>
      </c>
      <c r="M192" s="1">
        <v>0</v>
      </c>
      <c r="N192" s="1">
        <v>1</v>
      </c>
      <c r="O192" s="1" t="s">
        <v>30</v>
      </c>
      <c r="P192" s="1" t="s">
        <v>38</v>
      </c>
      <c r="Q192" s="1">
        <v>6</v>
      </c>
      <c r="R192" s="1">
        <v>5</v>
      </c>
      <c r="S192" s="3" t="s">
        <v>123</v>
      </c>
      <c r="T192" s="3" t="s">
        <v>123</v>
      </c>
      <c r="U192" s="1" t="s">
        <v>32</v>
      </c>
      <c r="V192" s="3" t="str">
        <f t="shared" si="6"/>
        <v>No SLA</v>
      </c>
      <c r="W192" s="2">
        <f t="shared" si="7"/>
        <v>43742</v>
      </c>
      <c r="X192" s="27" t="str">
        <f t="shared" si="8"/>
        <v>Yes</v>
      </c>
    </row>
    <row r="193" spans="1:24" ht="12.75" x14ac:dyDescent="0.2">
      <c r="A193" s="1">
        <v>111311</v>
      </c>
      <c r="B193" s="20">
        <v>43684.969444444447</v>
      </c>
      <c r="C193" s="1" t="s">
        <v>454</v>
      </c>
      <c r="D193" s="1" t="s">
        <v>25</v>
      </c>
      <c r="E193" s="1" t="s">
        <v>26</v>
      </c>
      <c r="F193" s="1" t="s">
        <v>118</v>
      </c>
      <c r="G193" s="1" t="s">
        <v>562</v>
      </c>
      <c r="H193" s="1" t="s">
        <v>605</v>
      </c>
      <c r="I193" s="1" t="s">
        <v>28</v>
      </c>
      <c r="J193" s="1" t="s">
        <v>29</v>
      </c>
      <c r="K193" s="20">
        <v>43747.712500000001</v>
      </c>
      <c r="L193" s="20">
        <v>43738</v>
      </c>
      <c r="M193" s="1">
        <v>0</v>
      </c>
      <c r="N193" s="1">
        <v>1</v>
      </c>
      <c r="O193" s="1" t="s">
        <v>30</v>
      </c>
      <c r="P193" s="1" t="s">
        <v>31</v>
      </c>
      <c r="Q193" s="1">
        <v>17</v>
      </c>
      <c r="R193" s="1">
        <v>3</v>
      </c>
      <c r="S193" s="3" t="s">
        <v>123</v>
      </c>
      <c r="T193" s="3" t="s">
        <v>123</v>
      </c>
      <c r="U193" s="1" t="s">
        <v>32</v>
      </c>
      <c r="V193" s="3" t="str">
        <f t="shared" si="6"/>
        <v>SLA</v>
      </c>
      <c r="W193" s="2">
        <f t="shared" si="7"/>
        <v>43745</v>
      </c>
      <c r="X193" s="27" t="str">
        <f t="shared" si="8"/>
        <v>NO</v>
      </c>
    </row>
    <row r="194" spans="1:24" ht="12.75" x14ac:dyDescent="0.2">
      <c r="A194" s="1">
        <v>111312</v>
      </c>
      <c r="B194" s="20">
        <v>43685.969444444447</v>
      </c>
      <c r="C194" s="1" t="s">
        <v>275</v>
      </c>
      <c r="D194" s="1" t="s">
        <v>39</v>
      </c>
      <c r="E194" s="1" t="s">
        <v>40</v>
      </c>
      <c r="F194" s="1" t="s">
        <v>87</v>
      </c>
      <c r="G194" s="1" t="s">
        <v>563</v>
      </c>
      <c r="H194" s="1" t="s">
        <v>605</v>
      </c>
      <c r="I194" s="1" t="s">
        <v>28</v>
      </c>
      <c r="J194" s="1" t="s">
        <v>29</v>
      </c>
      <c r="K194" s="20">
        <v>43759.573611111111</v>
      </c>
      <c r="L194" s="20">
        <v>43739</v>
      </c>
      <c r="M194" s="1">
        <v>0</v>
      </c>
      <c r="N194" s="1">
        <v>1</v>
      </c>
      <c r="O194" s="1" t="s">
        <v>54</v>
      </c>
      <c r="P194" s="1" t="s">
        <v>41</v>
      </c>
      <c r="Q194" s="1">
        <v>4</v>
      </c>
      <c r="R194" s="1">
        <v>0</v>
      </c>
      <c r="S194" s="3" t="s">
        <v>123</v>
      </c>
      <c r="T194" s="3" t="s">
        <v>123</v>
      </c>
      <c r="U194" s="1" t="s">
        <v>32</v>
      </c>
      <c r="V194" s="3" t="str">
        <f t="shared" si="6"/>
        <v>SLA</v>
      </c>
      <c r="W194" s="2">
        <f t="shared" si="7"/>
        <v>43742</v>
      </c>
      <c r="X194" s="27" t="str">
        <f t="shared" si="8"/>
        <v>NO</v>
      </c>
    </row>
    <row r="195" spans="1:24" ht="12.75" x14ac:dyDescent="0.2">
      <c r="A195" s="1">
        <v>111313</v>
      </c>
      <c r="B195" s="20">
        <v>43686.969444444447</v>
      </c>
      <c r="C195" s="1" t="s">
        <v>452</v>
      </c>
      <c r="D195" s="1" t="s">
        <v>91</v>
      </c>
      <c r="E195" s="1" t="s">
        <v>92</v>
      </c>
      <c r="F195" s="1" t="s">
        <v>118</v>
      </c>
      <c r="G195" s="1" t="s">
        <v>562</v>
      </c>
      <c r="H195" s="1" t="s">
        <v>51</v>
      </c>
      <c r="I195" s="1" t="s">
        <v>28</v>
      </c>
      <c r="J195" s="1" t="s">
        <v>29</v>
      </c>
      <c r="K195" s="20">
        <v>43754.736111111109</v>
      </c>
      <c r="L195" s="20">
        <v>43752</v>
      </c>
      <c r="M195" s="1">
        <v>0</v>
      </c>
      <c r="N195" s="1">
        <v>1</v>
      </c>
      <c r="O195" s="1" t="s">
        <v>30</v>
      </c>
      <c r="P195" s="1" t="s">
        <v>38</v>
      </c>
      <c r="Q195" s="1">
        <v>10</v>
      </c>
      <c r="R195" s="1">
        <v>3</v>
      </c>
      <c r="S195" s="3" t="s">
        <v>123</v>
      </c>
      <c r="T195" s="3" t="s">
        <v>123</v>
      </c>
      <c r="U195" s="1" t="s">
        <v>32</v>
      </c>
      <c r="V195" s="3" t="str">
        <f t="shared" si="6"/>
        <v>No SLA</v>
      </c>
      <c r="W195" s="2">
        <f t="shared" si="7"/>
        <v>43759</v>
      </c>
      <c r="X195" s="27" t="str">
        <f t="shared" si="8"/>
        <v>Yes</v>
      </c>
    </row>
    <row r="196" spans="1:24" ht="12.75" x14ac:dyDescent="0.2">
      <c r="A196" s="1">
        <v>111314</v>
      </c>
      <c r="B196" s="20">
        <v>43687.969444444447</v>
      </c>
      <c r="C196" s="1" t="s">
        <v>278</v>
      </c>
      <c r="D196" s="1" t="s">
        <v>73</v>
      </c>
      <c r="E196" s="1" t="s">
        <v>74</v>
      </c>
      <c r="F196" s="1" t="s">
        <v>87</v>
      </c>
      <c r="G196" s="1" t="s">
        <v>562</v>
      </c>
      <c r="H196" s="1" t="s">
        <v>605</v>
      </c>
      <c r="I196" s="1" t="s">
        <v>28</v>
      </c>
      <c r="J196" s="1" t="s">
        <v>29</v>
      </c>
      <c r="K196" s="20">
        <v>43747.477083333331</v>
      </c>
      <c r="L196" s="20">
        <v>43741</v>
      </c>
      <c r="M196" s="1">
        <v>0</v>
      </c>
      <c r="N196" s="1">
        <v>1</v>
      </c>
      <c r="O196" s="1" t="s">
        <v>30</v>
      </c>
      <c r="P196" s="1" t="s">
        <v>38</v>
      </c>
      <c r="Q196" s="1">
        <v>8</v>
      </c>
      <c r="R196" s="1">
        <v>1</v>
      </c>
      <c r="S196" s="3" t="s">
        <v>123</v>
      </c>
      <c r="T196" s="3" t="s">
        <v>123</v>
      </c>
      <c r="U196" s="1" t="s">
        <v>32</v>
      </c>
      <c r="V196" s="3" t="str">
        <f t="shared" si="6"/>
        <v>SLA</v>
      </c>
      <c r="W196" s="2">
        <f t="shared" si="7"/>
        <v>43746</v>
      </c>
      <c r="X196" s="27" t="str">
        <f t="shared" si="8"/>
        <v>NO</v>
      </c>
    </row>
    <row r="197" spans="1:24" ht="12.75" x14ac:dyDescent="0.2">
      <c r="A197" s="1">
        <v>111315</v>
      </c>
      <c r="B197" s="20">
        <v>43688.969444444447</v>
      </c>
      <c r="C197" s="1" t="s">
        <v>448</v>
      </c>
      <c r="D197" s="1" t="s">
        <v>73</v>
      </c>
      <c r="E197" s="1" t="s">
        <v>74</v>
      </c>
      <c r="F197" s="1" t="s">
        <v>118</v>
      </c>
      <c r="G197" s="1" t="s">
        <v>562</v>
      </c>
      <c r="H197" s="1" t="s">
        <v>605</v>
      </c>
      <c r="I197" s="1" t="s">
        <v>28</v>
      </c>
      <c r="J197" s="1" t="s">
        <v>29</v>
      </c>
      <c r="K197" s="20">
        <v>43762.711111111108</v>
      </c>
      <c r="L197" s="20">
        <v>43759</v>
      </c>
      <c r="M197" s="1">
        <v>0</v>
      </c>
      <c r="N197" s="1">
        <v>1</v>
      </c>
      <c r="O197" s="1" t="s">
        <v>30</v>
      </c>
      <c r="P197" s="1" t="s">
        <v>38</v>
      </c>
      <c r="Q197" s="1">
        <v>21</v>
      </c>
      <c r="R197" s="1">
        <v>5</v>
      </c>
      <c r="S197" s="3" t="s">
        <v>123</v>
      </c>
      <c r="T197" s="3" t="s">
        <v>123</v>
      </c>
      <c r="U197" s="1" t="s">
        <v>32</v>
      </c>
      <c r="V197" s="3" t="str">
        <f t="shared" ref="V197:V260" si="9">IF(H197="Incident", "SLA", "No SLA")</f>
        <v>SLA</v>
      </c>
      <c r="W197" s="2">
        <f t="shared" ref="W197:W260" si="10">IF(F197="Emergency", L197 + TIME(4, 0, 0), IF(F197="High", WORKDAY.INTL(L197, 3, 1), IF(F197="Normal", WORKDAY.INTL(L197, 5, 1), IF(F197="Low", WORKDAY.INTL(L197, 10,1),""))))</f>
        <v>43766</v>
      </c>
      <c r="X197" s="27" t="str">
        <f t="shared" ref="X197:X260" si="11">IF(W197&gt;K197, "Yes", "NO")</f>
        <v>Yes</v>
      </c>
    </row>
    <row r="198" spans="1:24" ht="12.75" x14ac:dyDescent="0.2">
      <c r="A198" s="1">
        <v>111316</v>
      </c>
      <c r="B198" s="20">
        <v>43689.969444444447</v>
      </c>
      <c r="C198" s="1" t="s">
        <v>455</v>
      </c>
      <c r="D198" s="1" t="s">
        <v>65</v>
      </c>
      <c r="E198" s="1" t="s">
        <v>66</v>
      </c>
      <c r="F198" s="1" t="s">
        <v>118</v>
      </c>
      <c r="G198" s="1" t="s">
        <v>562</v>
      </c>
      <c r="H198" s="1" t="s">
        <v>51</v>
      </c>
      <c r="I198" s="1" t="s">
        <v>28</v>
      </c>
      <c r="J198" s="1" t="s">
        <v>29</v>
      </c>
      <c r="K198" s="20">
        <v>43745.724999999999</v>
      </c>
      <c r="L198" s="20">
        <v>43742</v>
      </c>
      <c r="M198" s="1">
        <v>0</v>
      </c>
      <c r="N198" s="1">
        <v>1</v>
      </c>
      <c r="O198" s="1" t="s">
        <v>30</v>
      </c>
      <c r="P198" s="1" t="s">
        <v>38</v>
      </c>
      <c r="Q198" s="1">
        <v>6</v>
      </c>
      <c r="R198" s="1">
        <v>3</v>
      </c>
      <c r="S198" s="3" t="s">
        <v>123</v>
      </c>
      <c r="T198" s="3" t="s">
        <v>123</v>
      </c>
      <c r="U198" s="1" t="s">
        <v>32</v>
      </c>
      <c r="V198" s="3" t="str">
        <f t="shared" si="9"/>
        <v>No SLA</v>
      </c>
      <c r="W198" s="2">
        <f t="shared" si="10"/>
        <v>43749</v>
      </c>
      <c r="X198" s="27" t="str">
        <f t="shared" si="11"/>
        <v>Yes</v>
      </c>
    </row>
    <row r="199" spans="1:24" ht="12.75" x14ac:dyDescent="0.2">
      <c r="A199" s="1">
        <v>111317</v>
      </c>
      <c r="B199" s="20">
        <v>43690.969444444447</v>
      </c>
      <c r="C199" s="1" t="s">
        <v>279</v>
      </c>
      <c r="D199" s="1" t="s">
        <v>52</v>
      </c>
      <c r="E199" s="1" t="s">
        <v>53</v>
      </c>
      <c r="F199" s="1" t="s">
        <v>87</v>
      </c>
      <c r="G199" s="1" t="s">
        <v>562</v>
      </c>
      <c r="H199" s="1" t="s">
        <v>605</v>
      </c>
      <c r="I199" s="1" t="s">
        <v>28</v>
      </c>
      <c r="J199" s="1" t="s">
        <v>29</v>
      </c>
      <c r="K199" s="20">
        <v>43745.726388888892</v>
      </c>
      <c r="L199" s="20">
        <v>43745</v>
      </c>
      <c r="M199" s="1">
        <v>0</v>
      </c>
      <c r="N199" s="1">
        <v>1</v>
      </c>
      <c r="O199" s="1" t="s">
        <v>30</v>
      </c>
      <c r="P199" s="1" t="s">
        <v>38</v>
      </c>
      <c r="Q199" s="1">
        <v>7</v>
      </c>
      <c r="R199" s="1">
        <v>4</v>
      </c>
      <c r="S199" s="3" t="s">
        <v>123</v>
      </c>
      <c r="T199" s="3" t="s">
        <v>123</v>
      </c>
      <c r="U199" s="1" t="s">
        <v>44</v>
      </c>
      <c r="V199" s="3" t="str">
        <f t="shared" si="9"/>
        <v>SLA</v>
      </c>
      <c r="W199" s="2">
        <f t="shared" si="10"/>
        <v>43748</v>
      </c>
      <c r="X199" s="27" t="str">
        <f t="shared" si="11"/>
        <v>Yes</v>
      </c>
    </row>
    <row r="200" spans="1:24" ht="12.75" x14ac:dyDescent="0.2">
      <c r="A200" s="1">
        <v>111319</v>
      </c>
      <c r="B200" s="20">
        <v>43691.969444444447</v>
      </c>
      <c r="C200" s="1" t="s">
        <v>451</v>
      </c>
      <c r="D200" s="1" t="s">
        <v>52</v>
      </c>
      <c r="E200" s="1" t="s">
        <v>53</v>
      </c>
      <c r="F200" s="1" t="s">
        <v>118</v>
      </c>
      <c r="G200" s="1" t="s">
        <v>562</v>
      </c>
      <c r="H200" s="1" t="s">
        <v>605</v>
      </c>
      <c r="I200" s="1" t="s">
        <v>28</v>
      </c>
      <c r="J200" s="1" t="s">
        <v>29</v>
      </c>
      <c r="K200" s="20">
        <v>43756.420138888891</v>
      </c>
      <c r="L200" s="20">
        <v>43746</v>
      </c>
      <c r="M200" s="1">
        <v>0</v>
      </c>
      <c r="N200" s="1">
        <v>1</v>
      </c>
      <c r="O200" s="1" t="s">
        <v>30</v>
      </c>
      <c r="P200" s="1" t="s">
        <v>38</v>
      </c>
      <c r="Q200" s="1">
        <v>8</v>
      </c>
      <c r="R200" s="1">
        <v>2</v>
      </c>
      <c r="S200" s="3" t="s">
        <v>123</v>
      </c>
      <c r="T200" s="3" t="s">
        <v>123</v>
      </c>
      <c r="U200" s="1" t="s">
        <v>44</v>
      </c>
      <c r="V200" s="3" t="str">
        <f t="shared" si="9"/>
        <v>SLA</v>
      </c>
      <c r="W200" s="2">
        <f t="shared" si="10"/>
        <v>43753</v>
      </c>
      <c r="X200" s="27" t="str">
        <f t="shared" si="11"/>
        <v>NO</v>
      </c>
    </row>
    <row r="201" spans="1:24" ht="12.75" x14ac:dyDescent="0.2">
      <c r="A201" s="1">
        <v>111321</v>
      </c>
      <c r="B201" s="20">
        <v>43692.969444444447</v>
      </c>
      <c r="C201" s="1" t="s">
        <v>277</v>
      </c>
      <c r="D201" s="1" t="s">
        <v>52</v>
      </c>
      <c r="E201" s="1" t="s">
        <v>53</v>
      </c>
      <c r="F201" s="1" t="s">
        <v>87</v>
      </c>
      <c r="G201" s="1" t="s">
        <v>562</v>
      </c>
      <c r="H201" s="1" t="s">
        <v>605</v>
      </c>
      <c r="I201" s="1" t="s">
        <v>28</v>
      </c>
      <c r="J201" s="1" t="s">
        <v>29</v>
      </c>
      <c r="K201" s="20">
        <v>43756.418749999997</v>
      </c>
      <c r="L201" s="20">
        <v>43755</v>
      </c>
      <c r="M201" s="1">
        <v>0</v>
      </c>
      <c r="N201" s="1">
        <v>1</v>
      </c>
      <c r="O201" s="1" t="s">
        <v>30</v>
      </c>
      <c r="P201" s="1" t="s">
        <v>38</v>
      </c>
      <c r="Q201" s="1">
        <v>15</v>
      </c>
      <c r="R201" s="1">
        <v>6</v>
      </c>
      <c r="S201" s="3" t="s">
        <v>123</v>
      </c>
      <c r="T201" s="3" t="s">
        <v>123</v>
      </c>
      <c r="U201" s="1" t="s">
        <v>44</v>
      </c>
      <c r="V201" s="3" t="str">
        <f t="shared" si="9"/>
        <v>SLA</v>
      </c>
      <c r="W201" s="2">
        <f t="shared" si="10"/>
        <v>43760</v>
      </c>
      <c r="X201" s="27" t="str">
        <f t="shared" si="11"/>
        <v>Yes</v>
      </c>
    </row>
    <row r="202" spans="1:24" ht="12.75" x14ac:dyDescent="0.2">
      <c r="A202" s="1">
        <v>111322</v>
      </c>
      <c r="B202" s="20">
        <v>43693.969444444447</v>
      </c>
      <c r="C202" s="1" t="s">
        <v>274</v>
      </c>
      <c r="D202" s="1" t="s">
        <v>91</v>
      </c>
      <c r="E202" s="1" t="s">
        <v>92</v>
      </c>
      <c r="F202" s="1" t="s">
        <v>87</v>
      </c>
      <c r="G202" s="1" t="s">
        <v>562</v>
      </c>
      <c r="H202" s="1" t="s">
        <v>605</v>
      </c>
      <c r="I202" s="1" t="s">
        <v>28</v>
      </c>
      <c r="J202" s="1" t="s">
        <v>29</v>
      </c>
      <c r="K202" s="20">
        <v>43759.748611111114</v>
      </c>
      <c r="L202" s="20">
        <v>43754</v>
      </c>
      <c r="M202" s="1">
        <v>0</v>
      </c>
      <c r="N202" s="1">
        <v>1</v>
      </c>
      <c r="O202" s="1" t="s">
        <v>30</v>
      </c>
      <c r="P202" s="1" t="s">
        <v>38</v>
      </c>
      <c r="Q202" s="1">
        <v>14</v>
      </c>
      <c r="R202" s="1">
        <v>7</v>
      </c>
      <c r="S202" s="3" t="s">
        <v>123</v>
      </c>
      <c r="T202" s="3" t="s">
        <v>123</v>
      </c>
      <c r="U202" s="1" t="s">
        <v>32</v>
      </c>
      <c r="V202" s="3" t="str">
        <f t="shared" si="9"/>
        <v>SLA</v>
      </c>
      <c r="W202" s="2">
        <f t="shared" si="10"/>
        <v>43759</v>
      </c>
      <c r="X202" s="27" t="str">
        <f t="shared" si="11"/>
        <v>NO</v>
      </c>
    </row>
    <row r="203" spans="1:24" ht="12.75" x14ac:dyDescent="0.2">
      <c r="A203" s="1">
        <v>111323</v>
      </c>
      <c r="B203" s="20">
        <v>43694.969444444447</v>
      </c>
      <c r="C203" s="1" t="s">
        <v>450</v>
      </c>
      <c r="D203" s="1" t="s">
        <v>73</v>
      </c>
      <c r="E203" s="1" t="s">
        <v>74</v>
      </c>
      <c r="F203" s="1" t="s">
        <v>118</v>
      </c>
      <c r="G203" s="1" t="s">
        <v>562</v>
      </c>
      <c r="H203" s="1" t="s">
        <v>605</v>
      </c>
      <c r="I203" s="1" t="s">
        <v>28</v>
      </c>
      <c r="J203" s="1" t="s">
        <v>29</v>
      </c>
      <c r="K203" s="20">
        <v>43760.754166666666</v>
      </c>
      <c r="L203" s="20">
        <v>43750</v>
      </c>
      <c r="M203" s="1">
        <v>0</v>
      </c>
      <c r="N203" s="1">
        <v>1</v>
      </c>
      <c r="O203" s="1" t="s">
        <v>30</v>
      </c>
      <c r="P203" s="1" t="s">
        <v>38</v>
      </c>
      <c r="Q203" s="1">
        <v>23</v>
      </c>
      <c r="R203" s="1">
        <v>3</v>
      </c>
      <c r="S203" s="3" t="s">
        <v>123</v>
      </c>
      <c r="T203" s="3" t="s">
        <v>123</v>
      </c>
      <c r="U203" s="1" t="s">
        <v>32</v>
      </c>
      <c r="V203" s="3" t="str">
        <f t="shared" si="9"/>
        <v>SLA</v>
      </c>
      <c r="W203" s="2">
        <f t="shared" si="10"/>
        <v>43756</v>
      </c>
      <c r="X203" s="27" t="str">
        <f t="shared" si="11"/>
        <v>NO</v>
      </c>
    </row>
    <row r="204" spans="1:24" ht="12.75" x14ac:dyDescent="0.2">
      <c r="A204" s="1">
        <v>111324</v>
      </c>
      <c r="B204" s="20">
        <v>43695.969444444447</v>
      </c>
      <c r="C204" s="1" t="s">
        <v>430</v>
      </c>
      <c r="D204" s="1" t="s">
        <v>73</v>
      </c>
      <c r="E204" s="1" t="s">
        <v>74</v>
      </c>
      <c r="F204" s="1" t="s">
        <v>118</v>
      </c>
      <c r="G204" s="1" t="s">
        <v>562</v>
      </c>
      <c r="H204" s="1" t="s">
        <v>605</v>
      </c>
      <c r="I204" s="1" t="s">
        <v>28</v>
      </c>
      <c r="J204" s="1" t="s">
        <v>29</v>
      </c>
      <c r="K204" s="20">
        <v>43822.65</v>
      </c>
      <c r="L204" s="20">
        <v>43753</v>
      </c>
      <c r="M204" s="1">
        <v>0</v>
      </c>
      <c r="N204" s="1">
        <v>1</v>
      </c>
      <c r="O204" s="1" t="s">
        <v>30</v>
      </c>
      <c r="P204" s="1" t="s">
        <v>38</v>
      </c>
      <c r="Q204" s="1">
        <v>9</v>
      </c>
      <c r="R204" s="1">
        <v>3</v>
      </c>
      <c r="S204" s="3" t="s">
        <v>123</v>
      </c>
      <c r="T204" s="3" t="s">
        <v>123</v>
      </c>
      <c r="U204" s="1" t="s">
        <v>32</v>
      </c>
      <c r="V204" s="3" t="str">
        <f t="shared" si="9"/>
        <v>SLA</v>
      </c>
      <c r="W204" s="2">
        <f t="shared" si="10"/>
        <v>43760</v>
      </c>
      <c r="X204" s="27" t="str">
        <f t="shared" si="11"/>
        <v>NO</v>
      </c>
    </row>
    <row r="205" spans="1:24" ht="12.75" x14ac:dyDescent="0.2">
      <c r="A205" s="1">
        <v>111325</v>
      </c>
      <c r="B205" s="20">
        <v>43696.969444444447</v>
      </c>
      <c r="C205" s="1" t="s">
        <v>276</v>
      </c>
      <c r="D205" s="1" t="s">
        <v>39</v>
      </c>
      <c r="E205" s="1" t="s">
        <v>40</v>
      </c>
      <c r="F205" s="1" t="s">
        <v>87</v>
      </c>
      <c r="G205" s="1" t="s">
        <v>563</v>
      </c>
      <c r="H205" s="1" t="s">
        <v>51</v>
      </c>
      <c r="I205" s="1" t="s">
        <v>28</v>
      </c>
      <c r="J205" s="1" t="s">
        <v>29</v>
      </c>
      <c r="K205" s="20">
        <v>43759.572222222225</v>
      </c>
      <c r="L205" s="20">
        <v>43753</v>
      </c>
      <c r="M205" s="1">
        <v>0</v>
      </c>
      <c r="N205" s="1">
        <v>1</v>
      </c>
      <c r="O205" s="1" t="s">
        <v>54</v>
      </c>
      <c r="P205" s="1" t="s">
        <v>41</v>
      </c>
      <c r="Q205" s="1">
        <v>4</v>
      </c>
      <c r="R205" s="1">
        <v>0</v>
      </c>
      <c r="S205" s="3" t="s">
        <v>123</v>
      </c>
      <c r="T205" s="3" t="s">
        <v>123</v>
      </c>
      <c r="U205" s="1" t="s">
        <v>32</v>
      </c>
      <c r="V205" s="3" t="str">
        <f t="shared" si="9"/>
        <v>No SLA</v>
      </c>
      <c r="W205" s="2">
        <f t="shared" si="10"/>
        <v>43756</v>
      </c>
      <c r="X205" s="27" t="str">
        <f t="shared" si="11"/>
        <v>NO</v>
      </c>
    </row>
    <row r="206" spans="1:24" ht="12.75" x14ac:dyDescent="0.2">
      <c r="A206" s="1">
        <v>111326</v>
      </c>
      <c r="B206" s="20">
        <v>43697.969444444447</v>
      </c>
      <c r="C206" s="1" t="s">
        <v>432</v>
      </c>
      <c r="D206" s="1" t="s">
        <v>25</v>
      </c>
      <c r="E206" s="1" t="s">
        <v>26</v>
      </c>
      <c r="F206" s="1" t="s">
        <v>118</v>
      </c>
      <c r="G206" s="1" t="s">
        <v>562</v>
      </c>
      <c r="H206" s="1" t="s">
        <v>605</v>
      </c>
      <c r="I206" s="1" t="s">
        <v>28</v>
      </c>
      <c r="J206" s="1" t="s">
        <v>29</v>
      </c>
      <c r="K206" s="20">
        <v>43822.60833333333</v>
      </c>
      <c r="L206" s="20">
        <v>43753</v>
      </c>
      <c r="M206" s="1">
        <v>0</v>
      </c>
      <c r="N206" s="1">
        <v>1</v>
      </c>
      <c r="O206" s="1" t="s">
        <v>30</v>
      </c>
      <c r="P206" s="1" t="s">
        <v>31</v>
      </c>
      <c r="Q206" s="1">
        <v>26</v>
      </c>
      <c r="R206" s="1">
        <v>7</v>
      </c>
      <c r="S206" s="3" t="s">
        <v>123</v>
      </c>
      <c r="T206" s="3" t="s">
        <v>123</v>
      </c>
      <c r="U206" s="1" t="s">
        <v>32</v>
      </c>
      <c r="V206" s="3" t="str">
        <f t="shared" si="9"/>
        <v>SLA</v>
      </c>
      <c r="W206" s="2">
        <f t="shared" si="10"/>
        <v>43760</v>
      </c>
      <c r="X206" s="27" t="str">
        <f t="shared" si="11"/>
        <v>NO</v>
      </c>
    </row>
    <row r="207" spans="1:24" ht="12.75" x14ac:dyDescent="0.2">
      <c r="A207" s="1">
        <v>111327</v>
      </c>
      <c r="B207" s="20">
        <v>43698.969444444447</v>
      </c>
      <c r="C207" s="1" t="s">
        <v>173</v>
      </c>
      <c r="D207" s="1" t="s">
        <v>65</v>
      </c>
      <c r="E207" s="1" t="s">
        <v>66</v>
      </c>
      <c r="F207" s="1" t="s">
        <v>118</v>
      </c>
      <c r="G207" s="1" t="s">
        <v>562</v>
      </c>
      <c r="H207" s="1" t="s">
        <v>51</v>
      </c>
      <c r="I207" s="1" t="s">
        <v>28</v>
      </c>
      <c r="J207" s="1" t="s">
        <v>29</v>
      </c>
      <c r="K207" s="20">
        <v>43754.558333333334</v>
      </c>
      <c r="L207" s="20">
        <v>43754</v>
      </c>
      <c r="M207" s="1">
        <v>0</v>
      </c>
      <c r="N207" s="1">
        <v>1</v>
      </c>
      <c r="O207" s="1" t="s">
        <v>30</v>
      </c>
      <c r="P207" s="1" t="s">
        <v>38</v>
      </c>
      <c r="Q207" s="1">
        <v>6</v>
      </c>
      <c r="R207" s="1">
        <v>1</v>
      </c>
      <c r="S207" s="3" t="s">
        <v>123</v>
      </c>
      <c r="T207" s="3" t="s">
        <v>123</v>
      </c>
      <c r="U207" s="1" t="s">
        <v>32</v>
      </c>
      <c r="V207" s="3" t="str">
        <f t="shared" si="9"/>
        <v>No SLA</v>
      </c>
      <c r="W207" s="2">
        <f t="shared" si="10"/>
        <v>43761</v>
      </c>
      <c r="X207" s="27" t="str">
        <f t="shared" si="11"/>
        <v>Yes</v>
      </c>
    </row>
    <row r="208" spans="1:24" ht="12.75" x14ac:dyDescent="0.2">
      <c r="A208" s="1">
        <v>111328</v>
      </c>
      <c r="B208" s="20">
        <v>43699.969444444447</v>
      </c>
      <c r="C208" s="1" t="s">
        <v>443</v>
      </c>
      <c r="D208" s="1" t="s">
        <v>45</v>
      </c>
      <c r="E208" s="1" t="s">
        <v>46</v>
      </c>
      <c r="F208" s="1" t="s">
        <v>118</v>
      </c>
      <c r="G208" s="1" t="s">
        <v>562</v>
      </c>
      <c r="H208" s="1" t="s">
        <v>51</v>
      </c>
      <c r="I208" s="1" t="s">
        <v>28</v>
      </c>
      <c r="J208" s="1" t="s">
        <v>29</v>
      </c>
      <c r="K208" s="20">
        <v>43784.728472222225</v>
      </c>
      <c r="L208" s="20">
        <v>43755</v>
      </c>
      <c r="M208" s="1">
        <v>0</v>
      </c>
      <c r="N208" s="1">
        <v>1</v>
      </c>
      <c r="O208" s="1" t="s">
        <v>30</v>
      </c>
      <c r="P208" s="1" t="s">
        <v>31</v>
      </c>
      <c r="Q208" s="1">
        <v>7</v>
      </c>
      <c r="R208" s="1">
        <v>1</v>
      </c>
      <c r="S208" s="3" t="s">
        <v>123</v>
      </c>
      <c r="T208" s="3" t="s">
        <v>123</v>
      </c>
      <c r="U208" s="1" t="s">
        <v>44</v>
      </c>
      <c r="V208" s="3" t="str">
        <f t="shared" si="9"/>
        <v>No SLA</v>
      </c>
      <c r="W208" s="2">
        <f t="shared" si="10"/>
        <v>43762</v>
      </c>
      <c r="X208" s="27" t="str">
        <f t="shared" si="11"/>
        <v>NO</v>
      </c>
    </row>
    <row r="209" spans="1:24" ht="12.75" x14ac:dyDescent="0.2">
      <c r="A209" s="1">
        <v>111329</v>
      </c>
      <c r="B209" s="20">
        <v>43700.969444444447</v>
      </c>
      <c r="C209" s="1" t="s">
        <v>449</v>
      </c>
      <c r="D209" s="1" t="s">
        <v>65</v>
      </c>
      <c r="E209" s="1" t="s">
        <v>66</v>
      </c>
      <c r="F209" s="1" t="s">
        <v>118</v>
      </c>
      <c r="G209" s="1" t="s">
        <v>562</v>
      </c>
      <c r="H209" s="1" t="s">
        <v>605</v>
      </c>
      <c r="I209" s="1" t="s">
        <v>28</v>
      </c>
      <c r="J209" s="1" t="s">
        <v>29</v>
      </c>
      <c r="K209" s="20">
        <v>43762.709722222222</v>
      </c>
      <c r="L209" s="20">
        <v>43759</v>
      </c>
      <c r="M209" s="1">
        <v>0</v>
      </c>
      <c r="N209" s="1">
        <v>1</v>
      </c>
      <c r="O209" s="1" t="s">
        <v>30</v>
      </c>
      <c r="P209" s="1" t="s">
        <v>38</v>
      </c>
      <c r="Q209" s="1">
        <v>9</v>
      </c>
      <c r="R209" s="1">
        <v>5</v>
      </c>
      <c r="S209" s="3" t="s">
        <v>123</v>
      </c>
      <c r="T209" s="3" t="s">
        <v>123</v>
      </c>
      <c r="U209" s="1" t="s">
        <v>32</v>
      </c>
      <c r="V209" s="3" t="str">
        <f t="shared" si="9"/>
        <v>SLA</v>
      </c>
      <c r="W209" s="2">
        <f t="shared" si="10"/>
        <v>43766</v>
      </c>
      <c r="X209" s="27" t="str">
        <f t="shared" si="11"/>
        <v>Yes</v>
      </c>
    </row>
    <row r="210" spans="1:24" ht="12.75" x14ac:dyDescent="0.2">
      <c r="A210" s="1">
        <v>111330</v>
      </c>
      <c r="B210" s="20">
        <v>43701.969444444447</v>
      </c>
      <c r="C210" s="1" t="s">
        <v>447</v>
      </c>
      <c r="D210" s="1" t="s">
        <v>65</v>
      </c>
      <c r="E210" s="1" t="s">
        <v>66</v>
      </c>
      <c r="F210" s="1" t="s">
        <v>118</v>
      </c>
      <c r="G210" s="1" t="s">
        <v>562</v>
      </c>
      <c r="H210" s="1" t="s">
        <v>605</v>
      </c>
      <c r="I210" s="1" t="s">
        <v>28</v>
      </c>
      <c r="J210" s="1" t="s">
        <v>29</v>
      </c>
      <c r="K210" s="20">
        <v>43767.729166666664</v>
      </c>
      <c r="L210" s="20">
        <v>43762</v>
      </c>
      <c r="M210" s="1">
        <v>0</v>
      </c>
      <c r="N210" s="1">
        <v>1</v>
      </c>
      <c r="O210" s="1" t="s">
        <v>30</v>
      </c>
      <c r="P210" s="1" t="s">
        <v>38</v>
      </c>
      <c r="Q210" s="1">
        <v>8</v>
      </c>
      <c r="R210" s="1">
        <v>4</v>
      </c>
      <c r="S210" s="3" t="s">
        <v>123</v>
      </c>
      <c r="T210" s="3" t="s">
        <v>123</v>
      </c>
      <c r="U210" s="1" t="s">
        <v>32</v>
      </c>
      <c r="V210" s="3" t="str">
        <f t="shared" si="9"/>
        <v>SLA</v>
      </c>
      <c r="W210" s="2">
        <f t="shared" si="10"/>
        <v>43769</v>
      </c>
      <c r="X210" s="27" t="str">
        <f t="shared" si="11"/>
        <v>Yes</v>
      </c>
    </row>
    <row r="211" spans="1:24" ht="12.75" x14ac:dyDescent="0.2">
      <c r="A211" s="1">
        <v>111331</v>
      </c>
      <c r="B211" s="20">
        <v>43702.969444444447</v>
      </c>
      <c r="C211" s="1" t="s">
        <v>227</v>
      </c>
      <c r="D211" s="1" t="s">
        <v>65</v>
      </c>
      <c r="E211" s="1" t="s">
        <v>66</v>
      </c>
      <c r="F211" s="1" t="s">
        <v>27</v>
      </c>
      <c r="G211" s="1" t="s">
        <v>562</v>
      </c>
      <c r="H211" s="1" t="s">
        <v>605</v>
      </c>
      <c r="I211" s="1" t="s">
        <v>28</v>
      </c>
      <c r="J211" s="1" t="s">
        <v>29</v>
      </c>
      <c r="K211" s="20">
        <v>43773.65902777778</v>
      </c>
      <c r="L211" s="20">
        <v>43763</v>
      </c>
      <c r="M211" s="1">
        <v>0</v>
      </c>
      <c r="N211" s="1">
        <v>1</v>
      </c>
      <c r="O211" s="1" t="s">
        <v>30</v>
      </c>
      <c r="P211" s="1" t="s">
        <v>38</v>
      </c>
      <c r="Q211" s="1">
        <v>30</v>
      </c>
      <c r="R211" s="1">
        <v>26</v>
      </c>
      <c r="S211" s="3" t="s">
        <v>123</v>
      </c>
      <c r="T211" s="3" t="s">
        <v>123</v>
      </c>
      <c r="U211" s="1" t="s">
        <v>32</v>
      </c>
      <c r="V211" s="3" t="str">
        <f t="shared" si="9"/>
        <v>SLA</v>
      </c>
      <c r="W211" s="2">
        <f t="shared" si="10"/>
        <v>43763.166666666664</v>
      </c>
      <c r="X211" s="27" t="str">
        <f t="shared" si="11"/>
        <v>NO</v>
      </c>
    </row>
    <row r="212" spans="1:24" ht="12.75" x14ac:dyDescent="0.2">
      <c r="A212" s="1">
        <v>111332</v>
      </c>
      <c r="B212" s="20">
        <v>43703.969444444447</v>
      </c>
      <c r="C212" s="1" t="s">
        <v>445</v>
      </c>
      <c r="D212" s="1" t="s">
        <v>45</v>
      </c>
      <c r="E212" s="1" t="s">
        <v>46</v>
      </c>
      <c r="F212" s="1" t="s">
        <v>118</v>
      </c>
      <c r="G212" s="1" t="s">
        <v>562</v>
      </c>
      <c r="H212" s="1" t="s">
        <v>51</v>
      </c>
      <c r="I212" s="1" t="s">
        <v>28</v>
      </c>
      <c r="J212" s="1" t="s">
        <v>29</v>
      </c>
      <c r="K212" s="20">
        <v>43775.731249999997</v>
      </c>
      <c r="L212" s="20">
        <v>43763</v>
      </c>
      <c r="M212" s="1">
        <v>0</v>
      </c>
      <c r="N212" s="1">
        <v>1</v>
      </c>
      <c r="O212" s="1" t="s">
        <v>30</v>
      </c>
      <c r="P212" s="1" t="s">
        <v>31</v>
      </c>
      <c r="Q212" s="1">
        <v>5</v>
      </c>
      <c r="R212" s="1">
        <v>0</v>
      </c>
      <c r="S212" s="3" t="s">
        <v>123</v>
      </c>
      <c r="T212" s="3" t="s">
        <v>123</v>
      </c>
      <c r="U212" s="1" t="s">
        <v>44</v>
      </c>
      <c r="V212" s="3" t="str">
        <f t="shared" si="9"/>
        <v>No SLA</v>
      </c>
      <c r="W212" s="2">
        <f t="shared" si="10"/>
        <v>43770</v>
      </c>
      <c r="X212" s="27" t="str">
        <f t="shared" si="11"/>
        <v>NO</v>
      </c>
    </row>
    <row r="213" spans="1:24" ht="12.75" x14ac:dyDescent="0.2">
      <c r="A213" s="1">
        <v>111333</v>
      </c>
      <c r="B213" s="20">
        <v>43704.969444444447</v>
      </c>
      <c r="C213" s="1" t="s">
        <v>101</v>
      </c>
      <c r="D213" s="1" t="s">
        <v>68</v>
      </c>
      <c r="E213" s="1" t="s">
        <v>69</v>
      </c>
      <c r="F213" s="1" t="s">
        <v>87</v>
      </c>
      <c r="G213" s="1" t="s">
        <v>562</v>
      </c>
      <c r="H213" s="1" t="s">
        <v>605</v>
      </c>
      <c r="I213" s="1" t="s">
        <v>28</v>
      </c>
      <c r="J213" s="1" t="s">
        <v>29</v>
      </c>
      <c r="K213" s="20">
        <v>43803.743750000001</v>
      </c>
      <c r="L213" s="20">
        <v>43764</v>
      </c>
      <c r="M213" s="1">
        <v>0</v>
      </c>
      <c r="N213" s="1">
        <v>1</v>
      </c>
      <c r="O213" s="1" t="s">
        <v>30</v>
      </c>
      <c r="P213" s="1" t="s">
        <v>31</v>
      </c>
      <c r="Q213" s="1">
        <v>15</v>
      </c>
      <c r="R213" s="1">
        <v>3</v>
      </c>
      <c r="S213" s="3" t="s">
        <v>123</v>
      </c>
      <c r="T213" s="3" t="s">
        <v>123</v>
      </c>
      <c r="U213" s="1" t="s">
        <v>44</v>
      </c>
      <c r="V213" s="3" t="str">
        <f t="shared" si="9"/>
        <v>SLA</v>
      </c>
      <c r="W213" s="2">
        <f t="shared" si="10"/>
        <v>43768</v>
      </c>
      <c r="X213" s="27" t="str">
        <f t="shared" si="11"/>
        <v>NO</v>
      </c>
    </row>
    <row r="214" spans="1:24" ht="12.75" x14ac:dyDescent="0.2">
      <c r="A214" s="1">
        <v>111334</v>
      </c>
      <c r="B214" s="20">
        <v>43705.969444444447</v>
      </c>
      <c r="C214" s="1" t="s">
        <v>102</v>
      </c>
      <c r="D214" s="1" t="s">
        <v>56</v>
      </c>
      <c r="E214" s="1" t="s">
        <v>57</v>
      </c>
      <c r="F214" s="1" t="s">
        <v>87</v>
      </c>
      <c r="G214" s="1" t="s">
        <v>563</v>
      </c>
      <c r="H214" s="1" t="s">
        <v>605</v>
      </c>
      <c r="I214" s="1" t="s">
        <v>28</v>
      </c>
      <c r="J214" s="1" t="s">
        <v>29</v>
      </c>
      <c r="K214" s="20">
        <v>43775.720138888886</v>
      </c>
      <c r="L214" s="20">
        <v>43764</v>
      </c>
      <c r="M214" s="1">
        <v>0</v>
      </c>
      <c r="N214" s="1">
        <v>1</v>
      </c>
      <c r="O214" s="1" t="s">
        <v>54</v>
      </c>
      <c r="P214" s="1" t="s">
        <v>41</v>
      </c>
      <c r="Q214" s="1">
        <v>6</v>
      </c>
      <c r="R214" s="1">
        <v>0</v>
      </c>
      <c r="S214" s="3" t="s">
        <v>123</v>
      </c>
      <c r="T214" s="3" t="s">
        <v>123</v>
      </c>
      <c r="U214" s="1" t="s">
        <v>44</v>
      </c>
      <c r="V214" s="3" t="str">
        <f t="shared" si="9"/>
        <v>SLA</v>
      </c>
      <c r="W214" s="2">
        <f t="shared" si="10"/>
        <v>43768</v>
      </c>
      <c r="X214" s="27" t="str">
        <f t="shared" si="11"/>
        <v>NO</v>
      </c>
    </row>
    <row r="215" spans="1:24" ht="12.75" x14ac:dyDescent="0.2">
      <c r="A215" s="1">
        <v>111335</v>
      </c>
      <c r="B215" s="20">
        <v>43706.969444444447</v>
      </c>
      <c r="C215" s="1" t="s">
        <v>431</v>
      </c>
      <c r="D215" s="1" t="s">
        <v>65</v>
      </c>
      <c r="E215" s="1" t="s">
        <v>66</v>
      </c>
      <c r="F215" s="1" t="s">
        <v>118</v>
      </c>
      <c r="G215" s="1" t="s">
        <v>562</v>
      </c>
      <c r="H215" s="1" t="s">
        <v>51</v>
      </c>
      <c r="I215" s="1" t="s">
        <v>28</v>
      </c>
      <c r="J215" s="1" t="s">
        <v>29</v>
      </c>
      <c r="K215" s="20">
        <v>43822.631944444445</v>
      </c>
      <c r="L215" s="20">
        <v>43817</v>
      </c>
      <c r="M215" s="1">
        <v>0</v>
      </c>
      <c r="N215" s="1">
        <v>1</v>
      </c>
      <c r="O215" s="1" t="s">
        <v>30</v>
      </c>
      <c r="P215" s="1" t="s">
        <v>38</v>
      </c>
      <c r="Q215" s="1">
        <v>17</v>
      </c>
      <c r="R215" s="1">
        <v>8</v>
      </c>
      <c r="S215" s="3" t="s">
        <v>123</v>
      </c>
      <c r="T215" s="3" t="s">
        <v>123</v>
      </c>
      <c r="U215" s="1" t="s">
        <v>32</v>
      </c>
      <c r="V215" s="3" t="str">
        <f t="shared" si="9"/>
        <v>No SLA</v>
      </c>
      <c r="W215" s="2">
        <f t="shared" si="10"/>
        <v>43824</v>
      </c>
      <c r="X215" s="27" t="str">
        <f t="shared" si="11"/>
        <v>Yes</v>
      </c>
    </row>
    <row r="216" spans="1:24" ht="12.75" x14ac:dyDescent="0.2">
      <c r="A216" s="1">
        <v>111338</v>
      </c>
      <c r="B216" s="20">
        <v>43707.969444444447</v>
      </c>
      <c r="C216" s="1" t="s">
        <v>438</v>
      </c>
      <c r="D216" s="1" t="s">
        <v>65</v>
      </c>
      <c r="E216" s="1" t="s">
        <v>66</v>
      </c>
      <c r="F216" s="1" t="s">
        <v>118</v>
      </c>
      <c r="G216" s="1" t="s">
        <v>562</v>
      </c>
      <c r="H216" s="1" t="s">
        <v>605</v>
      </c>
      <c r="I216" s="1" t="s">
        <v>28</v>
      </c>
      <c r="J216" s="1" t="s">
        <v>29</v>
      </c>
      <c r="K216" s="20">
        <v>43796.73333333333</v>
      </c>
      <c r="L216" s="20">
        <v>43791</v>
      </c>
      <c r="M216" s="1">
        <v>0</v>
      </c>
      <c r="N216" s="1">
        <v>1</v>
      </c>
      <c r="O216" s="1" t="s">
        <v>30</v>
      </c>
      <c r="P216" s="1" t="s">
        <v>38</v>
      </c>
      <c r="Q216" s="1">
        <v>33</v>
      </c>
      <c r="R216" s="1">
        <v>20</v>
      </c>
      <c r="S216" s="3" t="s">
        <v>123</v>
      </c>
      <c r="T216" s="3" t="s">
        <v>123</v>
      </c>
      <c r="U216" s="1" t="s">
        <v>32</v>
      </c>
      <c r="V216" s="3" t="str">
        <f t="shared" si="9"/>
        <v>SLA</v>
      </c>
      <c r="W216" s="2">
        <f t="shared" si="10"/>
        <v>43798</v>
      </c>
      <c r="X216" s="27" t="str">
        <f t="shared" si="11"/>
        <v>Yes</v>
      </c>
    </row>
    <row r="217" spans="1:24" ht="12.75" x14ac:dyDescent="0.2">
      <c r="A217" s="1">
        <v>111339</v>
      </c>
      <c r="B217" s="20">
        <v>43708.969444444447</v>
      </c>
      <c r="C217" s="1" t="s">
        <v>435</v>
      </c>
      <c r="D217" s="1" t="s">
        <v>59</v>
      </c>
      <c r="E217" s="1" t="s">
        <v>60</v>
      </c>
      <c r="F217" s="1" t="s">
        <v>118</v>
      </c>
      <c r="G217" s="1" t="s">
        <v>562</v>
      </c>
      <c r="H217" s="1" t="s">
        <v>605</v>
      </c>
      <c r="I217" s="1" t="s">
        <v>28</v>
      </c>
      <c r="J217" s="1" t="s">
        <v>29</v>
      </c>
      <c r="K217" s="20">
        <v>43817.445138888892</v>
      </c>
      <c r="L217" s="20">
        <v>43774</v>
      </c>
      <c r="M217" s="1">
        <v>0</v>
      </c>
      <c r="N217" s="1">
        <v>1</v>
      </c>
      <c r="O217" s="1" t="s">
        <v>30</v>
      </c>
      <c r="P217" s="1" t="s">
        <v>31</v>
      </c>
      <c r="Q217" s="1">
        <v>20</v>
      </c>
      <c r="R217" s="1">
        <v>1</v>
      </c>
      <c r="S217" s="3" t="s">
        <v>123</v>
      </c>
      <c r="T217" s="3" t="s">
        <v>123</v>
      </c>
      <c r="U217" s="1" t="s">
        <v>44</v>
      </c>
      <c r="V217" s="3" t="str">
        <f t="shared" si="9"/>
        <v>SLA</v>
      </c>
      <c r="W217" s="2">
        <f t="shared" si="10"/>
        <v>43781</v>
      </c>
      <c r="X217" s="27" t="str">
        <f t="shared" si="11"/>
        <v>NO</v>
      </c>
    </row>
    <row r="218" spans="1:24" ht="12.75" x14ac:dyDescent="0.2">
      <c r="A218" s="1">
        <v>111340</v>
      </c>
      <c r="B218" s="20">
        <v>43709.969444444447</v>
      </c>
      <c r="C218" s="1" t="s">
        <v>446</v>
      </c>
      <c r="D218" s="1" t="s">
        <v>45</v>
      </c>
      <c r="E218" s="1" t="s">
        <v>46</v>
      </c>
      <c r="F218" s="1" t="s">
        <v>118</v>
      </c>
      <c r="G218" s="1" t="s">
        <v>562</v>
      </c>
      <c r="H218" s="1" t="s">
        <v>51</v>
      </c>
      <c r="I218" s="1" t="s">
        <v>28</v>
      </c>
      <c r="J218" s="1" t="s">
        <v>29</v>
      </c>
      <c r="K218" s="20">
        <v>43774.597222222219</v>
      </c>
      <c r="L218" s="20">
        <v>43774</v>
      </c>
      <c r="M218" s="1">
        <v>0</v>
      </c>
      <c r="N218" s="1">
        <v>1</v>
      </c>
      <c r="O218" s="1" t="s">
        <v>30</v>
      </c>
      <c r="P218" s="1" t="s">
        <v>67</v>
      </c>
      <c r="Q218" s="1">
        <v>7</v>
      </c>
      <c r="R218" s="1">
        <v>0</v>
      </c>
      <c r="S218" s="3" t="s">
        <v>123</v>
      </c>
      <c r="T218" s="3" t="s">
        <v>123</v>
      </c>
      <c r="U218" s="1" t="s">
        <v>44</v>
      </c>
      <c r="V218" s="3" t="str">
        <f t="shared" si="9"/>
        <v>No SLA</v>
      </c>
      <c r="W218" s="2">
        <f t="shared" si="10"/>
        <v>43781</v>
      </c>
      <c r="X218" s="27" t="str">
        <f t="shared" si="11"/>
        <v>Yes</v>
      </c>
    </row>
    <row r="219" spans="1:24" ht="12.75" x14ac:dyDescent="0.2">
      <c r="A219" s="1">
        <v>111341</v>
      </c>
      <c r="B219" s="20">
        <v>43710.969444444447</v>
      </c>
      <c r="C219" s="1" t="s">
        <v>171</v>
      </c>
      <c r="D219" s="1" t="s">
        <v>59</v>
      </c>
      <c r="E219" s="1" t="s">
        <v>60</v>
      </c>
      <c r="F219" s="1" t="s">
        <v>118</v>
      </c>
      <c r="G219" s="1" t="s">
        <v>562</v>
      </c>
      <c r="H219" s="1" t="s">
        <v>605</v>
      </c>
      <c r="I219" s="1" t="s">
        <v>28</v>
      </c>
      <c r="J219" s="1" t="s">
        <v>29</v>
      </c>
      <c r="K219" s="20">
        <v>43812.76458333333</v>
      </c>
      <c r="L219" s="20">
        <v>43776</v>
      </c>
      <c r="M219" s="1">
        <v>0</v>
      </c>
      <c r="N219" s="1">
        <v>1</v>
      </c>
      <c r="O219" s="1" t="s">
        <v>30</v>
      </c>
      <c r="P219" s="1" t="s">
        <v>31</v>
      </c>
      <c r="Q219" s="1">
        <v>18</v>
      </c>
      <c r="R219" s="1">
        <v>3</v>
      </c>
      <c r="S219" s="3" t="s">
        <v>123</v>
      </c>
      <c r="T219" s="3" t="s">
        <v>123</v>
      </c>
      <c r="U219" s="1" t="s">
        <v>44</v>
      </c>
      <c r="V219" s="3" t="str">
        <f t="shared" si="9"/>
        <v>SLA</v>
      </c>
      <c r="W219" s="2">
        <f t="shared" si="10"/>
        <v>43783</v>
      </c>
      <c r="X219" s="27" t="str">
        <f t="shared" si="11"/>
        <v>NO</v>
      </c>
    </row>
    <row r="220" spans="1:24" ht="12.75" x14ac:dyDescent="0.2">
      <c r="A220" s="1">
        <v>111342</v>
      </c>
      <c r="B220" s="20">
        <v>43711.969444444447</v>
      </c>
      <c r="C220" s="1" t="s">
        <v>439</v>
      </c>
      <c r="D220" s="1" t="s">
        <v>91</v>
      </c>
      <c r="E220" s="1" t="s">
        <v>92</v>
      </c>
      <c r="F220" s="1" t="s">
        <v>118</v>
      </c>
      <c r="G220" s="1" t="s">
        <v>562</v>
      </c>
      <c r="H220" s="1" t="s">
        <v>605</v>
      </c>
      <c r="I220" s="1" t="s">
        <v>28</v>
      </c>
      <c r="J220" s="1" t="s">
        <v>29</v>
      </c>
      <c r="K220" s="20">
        <v>43796.718055555553</v>
      </c>
      <c r="L220" s="20">
        <v>43790</v>
      </c>
      <c r="M220" s="1">
        <v>0</v>
      </c>
      <c r="N220" s="1">
        <v>1</v>
      </c>
      <c r="O220" s="1" t="s">
        <v>30</v>
      </c>
      <c r="P220" s="1" t="s">
        <v>38</v>
      </c>
      <c r="Q220" s="1">
        <v>22</v>
      </c>
      <c r="R220" s="1">
        <v>11</v>
      </c>
      <c r="S220" s="3" t="s">
        <v>123</v>
      </c>
      <c r="T220" s="3" t="s">
        <v>123</v>
      </c>
      <c r="U220" s="1" t="s">
        <v>32</v>
      </c>
      <c r="V220" s="3" t="str">
        <f t="shared" si="9"/>
        <v>SLA</v>
      </c>
      <c r="W220" s="2">
        <f t="shared" si="10"/>
        <v>43797</v>
      </c>
      <c r="X220" s="27" t="str">
        <f t="shared" si="11"/>
        <v>Yes</v>
      </c>
    </row>
    <row r="221" spans="1:24" ht="12.75" x14ac:dyDescent="0.2">
      <c r="A221" s="1">
        <v>111343</v>
      </c>
      <c r="B221" s="20">
        <v>43712.969444444447</v>
      </c>
      <c r="C221" s="1" t="s">
        <v>444</v>
      </c>
      <c r="D221" s="1" t="s">
        <v>65</v>
      </c>
      <c r="E221" s="1" t="s">
        <v>66</v>
      </c>
      <c r="F221" s="1" t="s">
        <v>118</v>
      </c>
      <c r="G221" s="1" t="s">
        <v>562</v>
      </c>
      <c r="H221" s="1" t="s">
        <v>51</v>
      </c>
      <c r="I221" s="1" t="s">
        <v>28</v>
      </c>
      <c r="J221" s="1" t="s">
        <v>29</v>
      </c>
      <c r="K221" s="20">
        <v>43777.667361111111</v>
      </c>
      <c r="L221" s="20">
        <v>43777</v>
      </c>
      <c r="M221" s="1">
        <v>0</v>
      </c>
      <c r="N221" s="1">
        <v>1</v>
      </c>
      <c r="O221" s="1" t="s">
        <v>30</v>
      </c>
      <c r="P221" s="1" t="s">
        <v>38</v>
      </c>
      <c r="Q221" s="1">
        <v>4</v>
      </c>
      <c r="R221" s="1">
        <v>2</v>
      </c>
      <c r="S221" s="3" t="s">
        <v>123</v>
      </c>
      <c r="T221" s="3" t="s">
        <v>123</v>
      </c>
      <c r="U221" s="1" t="s">
        <v>32</v>
      </c>
      <c r="V221" s="3" t="str">
        <f t="shared" si="9"/>
        <v>No SLA</v>
      </c>
      <c r="W221" s="2">
        <f t="shared" si="10"/>
        <v>43784</v>
      </c>
      <c r="X221" s="27" t="str">
        <f t="shared" si="11"/>
        <v>Yes</v>
      </c>
    </row>
    <row r="222" spans="1:24" ht="12.75" x14ac:dyDescent="0.2">
      <c r="A222" s="1">
        <v>111344</v>
      </c>
      <c r="B222" s="20">
        <v>43713.969444444447</v>
      </c>
      <c r="C222" s="1" t="s">
        <v>441</v>
      </c>
      <c r="D222" s="1" t="s">
        <v>45</v>
      </c>
      <c r="E222" s="1" t="s">
        <v>46</v>
      </c>
      <c r="F222" s="1" t="s">
        <v>118</v>
      </c>
      <c r="G222" s="1" t="s">
        <v>562</v>
      </c>
      <c r="H222" s="1" t="s">
        <v>51</v>
      </c>
      <c r="I222" s="1" t="s">
        <v>28</v>
      </c>
      <c r="J222" s="1" t="s">
        <v>29</v>
      </c>
      <c r="K222" s="20">
        <v>43794.724999999999</v>
      </c>
      <c r="L222" s="20">
        <v>43785</v>
      </c>
      <c r="M222" s="1">
        <v>0</v>
      </c>
      <c r="N222" s="1">
        <v>1</v>
      </c>
      <c r="O222" s="1" t="s">
        <v>30</v>
      </c>
      <c r="P222" s="1" t="s">
        <v>67</v>
      </c>
      <c r="Q222" s="1">
        <v>5</v>
      </c>
      <c r="R222" s="1">
        <v>0</v>
      </c>
      <c r="S222" s="3" t="s">
        <v>123</v>
      </c>
      <c r="T222" s="3" t="s">
        <v>123</v>
      </c>
      <c r="U222" s="1" t="s">
        <v>44</v>
      </c>
      <c r="V222" s="3" t="str">
        <f t="shared" si="9"/>
        <v>No SLA</v>
      </c>
      <c r="W222" s="2">
        <f t="shared" si="10"/>
        <v>43791</v>
      </c>
      <c r="X222" s="27" t="str">
        <f t="shared" si="11"/>
        <v>NO</v>
      </c>
    </row>
    <row r="223" spans="1:24" ht="12.75" x14ac:dyDescent="0.2">
      <c r="A223" s="1">
        <v>111345</v>
      </c>
      <c r="B223" s="20">
        <v>43714.969444444447</v>
      </c>
      <c r="C223" s="1" t="s">
        <v>442</v>
      </c>
      <c r="D223" s="1" t="s">
        <v>98</v>
      </c>
      <c r="E223" s="1" t="s">
        <v>99</v>
      </c>
      <c r="F223" s="1" t="s">
        <v>118</v>
      </c>
      <c r="G223" s="1" t="s">
        <v>562</v>
      </c>
      <c r="H223" s="1" t="s">
        <v>605</v>
      </c>
      <c r="I223" s="1" t="s">
        <v>28</v>
      </c>
      <c r="J223" s="1" t="s">
        <v>29</v>
      </c>
      <c r="K223" s="20">
        <v>43790.739583333336</v>
      </c>
      <c r="L223" s="20">
        <v>43785</v>
      </c>
      <c r="M223" s="1">
        <v>0</v>
      </c>
      <c r="N223" s="1">
        <v>1</v>
      </c>
      <c r="O223" s="1" t="s">
        <v>30</v>
      </c>
      <c r="P223" s="1" t="s">
        <v>38</v>
      </c>
      <c r="Q223" s="1">
        <v>7</v>
      </c>
      <c r="R223" s="1">
        <v>1</v>
      </c>
      <c r="S223" s="3" t="s">
        <v>123</v>
      </c>
      <c r="T223" s="3" t="s">
        <v>123</v>
      </c>
      <c r="U223" s="1" t="s">
        <v>32</v>
      </c>
      <c r="V223" s="3" t="str">
        <f t="shared" si="9"/>
        <v>SLA</v>
      </c>
      <c r="W223" s="2">
        <f t="shared" si="10"/>
        <v>43791</v>
      </c>
      <c r="X223" s="27" t="str">
        <f t="shared" si="11"/>
        <v>Yes</v>
      </c>
    </row>
    <row r="224" spans="1:24" ht="12.75" x14ac:dyDescent="0.2">
      <c r="A224" s="1">
        <v>111346</v>
      </c>
      <c r="B224" s="20">
        <v>43715.969444444447</v>
      </c>
      <c r="C224" s="1" t="s">
        <v>272</v>
      </c>
      <c r="D224" s="1" t="s">
        <v>73</v>
      </c>
      <c r="E224" s="1" t="s">
        <v>74</v>
      </c>
      <c r="F224" s="1" t="s">
        <v>87</v>
      </c>
      <c r="G224" s="1" t="s">
        <v>562</v>
      </c>
      <c r="H224" s="1" t="s">
        <v>605</v>
      </c>
      <c r="I224" s="1" t="s">
        <v>28</v>
      </c>
      <c r="J224" s="1" t="s">
        <v>29</v>
      </c>
      <c r="K224" s="20">
        <v>43797.703472222223</v>
      </c>
      <c r="L224" s="20">
        <v>43790</v>
      </c>
      <c r="M224" s="1">
        <v>0</v>
      </c>
      <c r="N224" s="1">
        <v>1</v>
      </c>
      <c r="O224" s="1" t="s">
        <v>30</v>
      </c>
      <c r="P224" s="1" t="s">
        <v>38</v>
      </c>
      <c r="Q224" s="1">
        <v>25</v>
      </c>
      <c r="R224" s="1">
        <v>2</v>
      </c>
      <c r="S224" s="3" t="s">
        <v>123</v>
      </c>
      <c r="T224" s="3" t="s">
        <v>123</v>
      </c>
      <c r="U224" s="1" t="s">
        <v>32</v>
      </c>
      <c r="V224" s="3" t="str">
        <f t="shared" si="9"/>
        <v>SLA</v>
      </c>
      <c r="W224" s="2">
        <f t="shared" si="10"/>
        <v>43795</v>
      </c>
      <c r="X224" s="27" t="str">
        <f t="shared" si="11"/>
        <v>NO</v>
      </c>
    </row>
    <row r="225" spans="1:24" ht="12.75" x14ac:dyDescent="0.2">
      <c r="A225" s="1">
        <v>111347</v>
      </c>
      <c r="B225" s="20">
        <v>43716.969444444447</v>
      </c>
      <c r="C225" s="1" t="s">
        <v>226</v>
      </c>
      <c r="D225" s="1" t="s">
        <v>68</v>
      </c>
      <c r="E225" s="1" t="s">
        <v>69</v>
      </c>
      <c r="F225" s="1" t="s">
        <v>27</v>
      </c>
      <c r="G225" s="1" t="s">
        <v>562</v>
      </c>
      <c r="H225" s="1" t="s">
        <v>605</v>
      </c>
      <c r="I225" s="1" t="s">
        <v>28</v>
      </c>
      <c r="J225" s="1" t="s">
        <v>29</v>
      </c>
      <c r="K225" s="20">
        <v>43811.47152777778</v>
      </c>
      <c r="L225" s="20">
        <v>43792</v>
      </c>
      <c r="M225" s="1">
        <v>0</v>
      </c>
      <c r="N225" s="1">
        <v>1</v>
      </c>
      <c r="O225" s="1" t="s">
        <v>30</v>
      </c>
      <c r="P225" s="1" t="s">
        <v>31</v>
      </c>
      <c r="Q225" s="1">
        <v>6</v>
      </c>
      <c r="R225" s="1">
        <v>1</v>
      </c>
      <c r="S225" s="3" t="s">
        <v>123</v>
      </c>
      <c r="T225" s="3" t="s">
        <v>123</v>
      </c>
      <c r="U225" s="1" t="s">
        <v>32</v>
      </c>
      <c r="V225" s="3" t="str">
        <f t="shared" si="9"/>
        <v>SLA</v>
      </c>
      <c r="W225" s="2">
        <f t="shared" si="10"/>
        <v>43792.166666666664</v>
      </c>
      <c r="X225" s="27" t="str">
        <f t="shared" si="11"/>
        <v>NO</v>
      </c>
    </row>
    <row r="226" spans="1:24" ht="12.75" x14ac:dyDescent="0.2">
      <c r="A226" s="1">
        <v>111348</v>
      </c>
      <c r="B226" s="20">
        <v>43717.969444444447</v>
      </c>
      <c r="C226" s="1" t="s">
        <v>440</v>
      </c>
      <c r="D226" s="1" t="s">
        <v>65</v>
      </c>
      <c r="E226" s="1" t="s">
        <v>66</v>
      </c>
      <c r="F226" s="1" t="s">
        <v>118</v>
      </c>
      <c r="G226" s="1" t="s">
        <v>562</v>
      </c>
      <c r="H226" s="1" t="s">
        <v>51</v>
      </c>
      <c r="I226" s="1" t="s">
        <v>28</v>
      </c>
      <c r="J226" s="1" t="s">
        <v>29</v>
      </c>
      <c r="K226" s="20">
        <v>43796.716666666667</v>
      </c>
      <c r="L226" s="20">
        <v>43795</v>
      </c>
      <c r="M226" s="1">
        <v>0</v>
      </c>
      <c r="N226" s="1">
        <v>1</v>
      </c>
      <c r="O226" s="1" t="s">
        <v>30</v>
      </c>
      <c r="P226" s="1" t="s">
        <v>38</v>
      </c>
      <c r="Q226" s="1">
        <v>8</v>
      </c>
      <c r="R226" s="1">
        <v>5</v>
      </c>
      <c r="S226" s="3" t="s">
        <v>123</v>
      </c>
      <c r="T226" s="3" t="s">
        <v>123</v>
      </c>
      <c r="U226" s="1" t="s">
        <v>32</v>
      </c>
      <c r="V226" s="3" t="str">
        <f t="shared" si="9"/>
        <v>No SLA</v>
      </c>
      <c r="W226" s="2">
        <f t="shared" si="10"/>
        <v>43802</v>
      </c>
      <c r="X226" s="27" t="str">
        <f t="shared" si="11"/>
        <v>Yes</v>
      </c>
    </row>
    <row r="227" spans="1:24" ht="12.75" x14ac:dyDescent="0.2">
      <c r="A227" s="1">
        <v>111349</v>
      </c>
      <c r="B227" s="20">
        <v>43718.969444444447</v>
      </c>
      <c r="C227" s="1" t="s">
        <v>172</v>
      </c>
      <c r="D227" s="1" t="s">
        <v>45</v>
      </c>
      <c r="E227" s="1" t="s">
        <v>46</v>
      </c>
      <c r="F227" s="1" t="s">
        <v>118</v>
      </c>
      <c r="G227" s="1" t="s">
        <v>562</v>
      </c>
      <c r="H227" s="1" t="s">
        <v>605</v>
      </c>
      <c r="I227" s="1" t="s">
        <v>28</v>
      </c>
      <c r="J227" s="1" t="s">
        <v>29</v>
      </c>
      <c r="K227" s="20">
        <v>43801.729861111111</v>
      </c>
      <c r="L227" s="20">
        <v>43795</v>
      </c>
      <c r="M227" s="1">
        <v>0</v>
      </c>
      <c r="N227" s="1">
        <v>1</v>
      </c>
      <c r="O227" s="1" t="s">
        <v>30</v>
      </c>
      <c r="P227" s="1" t="s">
        <v>31</v>
      </c>
      <c r="Q227" s="1">
        <v>5</v>
      </c>
      <c r="R227" s="1">
        <v>1</v>
      </c>
      <c r="S227" s="3" t="s">
        <v>123</v>
      </c>
      <c r="T227" s="3" t="s">
        <v>123</v>
      </c>
      <c r="U227" s="1" t="s">
        <v>32</v>
      </c>
      <c r="V227" s="3" t="str">
        <f t="shared" si="9"/>
        <v>SLA</v>
      </c>
      <c r="W227" s="2">
        <f t="shared" si="10"/>
        <v>43802</v>
      </c>
      <c r="X227" s="27" t="str">
        <f t="shared" si="11"/>
        <v>Yes</v>
      </c>
    </row>
    <row r="228" spans="1:24" ht="12.75" x14ac:dyDescent="0.2">
      <c r="A228" s="1">
        <v>111350</v>
      </c>
      <c r="B228" s="20">
        <v>43719.969444444447</v>
      </c>
      <c r="C228" s="1" t="s">
        <v>437</v>
      </c>
      <c r="D228" s="1" t="s">
        <v>45</v>
      </c>
      <c r="E228" s="1" t="s">
        <v>46</v>
      </c>
      <c r="F228" s="1" t="s">
        <v>118</v>
      </c>
      <c r="G228" s="1" t="s">
        <v>562</v>
      </c>
      <c r="H228" s="1" t="s">
        <v>51</v>
      </c>
      <c r="I228" s="1" t="s">
        <v>28</v>
      </c>
      <c r="J228" s="1" t="s">
        <v>29</v>
      </c>
      <c r="K228" s="20">
        <v>43809.354166666664</v>
      </c>
      <c r="L228" s="20">
        <v>43796</v>
      </c>
      <c r="M228" s="1">
        <v>0</v>
      </c>
      <c r="N228" s="1">
        <v>1</v>
      </c>
      <c r="O228" s="1" t="s">
        <v>30</v>
      </c>
      <c r="P228" s="1" t="s">
        <v>31</v>
      </c>
      <c r="Q228" s="1">
        <v>4</v>
      </c>
      <c r="R228" s="1">
        <v>0</v>
      </c>
      <c r="S228" s="3" t="s">
        <v>123</v>
      </c>
      <c r="T228" s="3" t="s">
        <v>123</v>
      </c>
      <c r="U228" s="1" t="s">
        <v>32</v>
      </c>
      <c r="V228" s="3" t="str">
        <f t="shared" si="9"/>
        <v>No SLA</v>
      </c>
      <c r="W228" s="2">
        <f t="shared" si="10"/>
        <v>43803</v>
      </c>
      <c r="X228" s="27" t="str">
        <f t="shared" si="11"/>
        <v>NO</v>
      </c>
    </row>
    <row r="229" spans="1:24" ht="12.75" x14ac:dyDescent="0.2">
      <c r="A229" s="1">
        <v>111351</v>
      </c>
      <c r="B229" s="20">
        <v>43720.969444444447</v>
      </c>
      <c r="C229" s="1" t="s">
        <v>271</v>
      </c>
      <c r="D229" s="1" t="s">
        <v>59</v>
      </c>
      <c r="E229" s="1" t="s">
        <v>60</v>
      </c>
      <c r="F229" s="1" t="s">
        <v>87</v>
      </c>
      <c r="G229" s="1" t="s">
        <v>562</v>
      </c>
      <c r="H229" s="1" t="s">
        <v>605</v>
      </c>
      <c r="I229" s="1" t="s">
        <v>28</v>
      </c>
      <c r="J229" s="1" t="s">
        <v>29</v>
      </c>
      <c r="K229" s="20">
        <v>43803.745833333334</v>
      </c>
      <c r="L229" s="20">
        <v>43797</v>
      </c>
      <c r="M229" s="1">
        <v>0</v>
      </c>
      <c r="N229" s="1">
        <v>1</v>
      </c>
      <c r="O229" s="1" t="s">
        <v>30</v>
      </c>
      <c r="P229" s="1" t="s">
        <v>31</v>
      </c>
      <c r="Q229" s="1">
        <v>8</v>
      </c>
      <c r="R229" s="1">
        <v>1</v>
      </c>
      <c r="S229" s="3" t="s">
        <v>123</v>
      </c>
      <c r="T229" s="3" t="s">
        <v>123</v>
      </c>
      <c r="U229" s="1" t="s">
        <v>44</v>
      </c>
      <c r="V229" s="3" t="str">
        <f t="shared" si="9"/>
        <v>SLA</v>
      </c>
      <c r="W229" s="2">
        <f t="shared" si="10"/>
        <v>43802</v>
      </c>
      <c r="X229" s="27" t="str">
        <f t="shared" si="11"/>
        <v>NO</v>
      </c>
    </row>
    <row r="230" spans="1:24" ht="12.75" x14ac:dyDescent="0.2">
      <c r="A230" s="1">
        <v>111352</v>
      </c>
      <c r="B230" s="20">
        <v>43721.969444444447</v>
      </c>
      <c r="C230" s="1" t="s">
        <v>433</v>
      </c>
      <c r="D230" s="1" t="s">
        <v>25</v>
      </c>
      <c r="E230" s="1" t="s">
        <v>26</v>
      </c>
      <c r="F230" s="1" t="s">
        <v>118</v>
      </c>
      <c r="G230" s="1" t="s">
        <v>562</v>
      </c>
      <c r="H230" s="1" t="s">
        <v>51</v>
      </c>
      <c r="I230" s="1" t="s">
        <v>28</v>
      </c>
      <c r="J230" s="1" t="s">
        <v>29</v>
      </c>
      <c r="K230" s="20">
        <v>43818.754166666666</v>
      </c>
      <c r="L230" s="20">
        <v>43798</v>
      </c>
      <c r="M230" s="1">
        <v>0</v>
      </c>
      <c r="N230" s="1">
        <v>1</v>
      </c>
      <c r="O230" s="1" t="s">
        <v>30</v>
      </c>
      <c r="P230" s="1" t="s">
        <v>31</v>
      </c>
      <c r="Q230" s="1">
        <v>15</v>
      </c>
      <c r="R230" s="1">
        <v>1</v>
      </c>
      <c r="S230" s="3" t="s">
        <v>123</v>
      </c>
      <c r="T230" s="3" t="s">
        <v>123</v>
      </c>
      <c r="U230" s="1" t="s">
        <v>32</v>
      </c>
      <c r="V230" s="3" t="str">
        <f t="shared" si="9"/>
        <v>No SLA</v>
      </c>
      <c r="W230" s="2">
        <f t="shared" si="10"/>
        <v>43805</v>
      </c>
      <c r="X230" s="27" t="str">
        <f t="shared" si="11"/>
        <v>NO</v>
      </c>
    </row>
    <row r="231" spans="1:24" ht="12.75" x14ac:dyDescent="0.2">
      <c r="A231" s="1">
        <v>111354</v>
      </c>
      <c r="B231" s="20">
        <v>43722.969444444447</v>
      </c>
      <c r="C231" s="1" t="s">
        <v>434</v>
      </c>
      <c r="D231" s="1" t="s">
        <v>73</v>
      </c>
      <c r="E231" s="1" t="s">
        <v>74</v>
      </c>
      <c r="F231" s="1" t="s">
        <v>118</v>
      </c>
      <c r="G231" s="1" t="s">
        <v>562</v>
      </c>
      <c r="H231" s="1" t="s">
        <v>605</v>
      </c>
      <c r="I231" s="1" t="s">
        <v>28</v>
      </c>
      <c r="J231" s="1" t="s">
        <v>29</v>
      </c>
      <c r="K231" s="20">
        <v>43817.447916666664</v>
      </c>
      <c r="L231" s="20">
        <v>43804</v>
      </c>
      <c r="M231" s="1">
        <v>0</v>
      </c>
      <c r="N231" s="1">
        <v>1</v>
      </c>
      <c r="O231" s="1" t="s">
        <v>30</v>
      </c>
      <c r="P231" s="1" t="s">
        <v>38</v>
      </c>
      <c r="Q231" s="1">
        <v>7</v>
      </c>
      <c r="R231" s="1">
        <v>1</v>
      </c>
      <c r="S231" s="3" t="s">
        <v>123</v>
      </c>
      <c r="T231" s="3" t="s">
        <v>123</v>
      </c>
      <c r="U231" s="1" t="s">
        <v>32</v>
      </c>
      <c r="V231" s="3" t="str">
        <f t="shared" si="9"/>
        <v>SLA</v>
      </c>
      <c r="W231" s="2">
        <f t="shared" si="10"/>
        <v>43811</v>
      </c>
      <c r="X231" s="27" t="str">
        <f t="shared" si="11"/>
        <v>NO</v>
      </c>
    </row>
    <row r="232" spans="1:24" ht="12.75" x14ac:dyDescent="0.2">
      <c r="A232" s="1">
        <v>111357</v>
      </c>
      <c r="B232" s="20">
        <v>43723.969444444447</v>
      </c>
      <c r="C232" s="1" t="s">
        <v>225</v>
      </c>
      <c r="D232" s="1" t="s">
        <v>39</v>
      </c>
      <c r="E232" s="1" t="s">
        <v>40</v>
      </c>
      <c r="F232" s="1" t="s">
        <v>27</v>
      </c>
      <c r="G232" s="1" t="s">
        <v>563</v>
      </c>
      <c r="H232" s="1" t="s">
        <v>51</v>
      </c>
      <c r="I232" s="1" t="s">
        <v>28</v>
      </c>
      <c r="J232" s="1" t="s">
        <v>29</v>
      </c>
      <c r="K232" s="20">
        <v>43817.692361111112</v>
      </c>
      <c r="L232" s="20">
        <v>43810</v>
      </c>
      <c r="M232" s="1">
        <v>0</v>
      </c>
      <c r="N232" s="1">
        <v>1</v>
      </c>
      <c r="O232" s="1" t="s">
        <v>54</v>
      </c>
      <c r="P232" s="1" t="s">
        <v>41</v>
      </c>
      <c r="Q232" s="1">
        <v>4</v>
      </c>
      <c r="R232" s="1">
        <v>0</v>
      </c>
      <c r="S232" s="3" t="s">
        <v>123</v>
      </c>
      <c r="T232" s="3" t="s">
        <v>123</v>
      </c>
      <c r="U232" s="1" t="s">
        <v>32</v>
      </c>
      <c r="V232" s="3" t="str">
        <f t="shared" si="9"/>
        <v>No SLA</v>
      </c>
      <c r="W232" s="2">
        <f t="shared" si="10"/>
        <v>43810.166666666664</v>
      </c>
      <c r="X232" s="27" t="str">
        <f t="shared" si="11"/>
        <v>NO</v>
      </c>
    </row>
    <row r="233" spans="1:24" ht="12.75" x14ac:dyDescent="0.2">
      <c r="A233" s="1">
        <v>111358</v>
      </c>
      <c r="B233" s="20">
        <v>43724.969444444447</v>
      </c>
      <c r="C233" s="1" t="s">
        <v>270</v>
      </c>
      <c r="D233" s="1" t="s">
        <v>68</v>
      </c>
      <c r="E233" s="1" t="s">
        <v>69</v>
      </c>
      <c r="F233" s="1" t="s">
        <v>87</v>
      </c>
      <c r="G233" s="1" t="s">
        <v>562</v>
      </c>
      <c r="H233" s="1" t="s">
        <v>605</v>
      </c>
      <c r="I233" s="1" t="s">
        <v>28</v>
      </c>
      <c r="J233" s="1" t="s">
        <v>29</v>
      </c>
      <c r="K233" s="20">
        <v>43822.647222222222</v>
      </c>
      <c r="L233" s="20">
        <v>43811</v>
      </c>
      <c r="M233" s="1">
        <v>0</v>
      </c>
      <c r="N233" s="1">
        <v>1</v>
      </c>
      <c r="O233" s="1" t="s">
        <v>30</v>
      </c>
      <c r="P233" s="1" t="s">
        <v>67</v>
      </c>
      <c r="Q233" s="1">
        <v>6</v>
      </c>
      <c r="R233" s="1">
        <v>1</v>
      </c>
      <c r="S233" s="3" t="s">
        <v>123</v>
      </c>
      <c r="T233" s="3" t="s">
        <v>123</v>
      </c>
      <c r="U233" s="1" t="s">
        <v>44</v>
      </c>
      <c r="V233" s="3" t="str">
        <f t="shared" si="9"/>
        <v>SLA</v>
      </c>
      <c r="W233" s="2">
        <f t="shared" si="10"/>
        <v>43816</v>
      </c>
      <c r="X233" s="27" t="str">
        <f t="shared" si="11"/>
        <v>NO</v>
      </c>
    </row>
    <row r="234" spans="1:24" ht="12.75" x14ac:dyDescent="0.2">
      <c r="A234" s="1">
        <v>111360</v>
      </c>
      <c r="B234" s="20">
        <v>43725.969444444447</v>
      </c>
      <c r="C234" s="1" t="s">
        <v>100</v>
      </c>
      <c r="D234" s="1" t="s">
        <v>45</v>
      </c>
      <c r="E234" s="1" t="s">
        <v>46</v>
      </c>
      <c r="F234" s="1" t="s">
        <v>87</v>
      </c>
      <c r="G234" s="1" t="s">
        <v>562</v>
      </c>
      <c r="H234" s="1" t="s">
        <v>605</v>
      </c>
      <c r="I234" s="1" t="s">
        <v>28</v>
      </c>
      <c r="J234" s="1" t="s">
        <v>29</v>
      </c>
      <c r="K234" s="20">
        <v>43836.728472222225</v>
      </c>
      <c r="L234" s="20">
        <v>43818</v>
      </c>
      <c r="M234" s="1">
        <v>0</v>
      </c>
      <c r="N234" s="1">
        <v>1</v>
      </c>
      <c r="O234" s="1" t="s">
        <v>30</v>
      </c>
      <c r="P234" s="1" t="s">
        <v>31</v>
      </c>
      <c r="Q234" s="1">
        <v>8</v>
      </c>
      <c r="R234" s="1">
        <v>3</v>
      </c>
      <c r="S234" s="3" t="s">
        <v>123</v>
      </c>
      <c r="T234" s="3" t="s">
        <v>123</v>
      </c>
      <c r="U234" s="1" t="s">
        <v>32</v>
      </c>
      <c r="V234" s="3" t="str">
        <f t="shared" si="9"/>
        <v>SLA</v>
      </c>
      <c r="W234" s="2">
        <f t="shared" si="10"/>
        <v>43823</v>
      </c>
      <c r="X234" s="27" t="str">
        <f t="shared" si="11"/>
        <v>NO</v>
      </c>
    </row>
    <row r="235" spans="1:24" ht="12.75" x14ac:dyDescent="0.2">
      <c r="A235" s="1">
        <v>111361</v>
      </c>
      <c r="B235" s="20">
        <v>43726.969444444447</v>
      </c>
      <c r="C235" s="1" t="s">
        <v>269</v>
      </c>
      <c r="D235" s="1" t="s">
        <v>68</v>
      </c>
      <c r="E235" s="1" t="s">
        <v>69</v>
      </c>
      <c r="F235" s="1" t="s">
        <v>87</v>
      </c>
      <c r="G235" s="1" t="s">
        <v>562</v>
      </c>
      <c r="H235" s="1" t="s">
        <v>605</v>
      </c>
      <c r="I235" s="1" t="s">
        <v>28</v>
      </c>
      <c r="J235" s="1" t="s">
        <v>29</v>
      </c>
      <c r="K235" s="20">
        <v>43838.443055555559</v>
      </c>
      <c r="L235" s="20">
        <v>43823</v>
      </c>
      <c r="M235" s="1">
        <v>0</v>
      </c>
      <c r="N235" s="1">
        <v>1</v>
      </c>
      <c r="O235" s="1" t="s">
        <v>30</v>
      </c>
      <c r="P235" s="1" t="s">
        <v>31</v>
      </c>
      <c r="Q235" s="1">
        <v>12</v>
      </c>
      <c r="R235" s="1">
        <v>2</v>
      </c>
      <c r="S235" s="3" t="s">
        <v>123</v>
      </c>
      <c r="T235" s="3" t="s">
        <v>123</v>
      </c>
      <c r="U235" s="1" t="s">
        <v>44</v>
      </c>
      <c r="V235" s="3" t="str">
        <f t="shared" si="9"/>
        <v>SLA</v>
      </c>
      <c r="W235" s="2">
        <f t="shared" si="10"/>
        <v>43826</v>
      </c>
      <c r="X235" s="27" t="str">
        <f t="shared" si="11"/>
        <v>NO</v>
      </c>
    </row>
    <row r="236" spans="1:24" ht="12.75" x14ac:dyDescent="0.2">
      <c r="A236" s="1">
        <v>111365</v>
      </c>
      <c r="B236" s="20">
        <v>43727.969444444447</v>
      </c>
      <c r="C236" s="1" t="s">
        <v>429</v>
      </c>
      <c r="D236" s="1" t="s">
        <v>39</v>
      </c>
      <c r="E236" s="1" t="s">
        <v>40</v>
      </c>
      <c r="F236" s="1" t="s">
        <v>118</v>
      </c>
      <c r="G236" s="1" t="s">
        <v>563</v>
      </c>
      <c r="H236" s="1" t="s">
        <v>51</v>
      </c>
      <c r="I236" s="1" t="s">
        <v>28</v>
      </c>
      <c r="J236" s="1" t="s">
        <v>29</v>
      </c>
      <c r="K236" s="20">
        <v>43857.739583333336</v>
      </c>
      <c r="L236" s="20">
        <v>43834</v>
      </c>
      <c r="M236" s="1">
        <v>0</v>
      </c>
      <c r="N236" s="1">
        <v>1</v>
      </c>
      <c r="O236" s="1" t="s">
        <v>54</v>
      </c>
      <c r="P236" s="1" t="s">
        <v>41</v>
      </c>
      <c r="Q236" s="1">
        <v>8</v>
      </c>
      <c r="R236" s="1">
        <v>0</v>
      </c>
      <c r="S236" s="3" t="s">
        <v>123</v>
      </c>
      <c r="T236" s="3" t="s">
        <v>123</v>
      </c>
      <c r="U236" s="1" t="s">
        <v>32</v>
      </c>
      <c r="V236" s="3" t="str">
        <f t="shared" si="9"/>
        <v>No SLA</v>
      </c>
      <c r="W236" s="2">
        <f t="shared" si="10"/>
        <v>43840</v>
      </c>
      <c r="X236" s="27" t="str">
        <f t="shared" si="11"/>
        <v>NO</v>
      </c>
    </row>
    <row r="237" spans="1:24" ht="12.75" x14ac:dyDescent="0.2">
      <c r="A237" s="1">
        <v>111380</v>
      </c>
      <c r="B237" s="20">
        <v>43728.969444444447</v>
      </c>
      <c r="C237" s="1" t="s">
        <v>268</v>
      </c>
      <c r="D237" s="1" t="s">
        <v>39</v>
      </c>
      <c r="E237" s="1" t="s">
        <v>40</v>
      </c>
      <c r="F237" s="1" t="s">
        <v>87</v>
      </c>
      <c r="G237" s="1" t="s">
        <v>563</v>
      </c>
      <c r="H237" s="1" t="s">
        <v>51</v>
      </c>
      <c r="I237" s="1" t="s">
        <v>28</v>
      </c>
      <c r="J237" s="1" t="s">
        <v>29</v>
      </c>
      <c r="K237" s="20">
        <v>43868.692361111112</v>
      </c>
      <c r="L237" s="20">
        <v>43860</v>
      </c>
      <c r="M237" s="1">
        <v>0</v>
      </c>
      <c r="N237" s="1">
        <v>1</v>
      </c>
      <c r="O237" s="1" t="s">
        <v>54</v>
      </c>
      <c r="P237" s="1" t="s">
        <v>41</v>
      </c>
      <c r="Q237" s="1">
        <v>5</v>
      </c>
      <c r="R237" s="1">
        <v>0</v>
      </c>
      <c r="S237" s="3" t="s">
        <v>123</v>
      </c>
      <c r="T237" s="3" t="s">
        <v>123</v>
      </c>
      <c r="U237" s="1" t="s">
        <v>32</v>
      </c>
      <c r="V237" s="3" t="str">
        <f t="shared" si="9"/>
        <v>No SLA</v>
      </c>
      <c r="W237" s="2">
        <f t="shared" si="10"/>
        <v>43865</v>
      </c>
      <c r="X237" s="27" t="str">
        <f t="shared" si="11"/>
        <v>NO</v>
      </c>
    </row>
    <row r="238" spans="1:24" ht="12.75" x14ac:dyDescent="0.2">
      <c r="A238" s="1">
        <v>111382</v>
      </c>
      <c r="B238" s="20">
        <v>43729.969444444447</v>
      </c>
      <c r="C238" s="1" t="s">
        <v>265</v>
      </c>
      <c r="D238" s="1" t="s">
        <v>39</v>
      </c>
      <c r="E238" s="1" t="s">
        <v>40</v>
      </c>
      <c r="F238" s="1" t="s">
        <v>87</v>
      </c>
      <c r="G238" s="1" t="s">
        <v>563</v>
      </c>
      <c r="H238" s="1" t="s">
        <v>51</v>
      </c>
      <c r="I238" s="1" t="s">
        <v>28</v>
      </c>
      <c r="J238" s="1" t="s">
        <v>29</v>
      </c>
      <c r="K238" s="20">
        <v>44025.510416666664</v>
      </c>
      <c r="L238" s="20">
        <v>43869</v>
      </c>
      <c r="M238" s="1">
        <v>0</v>
      </c>
      <c r="N238" s="1">
        <v>1</v>
      </c>
      <c r="O238" s="1" t="s">
        <v>30</v>
      </c>
      <c r="P238" s="1" t="s">
        <v>41</v>
      </c>
      <c r="Q238" s="1">
        <v>4</v>
      </c>
      <c r="R238" s="1">
        <v>0</v>
      </c>
      <c r="S238" s="3" t="s">
        <v>123</v>
      </c>
      <c r="T238" s="3" t="s">
        <v>123</v>
      </c>
      <c r="U238" s="1" t="s">
        <v>32</v>
      </c>
      <c r="V238" s="3" t="str">
        <f t="shared" si="9"/>
        <v>No SLA</v>
      </c>
      <c r="W238" s="2">
        <f t="shared" si="10"/>
        <v>43873</v>
      </c>
      <c r="X238" s="27" t="str">
        <f t="shared" si="11"/>
        <v>NO</v>
      </c>
    </row>
    <row r="239" spans="1:24" ht="12.75" x14ac:dyDescent="0.2">
      <c r="A239" s="1">
        <v>111395</v>
      </c>
      <c r="B239" s="20">
        <v>43730.969444444447</v>
      </c>
      <c r="C239" s="1" t="s">
        <v>191</v>
      </c>
      <c r="D239" s="1" t="s">
        <v>34</v>
      </c>
      <c r="E239" s="1" t="s">
        <v>35</v>
      </c>
      <c r="F239" s="1" t="s">
        <v>192</v>
      </c>
      <c r="G239" s="1" t="s">
        <v>562</v>
      </c>
      <c r="H239" s="1" t="s">
        <v>51</v>
      </c>
      <c r="I239" s="1" t="s">
        <v>28</v>
      </c>
      <c r="J239" s="1" t="s">
        <v>47</v>
      </c>
      <c r="K239" s="20">
        <v>44286.47152777778</v>
      </c>
      <c r="L239" s="20">
        <v>44805</v>
      </c>
      <c r="M239" s="1">
        <v>0</v>
      </c>
      <c r="N239" s="1">
        <v>0</v>
      </c>
      <c r="O239" s="1" t="s">
        <v>110</v>
      </c>
      <c r="P239" s="1" t="s">
        <v>38</v>
      </c>
      <c r="Q239" s="1">
        <v>112</v>
      </c>
      <c r="R239" s="1">
        <v>21</v>
      </c>
      <c r="S239" s="1" t="s">
        <v>569</v>
      </c>
      <c r="T239" s="1" t="s">
        <v>389</v>
      </c>
      <c r="U239" s="1" t="s">
        <v>32</v>
      </c>
      <c r="V239" s="3" t="str">
        <f t="shared" si="9"/>
        <v>No SLA</v>
      </c>
      <c r="W239" s="2">
        <f t="shared" si="10"/>
        <v>44819</v>
      </c>
      <c r="X239" s="27" t="str">
        <f t="shared" si="11"/>
        <v>Yes</v>
      </c>
    </row>
    <row r="240" spans="1:24" ht="12.75" x14ac:dyDescent="0.2">
      <c r="A240" s="1">
        <v>111399</v>
      </c>
      <c r="B240" s="20">
        <v>43731.969444444447</v>
      </c>
      <c r="C240" s="1" t="s">
        <v>411</v>
      </c>
      <c r="D240" s="1" t="s">
        <v>98</v>
      </c>
      <c r="E240" s="1" t="s">
        <v>99</v>
      </c>
      <c r="F240" s="1" t="s">
        <v>118</v>
      </c>
      <c r="G240" s="1" t="s">
        <v>562</v>
      </c>
      <c r="H240" s="1" t="s">
        <v>51</v>
      </c>
      <c r="I240" s="1" t="s">
        <v>28</v>
      </c>
      <c r="J240" s="1" t="s">
        <v>29</v>
      </c>
      <c r="K240" s="20">
        <v>44042.712500000001</v>
      </c>
      <c r="L240" s="20">
        <v>43897</v>
      </c>
      <c r="M240" s="1">
        <v>0</v>
      </c>
      <c r="N240" s="1">
        <v>1</v>
      </c>
      <c r="O240" s="1" t="s">
        <v>30</v>
      </c>
      <c r="P240" s="1" t="s">
        <v>38</v>
      </c>
      <c r="Q240" s="1">
        <v>20</v>
      </c>
      <c r="R240" s="1">
        <v>1</v>
      </c>
      <c r="S240" s="1" t="s">
        <v>568</v>
      </c>
      <c r="T240" s="1" t="s">
        <v>564</v>
      </c>
      <c r="U240" s="1" t="s">
        <v>32</v>
      </c>
      <c r="V240" s="3" t="str">
        <f t="shared" si="9"/>
        <v>No SLA</v>
      </c>
      <c r="W240" s="2">
        <f t="shared" si="10"/>
        <v>43903</v>
      </c>
      <c r="X240" s="27" t="str">
        <f t="shared" si="11"/>
        <v>NO</v>
      </c>
    </row>
    <row r="241" spans="1:24" ht="12.75" x14ac:dyDescent="0.2">
      <c r="A241" s="1">
        <v>111400</v>
      </c>
      <c r="B241" s="20">
        <v>43732.969444444447</v>
      </c>
      <c r="C241" s="1" t="s">
        <v>543</v>
      </c>
      <c r="D241" s="1" t="s">
        <v>42</v>
      </c>
      <c r="E241" s="1" t="s">
        <v>43</v>
      </c>
      <c r="F241" s="1" t="s">
        <v>192</v>
      </c>
      <c r="G241" s="1" t="s">
        <v>562</v>
      </c>
      <c r="H241" s="1" t="s">
        <v>51</v>
      </c>
      <c r="I241" s="1" t="s">
        <v>28</v>
      </c>
      <c r="J241" s="1" t="s">
        <v>29</v>
      </c>
      <c r="K241" s="20">
        <v>44243.595833333333</v>
      </c>
      <c r="L241" s="20">
        <v>43902</v>
      </c>
      <c r="M241" s="1">
        <v>0</v>
      </c>
      <c r="N241" s="1">
        <v>1</v>
      </c>
      <c r="O241" s="1" t="s">
        <v>30</v>
      </c>
      <c r="P241" s="1" t="s">
        <v>38</v>
      </c>
      <c r="Q241" s="1">
        <v>57</v>
      </c>
      <c r="R241" s="1">
        <v>8</v>
      </c>
      <c r="S241" s="1" t="s">
        <v>569</v>
      </c>
      <c r="T241" s="1" t="s">
        <v>564</v>
      </c>
      <c r="U241" s="1" t="s">
        <v>44</v>
      </c>
      <c r="V241" s="3" t="str">
        <f t="shared" si="9"/>
        <v>No SLA</v>
      </c>
      <c r="W241" s="2">
        <f t="shared" si="10"/>
        <v>43916</v>
      </c>
      <c r="X241" s="27" t="str">
        <f t="shared" si="11"/>
        <v>NO</v>
      </c>
    </row>
    <row r="242" spans="1:24" ht="12.75" x14ac:dyDescent="0.2">
      <c r="A242" s="1">
        <v>111407</v>
      </c>
      <c r="B242" s="20">
        <v>43733.969444444447</v>
      </c>
      <c r="C242" s="1" t="s">
        <v>424</v>
      </c>
      <c r="D242" s="1" t="s">
        <v>140</v>
      </c>
      <c r="E242" s="1" t="s">
        <v>141</v>
      </c>
      <c r="F242" s="1" t="s">
        <v>118</v>
      </c>
      <c r="G242" s="1" t="s">
        <v>563</v>
      </c>
      <c r="H242" s="1" t="s">
        <v>605</v>
      </c>
      <c r="I242" s="1" t="s">
        <v>28</v>
      </c>
      <c r="J242" s="1" t="s">
        <v>29</v>
      </c>
      <c r="K242" s="20">
        <v>44007.670138888891</v>
      </c>
      <c r="L242" s="20">
        <v>43929</v>
      </c>
      <c r="M242" s="1">
        <v>0</v>
      </c>
      <c r="N242" s="1">
        <v>1</v>
      </c>
      <c r="O242" s="1" t="s">
        <v>30</v>
      </c>
      <c r="P242" s="1" t="s">
        <v>41</v>
      </c>
      <c r="Q242" s="1">
        <v>4</v>
      </c>
      <c r="R242" s="1">
        <v>0</v>
      </c>
      <c r="S242" s="3" t="s">
        <v>123</v>
      </c>
      <c r="T242" s="1" t="s">
        <v>566</v>
      </c>
      <c r="U242" s="1" t="s">
        <v>44</v>
      </c>
      <c r="V242" s="3" t="str">
        <f t="shared" si="9"/>
        <v>SLA</v>
      </c>
      <c r="W242" s="2">
        <f t="shared" si="10"/>
        <v>43936</v>
      </c>
      <c r="X242" s="27" t="str">
        <f t="shared" si="11"/>
        <v>NO</v>
      </c>
    </row>
    <row r="243" spans="1:24" ht="12.75" x14ac:dyDescent="0.2">
      <c r="A243" s="1">
        <v>111410</v>
      </c>
      <c r="B243" s="20">
        <v>43734.969444444447</v>
      </c>
      <c r="C243" s="1" t="s">
        <v>170</v>
      </c>
      <c r="D243" s="1" t="s">
        <v>145</v>
      </c>
      <c r="E243" s="1" t="s">
        <v>146</v>
      </c>
      <c r="F243" s="1" t="s">
        <v>118</v>
      </c>
      <c r="G243" s="1" t="s">
        <v>563</v>
      </c>
      <c r="H243" s="1" t="s">
        <v>605</v>
      </c>
      <c r="I243" s="1" t="s">
        <v>58</v>
      </c>
      <c r="J243" s="1" t="s">
        <v>29</v>
      </c>
      <c r="K243" s="20">
        <v>43950.729861111111</v>
      </c>
      <c r="L243" s="20">
        <v>43936</v>
      </c>
      <c r="M243" s="1">
        <v>0</v>
      </c>
      <c r="N243" s="1">
        <v>1</v>
      </c>
      <c r="O243" s="1" t="s">
        <v>54</v>
      </c>
      <c r="P243" s="1" t="s">
        <v>117</v>
      </c>
      <c r="Q243" s="1">
        <v>13</v>
      </c>
      <c r="R243" s="1">
        <v>2</v>
      </c>
      <c r="S243" s="3" t="s">
        <v>123</v>
      </c>
      <c r="T243" s="3" t="s">
        <v>123</v>
      </c>
      <c r="U243" s="1" t="s">
        <v>44</v>
      </c>
      <c r="V243" s="3" t="str">
        <f t="shared" si="9"/>
        <v>SLA</v>
      </c>
      <c r="W243" s="2">
        <f t="shared" si="10"/>
        <v>43943</v>
      </c>
      <c r="X243" s="27" t="str">
        <f t="shared" si="11"/>
        <v>NO</v>
      </c>
    </row>
    <row r="244" spans="1:24" ht="12.75" x14ac:dyDescent="0.2">
      <c r="A244" s="1">
        <v>111413</v>
      </c>
      <c r="B244" s="20">
        <v>43735.969444444447</v>
      </c>
      <c r="C244" s="1" t="s">
        <v>389</v>
      </c>
      <c r="D244" s="1" t="s">
        <v>143</v>
      </c>
      <c r="E244" s="1" t="s">
        <v>144</v>
      </c>
      <c r="F244" s="1" t="s">
        <v>118</v>
      </c>
      <c r="G244" s="1" t="s">
        <v>563</v>
      </c>
      <c r="H244" s="1" t="s">
        <v>605</v>
      </c>
      <c r="I244" s="1" t="s">
        <v>28</v>
      </c>
      <c r="J244" s="1" t="s">
        <v>47</v>
      </c>
      <c r="K244" s="20">
        <v>43938.770138888889</v>
      </c>
      <c r="L244" s="20">
        <v>43939</v>
      </c>
      <c r="M244" s="1">
        <v>1</v>
      </c>
      <c r="N244" s="1">
        <v>0</v>
      </c>
      <c r="O244" s="1" t="s">
        <v>110</v>
      </c>
      <c r="P244" s="1" t="s">
        <v>72</v>
      </c>
      <c r="Q244" s="1">
        <v>1</v>
      </c>
      <c r="R244" s="1">
        <v>0</v>
      </c>
      <c r="S244" s="1" t="s">
        <v>568</v>
      </c>
      <c r="T244" s="1" t="s">
        <v>566</v>
      </c>
      <c r="U244" s="1" t="s">
        <v>32</v>
      </c>
      <c r="V244" s="3" t="str">
        <f t="shared" si="9"/>
        <v>SLA</v>
      </c>
      <c r="W244" s="2">
        <f t="shared" si="10"/>
        <v>43945</v>
      </c>
      <c r="X244" s="27" t="str">
        <f t="shared" si="11"/>
        <v>Yes</v>
      </c>
    </row>
    <row r="245" spans="1:24" ht="12.75" x14ac:dyDescent="0.2">
      <c r="A245" s="1">
        <v>111414</v>
      </c>
      <c r="B245" s="20">
        <v>43736.969444444447</v>
      </c>
      <c r="C245" s="1" t="s">
        <v>549</v>
      </c>
      <c r="D245" s="1" t="s">
        <v>68</v>
      </c>
      <c r="E245" s="1" t="s">
        <v>69</v>
      </c>
      <c r="F245" s="1" t="s">
        <v>192</v>
      </c>
      <c r="G245" s="1" t="s">
        <v>562</v>
      </c>
      <c r="H245" s="1" t="s">
        <v>51</v>
      </c>
      <c r="I245" s="1" t="s">
        <v>28</v>
      </c>
      <c r="J245" s="1" t="s">
        <v>47</v>
      </c>
      <c r="K245" s="20">
        <v>43983.455555555556</v>
      </c>
      <c r="L245" s="20">
        <v>44851</v>
      </c>
      <c r="M245" s="1">
        <v>0</v>
      </c>
      <c r="N245" s="1">
        <v>0</v>
      </c>
      <c r="O245" s="1" t="s">
        <v>80</v>
      </c>
      <c r="P245" s="1" t="s">
        <v>31</v>
      </c>
      <c r="Q245" s="1">
        <v>7</v>
      </c>
      <c r="R245" s="1">
        <v>0</v>
      </c>
      <c r="S245" s="1" t="s">
        <v>569</v>
      </c>
      <c r="T245" s="1" t="s">
        <v>565</v>
      </c>
      <c r="U245" s="1" t="s">
        <v>32</v>
      </c>
      <c r="V245" s="3" t="str">
        <f t="shared" si="9"/>
        <v>No SLA</v>
      </c>
      <c r="W245" s="2">
        <f t="shared" si="10"/>
        <v>44865</v>
      </c>
      <c r="X245" s="27" t="str">
        <f t="shared" si="11"/>
        <v>Yes</v>
      </c>
    </row>
    <row r="246" spans="1:24" ht="12.75" x14ac:dyDescent="0.2">
      <c r="A246" s="1">
        <v>111417</v>
      </c>
      <c r="B246" s="20">
        <v>43737.969444444447</v>
      </c>
      <c r="C246" s="1" t="s">
        <v>266</v>
      </c>
      <c r="D246" s="1" t="s">
        <v>95</v>
      </c>
      <c r="E246" s="1" t="s">
        <v>96</v>
      </c>
      <c r="F246" s="1" t="s">
        <v>87</v>
      </c>
      <c r="G246" s="1" t="s">
        <v>563</v>
      </c>
      <c r="H246" s="1" t="s">
        <v>605</v>
      </c>
      <c r="I246" s="1" t="s">
        <v>28</v>
      </c>
      <c r="J246" s="1" t="s">
        <v>29</v>
      </c>
      <c r="K246" s="20">
        <v>44007.693749999999</v>
      </c>
      <c r="L246" s="20">
        <v>43950</v>
      </c>
      <c r="M246" s="1">
        <v>0</v>
      </c>
      <c r="N246" s="1">
        <v>1</v>
      </c>
      <c r="O246" s="1" t="s">
        <v>30</v>
      </c>
      <c r="P246" s="1" t="s">
        <v>97</v>
      </c>
      <c r="Q246" s="1">
        <v>6</v>
      </c>
      <c r="R246" s="1">
        <v>4</v>
      </c>
      <c r="S246" s="3" t="s">
        <v>123</v>
      </c>
      <c r="T246" s="1" t="s">
        <v>566</v>
      </c>
      <c r="U246" s="1" t="s">
        <v>47</v>
      </c>
      <c r="V246" s="3" t="str">
        <f t="shared" si="9"/>
        <v>SLA</v>
      </c>
      <c r="W246" s="2">
        <f t="shared" si="10"/>
        <v>43955</v>
      </c>
      <c r="X246" s="27" t="str">
        <f t="shared" si="11"/>
        <v>NO</v>
      </c>
    </row>
    <row r="247" spans="1:24" ht="12.75" x14ac:dyDescent="0.2">
      <c r="A247" s="1">
        <v>111420</v>
      </c>
      <c r="B247" s="20">
        <v>43738.969444444447</v>
      </c>
      <c r="C247" s="1" t="s">
        <v>267</v>
      </c>
      <c r="D247" s="1" t="s">
        <v>42</v>
      </c>
      <c r="E247" s="1" t="s">
        <v>43</v>
      </c>
      <c r="F247" s="1" t="s">
        <v>118</v>
      </c>
      <c r="G247" s="1" t="s">
        <v>562</v>
      </c>
      <c r="H247" s="1" t="s">
        <v>605</v>
      </c>
      <c r="I247" s="1" t="s">
        <v>28</v>
      </c>
      <c r="J247" s="1" t="s">
        <v>47</v>
      </c>
      <c r="K247" s="20">
        <v>44293.620138888888</v>
      </c>
      <c r="L247" s="20">
        <v>43961</v>
      </c>
      <c r="M247" s="1">
        <v>1</v>
      </c>
      <c r="N247" s="1">
        <v>0</v>
      </c>
      <c r="O247" s="1" t="s">
        <v>79</v>
      </c>
      <c r="P247" s="1" t="s">
        <v>38</v>
      </c>
      <c r="Q247" s="1">
        <v>179</v>
      </c>
      <c r="R247" s="1">
        <v>43</v>
      </c>
      <c r="S247" s="1" t="s">
        <v>568</v>
      </c>
      <c r="T247" s="1" t="s">
        <v>564</v>
      </c>
      <c r="U247" s="1" t="s">
        <v>32</v>
      </c>
      <c r="V247" s="3" t="str">
        <f t="shared" si="9"/>
        <v>SLA</v>
      </c>
      <c r="W247" s="2">
        <f t="shared" si="10"/>
        <v>43966</v>
      </c>
      <c r="X247" s="27" t="str">
        <f t="shared" si="11"/>
        <v>NO</v>
      </c>
    </row>
    <row r="248" spans="1:24" ht="12.75" x14ac:dyDescent="0.2">
      <c r="A248" s="1">
        <v>111425</v>
      </c>
      <c r="B248" s="20">
        <v>43739.969444444447</v>
      </c>
      <c r="C248" s="1" t="s">
        <v>410</v>
      </c>
      <c r="D248" s="1" t="s">
        <v>49</v>
      </c>
      <c r="E248" s="1" t="s">
        <v>50</v>
      </c>
      <c r="F248" s="1" t="s">
        <v>118</v>
      </c>
      <c r="G248" s="1" t="s">
        <v>562</v>
      </c>
      <c r="H248" s="1" t="s">
        <v>605</v>
      </c>
      <c r="I248" s="1" t="s">
        <v>28</v>
      </c>
      <c r="J248" s="1" t="s">
        <v>29</v>
      </c>
      <c r="K248" s="20">
        <v>44046.508333333331</v>
      </c>
      <c r="L248" s="20">
        <v>43979</v>
      </c>
      <c r="M248" s="1">
        <v>0</v>
      </c>
      <c r="N248" s="1">
        <v>1</v>
      </c>
      <c r="O248" s="1" t="s">
        <v>30</v>
      </c>
      <c r="P248" s="1" t="s">
        <v>38</v>
      </c>
      <c r="Q248" s="1">
        <v>10</v>
      </c>
      <c r="R248" s="1">
        <v>3</v>
      </c>
      <c r="S248" s="1" t="s">
        <v>569</v>
      </c>
      <c r="T248" s="1" t="s">
        <v>389</v>
      </c>
      <c r="U248" s="1" t="s">
        <v>44</v>
      </c>
      <c r="V248" s="3" t="str">
        <f t="shared" si="9"/>
        <v>SLA</v>
      </c>
      <c r="W248" s="2">
        <f t="shared" si="10"/>
        <v>43986</v>
      </c>
      <c r="X248" s="27" t="str">
        <f t="shared" si="11"/>
        <v>NO</v>
      </c>
    </row>
    <row r="249" spans="1:24" ht="12.75" x14ac:dyDescent="0.2">
      <c r="A249" s="1">
        <v>111429</v>
      </c>
      <c r="B249" s="20">
        <v>43740.969444444447</v>
      </c>
      <c r="C249" s="1" t="s">
        <v>149</v>
      </c>
      <c r="D249" s="1" t="s">
        <v>85</v>
      </c>
      <c r="E249" s="1" t="s">
        <v>86</v>
      </c>
      <c r="F249" s="1" t="s">
        <v>118</v>
      </c>
      <c r="G249" s="1" t="s">
        <v>562</v>
      </c>
      <c r="H249" s="1" t="s">
        <v>51</v>
      </c>
      <c r="I249" s="1" t="s">
        <v>28</v>
      </c>
      <c r="J249" s="1" t="s">
        <v>29</v>
      </c>
      <c r="K249" s="20">
        <v>44168.32916666667</v>
      </c>
      <c r="L249" s="20">
        <v>43984</v>
      </c>
      <c r="M249" s="1">
        <v>0</v>
      </c>
      <c r="N249" s="1">
        <v>1</v>
      </c>
      <c r="O249" s="1" t="s">
        <v>30</v>
      </c>
      <c r="P249" s="1" t="s">
        <v>38</v>
      </c>
      <c r="Q249" s="1">
        <v>20</v>
      </c>
      <c r="R249" s="1">
        <v>0</v>
      </c>
      <c r="S249" s="1" t="s">
        <v>569</v>
      </c>
      <c r="T249" s="1" t="s">
        <v>389</v>
      </c>
      <c r="U249" s="1" t="s">
        <v>44</v>
      </c>
      <c r="V249" s="3" t="str">
        <f t="shared" si="9"/>
        <v>No SLA</v>
      </c>
      <c r="W249" s="2">
        <f t="shared" si="10"/>
        <v>43991</v>
      </c>
      <c r="X249" s="27" t="str">
        <f t="shared" si="11"/>
        <v>NO</v>
      </c>
    </row>
    <row r="250" spans="1:24" ht="12.75" x14ac:dyDescent="0.2">
      <c r="A250" s="1">
        <v>111431</v>
      </c>
      <c r="B250" s="20">
        <v>43741.969444444447</v>
      </c>
      <c r="C250" s="1" t="s">
        <v>426</v>
      </c>
      <c r="D250" s="1" t="s">
        <v>155</v>
      </c>
      <c r="E250" s="1" t="s">
        <v>156</v>
      </c>
      <c r="F250" s="1" t="s">
        <v>118</v>
      </c>
      <c r="G250" s="1" t="s">
        <v>563</v>
      </c>
      <c r="H250" s="1" t="s">
        <v>605</v>
      </c>
      <c r="I250" s="1" t="s">
        <v>58</v>
      </c>
      <c r="J250" s="1" t="s">
        <v>29</v>
      </c>
      <c r="K250" s="20">
        <v>43992.645138888889</v>
      </c>
      <c r="L250" s="20">
        <v>43985</v>
      </c>
      <c r="M250" s="1">
        <v>0</v>
      </c>
      <c r="N250" s="1">
        <v>1</v>
      </c>
      <c r="O250" s="1" t="s">
        <v>54</v>
      </c>
      <c r="P250" s="1" t="s">
        <v>117</v>
      </c>
      <c r="Q250" s="1">
        <v>4</v>
      </c>
      <c r="R250" s="1">
        <v>0</v>
      </c>
      <c r="S250" s="3" t="s">
        <v>123</v>
      </c>
      <c r="T250" s="1" t="s">
        <v>566</v>
      </c>
      <c r="U250" s="1" t="s">
        <v>32</v>
      </c>
      <c r="V250" s="3" t="str">
        <f t="shared" si="9"/>
        <v>SLA</v>
      </c>
      <c r="W250" s="2">
        <f t="shared" si="10"/>
        <v>43992</v>
      </c>
      <c r="X250" s="27" t="str">
        <f t="shared" si="11"/>
        <v>NO</v>
      </c>
    </row>
    <row r="251" spans="1:24" ht="12.75" x14ac:dyDescent="0.2">
      <c r="A251" s="1">
        <v>111432</v>
      </c>
      <c r="B251" s="20">
        <v>43742.969444444447</v>
      </c>
      <c r="C251" s="1" t="s">
        <v>409</v>
      </c>
      <c r="D251" s="1" t="s">
        <v>45</v>
      </c>
      <c r="E251" s="1" t="s">
        <v>46</v>
      </c>
      <c r="F251" s="1" t="s">
        <v>118</v>
      </c>
      <c r="G251" s="1" t="s">
        <v>562</v>
      </c>
      <c r="H251" s="1" t="s">
        <v>51</v>
      </c>
      <c r="I251" s="1" t="s">
        <v>28</v>
      </c>
      <c r="J251" s="1" t="s">
        <v>29</v>
      </c>
      <c r="K251" s="20">
        <v>44048.711805555555</v>
      </c>
      <c r="L251" s="20">
        <v>43986</v>
      </c>
      <c r="M251" s="1">
        <v>0</v>
      </c>
      <c r="N251" s="1">
        <v>1</v>
      </c>
      <c r="O251" s="1" t="s">
        <v>30</v>
      </c>
      <c r="P251" s="1" t="s">
        <v>31</v>
      </c>
      <c r="Q251" s="1">
        <v>5</v>
      </c>
      <c r="R251" s="1">
        <v>0</v>
      </c>
      <c r="S251" s="1" t="s">
        <v>569</v>
      </c>
      <c r="T251" s="1" t="s">
        <v>565</v>
      </c>
      <c r="U251" s="1" t="s">
        <v>32</v>
      </c>
      <c r="V251" s="3" t="str">
        <f t="shared" si="9"/>
        <v>No SLA</v>
      </c>
      <c r="W251" s="2">
        <f t="shared" si="10"/>
        <v>43993</v>
      </c>
      <c r="X251" s="27" t="str">
        <f t="shared" si="11"/>
        <v>NO</v>
      </c>
    </row>
    <row r="252" spans="1:24" ht="12.75" x14ac:dyDescent="0.2">
      <c r="A252" s="1">
        <v>111435</v>
      </c>
      <c r="B252" s="20">
        <v>43743.969444444447</v>
      </c>
      <c r="C252" s="1" t="s">
        <v>417</v>
      </c>
      <c r="D252" s="1" t="s">
        <v>56</v>
      </c>
      <c r="E252" s="1" t="s">
        <v>57</v>
      </c>
      <c r="F252" s="1" t="s">
        <v>118</v>
      </c>
      <c r="G252" s="1" t="s">
        <v>563</v>
      </c>
      <c r="H252" s="1" t="s">
        <v>51</v>
      </c>
      <c r="I252" s="1" t="s">
        <v>64</v>
      </c>
      <c r="J252" s="1" t="s">
        <v>29</v>
      </c>
      <c r="K252" s="20">
        <v>44025.427777777775</v>
      </c>
      <c r="L252" s="20">
        <v>43988</v>
      </c>
      <c r="M252" s="1">
        <v>0</v>
      </c>
      <c r="N252" s="1">
        <v>1</v>
      </c>
      <c r="O252" s="1" t="s">
        <v>30</v>
      </c>
      <c r="P252" s="1" t="s">
        <v>41</v>
      </c>
      <c r="Q252" s="1">
        <v>5</v>
      </c>
      <c r="R252" s="1">
        <v>0</v>
      </c>
      <c r="S252" s="3" t="s">
        <v>123</v>
      </c>
      <c r="T252" s="1" t="s">
        <v>566</v>
      </c>
      <c r="U252" s="1" t="s">
        <v>32</v>
      </c>
      <c r="V252" s="3" t="str">
        <f t="shared" si="9"/>
        <v>No SLA</v>
      </c>
      <c r="W252" s="2">
        <f t="shared" si="10"/>
        <v>43994</v>
      </c>
      <c r="X252" s="27" t="str">
        <f t="shared" si="11"/>
        <v>NO</v>
      </c>
    </row>
    <row r="253" spans="1:24" ht="12.75" x14ac:dyDescent="0.2">
      <c r="A253" s="1">
        <v>111436</v>
      </c>
      <c r="B253" s="20">
        <v>43744.969444444447</v>
      </c>
      <c r="C253" s="1" t="s">
        <v>413</v>
      </c>
      <c r="D253" s="1" t="s">
        <v>167</v>
      </c>
      <c r="E253" s="1" t="s">
        <v>168</v>
      </c>
      <c r="F253" s="1" t="s">
        <v>118</v>
      </c>
      <c r="G253" s="1" t="s">
        <v>563</v>
      </c>
      <c r="H253" s="1" t="s">
        <v>605</v>
      </c>
      <c r="I253" s="1" t="s">
        <v>64</v>
      </c>
      <c r="J253" s="1" t="s">
        <v>29</v>
      </c>
      <c r="K253" s="20">
        <v>44007.67291666667</v>
      </c>
      <c r="L253" s="20">
        <v>43991</v>
      </c>
      <c r="M253" s="1">
        <v>0</v>
      </c>
      <c r="N253" s="1">
        <v>1</v>
      </c>
      <c r="O253" s="1" t="s">
        <v>30</v>
      </c>
      <c r="P253" s="1" t="s">
        <v>117</v>
      </c>
      <c r="Q253" s="1">
        <v>5</v>
      </c>
      <c r="R253" s="1">
        <v>0</v>
      </c>
      <c r="S253" s="3" t="s">
        <v>123</v>
      </c>
      <c r="T253" s="1" t="s">
        <v>566</v>
      </c>
      <c r="U253" s="1" t="s">
        <v>32</v>
      </c>
      <c r="V253" s="3" t="str">
        <f t="shared" si="9"/>
        <v>SLA</v>
      </c>
      <c r="W253" s="2">
        <f t="shared" si="10"/>
        <v>43998</v>
      </c>
      <c r="X253" s="27" t="str">
        <f t="shared" si="11"/>
        <v>NO</v>
      </c>
    </row>
    <row r="254" spans="1:24" ht="12.75" x14ac:dyDescent="0.2">
      <c r="A254" s="1">
        <v>111439</v>
      </c>
      <c r="B254" s="20">
        <v>43745.969444444447</v>
      </c>
      <c r="C254" s="1" t="s">
        <v>427</v>
      </c>
      <c r="D254" s="1" t="s">
        <v>62</v>
      </c>
      <c r="E254" s="1" t="s">
        <v>63</v>
      </c>
      <c r="F254" s="1" t="s">
        <v>118</v>
      </c>
      <c r="G254" s="1" t="s">
        <v>563</v>
      </c>
      <c r="H254" s="1" t="s">
        <v>51</v>
      </c>
      <c r="I254" s="1" t="s">
        <v>64</v>
      </c>
      <c r="J254" s="1" t="s">
        <v>29</v>
      </c>
      <c r="K254" s="20">
        <v>43992.642361111109</v>
      </c>
      <c r="L254" s="20">
        <v>43992</v>
      </c>
      <c r="M254" s="1">
        <v>0</v>
      </c>
      <c r="N254" s="1">
        <v>1</v>
      </c>
      <c r="O254" s="1" t="s">
        <v>54</v>
      </c>
      <c r="P254" s="1" t="s">
        <v>72</v>
      </c>
      <c r="Q254" s="1">
        <v>4</v>
      </c>
      <c r="R254" s="1">
        <v>0</v>
      </c>
      <c r="S254" s="3" t="s">
        <v>123</v>
      </c>
      <c r="T254" s="1" t="s">
        <v>566</v>
      </c>
      <c r="U254" s="1" t="s">
        <v>32</v>
      </c>
      <c r="V254" s="3" t="str">
        <f t="shared" si="9"/>
        <v>No SLA</v>
      </c>
      <c r="W254" s="2">
        <f t="shared" si="10"/>
        <v>43999</v>
      </c>
      <c r="X254" s="27" t="str">
        <f t="shared" si="11"/>
        <v>Yes</v>
      </c>
    </row>
    <row r="255" spans="1:24" ht="12.75" x14ac:dyDescent="0.2">
      <c r="A255" s="1">
        <v>111440</v>
      </c>
      <c r="B255" s="20">
        <v>43746.969444444447</v>
      </c>
      <c r="C255" s="1" t="s">
        <v>413</v>
      </c>
      <c r="D255" s="1" t="s">
        <v>165</v>
      </c>
      <c r="E255" s="1" t="s">
        <v>166</v>
      </c>
      <c r="F255" s="1" t="s">
        <v>118</v>
      </c>
      <c r="G255" s="1" t="s">
        <v>563</v>
      </c>
      <c r="H255" s="1" t="s">
        <v>605</v>
      </c>
      <c r="I255" s="1" t="s">
        <v>64</v>
      </c>
      <c r="J255" s="1" t="s">
        <v>29</v>
      </c>
      <c r="K255" s="20">
        <v>44011.739583333336</v>
      </c>
      <c r="L255" s="20">
        <v>43992</v>
      </c>
      <c r="M255" s="1">
        <v>0</v>
      </c>
      <c r="N255" s="1">
        <v>1</v>
      </c>
      <c r="O255" s="1" t="s">
        <v>30</v>
      </c>
      <c r="P255" s="1" t="s">
        <v>41</v>
      </c>
      <c r="Q255" s="1">
        <v>4</v>
      </c>
      <c r="R255" s="1">
        <v>0</v>
      </c>
      <c r="S255" s="3" t="s">
        <v>123</v>
      </c>
      <c r="T255" s="1" t="s">
        <v>566</v>
      </c>
      <c r="U255" s="1" t="s">
        <v>32</v>
      </c>
      <c r="V255" s="3" t="str">
        <f t="shared" si="9"/>
        <v>SLA</v>
      </c>
      <c r="W255" s="2">
        <f t="shared" si="10"/>
        <v>43999</v>
      </c>
      <c r="X255" s="27" t="str">
        <f t="shared" si="11"/>
        <v>NO</v>
      </c>
    </row>
    <row r="256" spans="1:24" ht="12.75" x14ac:dyDescent="0.2">
      <c r="A256" s="1">
        <v>111441</v>
      </c>
      <c r="B256" s="20">
        <v>43747.969444444447</v>
      </c>
      <c r="C256" s="1" t="s">
        <v>423</v>
      </c>
      <c r="D256" s="1" t="s">
        <v>39</v>
      </c>
      <c r="E256" s="1" t="s">
        <v>40</v>
      </c>
      <c r="F256" s="1" t="s">
        <v>118</v>
      </c>
      <c r="G256" s="1" t="s">
        <v>563</v>
      </c>
      <c r="H256" s="1" t="s">
        <v>51</v>
      </c>
      <c r="I256" s="1" t="s">
        <v>28</v>
      </c>
      <c r="J256" s="1" t="s">
        <v>29</v>
      </c>
      <c r="K256" s="20">
        <v>44007.693055555559</v>
      </c>
      <c r="L256" s="20">
        <v>43996</v>
      </c>
      <c r="M256" s="1">
        <v>0</v>
      </c>
      <c r="N256" s="1">
        <v>1</v>
      </c>
      <c r="O256" s="1" t="s">
        <v>30</v>
      </c>
      <c r="P256" s="1" t="s">
        <v>41</v>
      </c>
      <c r="Q256" s="1">
        <v>4</v>
      </c>
      <c r="R256" s="1">
        <v>0</v>
      </c>
      <c r="S256" s="3" t="s">
        <v>123</v>
      </c>
      <c r="T256" s="1" t="s">
        <v>566</v>
      </c>
      <c r="U256" s="1" t="s">
        <v>32</v>
      </c>
      <c r="V256" s="3" t="str">
        <f t="shared" si="9"/>
        <v>No SLA</v>
      </c>
      <c r="W256" s="2">
        <f t="shared" si="10"/>
        <v>44001</v>
      </c>
      <c r="X256" s="27" t="str">
        <f t="shared" si="11"/>
        <v>NO</v>
      </c>
    </row>
    <row r="257" spans="1:24" ht="12.75" x14ac:dyDescent="0.2">
      <c r="A257" s="1">
        <v>111445</v>
      </c>
      <c r="B257" s="20">
        <v>43748.969444444447</v>
      </c>
      <c r="C257" s="1" t="s">
        <v>544</v>
      </c>
      <c r="D257" s="1" t="s">
        <v>45</v>
      </c>
      <c r="E257" s="1" t="s">
        <v>46</v>
      </c>
      <c r="F257" s="1" t="s">
        <v>192</v>
      </c>
      <c r="G257" s="1" t="s">
        <v>562</v>
      </c>
      <c r="H257" s="1" t="s">
        <v>51</v>
      </c>
      <c r="I257" s="1" t="s">
        <v>28</v>
      </c>
      <c r="J257" s="1" t="s">
        <v>47</v>
      </c>
      <c r="K257" s="20">
        <v>44176.842361111114</v>
      </c>
      <c r="L257" s="20">
        <v>44910</v>
      </c>
      <c r="M257" s="1">
        <v>0</v>
      </c>
      <c r="N257" s="1">
        <v>0</v>
      </c>
      <c r="O257" s="1" t="s">
        <v>110</v>
      </c>
      <c r="P257" s="1" t="s">
        <v>31</v>
      </c>
      <c r="Q257" s="1">
        <v>4</v>
      </c>
      <c r="R257" s="1">
        <v>0</v>
      </c>
      <c r="S257" s="1" t="s">
        <v>569</v>
      </c>
      <c r="T257" s="1" t="s">
        <v>565</v>
      </c>
      <c r="U257" s="1" t="s">
        <v>32</v>
      </c>
      <c r="V257" s="3" t="str">
        <f t="shared" si="9"/>
        <v>No SLA</v>
      </c>
      <c r="W257" s="2">
        <f t="shared" si="10"/>
        <v>44924</v>
      </c>
      <c r="X257" s="27" t="str">
        <f t="shared" si="11"/>
        <v>Yes</v>
      </c>
    </row>
    <row r="258" spans="1:24" ht="12.75" x14ac:dyDescent="0.2">
      <c r="A258" s="1">
        <v>111446</v>
      </c>
      <c r="B258" s="20">
        <v>43749.969444444447</v>
      </c>
      <c r="C258" s="1" t="s">
        <v>264</v>
      </c>
      <c r="D258" s="1" t="s">
        <v>91</v>
      </c>
      <c r="E258" s="1" t="s">
        <v>92</v>
      </c>
      <c r="F258" s="1" t="s">
        <v>87</v>
      </c>
      <c r="G258" s="1" t="s">
        <v>562</v>
      </c>
      <c r="H258" s="1" t="s">
        <v>605</v>
      </c>
      <c r="I258" s="1" t="s">
        <v>28</v>
      </c>
      <c r="J258" s="1" t="s">
        <v>29</v>
      </c>
      <c r="K258" s="20">
        <v>44042.710416666669</v>
      </c>
      <c r="L258" s="20">
        <v>44001</v>
      </c>
      <c r="M258" s="1">
        <v>0</v>
      </c>
      <c r="N258" s="1">
        <v>1</v>
      </c>
      <c r="O258" s="1" t="s">
        <v>30</v>
      </c>
      <c r="P258" s="1" t="s">
        <v>38</v>
      </c>
      <c r="Q258" s="1">
        <v>5</v>
      </c>
      <c r="R258" s="1">
        <v>4</v>
      </c>
      <c r="S258" s="1" t="s">
        <v>568</v>
      </c>
      <c r="T258" s="1" t="s">
        <v>564</v>
      </c>
      <c r="U258" s="1" t="s">
        <v>32</v>
      </c>
      <c r="V258" s="3" t="str">
        <f t="shared" si="9"/>
        <v>SLA</v>
      </c>
      <c r="W258" s="2">
        <f t="shared" si="10"/>
        <v>44006</v>
      </c>
      <c r="X258" s="27" t="str">
        <f t="shared" si="11"/>
        <v>NO</v>
      </c>
    </row>
    <row r="259" spans="1:24" ht="12.75" x14ac:dyDescent="0.2">
      <c r="A259" s="1">
        <v>111447</v>
      </c>
      <c r="B259" s="20">
        <v>43750.969444444447</v>
      </c>
      <c r="C259" s="1" t="s">
        <v>169</v>
      </c>
      <c r="D259" s="1" t="s">
        <v>62</v>
      </c>
      <c r="E259" s="1" t="s">
        <v>63</v>
      </c>
      <c r="F259" s="1" t="s">
        <v>118</v>
      </c>
      <c r="G259" s="1" t="s">
        <v>563</v>
      </c>
      <c r="H259" s="1" t="s">
        <v>51</v>
      </c>
      <c r="I259" s="1" t="s">
        <v>64</v>
      </c>
      <c r="J259" s="1" t="s">
        <v>29</v>
      </c>
      <c r="K259" s="20">
        <v>44006.731944444444</v>
      </c>
      <c r="L259" s="20">
        <v>44001</v>
      </c>
      <c r="M259" s="1">
        <v>0</v>
      </c>
      <c r="N259" s="1">
        <v>1</v>
      </c>
      <c r="O259" s="1" t="s">
        <v>30</v>
      </c>
      <c r="P259" s="1" t="s">
        <v>72</v>
      </c>
      <c r="Q259" s="1">
        <v>4</v>
      </c>
      <c r="R259" s="1">
        <v>0</v>
      </c>
      <c r="S259" s="3" t="s">
        <v>123</v>
      </c>
      <c r="T259" s="1" t="s">
        <v>566</v>
      </c>
      <c r="U259" s="1" t="s">
        <v>32</v>
      </c>
      <c r="V259" s="3" t="str">
        <f t="shared" si="9"/>
        <v>No SLA</v>
      </c>
      <c r="W259" s="2">
        <f t="shared" si="10"/>
        <v>44008</v>
      </c>
      <c r="X259" s="27" t="str">
        <f t="shared" si="11"/>
        <v>Yes</v>
      </c>
    </row>
    <row r="260" spans="1:24" ht="12.75" x14ac:dyDescent="0.2">
      <c r="A260" s="1">
        <v>111448</v>
      </c>
      <c r="B260" s="20">
        <v>43751.969444444447</v>
      </c>
      <c r="C260" s="1" t="s">
        <v>425</v>
      </c>
      <c r="D260" s="1" t="s">
        <v>167</v>
      </c>
      <c r="E260" s="1" t="s">
        <v>168</v>
      </c>
      <c r="F260" s="1" t="s">
        <v>118</v>
      </c>
      <c r="G260" s="1" t="s">
        <v>563</v>
      </c>
      <c r="H260" s="1" t="s">
        <v>51</v>
      </c>
      <c r="I260" s="1" t="s">
        <v>28</v>
      </c>
      <c r="J260" s="1" t="s">
        <v>29</v>
      </c>
      <c r="K260" s="20">
        <v>44007.632638888892</v>
      </c>
      <c r="L260" s="20">
        <v>44006</v>
      </c>
      <c r="M260" s="1">
        <v>0</v>
      </c>
      <c r="N260" s="1">
        <v>1</v>
      </c>
      <c r="O260" s="1" t="s">
        <v>30</v>
      </c>
      <c r="P260" s="1" t="s">
        <v>41</v>
      </c>
      <c r="Q260" s="1">
        <v>5</v>
      </c>
      <c r="R260" s="1">
        <v>0</v>
      </c>
      <c r="S260" s="3" t="s">
        <v>123</v>
      </c>
      <c r="T260" s="1" t="s">
        <v>567</v>
      </c>
      <c r="U260" s="1" t="s">
        <v>44</v>
      </c>
      <c r="V260" s="3" t="str">
        <f t="shared" si="9"/>
        <v>No SLA</v>
      </c>
      <c r="W260" s="2">
        <f t="shared" si="10"/>
        <v>44013</v>
      </c>
      <c r="X260" s="27" t="str">
        <f t="shared" si="11"/>
        <v>Yes</v>
      </c>
    </row>
    <row r="261" spans="1:24" ht="12.75" x14ac:dyDescent="0.2">
      <c r="A261" s="1">
        <v>111449</v>
      </c>
      <c r="B261" s="20">
        <v>43752.969444444447</v>
      </c>
      <c r="C261" s="1" t="s">
        <v>412</v>
      </c>
      <c r="D261" s="1" t="s">
        <v>140</v>
      </c>
      <c r="E261" s="1" t="s">
        <v>141</v>
      </c>
      <c r="F261" s="1" t="s">
        <v>118</v>
      </c>
      <c r="G261" s="1" t="s">
        <v>563</v>
      </c>
      <c r="H261" s="1" t="s">
        <v>605</v>
      </c>
      <c r="I261" s="1" t="s">
        <v>28</v>
      </c>
      <c r="J261" s="1" t="s">
        <v>29</v>
      </c>
      <c r="K261" s="20">
        <v>44039.713194444441</v>
      </c>
      <c r="L261" s="20">
        <v>44006</v>
      </c>
      <c r="M261" s="1">
        <v>0</v>
      </c>
      <c r="N261" s="1">
        <v>1</v>
      </c>
      <c r="O261" s="1" t="s">
        <v>30</v>
      </c>
      <c r="P261" s="1" t="s">
        <v>41</v>
      </c>
      <c r="Q261" s="1">
        <v>5</v>
      </c>
      <c r="R261" s="1">
        <v>0</v>
      </c>
      <c r="S261" s="3" t="s">
        <v>123</v>
      </c>
      <c r="T261" s="1" t="s">
        <v>566</v>
      </c>
      <c r="U261" s="1" t="s">
        <v>32</v>
      </c>
      <c r="V261" s="3" t="str">
        <f t="shared" ref="V261:V324" si="12">IF(H261="Incident", "SLA", "No SLA")</f>
        <v>SLA</v>
      </c>
      <c r="W261" s="2">
        <f t="shared" ref="W261:W324" si="13">IF(F261="Emergency", L261 + TIME(4, 0, 0), IF(F261="High", WORKDAY.INTL(L261, 3, 1), IF(F261="Normal", WORKDAY.INTL(L261, 5, 1), IF(F261="Low", WORKDAY.INTL(L261, 10,1),""))))</f>
        <v>44013</v>
      </c>
      <c r="X261" s="27" t="str">
        <f t="shared" ref="X261:X324" si="14">IF(W261&gt;K261, "Yes", "NO")</f>
        <v>NO</v>
      </c>
    </row>
    <row r="262" spans="1:24" ht="12.75" x14ac:dyDescent="0.2">
      <c r="A262" s="1">
        <v>111450</v>
      </c>
      <c r="B262" s="20">
        <v>43753.969444444447</v>
      </c>
      <c r="C262" s="1" t="s">
        <v>161</v>
      </c>
      <c r="D262" s="1" t="s">
        <v>140</v>
      </c>
      <c r="E262" s="1" t="s">
        <v>141</v>
      </c>
      <c r="F262" s="1" t="s">
        <v>118</v>
      </c>
      <c r="G262" s="1" t="s">
        <v>563</v>
      </c>
      <c r="H262" s="1" t="s">
        <v>51</v>
      </c>
      <c r="I262" s="1" t="s">
        <v>28</v>
      </c>
      <c r="J262" s="1" t="s">
        <v>29</v>
      </c>
      <c r="K262" s="20">
        <v>44039.712500000001</v>
      </c>
      <c r="L262" s="20">
        <v>44006</v>
      </c>
      <c r="M262" s="1">
        <v>0</v>
      </c>
      <c r="N262" s="1">
        <v>1</v>
      </c>
      <c r="O262" s="1" t="s">
        <v>30</v>
      </c>
      <c r="P262" s="1" t="s">
        <v>41</v>
      </c>
      <c r="Q262" s="1">
        <v>4</v>
      </c>
      <c r="R262" s="1">
        <v>0</v>
      </c>
      <c r="S262" s="3" t="s">
        <v>123</v>
      </c>
      <c r="T262" s="1" t="s">
        <v>566</v>
      </c>
      <c r="U262" s="1" t="s">
        <v>32</v>
      </c>
      <c r="V262" s="3" t="str">
        <f t="shared" si="12"/>
        <v>No SLA</v>
      </c>
      <c r="W262" s="2">
        <f t="shared" si="13"/>
        <v>44013</v>
      </c>
      <c r="X262" s="27" t="str">
        <f t="shared" si="14"/>
        <v>NO</v>
      </c>
    </row>
    <row r="263" spans="1:24" ht="12.75" x14ac:dyDescent="0.2">
      <c r="A263" s="1">
        <v>111451</v>
      </c>
      <c r="B263" s="20">
        <v>43754.969444444447</v>
      </c>
      <c r="C263" s="1" t="s">
        <v>61</v>
      </c>
      <c r="D263" s="1" t="s">
        <v>62</v>
      </c>
      <c r="E263" s="1" t="s">
        <v>63</v>
      </c>
      <c r="F263" s="1" t="s">
        <v>27</v>
      </c>
      <c r="G263" s="1" t="s">
        <v>563</v>
      </c>
      <c r="H263" s="1" t="s">
        <v>605</v>
      </c>
      <c r="I263" s="1" t="s">
        <v>64</v>
      </c>
      <c r="J263" s="1" t="s">
        <v>29</v>
      </c>
      <c r="K263" s="20">
        <v>44021.636111111111</v>
      </c>
      <c r="L263" s="20">
        <v>44014</v>
      </c>
      <c r="M263" s="1">
        <v>0</v>
      </c>
      <c r="N263" s="1">
        <v>1</v>
      </c>
      <c r="O263" s="1" t="s">
        <v>30</v>
      </c>
      <c r="P263" s="1" t="s">
        <v>41</v>
      </c>
      <c r="Q263" s="1">
        <v>4</v>
      </c>
      <c r="R263" s="1">
        <v>0</v>
      </c>
      <c r="S263" s="1" t="s">
        <v>569</v>
      </c>
      <c r="T263" s="1" t="s">
        <v>565</v>
      </c>
      <c r="U263" s="1" t="s">
        <v>32</v>
      </c>
      <c r="V263" s="3" t="str">
        <f t="shared" si="12"/>
        <v>SLA</v>
      </c>
      <c r="W263" s="2">
        <f t="shared" si="13"/>
        <v>44014.166666666664</v>
      </c>
      <c r="X263" s="27" t="str">
        <f t="shared" si="14"/>
        <v>NO</v>
      </c>
    </row>
    <row r="264" spans="1:24" ht="12.75" x14ac:dyDescent="0.2">
      <c r="A264" s="1">
        <v>111452</v>
      </c>
      <c r="B264" s="20">
        <v>43755.969444444447</v>
      </c>
      <c r="C264" s="1" t="s">
        <v>415</v>
      </c>
      <c r="D264" s="1" t="s">
        <v>65</v>
      </c>
      <c r="E264" s="1" t="s">
        <v>66</v>
      </c>
      <c r="F264" s="1" t="s">
        <v>118</v>
      </c>
      <c r="G264" s="1" t="s">
        <v>562</v>
      </c>
      <c r="H264" s="1" t="s">
        <v>51</v>
      </c>
      <c r="I264" s="1" t="s">
        <v>28</v>
      </c>
      <c r="J264" s="1" t="s">
        <v>29</v>
      </c>
      <c r="K264" s="20">
        <v>44027.727777777778</v>
      </c>
      <c r="L264" s="20">
        <v>44014</v>
      </c>
      <c r="M264" s="1">
        <v>0</v>
      </c>
      <c r="N264" s="1">
        <v>1</v>
      </c>
      <c r="O264" s="1" t="s">
        <v>30</v>
      </c>
      <c r="P264" s="1" t="s">
        <v>38</v>
      </c>
      <c r="Q264" s="1">
        <v>24</v>
      </c>
      <c r="R264" s="1">
        <v>4</v>
      </c>
      <c r="S264" s="1" t="s">
        <v>569</v>
      </c>
      <c r="T264" s="1" t="s">
        <v>389</v>
      </c>
      <c r="U264" s="1" t="s">
        <v>44</v>
      </c>
      <c r="V264" s="3" t="str">
        <f t="shared" si="12"/>
        <v>No SLA</v>
      </c>
      <c r="W264" s="2">
        <f t="shared" si="13"/>
        <v>44021</v>
      </c>
      <c r="X264" s="27" t="str">
        <f t="shared" si="14"/>
        <v>NO</v>
      </c>
    </row>
    <row r="265" spans="1:24" ht="12.75" x14ac:dyDescent="0.2">
      <c r="A265" s="1">
        <v>111455</v>
      </c>
      <c r="B265" s="20">
        <v>43756.969444444447</v>
      </c>
      <c r="C265" s="1" t="s">
        <v>414</v>
      </c>
      <c r="D265" s="1" t="s">
        <v>25</v>
      </c>
      <c r="E265" s="1" t="s">
        <v>26</v>
      </c>
      <c r="F265" s="1" t="s">
        <v>118</v>
      </c>
      <c r="G265" s="1" t="s">
        <v>562</v>
      </c>
      <c r="H265" s="1" t="s">
        <v>605</v>
      </c>
      <c r="I265" s="1" t="s">
        <v>28</v>
      </c>
      <c r="J265" s="1" t="s">
        <v>29</v>
      </c>
      <c r="K265" s="20">
        <v>44027.729166666664</v>
      </c>
      <c r="L265" s="20">
        <v>44014</v>
      </c>
      <c r="M265" s="1">
        <v>0</v>
      </c>
      <c r="N265" s="1">
        <v>1</v>
      </c>
      <c r="O265" s="1" t="s">
        <v>30</v>
      </c>
      <c r="P265" s="1" t="s">
        <v>31</v>
      </c>
      <c r="Q265" s="1">
        <v>10</v>
      </c>
      <c r="R265" s="1">
        <v>3</v>
      </c>
      <c r="S265" s="1" t="s">
        <v>568</v>
      </c>
      <c r="T265" s="1" t="s">
        <v>564</v>
      </c>
      <c r="U265" s="1" t="s">
        <v>32</v>
      </c>
      <c r="V265" s="3" t="str">
        <f t="shared" si="12"/>
        <v>SLA</v>
      </c>
      <c r="W265" s="2">
        <f t="shared" si="13"/>
        <v>44021</v>
      </c>
      <c r="X265" s="27" t="str">
        <f t="shared" si="14"/>
        <v>NO</v>
      </c>
    </row>
    <row r="266" spans="1:24" ht="12.75" x14ac:dyDescent="0.2">
      <c r="A266" s="1">
        <v>111457</v>
      </c>
      <c r="B266" s="20">
        <v>43757.969444444447</v>
      </c>
      <c r="C266" s="1" t="s">
        <v>344</v>
      </c>
      <c r="D266" s="1" t="s">
        <v>85</v>
      </c>
      <c r="E266" s="1" t="s">
        <v>86</v>
      </c>
      <c r="F266" s="1" t="s">
        <v>118</v>
      </c>
      <c r="G266" s="1" t="s">
        <v>562</v>
      </c>
      <c r="H266" s="1" t="s">
        <v>605</v>
      </c>
      <c r="I266" s="1" t="s">
        <v>28</v>
      </c>
      <c r="J266" s="1" t="s">
        <v>47</v>
      </c>
      <c r="K266" s="20">
        <v>44284.475694444445</v>
      </c>
      <c r="L266" s="20">
        <v>44020</v>
      </c>
      <c r="M266" s="1">
        <v>1</v>
      </c>
      <c r="N266" s="1">
        <v>1</v>
      </c>
      <c r="O266" s="1" t="s">
        <v>80</v>
      </c>
      <c r="P266" s="1" t="s">
        <v>38</v>
      </c>
      <c r="Q266" s="1">
        <v>33</v>
      </c>
      <c r="R266" s="1">
        <v>3</v>
      </c>
      <c r="S266" s="1" t="s">
        <v>568</v>
      </c>
      <c r="T266" s="1" t="s">
        <v>564</v>
      </c>
      <c r="U266" s="1" t="s">
        <v>32</v>
      </c>
      <c r="V266" s="3" t="str">
        <f t="shared" si="12"/>
        <v>SLA</v>
      </c>
      <c r="W266" s="2">
        <f t="shared" si="13"/>
        <v>44027</v>
      </c>
      <c r="X266" s="27" t="str">
        <f t="shared" si="14"/>
        <v>NO</v>
      </c>
    </row>
    <row r="267" spans="1:24" ht="12.75" x14ac:dyDescent="0.2">
      <c r="A267" s="1">
        <v>111458</v>
      </c>
      <c r="B267" s="20">
        <v>43758.969444444447</v>
      </c>
      <c r="C267" s="1" t="s">
        <v>416</v>
      </c>
      <c r="D267" s="1" t="s">
        <v>140</v>
      </c>
      <c r="E267" s="1" t="s">
        <v>141</v>
      </c>
      <c r="F267" s="1" t="s">
        <v>118</v>
      </c>
      <c r="G267" s="1" t="s">
        <v>563</v>
      </c>
      <c r="H267" s="1" t="s">
        <v>51</v>
      </c>
      <c r="I267" s="1" t="s">
        <v>64</v>
      </c>
      <c r="J267" s="1" t="s">
        <v>29</v>
      </c>
      <c r="K267" s="20">
        <v>44025.509722222225</v>
      </c>
      <c r="L267" s="20">
        <v>44020</v>
      </c>
      <c r="M267" s="1">
        <v>0</v>
      </c>
      <c r="N267" s="1">
        <v>1</v>
      </c>
      <c r="O267" s="1" t="s">
        <v>30</v>
      </c>
      <c r="P267" s="1" t="s">
        <v>72</v>
      </c>
      <c r="Q267" s="1">
        <v>4</v>
      </c>
      <c r="R267" s="1">
        <v>0</v>
      </c>
      <c r="S267" s="1" t="s">
        <v>569</v>
      </c>
      <c r="T267" s="1" t="s">
        <v>565</v>
      </c>
      <c r="U267" s="1" t="s">
        <v>32</v>
      </c>
      <c r="V267" s="3" t="str">
        <f t="shared" si="12"/>
        <v>No SLA</v>
      </c>
      <c r="W267" s="2">
        <f t="shared" si="13"/>
        <v>44027</v>
      </c>
      <c r="X267" s="27" t="str">
        <f t="shared" si="14"/>
        <v>Yes</v>
      </c>
    </row>
    <row r="268" spans="1:24" ht="12.75" x14ac:dyDescent="0.2">
      <c r="A268" s="1">
        <v>111460</v>
      </c>
      <c r="B268" s="20">
        <v>43759.969444444447</v>
      </c>
      <c r="C268" s="1" t="s">
        <v>422</v>
      </c>
      <c r="D268" s="1" t="s">
        <v>143</v>
      </c>
      <c r="E268" s="1" t="s">
        <v>144</v>
      </c>
      <c r="F268" s="1" t="s">
        <v>118</v>
      </c>
      <c r="G268" s="1" t="s">
        <v>563</v>
      </c>
      <c r="H268" s="1" t="s">
        <v>605</v>
      </c>
      <c r="I268" s="1" t="s">
        <v>28</v>
      </c>
      <c r="J268" s="1" t="s">
        <v>47</v>
      </c>
      <c r="K268" s="20">
        <v>44021.504166666666</v>
      </c>
      <c r="L268" s="20">
        <v>44022</v>
      </c>
      <c r="M268" s="1">
        <v>1</v>
      </c>
      <c r="N268" s="1">
        <v>0</v>
      </c>
      <c r="O268" s="1" t="s">
        <v>80</v>
      </c>
      <c r="P268" s="1" t="s">
        <v>72</v>
      </c>
      <c r="Q268" s="1">
        <v>1</v>
      </c>
      <c r="R268" s="1">
        <v>0</v>
      </c>
      <c r="S268" s="1" t="s">
        <v>570</v>
      </c>
      <c r="T268" s="1" t="s">
        <v>565</v>
      </c>
      <c r="U268" s="1" t="s">
        <v>32</v>
      </c>
      <c r="V268" s="3" t="str">
        <f t="shared" si="12"/>
        <v>SLA</v>
      </c>
      <c r="W268" s="2">
        <f t="shared" si="13"/>
        <v>44029</v>
      </c>
      <c r="X268" s="27" t="str">
        <f t="shared" si="14"/>
        <v>Yes</v>
      </c>
    </row>
    <row r="269" spans="1:24" ht="12.75" x14ac:dyDescent="0.2">
      <c r="A269" s="1">
        <v>111461</v>
      </c>
      <c r="B269" s="20">
        <v>43760.969444444447</v>
      </c>
      <c r="C269" s="1" t="s">
        <v>421</v>
      </c>
      <c r="D269" s="1" t="s">
        <v>143</v>
      </c>
      <c r="E269" s="1" t="s">
        <v>144</v>
      </c>
      <c r="F269" s="1" t="s">
        <v>118</v>
      </c>
      <c r="G269" s="1" t="s">
        <v>563</v>
      </c>
      <c r="H269" s="1" t="s">
        <v>605</v>
      </c>
      <c r="I269" s="1" t="s">
        <v>28</v>
      </c>
      <c r="J269" s="1" t="s">
        <v>47</v>
      </c>
      <c r="K269" s="20">
        <v>44021.506249999999</v>
      </c>
      <c r="L269" s="20">
        <v>44022</v>
      </c>
      <c r="M269" s="1">
        <v>1</v>
      </c>
      <c r="N269" s="1">
        <v>0</v>
      </c>
      <c r="O269" s="1" t="s">
        <v>80</v>
      </c>
      <c r="P269" s="1" t="s">
        <v>72</v>
      </c>
      <c r="Q269" s="1">
        <v>1</v>
      </c>
      <c r="R269" s="1">
        <v>0</v>
      </c>
      <c r="S269" s="1" t="s">
        <v>570</v>
      </c>
      <c r="T269" s="1" t="s">
        <v>565</v>
      </c>
      <c r="U269" s="1" t="s">
        <v>32</v>
      </c>
      <c r="V269" s="3" t="str">
        <f t="shared" si="12"/>
        <v>SLA</v>
      </c>
      <c r="W269" s="2">
        <f t="shared" si="13"/>
        <v>44029</v>
      </c>
      <c r="X269" s="27" t="str">
        <f t="shared" si="14"/>
        <v>Yes</v>
      </c>
    </row>
    <row r="270" spans="1:24" ht="12.75" x14ac:dyDescent="0.2">
      <c r="A270" s="1">
        <v>111462</v>
      </c>
      <c r="B270" s="20">
        <v>43761.969444444447</v>
      </c>
      <c r="C270" s="1" t="s">
        <v>420</v>
      </c>
      <c r="D270" s="1" t="s">
        <v>143</v>
      </c>
      <c r="E270" s="1" t="s">
        <v>144</v>
      </c>
      <c r="F270" s="1" t="s">
        <v>118</v>
      </c>
      <c r="G270" s="1" t="s">
        <v>563</v>
      </c>
      <c r="H270" s="1" t="s">
        <v>605</v>
      </c>
      <c r="I270" s="1" t="s">
        <v>28</v>
      </c>
      <c r="J270" s="1" t="s">
        <v>47</v>
      </c>
      <c r="K270" s="20">
        <v>44021.508333333331</v>
      </c>
      <c r="L270" s="20">
        <v>44022</v>
      </c>
      <c r="M270" s="1">
        <v>1</v>
      </c>
      <c r="N270" s="1">
        <v>0</v>
      </c>
      <c r="O270" s="1" t="s">
        <v>80</v>
      </c>
      <c r="P270" s="1" t="s">
        <v>72</v>
      </c>
      <c r="Q270" s="1">
        <v>1</v>
      </c>
      <c r="R270" s="1">
        <v>0</v>
      </c>
      <c r="S270" s="1" t="s">
        <v>569</v>
      </c>
      <c r="T270" s="1" t="s">
        <v>565</v>
      </c>
      <c r="U270" s="1" t="s">
        <v>32</v>
      </c>
      <c r="V270" s="3" t="str">
        <f t="shared" si="12"/>
        <v>SLA</v>
      </c>
      <c r="W270" s="2">
        <f t="shared" si="13"/>
        <v>44029</v>
      </c>
      <c r="X270" s="27" t="str">
        <f t="shared" si="14"/>
        <v>Yes</v>
      </c>
    </row>
    <row r="271" spans="1:24" ht="12.75" x14ac:dyDescent="0.2">
      <c r="A271" s="1">
        <v>111463</v>
      </c>
      <c r="B271" s="20">
        <v>43762.969444444447</v>
      </c>
      <c r="C271" s="1" t="s">
        <v>419</v>
      </c>
      <c r="D271" s="1" t="s">
        <v>143</v>
      </c>
      <c r="E271" s="1" t="s">
        <v>144</v>
      </c>
      <c r="F271" s="1" t="s">
        <v>118</v>
      </c>
      <c r="G271" s="1" t="s">
        <v>563</v>
      </c>
      <c r="H271" s="1" t="s">
        <v>605</v>
      </c>
      <c r="I271" s="1" t="s">
        <v>28</v>
      </c>
      <c r="J271" s="1" t="s">
        <v>47</v>
      </c>
      <c r="K271" s="20">
        <v>44021.512499999997</v>
      </c>
      <c r="L271" s="20">
        <v>44022</v>
      </c>
      <c r="M271" s="1">
        <v>1</v>
      </c>
      <c r="N271" s="1">
        <v>0</v>
      </c>
      <c r="O271" s="1" t="s">
        <v>80</v>
      </c>
      <c r="P271" s="1" t="s">
        <v>72</v>
      </c>
      <c r="Q271" s="1">
        <v>1</v>
      </c>
      <c r="R271" s="1">
        <v>0</v>
      </c>
      <c r="S271" s="1" t="s">
        <v>570</v>
      </c>
      <c r="T271" s="1" t="s">
        <v>565</v>
      </c>
      <c r="U271" s="1" t="s">
        <v>32</v>
      </c>
      <c r="V271" s="3" t="str">
        <f t="shared" si="12"/>
        <v>SLA</v>
      </c>
      <c r="W271" s="2">
        <f t="shared" si="13"/>
        <v>44029</v>
      </c>
      <c r="X271" s="27" t="str">
        <f t="shared" si="14"/>
        <v>Yes</v>
      </c>
    </row>
    <row r="272" spans="1:24" ht="12.75" x14ac:dyDescent="0.2">
      <c r="A272" s="1">
        <v>111465</v>
      </c>
      <c r="B272" s="20">
        <v>43763.969444444447</v>
      </c>
      <c r="C272" s="1" t="s">
        <v>389</v>
      </c>
      <c r="D272" s="1" t="s">
        <v>143</v>
      </c>
      <c r="E272" s="1" t="s">
        <v>144</v>
      </c>
      <c r="F272" s="1" t="s">
        <v>192</v>
      </c>
      <c r="G272" s="1" t="s">
        <v>563</v>
      </c>
      <c r="H272" s="1" t="s">
        <v>605</v>
      </c>
      <c r="I272" s="1" t="s">
        <v>28</v>
      </c>
      <c r="J272" s="1" t="s">
        <v>47</v>
      </c>
      <c r="K272" s="20">
        <v>44021.519444444442</v>
      </c>
      <c r="L272" s="20">
        <v>44022</v>
      </c>
      <c r="M272" s="1">
        <v>1</v>
      </c>
      <c r="N272" s="1">
        <v>0</v>
      </c>
      <c r="O272" s="1" t="s">
        <v>80</v>
      </c>
      <c r="P272" s="1" t="s">
        <v>72</v>
      </c>
      <c r="Q272" s="1">
        <v>1</v>
      </c>
      <c r="R272" s="1">
        <v>0</v>
      </c>
      <c r="S272" s="1" t="s">
        <v>569</v>
      </c>
      <c r="T272" s="1" t="s">
        <v>567</v>
      </c>
      <c r="U272" s="1" t="s">
        <v>32</v>
      </c>
      <c r="V272" s="3" t="str">
        <f t="shared" si="12"/>
        <v>SLA</v>
      </c>
      <c r="W272" s="2">
        <f t="shared" si="13"/>
        <v>44036</v>
      </c>
      <c r="X272" s="27" t="str">
        <f t="shared" si="14"/>
        <v>Yes</v>
      </c>
    </row>
    <row r="273" spans="1:24" ht="12.75" x14ac:dyDescent="0.2">
      <c r="A273" s="1">
        <v>111466</v>
      </c>
      <c r="B273" s="20">
        <v>43764.969444444447</v>
      </c>
      <c r="C273" s="1" t="s">
        <v>418</v>
      </c>
      <c r="D273" s="1" t="s">
        <v>143</v>
      </c>
      <c r="E273" s="1" t="s">
        <v>144</v>
      </c>
      <c r="F273" s="1" t="s">
        <v>118</v>
      </c>
      <c r="G273" s="1" t="s">
        <v>563</v>
      </c>
      <c r="H273" s="1" t="s">
        <v>605</v>
      </c>
      <c r="I273" s="1" t="s">
        <v>28</v>
      </c>
      <c r="J273" s="1" t="s">
        <v>47</v>
      </c>
      <c r="K273" s="20">
        <v>44021.527777777781</v>
      </c>
      <c r="L273" s="20">
        <v>44022</v>
      </c>
      <c r="M273" s="1">
        <v>1</v>
      </c>
      <c r="N273" s="1">
        <v>0</v>
      </c>
      <c r="O273" s="1" t="s">
        <v>80</v>
      </c>
      <c r="P273" s="1" t="s">
        <v>72</v>
      </c>
      <c r="Q273" s="1">
        <v>1</v>
      </c>
      <c r="R273" s="1">
        <v>0</v>
      </c>
      <c r="S273" s="1" t="s">
        <v>569</v>
      </c>
      <c r="T273" s="1" t="s">
        <v>565</v>
      </c>
      <c r="U273" s="1" t="s">
        <v>32</v>
      </c>
      <c r="V273" s="3" t="str">
        <f t="shared" si="12"/>
        <v>SLA</v>
      </c>
      <c r="W273" s="2">
        <f t="shared" si="13"/>
        <v>44029</v>
      </c>
      <c r="X273" s="27" t="str">
        <f t="shared" si="14"/>
        <v>Yes</v>
      </c>
    </row>
    <row r="274" spans="1:24" ht="12.75" x14ac:dyDescent="0.2">
      <c r="A274" s="1">
        <v>111468</v>
      </c>
      <c r="B274" s="20">
        <v>43765.969444444447</v>
      </c>
      <c r="C274" s="1" t="s">
        <v>392</v>
      </c>
      <c r="D274" s="1" t="s">
        <v>138</v>
      </c>
      <c r="E274" s="1" t="s">
        <v>139</v>
      </c>
      <c r="F274" s="1" t="s">
        <v>118</v>
      </c>
      <c r="G274" s="1" t="s">
        <v>563</v>
      </c>
      <c r="H274" s="1" t="s">
        <v>605</v>
      </c>
      <c r="I274" s="1" t="s">
        <v>58</v>
      </c>
      <c r="J274" s="1" t="s">
        <v>29</v>
      </c>
      <c r="K274" s="20">
        <v>44134.711111111108</v>
      </c>
      <c r="L274" s="20">
        <v>44022</v>
      </c>
      <c r="M274" s="1">
        <v>0</v>
      </c>
      <c r="N274" s="1">
        <v>1</v>
      </c>
      <c r="O274" s="1" t="s">
        <v>30</v>
      </c>
      <c r="P274" s="1" t="s">
        <v>72</v>
      </c>
      <c r="Q274" s="1">
        <v>4</v>
      </c>
      <c r="R274" s="1">
        <v>0</v>
      </c>
      <c r="S274" s="1" t="s">
        <v>569</v>
      </c>
      <c r="T274" s="1" t="s">
        <v>565</v>
      </c>
      <c r="U274" s="1" t="s">
        <v>32</v>
      </c>
      <c r="V274" s="3" t="str">
        <f t="shared" si="12"/>
        <v>SLA</v>
      </c>
      <c r="W274" s="2">
        <f t="shared" si="13"/>
        <v>44029</v>
      </c>
      <c r="X274" s="27" t="str">
        <f t="shared" si="14"/>
        <v>NO</v>
      </c>
    </row>
    <row r="275" spans="1:24" ht="12.75" x14ac:dyDescent="0.2">
      <c r="A275" s="1">
        <v>111469</v>
      </c>
      <c r="B275" s="20">
        <v>43766.969444444447</v>
      </c>
      <c r="C275" s="1" t="s">
        <v>263</v>
      </c>
      <c r="D275" s="1" t="s">
        <v>65</v>
      </c>
      <c r="E275" s="1" t="s">
        <v>66</v>
      </c>
      <c r="F275" s="1" t="s">
        <v>87</v>
      </c>
      <c r="G275" s="1" t="s">
        <v>562</v>
      </c>
      <c r="H275" s="1" t="s">
        <v>605</v>
      </c>
      <c r="I275" s="1" t="s">
        <v>28</v>
      </c>
      <c r="J275" s="1" t="s">
        <v>29</v>
      </c>
      <c r="K275" s="20">
        <v>44046.508333333331</v>
      </c>
      <c r="L275" s="20">
        <v>44025</v>
      </c>
      <c r="M275" s="1">
        <v>0</v>
      </c>
      <c r="N275" s="1">
        <v>1</v>
      </c>
      <c r="O275" s="1" t="s">
        <v>30</v>
      </c>
      <c r="P275" s="1" t="s">
        <v>38</v>
      </c>
      <c r="Q275" s="1">
        <v>11</v>
      </c>
      <c r="R275" s="1">
        <v>5</v>
      </c>
      <c r="S275" s="1" t="s">
        <v>568</v>
      </c>
      <c r="T275" s="1" t="s">
        <v>564</v>
      </c>
      <c r="U275" s="1" t="s">
        <v>44</v>
      </c>
      <c r="V275" s="3" t="str">
        <f t="shared" si="12"/>
        <v>SLA</v>
      </c>
      <c r="W275" s="2">
        <f t="shared" si="13"/>
        <v>44028</v>
      </c>
      <c r="X275" s="27" t="str">
        <f t="shared" si="14"/>
        <v>NO</v>
      </c>
    </row>
    <row r="276" spans="1:24" ht="12.75" x14ac:dyDescent="0.2">
      <c r="A276" s="1">
        <v>111470</v>
      </c>
      <c r="B276" s="20">
        <v>43767.969444444447</v>
      </c>
      <c r="C276" s="1" t="s">
        <v>162</v>
      </c>
      <c r="D276" s="1" t="s">
        <v>42</v>
      </c>
      <c r="E276" s="1" t="s">
        <v>43</v>
      </c>
      <c r="F276" s="1" t="s">
        <v>118</v>
      </c>
      <c r="G276" s="1" t="s">
        <v>562</v>
      </c>
      <c r="H276" s="1" t="s">
        <v>605</v>
      </c>
      <c r="I276" s="1" t="s">
        <v>28</v>
      </c>
      <c r="J276" s="1" t="s">
        <v>29</v>
      </c>
      <c r="K276" s="20">
        <v>44033.739583333336</v>
      </c>
      <c r="L276" s="20">
        <v>44027</v>
      </c>
      <c r="M276" s="1">
        <v>0</v>
      </c>
      <c r="N276" s="1">
        <v>1</v>
      </c>
      <c r="O276" s="1" t="s">
        <v>30</v>
      </c>
      <c r="P276" s="1" t="s">
        <v>38</v>
      </c>
      <c r="Q276" s="1">
        <v>12</v>
      </c>
      <c r="R276" s="1">
        <v>3</v>
      </c>
      <c r="S276" s="1" t="s">
        <v>568</v>
      </c>
      <c r="T276" s="1" t="s">
        <v>564</v>
      </c>
      <c r="U276" s="1" t="s">
        <v>44</v>
      </c>
      <c r="V276" s="3" t="str">
        <f t="shared" si="12"/>
        <v>SLA</v>
      </c>
      <c r="W276" s="2">
        <f t="shared" si="13"/>
        <v>44034</v>
      </c>
      <c r="X276" s="27" t="str">
        <f t="shared" si="14"/>
        <v>Yes</v>
      </c>
    </row>
    <row r="277" spans="1:24" ht="12.75" x14ac:dyDescent="0.2">
      <c r="A277" s="1">
        <v>111471</v>
      </c>
      <c r="B277" s="20">
        <v>43768.969444444447</v>
      </c>
      <c r="C277" s="1" t="s">
        <v>413</v>
      </c>
      <c r="D277" s="1" t="s">
        <v>163</v>
      </c>
      <c r="E277" s="1" t="s">
        <v>164</v>
      </c>
      <c r="F277" s="1" t="s">
        <v>118</v>
      </c>
      <c r="G277" s="1" t="s">
        <v>563</v>
      </c>
      <c r="H277" s="1" t="s">
        <v>605</v>
      </c>
      <c r="I277" s="1" t="s">
        <v>64</v>
      </c>
      <c r="J277" s="1" t="s">
        <v>47</v>
      </c>
      <c r="K277" s="20">
        <v>44028.773611111108</v>
      </c>
      <c r="L277" s="20">
        <v>44029</v>
      </c>
      <c r="M277" s="1">
        <v>1</v>
      </c>
      <c r="N277" s="1">
        <v>1</v>
      </c>
      <c r="O277" s="1" t="s">
        <v>80</v>
      </c>
      <c r="P277" s="1" t="s">
        <v>72</v>
      </c>
      <c r="Q277" s="1">
        <v>4</v>
      </c>
      <c r="R277" s="1">
        <v>0</v>
      </c>
      <c r="S277" s="1" t="s">
        <v>569</v>
      </c>
      <c r="T277" s="1" t="s">
        <v>389</v>
      </c>
      <c r="U277" s="1" t="s">
        <v>32</v>
      </c>
      <c r="V277" s="3" t="str">
        <f t="shared" si="12"/>
        <v>SLA</v>
      </c>
      <c r="W277" s="2">
        <f t="shared" si="13"/>
        <v>44036</v>
      </c>
      <c r="X277" s="27" t="str">
        <f t="shared" si="14"/>
        <v>Yes</v>
      </c>
    </row>
    <row r="278" spans="1:24" ht="12.75" x14ac:dyDescent="0.2">
      <c r="A278" s="1">
        <v>111472</v>
      </c>
      <c r="B278" s="20">
        <v>43769.969444444447</v>
      </c>
      <c r="C278" s="1" t="s">
        <v>548</v>
      </c>
      <c r="D278" s="1" t="s">
        <v>59</v>
      </c>
      <c r="E278" s="1" t="s">
        <v>60</v>
      </c>
      <c r="F278" s="1" t="s">
        <v>192</v>
      </c>
      <c r="G278" s="1" t="s">
        <v>562</v>
      </c>
      <c r="H278" s="1" t="s">
        <v>605</v>
      </c>
      <c r="I278" s="1" t="s">
        <v>28</v>
      </c>
      <c r="J278" s="1" t="s">
        <v>29</v>
      </c>
      <c r="K278" s="20">
        <v>44040.758333333331</v>
      </c>
      <c r="L278" s="20">
        <v>44029</v>
      </c>
      <c r="M278" s="1">
        <v>0</v>
      </c>
      <c r="N278" s="1">
        <v>1</v>
      </c>
      <c r="O278" s="1" t="s">
        <v>30</v>
      </c>
      <c r="P278" s="1" t="s">
        <v>31</v>
      </c>
      <c r="Q278" s="1">
        <v>18</v>
      </c>
      <c r="R278" s="1">
        <v>1</v>
      </c>
      <c r="S278" s="1" t="s">
        <v>569</v>
      </c>
      <c r="T278" s="1" t="s">
        <v>565</v>
      </c>
      <c r="U278" s="1" t="s">
        <v>44</v>
      </c>
      <c r="V278" s="3" t="str">
        <f t="shared" si="12"/>
        <v>SLA</v>
      </c>
      <c r="W278" s="2">
        <f t="shared" si="13"/>
        <v>44043</v>
      </c>
      <c r="X278" s="27" t="str">
        <f t="shared" si="14"/>
        <v>Yes</v>
      </c>
    </row>
    <row r="279" spans="1:24" ht="12.75" x14ac:dyDescent="0.2">
      <c r="A279" s="1">
        <v>111473</v>
      </c>
      <c r="B279" s="20">
        <v>43770.969444444447</v>
      </c>
      <c r="C279" s="1" t="s">
        <v>205</v>
      </c>
      <c r="D279" s="1" t="s">
        <v>91</v>
      </c>
      <c r="E279" s="1" t="s">
        <v>92</v>
      </c>
      <c r="F279" s="1" t="s">
        <v>118</v>
      </c>
      <c r="G279" s="1" t="s">
        <v>562</v>
      </c>
      <c r="H279" s="1" t="s">
        <v>605</v>
      </c>
      <c r="I279" s="1" t="s">
        <v>28</v>
      </c>
      <c r="J279" s="1" t="s">
        <v>29</v>
      </c>
      <c r="K279" s="20">
        <v>44090.743750000001</v>
      </c>
      <c r="L279" s="20">
        <v>44033</v>
      </c>
      <c r="M279" s="1">
        <v>0</v>
      </c>
      <c r="N279" s="1">
        <v>1</v>
      </c>
      <c r="O279" s="1" t="s">
        <v>30</v>
      </c>
      <c r="P279" s="1" t="s">
        <v>38</v>
      </c>
      <c r="Q279" s="1">
        <v>49</v>
      </c>
      <c r="R279" s="1">
        <v>5</v>
      </c>
      <c r="S279" s="1" t="s">
        <v>569</v>
      </c>
      <c r="T279" s="1" t="s">
        <v>565</v>
      </c>
      <c r="U279" s="1" t="s">
        <v>44</v>
      </c>
      <c r="V279" s="3" t="str">
        <f t="shared" si="12"/>
        <v>SLA</v>
      </c>
      <c r="W279" s="2">
        <f t="shared" si="13"/>
        <v>44040</v>
      </c>
      <c r="X279" s="27" t="str">
        <f t="shared" si="14"/>
        <v>NO</v>
      </c>
    </row>
    <row r="280" spans="1:24" ht="12.75" x14ac:dyDescent="0.2">
      <c r="A280" s="1">
        <v>111474</v>
      </c>
      <c r="B280" s="20">
        <v>43771.969444444447</v>
      </c>
      <c r="C280" s="1" t="s">
        <v>262</v>
      </c>
      <c r="D280" s="1" t="s">
        <v>85</v>
      </c>
      <c r="E280" s="1" t="s">
        <v>86</v>
      </c>
      <c r="F280" s="1" t="s">
        <v>87</v>
      </c>
      <c r="G280" s="1" t="s">
        <v>562</v>
      </c>
      <c r="H280" s="1" t="s">
        <v>605</v>
      </c>
      <c r="I280" s="1" t="s">
        <v>28</v>
      </c>
      <c r="J280" s="1" t="s">
        <v>29</v>
      </c>
      <c r="K280" s="20">
        <v>44048.742361111108</v>
      </c>
      <c r="L280" s="20">
        <v>44034</v>
      </c>
      <c r="M280" s="1">
        <v>0</v>
      </c>
      <c r="N280" s="1">
        <v>1</v>
      </c>
      <c r="O280" s="1" t="s">
        <v>30</v>
      </c>
      <c r="P280" s="1" t="s">
        <v>38</v>
      </c>
      <c r="Q280" s="1">
        <v>13</v>
      </c>
      <c r="R280" s="1">
        <v>4</v>
      </c>
      <c r="S280" s="1" t="s">
        <v>568</v>
      </c>
      <c r="T280" s="1" t="s">
        <v>564</v>
      </c>
      <c r="U280" s="1" t="s">
        <v>44</v>
      </c>
      <c r="V280" s="3" t="str">
        <f t="shared" si="12"/>
        <v>SLA</v>
      </c>
      <c r="W280" s="2">
        <f t="shared" si="13"/>
        <v>44039</v>
      </c>
      <c r="X280" s="27" t="str">
        <f t="shared" si="14"/>
        <v>NO</v>
      </c>
    </row>
    <row r="281" spans="1:24" ht="12.75" x14ac:dyDescent="0.2">
      <c r="A281" s="1">
        <v>111475</v>
      </c>
      <c r="B281" s="20">
        <v>43772.969444444447</v>
      </c>
      <c r="C281" s="1" t="s">
        <v>159</v>
      </c>
      <c r="D281" s="1" t="s">
        <v>49</v>
      </c>
      <c r="E281" s="1" t="s">
        <v>50</v>
      </c>
      <c r="F281" s="1" t="s">
        <v>118</v>
      </c>
      <c r="G281" s="1" t="s">
        <v>562</v>
      </c>
      <c r="H281" s="1" t="s">
        <v>51</v>
      </c>
      <c r="I281" s="1" t="s">
        <v>28</v>
      </c>
      <c r="J281" s="1" t="s">
        <v>29</v>
      </c>
      <c r="K281" s="20">
        <v>44095.734722222223</v>
      </c>
      <c r="L281" s="20">
        <v>44034</v>
      </c>
      <c r="M281" s="1">
        <v>0</v>
      </c>
      <c r="N281" s="1">
        <v>1</v>
      </c>
      <c r="O281" s="1" t="s">
        <v>30</v>
      </c>
      <c r="P281" s="1" t="s">
        <v>38</v>
      </c>
      <c r="Q281" s="1">
        <v>12</v>
      </c>
      <c r="R281" s="1">
        <v>3</v>
      </c>
      <c r="S281" s="1" t="s">
        <v>569</v>
      </c>
      <c r="T281" s="1" t="s">
        <v>389</v>
      </c>
      <c r="U281" s="1" t="s">
        <v>44</v>
      </c>
      <c r="V281" s="3" t="str">
        <f t="shared" si="12"/>
        <v>No SLA</v>
      </c>
      <c r="W281" s="2">
        <f t="shared" si="13"/>
        <v>44041</v>
      </c>
      <c r="X281" s="27" t="str">
        <f t="shared" si="14"/>
        <v>NO</v>
      </c>
    </row>
    <row r="282" spans="1:24" ht="12.75" x14ac:dyDescent="0.2">
      <c r="A282" s="1">
        <v>111476</v>
      </c>
      <c r="B282" s="20">
        <v>43773.969444444447</v>
      </c>
      <c r="C282" s="1" t="s">
        <v>125</v>
      </c>
      <c r="D282" s="1" t="s">
        <v>65</v>
      </c>
      <c r="E282" s="1" t="s">
        <v>66</v>
      </c>
      <c r="F282" s="1" t="s">
        <v>118</v>
      </c>
      <c r="G282" s="1" t="s">
        <v>562</v>
      </c>
      <c r="H282" s="1" t="s">
        <v>605</v>
      </c>
      <c r="I282" s="1" t="s">
        <v>28</v>
      </c>
      <c r="J282" s="1" t="s">
        <v>29</v>
      </c>
      <c r="K282" s="20">
        <v>44279.631944444445</v>
      </c>
      <c r="L282" s="20">
        <v>44041</v>
      </c>
      <c r="M282" s="1">
        <v>0</v>
      </c>
      <c r="N282" s="1">
        <v>1</v>
      </c>
      <c r="O282" s="1" t="s">
        <v>30</v>
      </c>
      <c r="P282" s="1" t="s">
        <v>38</v>
      </c>
      <c r="Q282" s="1">
        <v>85</v>
      </c>
      <c r="R282" s="1">
        <v>27</v>
      </c>
      <c r="S282" s="1" t="s">
        <v>568</v>
      </c>
      <c r="T282" s="1" t="s">
        <v>564</v>
      </c>
      <c r="U282" s="1" t="s">
        <v>44</v>
      </c>
      <c r="V282" s="3" t="str">
        <f t="shared" si="12"/>
        <v>SLA</v>
      </c>
      <c r="W282" s="2">
        <f t="shared" si="13"/>
        <v>44048</v>
      </c>
      <c r="X282" s="27" t="str">
        <f t="shared" si="14"/>
        <v>NO</v>
      </c>
    </row>
    <row r="283" spans="1:24" ht="12.75" x14ac:dyDescent="0.2">
      <c r="A283" s="1">
        <v>111477</v>
      </c>
      <c r="B283" s="20">
        <v>43774.969444444447</v>
      </c>
      <c r="C283" s="1" t="s">
        <v>199</v>
      </c>
      <c r="D283" s="1" t="s">
        <v>45</v>
      </c>
      <c r="E283" s="1" t="s">
        <v>46</v>
      </c>
      <c r="F283" s="1" t="s">
        <v>192</v>
      </c>
      <c r="G283" s="1" t="s">
        <v>562</v>
      </c>
      <c r="H283" s="1" t="s">
        <v>51</v>
      </c>
      <c r="I283" s="1" t="s">
        <v>28</v>
      </c>
      <c r="J283" s="1" t="s">
        <v>29</v>
      </c>
      <c r="K283" s="20">
        <v>44075.744444444441</v>
      </c>
      <c r="L283" s="20">
        <v>44040</v>
      </c>
      <c r="M283" s="1">
        <v>0</v>
      </c>
      <c r="N283" s="1">
        <v>1</v>
      </c>
      <c r="O283" s="1" t="s">
        <v>30</v>
      </c>
      <c r="P283" s="1" t="s">
        <v>31</v>
      </c>
      <c r="Q283" s="1">
        <v>5</v>
      </c>
      <c r="R283" s="1">
        <v>0</v>
      </c>
      <c r="S283" s="1" t="s">
        <v>569</v>
      </c>
      <c r="T283" s="1" t="s">
        <v>565</v>
      </c>
      <c r="U283" s="1" t="s">
        <v>44</v>
      </c>
      <c r="V283" s="3" t="str">
        <f t="shared" si="12"/>
        <v>No SLA</v>
      </c>
      <c r="W283" s="2">
        <f t="shared" si="13"/>
        <v>44054</v>
      </c>
      <c r="X283" s="27" t="str">
        <f t="shared" si="14"/>
        <v>NO</v>
      </c>
    </row>
    <row r="284" spans="1:24" ht="12.75" x14ac:dyDescent="0.2">
      <c r="A284" s="1">
        <v>111478</v>
      </c>
      <c r="B284" s="20">
        <v>43775.969444444447</v>
      </c>
      <c r="C284" s="1" t="s">
        <v>84</v>
      </c>
      <c r="D284" s="1" t="s">
        <v>85</v>
      </c>
      <c r="E284" s="1" t="s">
        <v>86</v>
      </c>
      <c r="F284" s="1" t="s">
        <v>87</v>
      </c>
      <c r="G284" s="1" t="s">
        <v>562</v>
      </c>
      <c r="H284" s="1" t="s">
        <v>605</v>
      </c>
      <c r="I284" s="1" t="s">
        <v>28</v>
      </c>
      <c r="J284" s="1" t="s">
        <v>47</v>
      </c>
      <c r="K284" s="20">
        <v>44294.637499999997</v>
      </c>
      <c r="L284" s="20">
        <v>44042</v>
      </c>
      <c r="M284" s="1">
        <v>1</v>
      </c>
      <c r="N284" s="1">
        <v>1</v>
      </c>
      <c r="O284" s="1" t="s">
        <v>37</v>
      </c>
      <c r="P284" s="1" t="s">
        <v>38</v>
      </c>
      <c r="Q284" s="1">
        <v>132</v>
      </c>
      <c r="R284" s="1">
        <v>25</v>
      </c>
      <c r="S284" s="1" t="s">
        <v>568</v>
      </c>
      <c r="T284" s="1" t="s">
        <v>564</v>
      </c>
      <c r="U284" s="1" t="s">
        <v>32</v>
      </c>
      <c r="V284" s="3" t="str">
        <f t="shared" si="12"/>
        <v>SLA</v>
      </c>
      <c r="W284" s="2">
        <f t="shared" si="13"/>
        <v>44047</v>
      </c>
      <c r="X284" s="27" t="str">
        <f t="shared" si="14"/>
        <v>NO</v>
      </c>
    </row>
    <row r="285" spans="1:24" ht="12.75" x14ac:dyDescent="0.2">
      <c r="A285" s="1">
        <v>111479</v>
      </c>
      <c r="B285" s="20">
        <v>43776.969444444447</v>
      </c>
      <c r="C285" s="1" t="s">
        <v>224</v>
      </c>
      <c r="D285" s="1" t="s">
        <v>39</v>
      </c>
      <c r="E285" s="1" t="s">
        <v>40</v>
      </c>
      <c r="F285" s="1" t="s">
        <v>27</v>
      </c>
      <c r="G285" s="1" t="s">
        <v>563</v>
      </c>
      <c r="H285" s="1" t="s">
        <v>605</v>
      </c>
      <c r="I285" s="1" t="s">
        <v>28</v>
      </c>
      <c r="J285" s="1" t="s">
        <v>29</v>
      </c>
      <c r="K285" s="20">
        <v>44061.714583333334</v>
      </c>
      <c r="L285" s="20">
        <v>44051</v>
      </c>
      <c r="M285" s="1">
        <v>0</v>
      </c>
      <c r="N285" s="1">
        <v>1</v>
      </c>
      <c r="O285" s="1" t="s">
        <v>30</v>
      </c>
      <c r="P285" s="1" t="s">
        <v>41</v>
      </c>
      <c r="Q285" s="1">
        <v>4</v>
      </c>
      <c r="R285" s="1">
        <v>1</v>
      </c>
      <c r="S285" s="1" t="s">
        <v>568</v>
      </c>
      <c r="T285" s="1" t="s">
        <v>565</v>
      </c>
      <c r="U285" s="1" t="s">
        <v>32</v>
      </c>
      <c r="V285" s="3" t="str">
        <f t="shared" si="12"/>
        <v>SLA</v>
      </c>
      <c r="W285" s="2">
        <f t="shared" si="13"/>
        <v>44051.166666666664</v>
      </c>
      <c r="X285" s="27" t="str">
        <f t="shared" si="14"/>
        <v>NO</v>
      </c>
    </row>
    <row r="286" spans="1:24" ht="12.75" x14ac:dyDescent="0.2">
      <c r="A286" s="1">
        <v>111480</v>
      </c>
      <c r="B286" s="20">
        <v>43777.969444444447</v>
      </c>
      <c r="C286" s="1" t="s">
        <v>387</v>
      </c>
      <c r="D286" s="1" t="s">
        <v>130</v>
      </c>
      <c r="E286" s="1" t="s">
        <v>131</v>
      </c>
      <c r="F286" s="1" t="s">
        <v>118</v>
      </c>
      <c r="G286" s="1" t="s">
        <v>562</v>
      </c>
      <c r="H286" s="1" t="s">
        <v>51</v>
      </c>
      <c r="I286" s="1" t="s">
        <v>28</v>
      </c>
      <c r="J286" s="1" t="s">
        <v>29</v>
      </c>
      <c r="K286" s="20">
        <v>44158.388888888891</v>
      </c>
      <c r="L286" s="20">
        <v>44053</v>
      </c>
      <c r="M286" s="1">
        <v>0</v>
      </c>
      <c r="N286" s="1">
        <v>1</v>
      </c>
      <c r="O286" s="1" t="s">
        <v>30</v>
      </c>
      <c r="P286" s="1" t="s">
        <v>67</v>
      </c>
      <c r="Q286" s="1">
        <v>6</v>
      </c>
      <c r="R286" s="1">
        <v>1</v>
      </c>
      <c r="S286" s="1" t="s">
        <v>568</v>
      </c>
      <c r="T286" s="1" t="s">
        <v>564</v>
      </c>
      <c r="U286" s="1" t="s">
        <v>32</v>
      </c>
      <c r="V286" s="3" t="str">
        <f t="shared" si="12"/>
        <v>No SLA</v>
      </c>
      <c r="W286" s="2">
        <f t="shared" si="13"/>
        <v>44060</v>
      </c>
      <c r="X286" s="27" t="str">
        <f t="shared" si="14"/>
        <v>NO</v>
      </c>
    </row>
    <row r="287" spans="1:24" ht="12.75" x14ac:dyDescent="0.2">
      <c r="A287" s="1">
        <v>111481</v>
      </c>
      <c r="B287" s="20">
        <v>43778.969444444447</v>
      </c>
      <c r="C287" s="1" t="s">
        <v>541</v>
      </c>
      <c r="D287" s="1" t="s">
        <v>49</v>
      </c>
      <c r="E287" s="1" t="s">
        <v>50</v>
      </c>
      <c r="F287" s="1" t="s">
        <v>192</v>
      </c>
      <c r="G287" s="1" t="s">
        <v>562</v>
      </c>
      <c r="H287" s="1" t="s">
        <v>51</v>
      </c>
      <c r="I287" s="1" t="s">
        <v>28</v>
      </c>
      <c r="J287" s="1" t="s">
        <v>29</v>
      </c>
      <c r="K287" s="20">
        <v>44260.703472222223</v>
      </c>
      <c r="L287" s="20">
        <v>44055</v>
      </c>
      <c r="M287" s="1">
        <v>0</v>
      </c>
      <c r="N287" s="1">
        <v>1</v>
      </c>
      <c r="O287" s="1" t="s">
        <v>30</v>
      </c>
      <c r="P287" s="1" t="s">
        <v>38</v>
      </c>
      <c r="Q287" s="1">
        <v>22</v>
      </c>
      <c r="R287" s="1">
        <v>5</v>
      </c>
      <c r="S287" s="1" t="s">
        <v>569</v>
      </c>
      <c r="T287" s="1" t="s">
        <v>389</v>
      </c>
      <c r="U287" s="1" t="s">
        <v>44</v>
      </c>
      <c r="V287" s="3" t="str">
        <f t="shared" si="12"/>
        <v>No SLA</v>
      </c>
      <c r="W287" s="2">
        <f t="shared" si="13"/>
        <v>44069</v>
      </c>
      <c r="X287" s="27" t="str">
        <f t="shared" si="14"/>
        <v>NO</v>
      </c>
    </row>
    <row r="288" spans="1:24" ht="12.75" x14ac:dyDescent="0.2">
      <c r="A288" s="1">
        <v>111482</v>
      </c>
      <c r="B288" s="20">
        <v>43779.969444444447</v>
      </c>
      <c r="C288" s="1" t="s">
        <v>390</v>
      </c>
      <c r="D288" s="1" t="s">
        <v>56</v>
      </c>
      <c r="E288" s="1" t="s">
        <v>57</v>
      </c>
      <c r="F288" s="1" t="s">
        <v>118</v>
      </c>
      <c r="G288" s="1" t="s">
        <v>562</v>
      </c>
      <c r="H288" s="1" t="s">
        <v>51</v>
      </c>
      <c r="I288" s="1" t="s">
        <v>28</v>
      </c>
      <c r="J288" s="1" t="s">
        <v>29</v>
      </c>
      <c r="K288" s="20">
        <v>44145.407638888886</v>
      </c>
      <c r="L288" s="20">
        <v>44056</v>
      </c>
      <c r="M288" s="1">
        <v>0</v>
      </c>
      <c r="N288" s="1">
        <v>1</v>
      </c>
      <c r="O288" s="1" t="s">
        <v>30</v>
      </c>
      <c r="P288" s="1" t="s">
        <v>38</v>
      </c>
      <c r="Q288" s="1">
        <v>47</v>
      </c>
      <c r="R288" s="1">
        <v>4</v>
      </c>
      <c r="S288" s="1" t="s">
        <v>569</v>
      </c>
      <c r="T288" s="1" t="s">
        <v>389</v>
      </c>
      <c r="U288" s="1" t="s">
        <v>32</v>
      </c>
      <c r="V288" s="3" t="str">
        <f t="shared" si="12"/>
        <v>No SLA</v>
      </c>
      <c r="W288" s="2">
        <f t="shared" si="13"/>
        <v>44063</v>
      </c>
      <c r="X288" s="27" t="str">
        <f t="shared" si="14"/>
        <v>NO</v>
      </c>
    </row>
    <row r="289" spans="1:24" ht="12.75" x14ac:dyDescent="0.2">
      <c r="A289" s="1">
        <v>111484</v>
      </c>
      <c r="B289" s="20">
        <v>43780.969444444447</v>
      </c>
      <c r="C289" s="1" t="s">
        <v>397</v>
      </c>
      <c r="D289" s="1" t="s">
        <v>52</v>
      </c>
      <c r="E289" s="1" t="s">
        <v>53</v>
      </c>
      <c r="F289" s="1" t="s">
        <v>118</v>
      </c>
      <c r="G289" s="1" t="s">
        <v>562</v>
      </c>
      <c r="H289" s="1" t="s">
        <v>51</v>
      </c>
      <c r="I289" s="1" t="s">
        <v>28</v>
      </c>
      <c r="J289" s="1" t="s">
        <v>29</v>
      </c>
      <c r="K289" s="20">
        <v>44118.717361111114</v>
      </c>
      <c r="L289" s="20">
        <v>44057</v>
      </c>
      <c r="M289" s="1">
        <v>0</v>
      </c>
      <c r="N289" s="1">
        <v>1</v>
      </c>
      <c r="O289" s="1" t="s">
        <v>30</v>
      </c>
      <c r="P289" s="1" t="s">
        <v>38</v>
      </c>
      <c r="Q289" s="1">
        <v>12</v>
      </c>
      <c r="R289" s="1">
        <v>0</v>
      </c>
      <c r="S289" s="1" t="s">
        <v>568</v>
      </c>
      <c r="T289" s="1" t="s">
        <v>389</v>
      </c>
      <c r="U289" s="1" t="s">
        <v>32</v>
      </c>
      <c r="V289" s="3" t="str">
        <f t="shared" si="12"/>
        <v>No SLA</v>
      </c>
      <c r="W289" s="2">
        <f t="shared" si="13"/>
        <v>44064</v>
      </c>
      <c r="X289" s="27" t="str">
        <f t="shared" si="14"/>
        <v>NO</v>
      </c>
    </row>
    <row r="290" spans="1:24" ht="12.75" x14ac:dyDescent="0.2">
      <c r="A290" s="1">
        <v>111485</v>
      </c>
      <c r="B290" s="20">
        <v>43781.969444444447</v>
      </c>
      <c r="C290" s="1" t="s">
        <v>408</v>
      </c>
      <c r="D290" s="1" t="s">
        <v>34</v>
      </c>
      <c r="E290" s="1" t="s">
        <v>35</v>
      </c>
      <c r="F290" s="1" t="s">
        <v>118</v>
      </c>
      <c r="G290" s="1" t="s">
        <v>563</v>
      </c>
      <c r="H290" s="1" t="s">
        <v>51</v>
      </c>
      <c r="I290" s="1" t="s">
        <v>28</v>
      </c>
      <c r="J290" s="1" t="s">
        <v>29</v>
      </c>
      <c r="K290" s="20">
        <v>44063.692361111112</v>
      </c>
      <c r="L290" s="20">
        <v>44058</v>
      </c>
      <c r="M290" s="1">
        <v>0</v>
      </c>
      <c r="N290" s="1">
        <v>1</v>
      </c>
      <c r="O290" s="1" t="s">
        <v>30</v>
      </c>
      <c r="P290" s="1" t="s">
        <v>72</v>
      </c>
      <c r="Q290" s="1">
        <v>5</v>
      </c>
      <c r="R290" s="1">
        <v>0</v>
      </c>
      <c r="S290" s="1" t="s">
        <v>568</v>
      </c>
      <c r="T290" s="1" t="s">
        <v>564</v>
      </c>
      <c r="U290" s="1" t="s">
        <v>32</v>
      </c>
      <c r="V290" s="3" t="str">
        <f t="shared" si="12"/>
        <v>No SLA</v>
      </c>
      <c r="W290" s="2">
        <f t="shared" si="13"/>
        <v>44064</v>
      </c>
      <c r="X290" s="27" t="str">
        <f t="shared" si="14"/>
        <v>Yes</v>
      </c>
    </row>
    <row r="291" spans="1:24" ht="12.75" x14ac:dyDescent="0.2">
      <c r="A291" s="1">
        <v>111486</v>
      </c>
      <c r="B291" s="20">
        <v>43782.969444444447</v>
      </c>
      <c r="C291" s="1" t="s">
        <v>405</v>
      </c>
      <c r="D291" s="1" t="s">
        <v>34</v>
      </c>
      <c r="E291" s="1" t="s">
        <v>35</v>
      </c>
      <c r="F291" s="1" t="s">
        <v>118</v>
      </c>
      <c r="G291" s="1" t="s">
        <v>563</v>
      </c>
      <c r="H291" s="1" t="s">
        <v>51</v>
      </c>
      <c r="I291" s="1" t="s">
        <v>28</v>
      </c>
      <c r="J291" s="1" t="s">
        <v>29</v>
      </c>
      <c r="K291" s="20">
        <v>44063.693055555559</v>
      </c>
      <c r="L291" s="20">
        <v>44058</v>
      </c>
      <c r="M291" s="1">
        <v>0</v>
      </c>
      <c r="N291" s="1">
        <v>1</v>
      </c>
      <c r="O291" s="1" t="s">
        <v>30</v>
      </c>
      <c r="P291" s="1" t="s">
        <v>160</v>
      </c>
      <c r="Q291" s="1">
        <v>4</v>
      </c>
      <c r="R291" s="1">
        <v>0</v>
      </c>
      <c r="S291" s="1" t="s">
        <v>568</v>
      </c>
      <c r="T291" s="1" t="s">
        <v>564</v>
      </c>
      <c r="U291" s="1" t="s">
        <v>32</v>
      </c>
      <c r="V291" s="3" t="str">
        <f t="shared" si="12"/>
        <v>No SLA</v>
      </c>
      <c r="W291" s="2">
        <f t="shared" si="13"/>
        <v>44064</v>
      </c>
      <c r="X291" s="27" t="str">
        <f t="shared" si="14"/>
        <v>Yes</v>
      </c>
    </row>
    <row r="292" spans="1:24" ht="12.75" x14ac:dyDescent="0.2">
      <c r="A292" s="1">
        <v>111487</v>
      </c>
      <c r="B292" s="20">
        <v>43783.969444444447</v>
      </c>
      <c r="C292" s="1" t="s">
        <v>223</v>
      </c>
      <c r="D292" s="1" t="s">
        <v>59</v>
      </c>
      <c r="E292" s="1" t="s">
        <v>60</v>
      </c>
      <c r="F292" s="1" t="s">
        <v>27</v>
      </c>
      <c r="G292" s="1" t="s">
        <v>562</v>
      </c>
      <c r="H292" s="1" t="s">
        <v>605</v>
      </c>
      <c r="I292" s="1" t="s">
        <v>28</v>
      </c>
      <c r="J292" s="1" t="s">
        <v>29</v>
      </c>
      <c r="K292" s="20">
        <v>44067.760416666664</v>
      </c>
      <c r="L292" s="20">
        <v>44059</v>
      </c>
      <c r="M292" s="1">
        <v>0</v>
      </c>
      <c r="N292" s="1">
        <v>1</v>
      </c>
      <c r="O292" s="1" t="s">
        <v>30</v>
      </c>
      <c r="P292" s="1" t="s">
        <v>31</v>
      </c>
      <c r="Q292" s="1">
        <v>8</v>
      </c>
      <c r="R292" s="1">
        <v>1</v>
      </c>
      <c r="S292" s="1" t="s">
        <v>568</v>
      </c>
      <c r="T292" s="1" t="s">
        <v>564</v>
      </c>
      <c r="U292" s="1" t="s">
        <v>32</v>
      </c>
      <c r="V292" s="3" t="str">
        <f t="shared" si="12"/>
        <v>SLA</v>
      </c>
      <c r="W292" s="2">
        <f t="shared" si="13"/>
        <v>44059.166666666664</v>
      </c>
      <c r="X292" s="27" t="str">
        <f t="shared" si="14"/>
        <v>NO</v>
      </c>
    </row>
    <row r="293" spans="1:24" ht="12.75" x14ac:dyDescent="0.2">
      <c r="A293" s="1">
        <v>111488</v>
      </c>
      <c r="B293" s="20">
        <v>43784.969444444447</v>
      </c>
      <c r="C293" s="1" t="s">
        <v>405</v>
      </c>
      <c r="D293" s="1" t="s">
        <v>34</v>
      </c>
      <c r="E293" s="1" t="s">
        <v>35</v>
      </c>
      <c r="F293" s="1" t="s">
        <v>118</v>
      </c>
      <c r="G293" s="1" t="s">
        <v>563</v>
      </c>
      <c r="H293" s="1" t="s">
        <v>51</v>
      </c>
      <c r="I293" s="1" t="s">
        <v>28</v>
      </c>
      <c r="J293" s="1" t="s">
        <v>29</v>
      </c>
      <c r="K293" s="20">
        <v>44067.753472222219</v>
      </c>
      <c r="L293" s="20">
        <v>44060</v>
      </c>
      <c r="M293" s="1">
        <v>0</v>
      </c>
      <c r="N293" s="1">
        <v>1</v>
      </c>
      <c r="O293" s="1" t="s">
        <v>30</v>
      </c>
      <c r="P293" s="1" t="s">
        <v>160</v>
      </c>
      <c r="Q293" s="1">
        <v>4</v>
      </c>
      <c r="R293" s="1">
        <v>0</v>
      </c>
      <c r="S293" s="1" t="s">
        <v>568</v>
      </c>
      <c r="T293" s="1" t="s">
        <v>564</v>
      </c>
      <c r="U293" s="1" t="s">
        <v>32</v>
      </c>
      <c r="V293" s="3" t="str">
        <f t="shared" si="12"/>
        <v>No SLA</v>
      </c>
      <c r="W293" s="2">
        <f t="shared" si="13"/>
        <v>44067</v>
      </c>
      <c r="X293" s="27" t="str">
        <f t="shared" si="14"/>
        <v>NO</v>
      </c>
    </row>
    <row r="294" spans="1:24" ht="12.75" x14ac:dyDescent="0.2">
      <c r="A294" s="1">
        <v>111489</v>
      </c>
      <c r="B294" s="20">
        <v>43785.969444444447</v>
      </c>
      <c r="C294" s="1" t="s">
        <v>407</v>
      </c>
      <c r="D294" s="1" t="s">
        <v>34</v>
      </c>
      <c r="E294" s="1" t="s">
        <v>35</v>
      </c>
      <c r="F294" s="1" t="s">
        <v>118</v>
      </c>
      <c r="G294" s="1" t="s">
        <v>563</v>
      </c>
      <c r="H294" s="1" t="s">
        <v>51</v>
      </c>
      <c r="I294" s="1" t="s">
        <v>28</v>
      </c>
      <c r="J294" s="1" t="s">
        <v>29</v>
      </c>
      <c r="K294" s="20">
        <v>44067.754166666666</v>
      </c>
      <c r="L294" s="20">
        <v>44061</v>
      </c>
      <c r="M294" s="1">
        <v>0</v>
      </c>
      <c r="N294" s="1">
        <v>1</v>
      </c>
      <c r="O294" s="1" t="s">
        <v>30</v>
      </c>
      <c r="P294" s="1" t="s">
        <v>160</v>
      </c>
      <c r="Q294" s="1">
        <v>5</v>
      </c>
      <c r="R294" s="1">
        <v>0</v>
      </c>
      <c r="S294" s="1" t="s">
        <v>568</v>
      </c>
      <c r="T294" s="1" t="s">
        <v>564</v>
      </c>
      <c r="U294" s="1" t="s">
        <v>32</v>
      </c>
      <c r="V294" s="3" t="str">
        <f t="shared" si="12"/>
        <v>No SLA</v>
      </c>
      <c r="W294" s="2">
        <f t="shared" si="13"/>
        <v>44068</v>
      </c>
      <c r="X294" s="27" t="str">
        <f t="shared" si="14"/>
        <v>Yes</v>
      </c>
    </row>
    <row r="295" spans="1:24" ht="12.75" x14ac:dyDescent="0.2">
      <c r="A295" s="1">
        <v>111490</v>
      </c>
      <c r="B295" s="20">
        <v>43786.969444444447</v>
      </c>
      <c r="C295" s="1" t="s">
        <v>406</v>
      </c>
      <c r="D295" s="1" t="s">
        <v>34</v>
      </c>
      <c r="E295" s="1" t="s">
        <v>35</v>
      </c>
      <c r="F295" s="1" t="s">
        <v>118</v>
      </c>
      <c r="G295" s="1" t="s">
        <v>563</v>
      </c>
      <c r="H295" s="1" t="s">
        <v>51</v>
      </c>
      <c r="I295" s="1" t="s">
        <v>28</v>
      </c>
      <c r="J295" s="1" t="s">
        <v>29</v>
      </c>
      <c r="K295" s="20">
        <v>44069.718055555553</v>
      </c>
      <c r="L295" s="20">
        <v>44063</v>
      </c>
      <c r="M295" s="1">
        <v>0</v>
      </c>
      <c r="N295" s="1">
        <v>1</v>
      </c>
      <c r="O295" s="1" t="s">
        <v>30</v>
      </c>
      <c r="P295" s="1" t="s">
        <v>160</v>
      </c>
      <c r="Q295" s="1">
        <v>5</v>
      </c>
      <c r="R295" s="1">
        <v>0</v>
      </c>
      <c r="S295" s="1" t="s">
        <v>568</v>
      </c>
      <c r="T295" s="1" t="s">
        <v>564</v>
      </c>
      <c r="U295" s="1" t="s">
        <v>32</v>
      </c>
      <c r="V295" s="3" t="str">
        <f t="shared" si="12"/>
        <v>No SLA</v>
      </c>
      <c r="W295" s="2">
        <f t="shared" si="13"/>
        <v>44070</v>
      </c>
      <c r="X295" s="27" t="str">
        <f t="shared" si="14"/>
        <v>Yes</v>
      </c>
    </row>
    <row r="296" spans="1:24" ht="12.75" x14ac:dyDescent="0.2">
      <c r="A296" s="1">
        <v>111491</v>
      </c>
      <c r="B296" s="20">
        <v>43787.969444444447</v>
      </c>
      <c r="C296" s="1" t="s">
        <v>213</v>
      </c>
      <c r="D296" s="1" t="s">
        <v>45</v>
      </c>
      <c r="E296" s="1" t="s">
        <v>46</v>
      </c>
      <c r="F296" s="1" t="s">
        <v>27</v>
      </c>
      <c r="G296" s="1" t="s">
        <v>562</v>
      </c>
      <c r="H296" s="1" t="s">
        <v>605</v>
      </c>
      <c r="I296" s="1" t="s">
        <v>28</v>
      </c>
      <c r="J296" s="1" t="s">
        <v>29</v>
      </c>
      <c r="K296" s="20">
        <v>44211.692361111112</v>
      </c>
      <c r="L296" s="20">
        <v>44063</v>
      </c>
      <c r="M296" s="1">
        <v>0</v>
      </c>
      <c r="N296" s="1">
        <v>1</v>
      </c>
      <c r="O296" s="1" t="s">
        <v>30</v>
      </c>
      <c r="P296" s="1" t="s">
        <v>31</v>
      </c>
      <c r="Q296" s="1">
        <v>11</v>
      </c>
      <c r="R296" s="1">
        <v>1</v>
      </c>
      <c r="S296" s="1" t="s">
        <v>568</v>
      </c>
      <c r="T296" s="1" t="s">
        <v>564</v>
      </c>
      <c r="U296" s="1" t="s">
        <v>44</v>
      </c>
      <c r="V296" s="3" t="str">
        <f t="shared" si="12"/>
        <v>SLA</v>
      </c>
      <c r="W296" s="2">
        <f t="shared" si="13"/>
        <v>44063.166666666664</v>
      </c>
      <c r="X296" s="27" t="str">
        <f t="shared" si="14"/>
        <v>NO</v>
      </c>
    </row>
    <row r="297" spans="1:24" ht="12.75" x14ac:dyDescent="0.2">
      <c r="A297" s="1">
        <v>111492</v>
      </c>
      <c r="B297" s="20">
        <v>43788.969444444447</v>
      </c>
      <c r="C297" s="1" t="s">
        <v>405</v>
      </c>
      <c r="D297" s="1" t="s">
        <v>34</v>
      </c>
      <c r="E297" s="1" t="s">
        <v>35</v>
      </c>
      <c r="F297" s="1" t="s">
        <v>118</v>
      </c>
      <c r="G297" s="1" t="s">
        <v>563</v>
      </c>
      <c r="H297" s="1" t="s">
        <v>51</v>
      </c>
      <c r="I297" s="1" t="s">
        <v>28</v>
      </c>
      <c r="J297" s="1" t="s">
        <v>29</v>
      </c>
      <c r="K297" s="20">
        <v>44078.725694444445</v>
      </c>
      <c r="L297" s="20">
        <v>44064</v>
      </c>
      <c r="M297" s="1">
        <v>0</v>
      </c>
      <c r="N297" s="1">
        <v>1</v>
      </c>
      <c r="O297" s="1" t="s">
        <v>30</v>
      </c>
      <c r="P297" s="1" t="s">
        <v>160</v>
      </c>
      <c r="Q297" s="1">
        <v>5</v>
      </c>
      <c r="R297" s="1">
        <v>0</v>
      </c>
      <c r="S297" s="1" t="s">
        <v>568</v>
      </c>
      <c r="T297" s="1" t="s">
        <v>564</v>
      </c>
      <c r="U297" s="1" t="s">
        <v>32</v>
      </c>
      <c r="V297" s="3" t="str">
        <f t="shared" si="12"/>
        <v>No SLA</v>
      </c>
      <c r="W297" s="2">
        <f t="shared" si="13"/>
        <v>44071</v>
      </c>
      <c r="X297" s="27" t="str">
        <f t="shared" si="14"/>
        <v>NO</v>
      </c>
    </row>
    <row r="298" spans="1:24" ht="12.75" x14ac:dyDescent="0.2">
      <c r="A298" s="1">
        <v>111493</v>
      </c>
      <c r="B298" s="20">
        <v>43789.969444444447</v>
      </c>
      <c r="C298" s="1" t="s">
        <v>201</v>
      </c>
      <c r="D298" s="1" t="s">
        <v>52</v>
      </c>
      <c r="E298" s="1" t="s">
        <v>53</v>
      </c>
      <c r="F298" s="1" t="s">
        <v>27</v>
      </c>
      <c r="G298" s="1" t="s">
        <v>562</v>
      </c>
      <c r="H298" s="1" t="s">
        <v>605</v>
      </c>
      <c r="I298" s="1" t="s">
        <v>28</v>
      </c>
      <c r="J298" s="1" t="s">
        <v>29</v>
      </c>
      <c r="K298" s="20">
        <v>44071.713888888888</v>
      </c>
      <c r="L298" s="20">
        <v>44066</v>
      </c>
      <c r="M298" s="1">
        <v>0</v>
      </c>
      <c r="N298" s="1">
        <v>1</v>
      </c>
      <c r="O298" s="1" t="s">
        <v>30</v>
      </c>
      <c r="P298" s="1" t="s">
        <v>38</v>
      </c>
      <c r="Q298" s="1">
        <v>12</v>
      </c>
      <c r="R298" s="1">
        <v>3</v>
      </c>
      <c r="S298" s="1" t="s">
        <v>568</v>
      </c>
      <c r="T298" s="1" t="s">
        <v>564</v>
      </c>
      <c r="U298" s="1" t="s">
        <v>32</v>
      </c>
      <c r="V298" s="3" t="str">
        <f t="shared" si="12"/>
        <v>SLA</v>
      </c>
      <c r="W298" s="2">
        <f t="shared" si="13"/>
        <v>44066.166666666664</v>
      </c>
      <c r="X298" s="27" t="str">
        <f t="shared" si="14"/>
        <v>NO</v>
      </c>
    </row>
    <row r="299" spans="1:24" ht="12.75" x14ac:dyDescent="0.2">
      <c r="A299" s="1">
        <v>111494</v>
      </c>
      <c r="B299" s="20">
        <v>43790.969444444447</v>
      </c>
      <c r="C299" s="1" t="s">
        <v>403</v>
      </c>
      <c r="D299" s="1" t="s">
        <v>42</v>
      </c>
      <c r="E299" s="1" t="s">
        <v>43</v>
      </c>
      <c r="F299" s="1" t="s">
        <v>118</v>
      </c>
      <c r="G299" s="1" t="s">
        <v>562</v>
      </c>
      <c r="H299" s="1" t="s">
        <v>605</v>
      </c>
      <c r="I299" s="1" t="s">
        <v>28</v>
      </c>
      <c r="J299" s="1" t="s">
        <v>29</v>
      </c>
      <c r="K299" s="20">
        <v>44083.743750000001</v>
      </c>
      <c r="L299" s="20">
        <v>44067</v>
      </c>
      <c r="M299" s="1">
        <v>0</v>
      </c>
      <c r="N299" s="1">
        <v>1</v>
      </c>
      <c r="O299" s="1" t="s">
        <v>30</v>
      </c>
      <c r="P299" s="1" t="s">
        <v>38</v>
      </c>
      <c r="Q299" s="1">
        <v>7</v>
      </c>
      <c r="R299" s="1">
        <v>1</v>
      </c>
      <c r="S299" s="1" t="s">
        <v>569</v>
      </c>
      <c r="T299" s="1" t="s">
        <v>389</v>
      </c>
      <c r="U299" s="1" t="s">
        <v>44</v>
      </c>
      <c r="V299" s="3" t="str">
        <f t="shared" si="12"/>
        <v>SLA</v>
      </c>
      <c r="W299" s="2">
        <f t="shared" si="13"/>
        <v>44074</v>
      </c>
      <c r="X299" s="27" t="str">
        <f t="shared" si="14"/>
        <v>NO</v>
      </c>
    </row>
    <row r="300" spans="1:24" ht="12.75" x14ac:dyDescent="0.2">
      <c r="A300" s="1">
        <v>111495</v>
      </c>
      <c r="B300" s="20">
        <v>43791.969444444447</v>
      </c>
      <c r="C300" s="1" t="s">
        <v>260</v>
      </c>
      <c r="D300" s="1" t="s">
        <v>85</v>
      </c>
      <c r="E300" s="1" t="s">
        <v>86</v>
      </c>
      <c r="F300" s="1" t="s">
        <v>87</v>
      </c>
      <c r="G300" s="1" t="s">
        <v>562</v>
      </c>
      <c r="H300" s="1" t="s">
        <v>605</v>
      </c>
      <c r="I300" s="1" t="s">
        <v>28</v>
      </c>
      <c r="J300" s="1" t="s">
        <v>29</v>
      </c>
      <c r="K300" s="20">
        <v>44097.768750000003</v>
      </c>
      <c r="L300" s="20">
        <v>44067</v>
      </c>
      <c r="M300" s="1">
        <v>0</v>
      </c>
      <c r="N300" s="1">
        <v>1</v>
      </c>
      <c r="O300" s="1" t="s">
        <v>30</v>
      </c>
      <c r="P300" s="1" t="s">
        <v>38</v>
      </c>
      <c r="Q300" s="1">
        <v>21</v>
      </c>
      <c r="R300" s="1">
        <v>2</v>
      </c>
      <c r="S300" s="1" t="s">
        <v>568</v>
      </c>
      <c r="T300" s="1" t="s">
        <v>564</v>
      </c>
      <c r="U300" s="1" t="s">
        <v>32</v>
      </c>
      <c r="V300" s="3" t="str">
        <f t="shared" si="12"/>
        <v>SLA</v>
      </c>
      <c r="W300" s="2">
        <f t="shared" si="13"/>
        <v>44070</v>
      </c>
      <c r="X300" s="27" t="str">
        <f t="shared" si="14"/>
        <v>NO</v>
      </c>
    </row>
    <row r="301" spans="1:24" ht="12.75" x14ac:dyDescent="0.2">
      <c r="A301" s="1">
        <v>111496</v>
      </c>
      <c r="B301" s="20">
        <v>43792.969444444447</v>
      </c>
      <c r="C301" s="1" t="s">
        <v>404</v>
      </c>
      <c r="D301" s="1" t="s">
        <v>34</v>
      </c>
      <c r="E301" s="1" t="s">
        <v>35</v>
      </c>
      <c r="F301" s="1" t="s">
        <v>118</v>
      </c>
      <c r="G301" s="1" t="s">
        <v>563</v>
      </c>
      <c r="H301" s="1" t="s">
        <v>51</v>
      </c>
      <c r="I301" s="1" t="s">
        <v>28</v>
      </c>
      <c r="J301" s="1" t="s">
        <v>29</v>
      </c>
      <c r="K301" s="20">
        <v>44078.725694444445</v>
      </c>
      <c r="L301" s="20">
        <v>44068</v>
      </c>
      <c r="M301" s="1">
        <v>0</v>
      </c>
      <c r="N301" s="1">
        <v>1</v>
      </c>
      <c r="O301" s="1" t="s">
        <v>30</v>
      </c>
      <c r="P301" s="1" t="s">
        <v>160</v>
      </c>
      <c r="Q301" s="1">
        <v>6</v>
      </c>
      <c r="R301" s="1">
        <v>0</v>
      </c>
      <c r="S301" s="1" t="s">
        <v>568</v>
      </c>
      <c r="T301" s="1" t="s">
        <v>564</v>
      </c>
      <c r="U301" s="1" t="s">
        <v>32</v>
      </c>
      <c r="V301" s="3" t="str">
        <f t="shared" si="12"/>
        <v>No SLA</v>
      </c>
      <c r="W301" s="2">
        <f t="shared" si="13"/>
        <v>44075</v>
      </c>
      <c r="X301" s="27" t="str">
        <f t="shared" si="14"/>
        <v>NO</v>
      </c>
    </row>
    <row r="302" spans="1:24" ht="12.75" x14ac:dyDescent="0.2">
      <c r="A302" s="1">
        <v>111497</v>
      </c>
      <c r="B302" s="20">
        <v>43793.969444444447</v>
      </c>
      <c r="C302" s="1" t="s">
        <v>371</v>
      </c>
      <c r="D302" s="1" t="s">
        <v>34</v>
      </c>
      <c r="E302" s="1" t="s">
        <v>35</v>
      </c>
      <c r="F302" s="1" t="s">
        <v>118</v>
      </c>
      <c r="G302" s="1" t="s">
        <v>563</v>
      </c>
      <c r="H302" s="1" t="s">
        <v>51</v>
      </c>
      <c r="I302" s="1" t="s">
        <v>28</v>
      </c>
      <c r="J302" s="1" t="s">
        <v>29</v>
      </c>
      <c r="K302" s="20">
        <v>44085.720833333333</v>
      </c>
      <c r="L302" s="20">
        <v>44070</v>
      </c>
      <c r="M302" s="1">
        <v>0</v>
      </c>
      <c r="N302" s="1">
        <v>1</v>
      </c>
      <c r="O302" s="1" t="s">
        <v>30</v>
      </c>
      <c r="P302" s="1" t="s">
        <v>160</v>
      </c>
      <c r="Q302" s="1">
        <v>4</v>
      </c>
      <c r="R302" s="1">
        <v>0</v>
      </c>
      <c r="S302" s="1" t="s">
        <v>568</v>
      </c>
      <c r="T302" s="1" t="s">
        <v>564</v>
      </c>
      <c r="U302" s="1" t="s">
        <v>32</v>
      </c>
      <c r="V302" s="3" t="str">
        <f t="shared" si="12"/>
        <v>No SLA</v>
      </c>
      <c r="W302" s="2">
        <f t="shared" si="13"/>
        <v>44077</v>
      </c>
      <c r="X302" s="27" t="str">
        <f t="shared" si="14"/>
        <v>NO</v>
      </c>
    </row>
    <row r="303" spans="1:24" ht="12.75" x14ac:dyDescent="0.2">
      <c r="A303" s="1">
        <v>111498</v>
      </c>
      <c r="B303" s="20">
        <v>43794.969444444447</v>
      </c>
      <c r="C303" s="1" t="s">
        <v>261</v>
      </c>
      <c r="D303" s="1" t="s">
        <v>65</v>
      </c>
      <c r="E303" s="1" t="s">
        <v>66</v>
      </c>
      <c r="F303" s="1" t="s">
        <v>87</v>
      </c>
      <c r="G303" s="1" t="s">
        <v>562</v>
      </c>
      <c r="H303" s="1" t="s">
        <v>605</v>
      </c>
      <c r="I303" s="1" t="s">
        <v>28</v>
      </c>
      <c r="J303" s="1" t="s">
        <v>29</v>
      </c>
      <c r="K303" s="20">
        <v>44095.595138888886</v>
      </c>
      <c r="L303" s="20">
        <v>44070</v>
      </c>
      <c r="M303" s="1">
        <v>0</v>
      </c>
      <c r="N303" s="1">
        <v>1</v>
      </c>
      <c r="O303" s="1" t="s">
        <v>30</v>
      </c>
      <c r="P303" s="1" t="s">
        <v>38</v>
      </c>
      <c r="Q303" s="1">
        <v>18</v>
      </c>
      <c r="R303" s="1">
        <v>3</v>
      </c>
      <c r="S303" s="1" t="s">
        <v>568</v>
      </c>
      <c r="T303" s="1" t="s">
        <v>564</v>
      </c>
      <c r="U303" s="1" t="s">
        <v>32</v>
      </c>
      <c r="V303" s="3" t="str">
        <f t="shared" si="12"/>
        <v>SLA</v>
      </c>
      <c r="W303" s="2">
        <f t="shared" si="13"/>
        <v>44075</v>
      </c>
      <c r="X303" s="27" t="str">
        <f t="shared" si="14"/>
        <v>NO</v>
      </c>
    </row>
    <row r="304" spans="1:24" ht="12.75" x14ac:dyDescent="0.2">
      <c r="A304" s="1">
        <v>111499</v>
      </c>
      <c r="B304" s="20">
        <v>43795.969444444447</v>
      </c>
      <c r="C304" s="1" t="s">
        <v>401</v>
      </c>
      <c r="D304" s="1" t="s">
        <v>34</v>
      </c>
      <c r="E304" s="1" t="s">
        <v>35</v>
      </c>
      <c r="F304" s="1" t="s">
        <v>118</v>
      </c>
      <c r="G304" s="1" t="s">
        <v>563</v>
      </c>
      <c r="H304" s="1" t="s">
        <v>51</v>
      </c>
      <c r="I304" s="1" t="s">
        <v>28</v>
      </c>
      <c r="J304" s="1" t="s">
        <v>29</v>
      </c>
      <c r="K304" s="20">
        <v>44095.710416666669</v>
      </c>
      <c r="L304" s="20">
        <v>44077</v>
      </c>
      <c r="M304" s="1">
        <v>0</v>
      </c>
      <c r="N304" s="1">
        <v>1</v>
      </c>
      <c r="O304" s="1" t="s">
        <v>30</v>
      </c>
      <c r="P304" s="1" t="s">
        <v>160</v>
      </c>
      <c r="Q304" s="1">
        <v>4</v>
      </c>
      <c r="R304" s="1">
        <v>0</v>
      </c>
      <c r="S304" s="1" t="s">
        <v>568</v>
      </c>
      <c r="T304" s="1" t="s">
        <v>564</v>
      </c>
      <c r="U304" s="1" t="s">
        <v>32</v>
      </c>
      <c r="V304" s="3" t="str">
        <f t="shared" si="12"/>
        <v>No SLA</v>
      </c>
      <c r="W304" s="2">
        <f t="shared" si="13"/>
        <v>44084</v>
      </c>
      <c r="X304" s="27" t="str">
        <f t="shared" si="14"/>
        <v>NO</v>
      </c>
    </row>
    <row r="305" spans="1:24" ht="12.75" x14ac:dyDescent="0.2">
      <c r="A305" s="1">
        <v>111500</v>
      </c>
      <c r="B305" s="20">
        <v>43796.969444444447</v>
      </c>
      <c r="C305" s="1" t="s">
        <v>402</v>
      </c>
      <c r="D305" s="1" t="s">
        <v>25</v>
      </c>
      <c r="E305" s="1" t="s">
        <v>26</v>
      </c>
      <c r="F305" s="1" t="s">
        <v>118</v>
      </c>
      <c r="G305" s="1" t="s">
        <v>562</v>
      </c>
      <c r="H305" s="1" t="s">
        <v>605</v>
      </c>
      <c r="I305" s="1" t="s">
        <v>28</v>
      </c>
      <c r="J305" s="1" t="s">
        <v>29</v>
      </c>
      <c r="K305" s="20">
        <v>44085.611111111109</v>
      </c>
      <c r="L305" s="20">
        <v>44078</v>
      </c>
      <c r="M305" s="1">
        <v>0</v>
      </c>
      <c r="N305" s="1">
        <v>1</v>
      </c>
      <c r="O305" s="1" t="s">
        <v>30</v>
      </c>
      <c r="P305" s="1" t="s">
        <v>31</v>
      </c>
      <c r="Q305" s="1">
        <v>5</v>
      </c>
      <c r="R305" s="1">
        <v>1</v>
      </c>
      <c r="S305" s="1" t="s">
        <v>568</v>
      </c>
      <c r="T305" s="1" t="s">
        <v>564</v>
      </c>
      <c r="U305" s="1" t="s">
        <v>32</v>
      </c>
      <c r="V305" s="3" t="str">
        <f t="shared" si="12"/>
        <v>SLA</v>
      </c>
      <c r="W305" s="2">
        <f t="shared" si="13"/>
        <v>44085</v>
      </c>
      <c r="X305" s="27" t="str">
        <f t="shared" si="14"/>
        <v>NO</v>
      </c>
    </row>
    <row r="306" spans="1:24" ht="12.75" x14ac:dyDescent="0.2">
      <c r="A306" s="1">
        <v>111501</v>
      </c>
      <c r="B306" s="20">
        <v>43797.969444444447</v>
      </c>
      <c r="C306" s="1" t="s">
        <v>90</v>
      </c>
      <c r="D306" s="1" t="s">
        <v>91</v>
      </c>
      <c r="E306" s="1" t="s">
        <v>92</v>
      </c>
      <c r="F306" s="1" t="s">
        <v>87</v>
      </c>
      <c r="G306" s="1" t="s">
        <v>562</v>
      </c>
      <c r="H306" s="1" t="s">
        <v>605</v>
      </c>
      <c r="I306" s="1" t="s">
        <v>28</v>
      </c>
      <c r="J306" s="1" t="s">
        <v>29</v>
      </c>
      <c r="K306" s="20">
        <v>44270.788888888892</v>
      </c>
      <c r="L306" s="20">
        <v>44086</v>
      </c>
      <c r="M306" s="1">
        <v>0</v>
      </c>
      <c r="N306" s="1">
        <v>1</v>
      </c>
      <c r="O306" s="1" t="s">
        <v>30</v>
      </c>
      <c r="P306" s="1" t="s">
        <v>38</v>
      </c>
      <c r="Q306" s="1">
        <v>59</v>
      </c>
      <c r="R306" s="1">
        <v>8</v>
      </c>
      <c r="S306" s="1" t="s">
        <v>568</v>
      </c>
      <c r="T306" s="1" t="s">
        <v>564</v>
      </c>
      <c r="U306" s="1" t="s">
        <v>32</v>
      </c>
      <c r="V306" s="3" t="str">
        <f t="shared" si="12"/>
        <v>SLA</v>
      </c>
      <c r="W306" s="2">
        <f t="shared" si="13"/>
        <v>44090</v>
      </c>
      <c r="X306" s="27" t="str">
        <f t="shared" si="14"/>
        <v>NO</v>
      </c>
    </row>
    <row r="307" spans="1:24" ht="12.75" x14ac:dyDescent="0.2">
      <c r="A307" s="1">
        <v>111504</v>
      </c>
      <c r="B307" s="20">
        <v>43798.969444444447</v>
      </c>
      <c r="C307" s="1" t="s">
        <v>400</v>
      </c>
      <c r="D307" s="1" t="s">
        <v>145</v>
      </c>
      <c r="E307" s="1" t="s">
        <v>146</v>
      </c>
      <c r="F307" s="1" t="s">
        <v>118</v>
      </c>
      <c r="G307" s="1" t="s">
        <v>563</v>
      </c>
      <c r="H307" s="1" t="s">
        <v>605</v>
      </c>
      <c r="I307" s="1" t="s">
        <v>64</v>
      </c>
      <c r="J307" s="1" t="s">
        <v>29</v>
      </c>
      <c r="K307" s="20">
        <v>44099.400694444441</v>
      </c>
      <c r="L307" s="20">
        <v>44089</v>
      </c>
      <c r="M307" s="1">
        <v>0</v>
      </c>
      <c r="N307" s="1">
        <v>1</v>
      </c>
      <c r="O307" s="1" t="s">
        <v>30</v>
      </c>
      <c r="P307" s="1" t="s">
        <v>41</v>
      </c>
      <c r="Q307" s="1">
        <v>5</v>
      </c>
      <c r="R307" s="1">
        <v>0</v>
      </c>
      <c r="S307" s="1" t="s">
        <v>569</v>
      </c>
      <c r="T307" s="1" t="s">
        <v>389</v>
      </c>
      <c r="U307" s="1" t="s">
        <v>32</v>
      </c>
      <c r="V307" s="3" t="str">
        <f t="shared" si="12"/>
        <v>SLA</v>
      </c>
      <c r="W307" s="2">
        <f t="shared" si="13"/>
        <v>44096</v>
      </c>
      <c r="X307" s="27" t="str">
        <f t="shared" si="14"/>
        <v>NO</v>
      </c>
    </row>
    <row r="308" spans="1:24" ht="12.75" x14ac:dyDescent="0.2">
      <c r="A308" s="1">
        <v>111506</v>
      </c>
      <c r="B308" s="20">
        <v>43799.969444444447</v>
      </c>
      <c r="C308" s="1" t="s">
        <v>94</v>
      </c>
      <c r="D308" s="1" t="s">
        <v>85</v>
      </c>
      <c r="E308" s="1" t="s">
        <v>86</v>
      </c>
      <c r="F308" s="1" t="s">
        <v>87</v>
      </c>
      <c r="G308" s="1" t="s">
        <v>562</v>
      </c>
      <c r="H308" s="1" t="s">
        <v>605</v>
      </c>
      <c r="I308" s="1" t="s">
        <v>28</v>
      </c>
      <c r="J308" s="1" t="s">
        <v>47</v>
      </c>
      <c r="K308" s="20">
        <v>44174.520833333336</v>
      </c>
      <c r="L308" s="20">
        <v>44098</v>
      </c>
      <c r="M308" s="1">
        <v>1</v>
      </c>
      <c r="N308" s="1">
        <v>0</v>
      </c>
      <c r="O308" s="1" t="s">
        <v>37</v>
      </c>
      <c r="P308" s="1" t="s">
        <v>38</v>
      </c>
      <c r="Q308" s="1">
        <v>31</v>
      </c>
      <c r="R308" s="1">
        <v>3</v>
      </c>
      <c r="S308" s="1" t="s">
        <v>568</v>
      </c>
      <c r="T308" s="1" t="s">
        <v>564</v>
      </c>
      <c r="U308" s="1" t="s">
        <v>32</v>
      </c>
      <c r="V308" s="3" t="str">
        <f t="shared" si="12"/>
        <v>SLA</v>
      </c>
      <c r="W308" s="2">
        <f t="shared" si="13"/>
        <v>44103</v>
      </c>
      <c r="X308" s="27" t="str">
        <f t="shared" si="14"/>
        <v>NO</v>
      </c>
    </row>
    <row r="309" spans="1:24" ht="12.75" x14ac:dyDescent="0.2">
      <c r="A309" s="1">
        <v>111507</v>
      </c>
      <c r="B309" s="20">
        <v>43800.969444444447</v>
      </c>
      <c r="C309" s="1" t="s">
        <v>396</v>
      </c>
      <c r="D309" s="1" t="s">
        <v>45</v>
      </c>
      <c r="E309" s="1" t="s">
        <v>46</v>
      </c>
      <c r="F309" s="1" t="s">
        <v>118</v>
      </c>
      <c r="G309" s="1" t="s">
        <v>562</v>
      </c>
      <c r="H309" s="1" t="s">
        <v>605</v>
      </c>
      <c r="I309" s="1" t="s">
        <v>28</v>
      </c>
      <c r="J309" s="1" t="s">
        <v>29</v>
      </c>
      <c r="K309" s="20">
        <v>44118.71875</v>
      </c>
      <c r="L309" s="20">
        <v>44098</v>
      </c>
      <c r="M309" s="1">
        <v>0</v>
      </c>
      <c r="N309" s="1">
        <v>1</v>
      </c>
      <c r="O309" s="1" t="s">
        <v>30</v>
      </c>
      <c r="P309" s="1" t="s">
        <v>31</v>
      </c>
      <c r="Q309" s="1">
        <v>16</v>
      </c>
      <c r="R309" s="1">
        <v>3</v>
      </c>
      <c r="S309" s="1" t="s">
        <v>568</v>
      </c>
      <c r="T309" s="1" t="s">
        <v>564</v>
      </c>
      <c r="U309" s="1" t="s">
        <v>32</v>
      </c>
      <c r="V309" s="3" t="str">
        <f t="shared" si="12"/>
        <v>SLA</v>
      </c>
      <c r="W309" s="2">
        <f t="shared" si="13"/>
        <v>44105</v>
      </c>
      <c r="X309" s="27" t="str">
        <f t="shared" si="14"/>
        <v>NO</v>
      </c>
    </row>
    <row r="310" spans="1:24" ht="12.75" x14ac:dyDescent="0.2">
      <c r="A310" s="1">
        <v>111508</v>
      </c>
      <c r="B310" s="20">
        <v>43801.969444444447</v>
      </c>
      <c r="C310" s="1" t="s">
        <v>196</v>
      </c>
      <c r="D310" s="1" t="s">
        <v>49</v>
      </c>
      <c r="E310" s="1" t="s">
        <v>50</v>
      </c>
      <c r="F310" s="1" t="s">
        <v>192</v>
      </c>
      <c r="G310" s="1" t="s">
        <v>562</v>
      </c>
      <c r="H310" s="1" t="s">
        <v>51</v>
      </c>
      <c r="I310" s="1" t="s">
        <v>28</v>
      </c>
      <c r="J310" s="1" t="s">
        <v>47</v>
      </c>
      <c r="K310" s="20">
        <v>44221.504166666666</v>
      </c>
      <c r="L310" s="20">
        <v>45014</v>
      </c>
      <c r="M310" s="1">
        <v>0</v>
      </c>
      <c r="N310" s="1">
        <v>0</v>
      </c>
      <c r="O310" s="1" t="s">
        <v>110</v>
      </c>
      <c r="P310" s="1" t="s">
        <v>38</v>
      </c>
      <c r="Q310" s="1">
        <v>15</v>
      </c>
      <c r="R310" s="1">
        <v>2</v>
      </c>
      <c r="S310" s="1" t="s">
        <v>569</v>
      </c>
      <c r="T310" s="1" t="s">
        <v>389</v>
      </c>
      <c r="U310" s="1" t="s">
        <v>47</v>
      </c>
      <c r="V310" s="3" t="str">
        <f t="shared" si="12"/>
        <v>No SLA</v>
      </c>
      <c r="W310" s="2">
        <f t="shared" si="13"/>
        <v>45028</v>
      </c>
      <c r="X310" s="27" t="str">
        <f t="shared" si="14"/>
        <v>Yes</v>
      </c>
    </row>
    <row r="311" spans="1:24" ht="12.75" x14ac:dyDescent="0.2">
      <c r="A311" s="1">
        <v>111509</v>
      </c>
      <c r="B311" s="20">
        <v>43802.969444444447</v>
      </c>
      <c r="C311" s="1" t="s">
        <v>395</v>
      </c>
      <c r="D311" s="1" t="s">
        <v>145</v>
      </c>
      <c r="E311" s="1" t="s">
        <v>146</v>
      </c>
      <c r="F311" s="1" t="s">
        <v>118</v>
      </c>
      <c r="G311" s="1" t="s">
        <v>563</v>
      </c>
      <c r="H311" s="1" t="s">
        <v>51</v>
      </c>
      <c r="I311" s="1" t="s">
        <v>64</v>
      </c>
      <c r="J311" s="1" t="s">
        <v>29</v>
      </c>
      <c r="K311" s="20">
        <v>44127.863888888889</v>
      </c>
      <c r="L311" s="20">
        <v>44103</v>
      </c>
      <c r="M311" s="1">
        <v>0</v>
      </c>
      <c r="N311" s="1">
        <v>1</v>
      </c>
      <c r="O311" s="1" t="s">
        <v>30</v>
      </c>
      <c r="P311" s="1" t="s">
        <v>41</v>
      </c>
      <c r="Q311" s="1">
        <v>4</v>
      </c>
      <c r="R311" s="1">
        <v>0</v>
      </c>
      <c r="S311" s="1" t="s">
        <v>569</v>
      </c>
      <c r="T311" s="1" t="s">
        <v>389</v>
      </c>
      <c r="U311" s="1" t="s">
        <v>32</v>
      </c>
      <c r="V311" s="3" t="str">
        <f t="shared" si="12"/>
        <v>No SLA</v>
      </c>
      <c r="W311" s="2">
        <f t="shared" si="13"/>
        <v>44110</v>
      </c>
      <c r="X311" s="27" t="str">
        <f t="shared" si="14"/>
        <v>NO</v>
      </c>
    </row>
    <row r="312" spans="1:24" ht="12.75" x14ac:dyDescent="0.2">
      <c r="A312" s="1">
        <v>111510</v>
      </c>
      <c r="B312" s="20">
        <v>43803.969444444447</v>
      </c>
      <c r="C312" s="1" t="s">
        <v>398</v>
      </c>
      <c r="D312" s="1" t="s">
        <v>91</v>
      </c>
      <c r="E312" s="1" t="s">
        <v>92</v>
      </c>
      <c r="F312" s="1" t="s">
        <v>118</v>
      </c>
      <c r="G312" s="1" t="s">
        <v>562</v>
      </c>
      <c r="H312" s="1" t="s">
        <v>51</v>
      </c>
      <c r="I312" s="1" t="s">
        <v>28</v>
      </c>
      <c r="J312" s="1" t="s">
        <v>29</v>
      </c>
      <c r="K312" s="20">
        <v>44111.665277777778</v>
      </c>
      <c r="L312" s="20">
        <v>44103</v>
      </c>
      <c r="M312" s="1">
        <v>0</v>
      </c>
      <c r="N312" s="1">
        <v>1</v>
      </c>
      <c r="O312" s="1" t="s">
        <v>30</v>
      </c>
      <c r="P312" s="1" t="s">
        <v>38</v>
      </c>
      <c r="Q312" s="1">
        <v>8</v>
      </c>
      <c r="R312" s="1">
        <v>5</v>
      </c>
      <c r="S312" s="1" t="s">
        <v>569</v>
      </c>
      <c r="T312" s="1" t="s">
        <v>389</v>
      </c>
      <c r="U312" s="1" t="s">
        <v>44</v>
      </c>
      <c r="V312" s="3" t="str">
        <f t="shared" si="12"/>
        <v>No SLA</v>
      </c>
      <c r="W312" s="2">
        <f t="shared" si="13"/>
        <v>44110</v>
      </c>
      <c r="X312" s="27" t="str">
        <f t="shared" si="14"/>
        <v>NO</v>
      </c>
    </row>
    <row r="313" spans="1:24" ht="12.75" x14ac:dyDescent="0.2">
      <c r="A313" s="1">
        <v>111511</v>
      </c>
      <c r="B313" s="20">
        <v>43804.969444444447</v>
      </c>
      <c r="C313" s="1" t="s">
        <v>222</v>
      </c>
      <c r="D313" s="1" t="s">
        <v>56</v>
      </c>
      <c r="E313" s="1" t="s">
        <v>57</v>
      </c>
      <c r="F313" s="1" t="s">
        <v>27</v>
      </c>
      <c r="G313" s="1" t="s">
        <v>563</v>
      </c>
      <c r="H313" s="1" t="s">
        <v>51</v>
      </c>
      <c r="I313" s="1" t="s">
        <v>58</v>
      </c>
      <c r="J313" s="1" t="s">
        <v>29</v>
      </c>
      <c r="K313" s="20">
        <v>44111.581250000003</v>
      </c>
      <c r="L313" s="20">
        <v>44102</v>
      </c>
      <c r="M313" s="1">
        <v>0</v>
      </c>
      <c r="N313" s="1">
        <v>1</v>
      </c>
      <c r="O313" s="1" t="s">
        <v>30</v>
      </c>
      <c r="P313" s="1" t="s">
        <v>41</v>
      </c>
      <c r="Q313" s="1">
        <v>5</v>
      </c>
      <c r="R313" s="1">
        <v>0</v>
      </c>
      <c r="S313" s="1" t="s">
        <v>568</v>
      </c>
      <c r="T313" s="1" t="s">
        <v>565</v>
      </c>
      <c r="U313" s="1" t="s">
        <v>32</v>
      </c>
      <c r="V313" s="3" t="str">
        <f t="shared" si="12"/>
        <v>No SLA</v>
      </c>
      <c r="W313" s="2">
        <f t="shared" si="13"/>
        <v>44102.166666666664</v>
      </c>
      <c r="X313" s="27" t="str">
        <f t="shared" si="14"/>
        <v>NO</v>
      </c>
    </row>
    <row r="314" spans="1:24" ht="12.75" x14ac:dyDescent="0.2">
      <c r="A314" s="1">
        <v>111512</v>
      </c>
      <c r="B314" s="20">
        <v>43805.969444444447</v>
      </c>
      <c r="C314" s="1" t="s">
        <v>399</v>
      </c>
      <c r="D314" s="1" t="s">
        <v>157</v>
      </c>
      <c r="E314" s="1" t="s">
        <v>158</v>
      </c>
      <c r="F314" s="1" t="s">
        <v>118</v>
      </c>
      <c r="G314" s="1" t="s">
        <v>563</v>
      </c>
      <c r="H314" s="1" t="s">
        <v>605</v>
      </c>
      <c r="I314" s="1" t="s">
        <v>58</v>
      </c>
      <c r="J314" s="1" t="s">
        <v>47</v>
      </c>
      <c r="K314" s="20">
        <v>44104.484722222223</v>
      </c>
      <c r="L314" s="20">
        <v>44105</v>
      </c>
      <c r="M314" s="1">
        <v>1</v>
      </c>
      <c r="N314" s="1">
        <v>1</v>
      </c>
      <c r="O314" s="1" t="s">
        <v>80</v>
      </c>
      <c r="P314" s="1" t="s">
        <v>41</v>
      </c>
      <c r="Q314" s="1">
        <v>2</v>
      </c>
      <c r="R314" s="1">
        <v>0</v>
      </c>
      <c r="S314" s="1" t="s">
        <v>569</v>
      </c>
      <c r="T314" s="1" t="s">
        <v>389</v>
      </c>
      <c r="U314" s="1" t="s">
        <v>32</v>
      </c>
      <c r="V314" s="3" t="str">
        <f t="shared" si="12"/>
        <v>SLA</v>
      </c>
      <c r="W314" s="2">
        <f t="shared" si="13"/>
        <v>44112</v>
      </c>
      <c r="X314" s="27" t="str">
        <f t="shared" si="14"/>
        <v>Yes</v>
      </c>
    </row>
    <row r="315" spans="1:24" ht="12.75" x14ac:dyDescent="0.2">
      <c r="A315" s="1">
        <v>111513</v>
      </c>
      <c r="B315" s="20">
        <v>43806.969444444447</v>
      </c>
      <c r="C315" s="1" t="s">
        <v>399</v>
      </c>
      <c r="D315" s="1" t="s">
        <v>157</v>
      </c>
      <c r="E315" s="1" t="s">
        <v>158</v>
      </c>
      <c r="F315" s="1" t="s">
        <v>118</v>
      </c>
      <c r="G315" s="1" t="s">
        <v>563</v>
      </c>
      <c r="H315" s="1" t="s">
        <v>605</v>
      </c>
      <c r="I315" s="1" t="s">
        <v>58</v>
      </c>
      <c r="J315" s="1" t="s">
        <v>47</v>
      </c>
      <c r="K315" s="20">
        <v>44104.511111111111</v>
      </c>
      <c r="L315" s="20">
        <v>44105</v>
      </c>
      <c r="M315" s="1">
        <v>1</v>
      </c>
      <c r="N315" s="1">
        <v>1</v>
      </c>
      <c r="O315" s="1" t="s">
        <v>80</v>
      </c>
      <c r="P315" s="1" t="s">
        <v>41</v>
      </c>
      <c r="Q315" s="1">
        <v>2</v>
      </c>
      <c r="R315" s="1">
        <v>0</v>
      </c>
      <c r="S315" s="1" t="s">
        <v>569</v>
      </c>
      <c r="T315" s="1" t="s">
        <v>389</v>
      </c>
      <c r="U315" s="1" t="s">
        <v>32</v>
      </c>
      <c r="V315" s="3" t="str">
        <f t="shared" si="12"/>
        <v>SLA</v>
      </c>
      <c r="W315" s="2">
        <f t="shared" si="13"/>
        <v>44112</v>
      </c>
      <c r="X315" s="27" t="str">
        <f t="shared" si="14"/>
        <v>Yes</v>
      </c>
    </row>
    <row r="316" spans="1:24" ht="12.75" x14ac:dyDescent="0.2">
      <c r="A316" s="1">
        <v>111514</v>
      </c>
      <c r="B316" s="20">
        <v>43807.969444444447</v>
      </c>
      <c r="C316" s="1" t="s">
        <v>399</v>
      </c>
      <c r="D316" s="1" t="s">
        <v>157</v>
      </c>
      <c r="E316" s="1" t="s">
        <v>158</v>
      </c>
      <c r="F316" s="1" t="s">
        <v>118</v>
      </c>
      <c r="G316" s="1" t="s">
        <v>563</v>
      </c>
      <c r="H316" s="1" t="s">
        <v>605</v>
      </c>
      <c r="I316" s="1" t="s">
        <v>58</v>
      </c>
      <c r="J316" s="1" t="s">
        <v>47</v>
      </c>
      <c r="K316" s="20">
        <v>44104.512499999997</v>
      </c>
      <c r="L316" s="20">
        <v>44105</v>
      </c>
      <c r="M316" s="1">
        <v>1</v>
      </c>
      <c r="N316" s="1">
        <v>1</v>
      </c>
      <c r="O316" s="1" t="s">
        <v>80</v>
      </c>
      <c r="P316" s="1" t="s">
        <v>41</v>
      </c>
      <c r="Q316" s="1">
        <v>2</v>
      </c>
      <c r="R316" s="1">
        <v>0</v>
      </c>
      <c r="S316" s="1" t="s">
        <v>568</v>
      </c>
      <c r="T316" s="1" t="s">
        <v>389</v>
      </c>
      <c r="U316" s="1" t="s">
        <v>32</v>
      </c>
      <c r="V316" s="3" t="str">
        <f t="shared" si="12"/>
        <v>SLA</v>
      </c>
      <c r="W316" s="2">
        <f t="shared" si="13"/>
        <v>44112</v>
      </c>
      <c r="X316" s="27" t="str">
        <f t="shared" si="14"/>
        <v>Yes</v>
      </c>
    </row>
    <row r="317" spans="1:24" ht="12.75" x14ac:dyDescent="0.2">
      <c r="A317" s="1">
        <v>111515</v>
      </c>
      <c r="B317" s="20">
        <v>43808.969444444447</v>
      </c>
      <c r="C317" s="1" t="s">
        <v>542</v>
      </c>
      <c r="D317" s="1" t="s">
        <v>49</v>
      </c>
      <c r="E317" s="1" t="s">
        <v>50</v>
      </c>
      <c r="F317" s="1" t="s">
        <v>192</v>
      </c>
      <c r="G317" s="1" t="s">
        <v>562</v>
      </c>
      <c r="H317" s="1" t="s">
        <v>51</v>
      </c>
      <c r="I317" s="1" t="s">
        <v>28</v>
      </c>
      <c r="J317" s="1" t="s">
        <v>29</v>
      </c>
      <c r="K317" s="20">
        <v>44246.701388888891</v>
      </c>
      <c r="L317" s="20">
        <v>44105</v>
      </c>
      <c r="M317" s="1">
        <v>0</v>
      </c>
      <c r="N317" s="1">
        <v>1</v>
      </c>
      <c r="O317" s="1" t="s">
        <v>30</v>
      </c>
      <c r="P317" s="1" t="s">
        <v>38</v>
      </c>
      <c r="Q317" s="1">
        <v>23</v>
      </c>
      <c r="R317" s="1">
        <v>2</v>
      </c>
      <c r="S317" s="1" t="s">
        <v>569</v>
      </c>
      <c r="T317" s="1" t="s">
        <v>389</v>
      </c>
      <c r="U317" s="1" t="s">
        <v>44</v>
      </c>
      <c r="V317" s="3" t="str">
        <f t="shared" si="12"/>
        <v>No SLA</v>
      </c>
      <c r="W317" s="2">
        <f t="shared" si="13"/>
        <v>44119</v>
      </c>
      <c r="X317" s="27" t="str">
        <f t="shared" si="14"/>
        <v>NO</v>
      </c>
    </row>
    <row r="318" spans="1:24" ht="12.75" x14ac:dyDescent="0.2">
      <c r="A318" s="1">
        <v>111516</v>
      </c>
      <c r="B318" s="20">
        <v>43809.969444444447</v>
      </c>
      <c r="C318" s="1" t="s">
        <v>153</v>
      </c>
      <c r="D318" s="1" t="s">
        <v>145</v>
      </c>
      <c r="E318" s="1" t="s">
        <v>146</v>
      </c>
      <c r="F318" s="1" t="s">
        <v>118</v>
      </c>
      <c r="G318" s="1" t="s">
        <v>563</v>
      </c>
      <c r="H318" s="1" t="s">
        <v>605</v>
      </c>
      <c r="I318" s="1" t="s">
        <v>58</v>
      </c>
      <c r="J318" s="1" t="s">
        <v>29</v>
      </c>
      <c r="K318" s="20">
        <v>44127.865277777775</v>
      </c>
      <c r="L318" s="20">
        <v>44110</v>
      </c>
      <c r="M318" s="1">
        <v>0</v>
      </c>
      <c r="N318" s="1">
        <v>1</v>
      </c>
      <c r="O318" s="1" t="s">
        <v>30</v>
      </c>
      <c r="P318" s="1" t="s">
        <v>41</v>
      </c>
      <c r="Q318" s="1">
        <v>4</v>
      </c>
      <c r="R318" s="1">
        <v>0</v>
      </c>
      <c r="S318" s="1" t="s">
        <v>569</v>
      </c>
      <c r="T318" s="1" t="s">
        <v>389</v>
      </c>
      <c r="U318" s="1" t="s">
        <v>32</v>
      </c>
      <c r="V318" s="3" t="str">
        <f t="shared" si="12"/>
        <v>SLA</v>
      </c>
      <c r="W318" s="2">
        <f t="shared" si="13"/>
        <v>44117</v>
      </c>
      <c r="X318" s="27" t="str">
        <f t="shared" si="14"/>
        <v>NO</v>
      </c>
    </row>
    <row r="319" spans="1:24" ht="12.75" x14ac:dyDescent="0.2">
      <c r="A319" s="1">
        <v>111517</v>
      </c>
      <c r="B319" s="20">
        <v>43810.969444444447</v>
      </c>
      <c r="C319" s="1" t="s">
        <v>259</v>
      </c>
      <c r="D319" s="1" t="s">
        <v>45</v>
      </c>
      <c r="E319" s="1" t="s">
        <v>46</v>
      </c>
      <c r="F319" s="1" t="s">
        <v>87</v>
      </c>
      <c r="G319" s="1" t="s">
        <v>562</v>
      </c>
      <c r="H319" s="1" t="s">
        <v>605</v>
      </c>
      <c r="I319" s="1" t="s">
        <v>28</v>
      </c>
      <c r="J319" s="1" t="s">
        <v>29</v>
      </c>
      <c r="K319" s="20">
        <v>44118.719444444447</v>
      </c>
      <c r="L319" s="20">
        <v>44110</v>
      </c>
      <c r="M319" s="1">
        <v>0</v>
      </c>
      <c r="N319" s="1">
        <v>1</v>
      </c>
      <c r="O319" s="1" t="s">
        <v>30</v>
      </c>
      <c r="P319" s="1" t="s">
        <v>31</v>
      </c>
      <c r="Q319" s="1">
        <v>6</v>
      </c>
      <c r="R319" s="1">
        <v>1</v>
      </c>
      <c r="S319" s="1" t="s">
        <v>568</v>
      </c>
      <c r="T319" s="1" t="s">
        <v>564</v>
      </c>
      <c r="U319" s="1" t="s">
        <v>32</v>
      </c>
      <c r="V319" s="3" t="str">
        <f t="shared" si="12"/>
        <v>SLA</v>
      </c>
      <c r="W319" s="2">
        <f t="shared" si="13"/>
        <v>44113</v>
      </c>
      <c r="X319" s="27" t="str">
        <f t="shared" si="14"/>
        <v>NO</v>
      </c>
    </row>
    <row r="320" spans="1:24" ht="12.75" x14ac:dyDescent="0.2">
      <c r="A320" s="1">
        <v>111518</v>
      </c>
      <c r="B320" s="20">
        <v>43811.969444444447</v>
      </c>
      <c r="C320" s="1" t="s">
        <v>366</v>
      </c>
      <c r="D320" s="1" t="s">
        <v>42</v>
      </c>
      <c r="E320" s="1" t="s">
        <v>43</v>
      </c>
      <c r="F320" s="1" t="s">
        <v>118</v>
      </c>
      <c r="G320" s="1" t="s">
        <v>562</v>
      </c>
      <c r="H320" s="1" t="s">
        <v>605</v>
      </c>
      <c r="I320" s="1" t="s">
        <v>28</v>
      </c>
      <c r="J320" s="1" t="s">
        <v>29</v>
      </c>
      <c r="K320" s="20">
        <v>44229.709027777775</v>
      </c>
      <c r="L320" s="20">
        <v>44110</v>
      </c>
      <c r="M320" s="1">
        <v>0</v>
      </c>
      <c r="N320" s="1">
        <v>1</v>
      </c>
      <c r="O320" s="1" t="s">
        <v>30</v>
      </c>
      <c r="P320" s="1" t="s">
        <v>38</v>
      </c>
      <c r="Q320" s="1">
        <v>64</v>
      </c>
      <c r="R320" s="1">
        <v>3</v>
      </c>
      <c r="S320" s="1" t="s">
        <v>569</v>
      </c>
      <c r="T320" s="1" t="s">
        <v>389</v>
      </c>
      <c r="U320" s="1" t="s">
        <v>44</v>
      </c>
      <c r="V320" s="3" t="str">
        <f t="shared" si="12"/>
        <v>SLA</v>
      </c>
      <c r="W320" s="2">
        <f t="shared" si="13"/>
        <v>44117</v>
      </c>
      <c r="X320" s="27" t="str">
        <f t="shared" si="14"/>
        <v>NO</v>
      </c>
    </row>
    <row r="321" spans="1:24" ht="12.75" x14ac:dyDescent="0.2">
      <c r="A321" s="1">
        <v>111527</v>
      </c>
      <c r="B321" s="20">
        <v>43812.969444444447</v>
      </c>
      <c r="C321" s="1" t="s">
        <v>154</v>
      </c>
      <c r="D321" s="1" t="s">
        <v>155</v>
      </c>
      <c r="E321" s="1" t="s">
        <v>156</v>
      </c>
      <c r="F321" s="1" t="s">
        <v>118</v>
      </c>
      <c r="G321" s="1" t="s">
        <v>563</v>
      </c>
      <c r="H321" s="1" t="s">
        <v>605</v>
      </c>
      <c r="I321" s="1" t="s">
        <v>58</v>
      </c>
      <c r="J321" s="1" t="s">
        <v>29</v>
      </c>
      <c r="K321" s="20">
        <v>44113.761805555558</v>
      </c>
      <c r="L321" s="20">
        <v>44111</v>
      </c>
      <c r="M321" s="1">
        <v>0</v>
      </c>
      <c r="N321" s="1">
        <v>1</v>
      </c>
      <c r="O321" s="1" t="s">
        <v>30</v>
      </c>
      <c r="P321" s="1" t="s">
        <v>41</v>
      </c>
      <c r="Q321" s="1">
        <v>6</v>
      </c>
      <c r="R321" s="1">
        <v>1</v>
      </c>
      <c r="S321" s="1" t="s">
        <v>569</v>
      </c>
      <c r="T321" s="1" t="s">
        <v>389</v>
      </c>
      <c r="U321" s="1" t="s">
        <v>32</v>
      </c>
      <c r="V321" s="3" t="str">
        <f t="shared" si="12"/>
        <v>SLA</v>
      </c>
      <c r="W321" s="2">
        <f t="shared" si="13"/>
        <v>44118</v>
      </c>
      <c r="X321" s="27" t="str">
        <f t="shared" si="14"/>
        <v>Yes</v>
      </c>
    </row>
    <row r="322" spans="1:24" ht="12.75" x14ac:dyDescent="0.2">
      <c r="A322" s="1">
        <v>111530</v>
      </c>
      <c r="B322" s="20">
        <v>43813.969444444447</v>
      </c>
      <c r="C322" s="1" t="s">
        <v>55</v>
      </c>
      <c r="D322" s="1" t="s">
        <v>49</v>
      </c>
      <c r="E322" s="1" t="s">
        <v>50</v>
      </c>
      <c r="F322" s="1" t="s">
        <v>27</v>
      </c>
      <c r="G322" s="1" t="s">
        <v>562</v>
      </c>
      <c r="H322" s="1" t="s">
        <v>51</v>
      </c>
      <c r="I322" s="1" t="s">
        <v>28</v>
      </c>
      <c r="J322" s="1" t="s">
        <v>29</v>
      </c>
      <c r="K322" s="20">
        <v>44120.579861111109</v>
      </c>
      <c r="L322" s="20">
        <v>44113</v>
      </c>
      <c r="M322" s="1">
        <v>0</v>
      </c>
      <c r="N322" s="1">
        <v>1</v>
      </c>
      <c r="O322" s="1" t="s">
        <v>30</v>
      </c>
      <c r="P322" s="1" t="s">
        <v>38</v>
      </c>
      <c r="Q322" s="1">
        <v>13</v>
      </c>
      <c r="R322" s="1">
        <v>1</v>
      </c>
      <c r="S322" s="1" t="s">
        <v>569</v>
      </c>
      <c r="T322" s="1" t="s">
        <v>389</v>
      </c>
      <c r="U322" s="1" t="s">
        <v>44</v>
      </c>
      <c r="V322" s="3" t="str">
        <f t="shared" si="12"/>
        <v>No SLA</v>
      </c>
      <c r="W322" s="2">
        <f t="shared" si="13"/>
        <v>44113.166666666664</v>
      </c>
      <c r="X322" s="27" t="str">
        <f t="shared" si="14"/>
        <v>NO</v>
      </c>
    </row>
    <row r="323" spans="1:24" ht="12.75" x14ac:dyDescent="0.2">
      <c r="A323" s="1">
        <v>111531</v>
      </c>
      <c r="B323" s="20">
        <v>43814.969444444447</v>
      </c>
      <c r="C323" s="1" t="s">
        <v>193</v>
      </c>
      <c r="D323" s="1" t="s">
        <v>49</v>
      </c>
      <c r="E323" s="1" t="s">
        <v>50</v>
      </c>
      <c r="F323" s="1" t="s">
        <v>192</v>
      </c>
      <c r="G323" s="1" t="s">
        <v>562</v>
      </c>
      <c r="H323" s="1" t="s">
        <v>51</v>
      </c>
      <c r="I323" s="1" t="s">
        <v>28</v>
      </c>
      <c r="J323" s="1" t="s">
        <v>47</v>
      </c>
      <c r="K323" s="20">
        <v>44273.586111111108</v>
      </c>
      <c r="L323" s="20">
        <v>45025</v>
      </c>
      <c r="M323" s="1">
        <v>0</v>
      </c>
      <c r="N323" s="1">
        <v>0</v>
      </c>
      <c r="O323" s="1" t="s">
        <v>110</v>
      </c>
      <c r="P323" s="1" t="s">
        <v>38</v>
      </c>
      <c r="Q323" s="1">
        <v>21</v>
      </c>
      <c r="R323" s="1">
        <v>2</v>
      </c>
      <c r="S323" s="1" t="s">
        <v>569</v>
      </c>
      <c r="T323" s="1" t="s">
        <v>389</v>
      </c>
      <c r="U323" s="1" t="s">
        <v>47</v>
      </c>
      <c r="V323" s="3" t="str">
        <f t="shared" si="12"/>
        <v>No SLA</v>
      </c>
      <c r="W323" s="2">
        <f t="shared" si="13"/>
        <v>45037</v>
      </c>
      <c r="X323" s="27" t="str">
        <f t="shared" si="14"/>
        <v>Yes</v>
      </c>
    </row>
    <row r="324" spans="1:24" ht="12.75" x14ac:dyDescent="0.2">
      <c r="A324" s="1">
        <v>111532</v>
      </c>
      <c r="B324" s="20">
        <v>43815.969444444447</v>
      </c>
      <c r="C324" s="1" t="s">
        <v>547</v>
      </c>
      <c r="D324" s="1" t="s">
        <v>45</v>
      </c>
      <c r="E324" s="1" t="s">
        <v>46</v>
      </c>
      <c r="F324" s="1" t="s">
        <v>192</v>
      </c>
      <c r="G324" s="1" t="s">
        <v>562</v>
      </c>
      <c r="H324" s="1" t="s">
        <v>51</v>
      </c>
      <c r="I324" s="1" t="s">
        <v>28</v>
      </c>
      <c r="J324" s="1" t="s">
        <v>47</v>
      </c>
      <c r="K324" s="20">
        <v>44113.638888888891</v>
      </c>
      <c r="L324" s="20">
        <v>45026</v>
      </c>
      <c r="M324" s="1">
        <v>0</v>
      </c>
      <c r="N324" s="1">
        <v>1</v>
      </c>
      <c r="O324" s="1" t="s">
        <v>110</v>
      </c>
      <c r="P324" s="1" t="s">
        <v>31</v>
      </c>
      <c r="Q324" s="1">
        <v>2</v>
      </c>
      <c r="R324" s="1">
        <v>0</v>
      </c>
      <c r="S324" s="1" t="s">
        <v>569</v>
      </c>
      <c r="T324" s="1" t="s">
        <v>565</v>
      </c>
      <c r="U324" s="1" t="s">
        <v>32</v>
      </c>
      <c r="V324" s="3" t="str">
        <f t="shared" si="12"/>
        <v>No SLA</v>
      </c>
      <c r="W324" s="2">
        <f t="shared" si="13"/>
        <v>45040</v>
      </c>
      <c r="X324" s="27" t="str">
        <f t="shared" si="14"/>
        <v>Yes</v>
      </c>
    </row>
    <row r="325" spans="1:24" ht="12.75" x14ac:dyDescent="0.2">
      <c r="A325" s="1">
        <v>111533</v>
      </c>
      <c r="B325" s="20">
        <v>43816.969444444447</v>
      </c>
      <c r="C325" s="1" t="s">
        <v>379</v>
      </c>
      <c r="D325" s="1" t="s">
        <v>45</v>
      </c>
      <c r="E325" s="1" t="s">
        <v>46</v>
      </c>
      <c r="F325" s="1" t="s">
        <v>118</v>
      </c>
      <c r="G325" s="1" t="s">
        <v>562</v>
      </c>
      <c r="H325" s="1" t="s">
        <v>51</v>
      </c>
      <c r="I325" s="1" t="s">
        <v>28</v>
      </c>
      <c r="J325" s="1" t="s">
        <v>29</v>
      </c>
      <c r="K325" s="20">
        <v>44179.440972222219</v>
      </c>
      <c r="L325" s="20">
        <v>44114</v>
      </c>
      <c r="M325" s="1">
        <v>0</v>
      </c>
      <c r="N325" s="1">
        <v>1</v>
      </c>
      <c r="O325" s="1" t="s">
        <v>30</v>
      </c>
      <c r="P325" s="1" t="s">
        <v>31</v>
      </c>
      <c r="Q325" s="1">
        <v>5</v>
      </c>
      <c r="R325" s="1">
        <v>3</v>
      </c>
      <c r="S325" s="1" t="s">
        <v>569</v>
      </c>
      <c r="T325" s="1" t="s">
        <v>564</v>
      </c>
      <c r="U325" s="1" t="s">
        <v>44</v>
      </c>
      <c r="V325" s="3" t="str">
        <f t="shared" ref="V325:V388" si="15">IF(H325="Incident", "SLA", "No SLA")</f>
        <v>No SLA</v>
      </c>
      <c r="W325" s="2">
        <f t="shared" ref="W325:W388" si="16">IF(F325="Emergency", L325 + TIME(4, 0, 0), IF(F325="High", WORKDAY.INTL(L325, 3, 1), IF(F325="Normal", WORKDAY.INTL(L325, 5, 1), IF(F325="Low", WORKDAY.INTL(L325, 10,1),""))))</f>
        <v>44120</v>
      </c>
      <c r="X325" s="27" t="str">
        <f t="shared" ref="X325:X388" si="17">IF(W325&gt;K325, "Yes", "NO")</f>
        <v>NO</v>
      </c>
    </row>
    <row r="326" spans="1:24" ht="12.75" x14ac:dyDescent="0.2">
      <c r="A326" s="1">
        <v>111535</v>
      </c>
      <c r="B326" s="20">
        <v>43817.969444444447</v>
      </c>
      <c r="C326" s="1" t="s">
        <v>258</v>
      </c>
      <c r="D326" s="1" t="s">
        <v>39</v>
      </c>
      <c r="E326" s="1" t="s">
        <v>40</v>
      </c>
      <c r="F326" s="1" t="s">
        <v>87</v>
      </c>
      <c r="G326" s="1" t="s">
        <v>563</v>
      </c>
      <c r="H326" s="1" t="s">
        <v>51</v>
      </c>
      <c r="I326" s="1" t="s">
        <v>28</v>
      </c>
      <c r="J326" s="1" t="s">
        <v>29</v>
      </c>
      <c r="K326" s="20">
        <v>44152.515277777777</v>
      </c>
      <c r="L326" s="20">
        <v>44123</v>
      </c>
      <c r="M326" s="1">
        <v>0</v>
      </c>
      <c r="N326" s="1">
        <v>1</v>
      </c>
      <c r="O326" s="1" t="s">
        <v>30</v>
      </c>
      <c r="P326" s="1" t="s">
        <v>72</v>
      </c>
      <c r="Q326" s="1">
        <v>4</v>
      </c>
      <c r="R326" s="1">
        <v>0</v>
      </c>
      <c r="S326" s="1" t="s">
        <v>568</v>
      </c>
      <c r="T326" s="1" t="s">
        <v>565</v>
      </c>
      <c r="U326" s="1" t="s">
        <v>32</v>
      </c>
      <c r="V326" s="3" t="str">
        <f t="shared" si="15"/>
        <v>No SLA</v>
      </c>
      <c r="W326" s="2">
        <f t="shared" si="16"/>
        <v>44126</v>
      </c>
      <c r="X326" s="27" t="str">
        <f t="shared" si="17"/>
        <v>NO</v>
      </c>
    </row>
    <row r="327" spans="1:24" ht="12.75" x14ac:dyDescent="0.2">
      <c r="A327" s="1">
        <v>111536</v>
      </c>
      <c r="B327" s="20">
        <v>43818.969444444447</v>
      </c>
      <c r="C327" s="1" t="s">
        <v>394</v>
      </c>
      <c r="D327" s="1" t="s">
        <v>70</v>
      </c>
      <c r="E327" s="1" t="s">
        <v>71</v>
      </c>
      <c r="F327" s="1" t="s">
        <v>118</v>
      </c>
      <c r="G327" s="1" t="s">
        <v>563</v>
      </c>
      <c r="H327" s="1" t="s">
        <v>605</v>
      </c>
      <c r="I327" s="1" t="s">
        <v>64</v>
      </c>
      <c r="J327" s="1" t="s">
        <v>29</v>
      </c>
      <c r="K327" s="20">
        <v>44127.865972222222</v>
      </c>
      <c r="L327" s="20">
        <v>44124</v>
      </c>
      <c r="M327" s="1">
        <v>0</v>
      </c>
      <c r="N327" s="1">
        <v>1</v>
      </c>
      <c r="O327" s="1" t="s">
        <v>30</v>
      </c>
      <c r="P327" s="1" t="s">
        <v>41</v>
      </c>
      <c r="Q327" s="1">
        <v>4</v>
      </c>
      <c r="R327" s="1">
        <v>0</v>
      </c>
      <c r="S327" s="1" t="s">
        <v>569</v>
      </c>
      <c r="T327" s="1" t="s">
        <v>389</v>
      </c>
      <c r="U327" s="1" t="s">
        <v>32</v>
      </c>
      <c r="V327" s="3" t="str">
        <f t="shared" si="15"/>
        <v>SLA</v>
      </c>
      <c r="W327" s="2">
        <f t="shared" si="16"/>
        <v>44131</v>
      </c>
      <c r="X327" s="27" t="str">
        <f t="shared" si="17"/>
        <v>Yes</v>
      </c>
    </row>
    <row r="328" spans="1:24" ht="12.75" x14ac:dyDescent="0.2">
      <c r="A328" s="1">
        <v>111537</v>
      </c>
      <c r="B328" s="20">
        <v>43819.969444444447</v>
      </c>
      <c r="C328" s="1" t="s">
        <v>546</v>
      </c>
      <c r="D328" s="1" t="s">
        <v>49</v>
      </c>
      <c r="E328" s="1" t="s">
        <v>50</v>
      </c>
      <c r="F328" s="1" t="s">
        <v>192</v>
      </c>
      <c r="G328" s="1" t="s">
        <v>562</v>
      </c>
      <c r="H328" s="1" t="s">
        <v>605</v>
      </c>
      <c r="I328" s="1" t="s">
        <v>28</v>
      </c>
      <c r="J328" s="1" t="s">
        <v>47</v>
      </c>
      <c r="K328" s="20">
        <v>44123.770833333336</v>
      </c>
      <c r="L328" s="20">
        <v>45036</v>
      </c>
      <c r="M328" s="1">
        <v>0</v>
      </c>
      <c r="N328" s="1">
        <v>1</v>
      </c>
      <c r="O328" s="1" t="s">
        <v>110</v>
      </c>
      <c r="P328" s="1" t="s">
        <v>38</v>
      </c>
      <c r="Q328" s="1">
        <v>4</v>
      </c>
      <c r="R328" s="1">
        <v>1</v>
      </c>
      <c r="S328" s="1" t="s">
        <v>569</v>
      </c>
      <c r="T328" s="1" t="s">
        <v>389</v>
      </c>
      <c r="U328" s="1" t="s">
        <v>47</v>
      </c>
      <c r="V328" s="3" t="str">
        <f t="shared" si="15"/>
        <v>SLA</v>
      </c>
      <c r="W328" s="2">
        <f t="shared" si="16"/>
        <v>45050</v>
      </c>
      <c r="X328" s="27" t="str">
        <f t="shared" si="17"/>
        <v>Yes</v>
      </c>
    </row>
    <row r="329" spans="1:24" ht="12.75" x14ac:dyDescent="0.2">
      <c r="A329" s="1">
        <v>111538</v>
      </c>
      <c r="B329" s="20">
        <v>43820.969444444447</v>
      </c>
      <c r="C329" s="1" t="s">
        <v>393</v>
      </c>
      <c r="D329" s="1" t="s">
        <v>140</v>
      </c>
      <c r="E329" s="1" t="s">
        <v>141</v>
      </c>
      <c r="F329" s="1" t="s">
        <v>118</v>
      </c>
      <c r="G329" s="1" t="s">
        <v>563</v>
      </c>
      <c r="H329" s="1" t="s">
        <v>605</v>
      </c>
      <c r="I329" s="1" t="s">
        <v>64</v>
      </c>
      <c r="J329" s="1" t="s">
        <v>29</v>
      </c>
      <c r="K329" s="20">
        <v>44127.866666666669</v>
      </c>
      <c r="L329" s="20">
        <v>44125</v>
      </c>
      <c r="M329" s="1">
        <v>0</v>
      </c>
      <c r="N329" s="1">
        <v>1</v>
      </c>
      <c r="O329" s="1" t="s">
        <v>30</v>
      </c>
      <c r="P329" s="1" t="s">
        <v>41</v>
      </c>
      <c r="Q329" s="1">
        <v>4</v>
      </c>
      <c r="R329" s="1">
        <v>0</v>
      </c>
      <c r="S329" s="1" t="s">
        <v>569</v>
      </c>
      <c r="T329" s="1" t="s">
        <v>389</v>
      </c>
      <c r="U329" s="1" t="s">
        <v>32</v>
      </c>
      <c r="V329" s="3" t="str">
        <f t="shared" si="15"/>
        <v>SLA</v>
      </c>
      <c r="W329" s="2">
        <f t="shared" si="16"/>
        <v>44132</v>
      </c>
      <c r="X329" s="27" t="str">
        <f t="shared" si="17"/>
        <v>Yes</v>
      </c>
    </row>
    <row r="330" spans="1:24" ht="12.75" x14ac:dyDescent="0.2">
      <c r="A330" s="1">
        <v>111539</v>
      </c>
      <c r="B330" s="20">
        <v>43821.969444444447</v>
      </c>
      <c r="C330" s="1" t="s">
        <v>257</v>
      </c>
      <c r="D330" s="1" t="s">
        <v>52</v>
      </c>
      <c r="E330" s="1" t="s">
        <v>53</v>
      </c>
      <c r="F330" s="1" t="s">
        <v>87</v>
      </c>
      <c r="G330" s="1" t="s">
        <v>562</v>
      </c>
      <c r="H330" s="1" t="s">
        <v>51</v>
      </c>
      <c r="I330" s="1" t="s">
        <v>28</v>
      </c>
      <c r="J330" s="1" t="s">
        <v>29</v>
      </c>
      <c r="K330" s="20">
        <v>44168.333333333336</v>
      </c>
      <c r="L330" s="20">
        <v>44126</v>
      </c>
      <c r="M330" s="1">
        <v>0</v>
      </c>
      <c r="N330" s="1">
        <v>1</v>
      </c>
      <c r="O330" s="1" t="s">
        <v>30</v>
      </c>
      <c r="P330" s="1" t="s">
        <v>38</v>
      </c>
      <c r="Q330" s="1">
        <v>7</v>
      </c>
      <c r="R330" s="1">
        <v>0</v>
      </c>
      <c r="S330" s="1" t="s">
        <v>569</v>
      </c>
      <c r="T330" s="1" t="s">
        <v>389</v>
      </c>
      <c r="U330" s="1" t="s">
        <v>44</v>
      </c>
      <c r="V330" s="3" t="str">
        <f t="shared" si="15"/>
        <v>No SLA</v>
      </c>
      <c r="W330" s="2">
        <f t="shared" si="16"/>
        <v>44131</v>
      </c>
      <c r="X330" s="27" t="str">
        <f t="shared" si="17"/>
        <v>NO</v>
      </c>
    </row>
    <row r="331" spans="1:24" ht="12.75" x14ac:dyDescent="0.2">
      <c r="A331" s="1">
        <v>111540</v>
      </c>
      <c r="B331" s="20">
        <v>43822.969444444447</v>
      </c>
      <c r="C331" s="1" t="s">
        <v>198</v>
      </c>
      <c r="D331" s="1" t="s">
        <v>91</v>
      </c>
      <c r="E331" s="1" t="s">
        <v>92</v>
      </c>
      <c r="F331" s="1" t="s">
        <v>192</v>
      </c>
      <c r="G331" s="1" t="s">
        <v>562</v>
      </c>
      <c r="H331" s="1" t="s">
        <v>51</v>
      </c>
      <c r="I331" s="1" t="s">
        <v>28</v>
      </c>
      <c r="J331" s="1" t="s">
        <v>47</v>
      </c>
      <c r="K331" s="20">
        <v>44155.684027777781</v>
      </c>
      <c r="L331" s="20">
        <v>45039</v>
      </c>
      <c r="M331" s="1">
        <v>0</v>
      </c>
      <c r="N331" s="1">
        <v>0</v>
      </c>
      <c r="O331" s="1" t="s">
        <v>110</v>
      </c>
      <c r="P331" s="1" t="s">
        <v>38</v>
      </c>
      <c r="Q331" s="1">
        <v>5</v>
      </c>
      <c r="R331" s="1">
        <v>0</v>
      </c>
      <c r="S331" s="1" t="s">
        <v>569</v>
      </c>
      <c r="T331" s="1" t="s">
        <v>389</v>
      </c>
      <c r="U331" s="1" t="s">
        <v>32</v>
      </c>
      <c r="V331" s="3" t="str">
        <f t="shared" si="15"/>
        <v>No SLA</v>
      </c>
      <c r="W331" s="2">
        <f t="shared" si="16"/>
        <v>45051</v>
      </c>
      <c r="X331" s="27" t="str">
        <f t="shared" si="17"/>
        <v>Yes</v>
      </c>
    </row>
    <row r="332" spans="1:24" ht="12.75" x14ac:dyDescent="0.2">
      <c r="A332" s="1">
        <v>111541</v>
      </c>
      <c r="B332" s="20">
        <v>43823.969444444447</v>
      </c>
      <c r="C332" s="1" t="s">
        <v>388</v>
      </c>
      <c r="D332" s="1" t="s">
        <v>140</v>
      </c>
      <c r="E332" s="1" t="s">
        <v>141</v>
      </c>
      <c r="F332" s="1" t="s">
        <v>118</v>
      </c>
      <c r="G332" s="1" t="s">
        <v>563</v>
      </c>
      <c r="H332" s="1" t="s">
        <v>605</v>
      </c>
      <c r="I332" s="1" t="s">
        <v>58</v>
      </c>
      <c r="J332" s="1" t="s">
        <v>29</v>
      </c>
      <c r="K332" s="20">
        <v>44145.930555555555</v>
      </c>
      <c r="L332" s="20">
        <v>44131</v>
      </c>
      <c r="M332" s="1">
        <v>0</v>
      </c>
      <c r="N332" s="1">
        <v>1</v>
      </c>
      <c r="O332" s="1" t="s">
        <v>30</v>
      </c>
      <c r="P332" s="1" t="s">
        <v>41</v>
      </c>
      <c r="Q332" s="1">
        <v>4</v>
      </c>
      <c r="R332" s="1">
        <v>0</v>
      </c>
      <c r="S332" s="1" t="s">
        <v>568</v>
      </c>
      <c r="T332" s="1" t="s">
        <v>564</v>
      </c>
      <c r="U332" s="1" t="s">
        <v>32</v>
      </c>
      <c r="V332" s="3" t="str">
        <f t="shared" si="15"/>
        <v>SLA</v>
      </c>
      <c r="W332" s="2">
        <f t="shared" si="16"/>
        <v>44138</v>
      </c>
      <c r="X332" s="27" t="str">
        <f t="shared" si="17"/>
        <v>NO</v>
      </c>
    </row>
    <row r="333" spans="1:24" ht="12.75" x14ac:dyDescent="0.2">
      <c r="A333" s="1">
        <v>111542</v>
      </c>
      <c r="B333" s="20">
        <v>43824.969444444447</v>
      </c>
      <c r="C333" s="1" t="s">
        <v>383</v>
      </c>
      <c r="D333" s="1" t="s">
        <v>140</v>
      </c>
      <c r="E333" s="1" t="s">
        <v>141</v>
      </c>
      <c r="F333" s="1" t="s">
        <v>118</v>
      </c>
      <c r="G333" s="1" t="s">
        <v>563</v>
      </c>
      <c r="H333" s="1" t="s">
        <v>605</v>
      </c>
      <c r="I333" s="1" t="s">
        <v>58</v>
      </c>
      <c r="J333" s="1" t="s">
        <v>29</v>
      </c>
      <c r="K333" s="20">
        <v>44168.725694444445</v>
      </c>
      <c r="L333" s="20">
        <v>44131</v>
      </c>
      <c r="M333" s="1">
        <v>0</v>
      </c>
      <c r="N333" s="1">
        <v>1</v>
      </c>
      <c r="O333" s="1" t="s">
        <v>30</v>
      </c>
      <c r="P333" s="1" t="s">
        <v>41</v>
      </c>
      <c r="Q333" s="1">
        <v>5</v>
      </c>
      <c r="R333" s="1">
        <v>0</v>
      </c>
      <c r="S333" s="1" t="s">
        <v>568</v>
      </c>
      <c r="T333" s="1" t="s">
        <v>389</v>
      </c>
      <c r="U333" s="1" t="s">
        <v>32</v>
      </c>
      <c r="V333" s="3" t="str">
        <f t="shared" si="15"/>
        <v>SLA</v>
      </c>
      <c r="W333" s="2">
        <f t="shared" si="16"/>
        <v>44138</v>
      </c>
      <c r="X333" s="27" t="str">
        <f t="shared" si="17"/>
        <v>NO</v>
      </c>
    </row>
    <row r="334" spans="1:24" ht="12.75" x14ac:dyDescent="0.2">
      <c r="A334" s="1">
        <v>111543</v>
      </c>
      <c r="B334" s="20">
        <v>43825.969444444447</v>
      </c>
      <c r="C334" s="1" t="s">
        <v>540</v>
      </c>
      <c r="D334" s="1" t="s">
        <v>49</v>
      </c>
      <c r="E334" s="1" t="s">
        <v>50</v>
      </c>
      <c r="F334" s="1" t="s">
        <v>192</v>
      </c>
      <c r="G334" s="1" t="s">
        <v>562</v>
      </c>
      <c r="H334" s="1" t="s">
        <v>51</v>
      </c>
      <c r="I334" s="1" t="s">
        <v>28</v>
      </c>
      <c r="J334" s="1" t="s">
        <v>47</v>
      </c>
      <c r="K334" s="20">
        <v>44279.559027777781</v>
      </c>
      <c r="L334" s="20">
        <v>45043</v>
      </c>
      <c r="M334" s="1">
        <v>0</v>
      </c>
      <c r="N334" s="1">
        <v>0</v>
      </c>
      <c r="O334" s="1" t="s">
        <v>110</v>
      </c>
      <c r="P334" s="1" t="s">
        <v>38</v>
      </c>
      <c r="Q334" s="1">
        <v>16</v>
      </c>
      <c r="R334" s="1">
        <v>1</v>
      </c>
      <c r="S334" s="1" t="s">
        <v>569</v>
      </c>
      <c r="T334" s="1" t="s">
        <v>389</v>
      </c>
      <c r="U334" s="1" t="s">
        <v>47</v>
      </c>
      <c r="V334" s="3" t="str">
        <f t="shared" si="15"/>
        <v>No SLA</v>
      </c>
      <c r="W334" s="2">
        <f t="shared" si="16"/>
        <v>45057</v>
      </c>
      <c r="X334" s="27" t="str">
        <f t="shared" si="17"/>
        <v>Yes</v>
      </c>
    </row>
    <row r="335" spans="1:24" ht="12.75" x14ac:dyDescent="0.2">
      <c r="A335" s="1">
        <v>111544</v>
      </c>
      <c r="B335" s="20">
        <v>43826.969444444447</v>
      </c>
      <c r="C335" s="1" t="s">
        <v>391</v>
      </c>
      <c r="D335" s="1" t="s">
        <v>140</v>
      </c>
      <c r="E335" s="1" t="s">
        <v>141</v>
      </c>
      <c r="F335" s="1" t="s">
        <v>118</v>
      </c>
      <c r="G335" s="1" t="s">
        <v>563</v>
      </c>
      <c r="H335" s="1" t="s">
        <v>605</v>
      </c>
      <c r="I335" s="1" t="s">
        <v>64</v>
      </c>
      <c r="J335" s="1" t="s">
        <v>29</v>
      </c>
      <c r="K335" s="20">
        <v>44138.729861111111</v>
      </c>
      <c r="L335" s="20">
        <v>44133</v>
      </c>
      <c r="M335" s="1">
        <v>0</v>
      </c>
      <c r="N335" s="1">
        <v>1</v>
      </c>
      <c r="O335" s="1" t="s">
        <v>30</v>
      </c>
      <c r="P335" s="1" t="s">
        <v>41</v>
      </c>
      <c r="Q335" s="1">
        <v>4</v>
      </c>
      <c r="R335" s="1">
        <v>0</v>
      </c>
      <c r="S335" s="1" t="s">
        <v>569</v>
      </c>
      <c r="T335" s="1" t="s">
        <v>389</v>
      </c>
      <c r="U335" s="1" t="s">
        <v>32</v>
      </c>
      <c r="V335" s="3" t="str">
        <f t="shared" si="15"/>
        <v>SLA</v>
      </c>
      <c r="W335" s="2">
        <f t="shared" si="16"/>
        <v>44140</v>
      </c>
      <c r="X335" s="27" t="str">
        <f t="shared" si="17"/>
        <v>Yes</v>
      </c>
    </row>
    <row r="336" spans="1:24" ht="12.75" x14ac:dyDescent="0.2">
      <c r="A336" s="1">
        <v>111545</v>
      </c>
      <c r="B336" s="20">
        <v>43827.969444444447</v>
      </c>
      <c r="C336" s="1" t="s">
        <v>381</v>
      </c>
      <c r="D336" s="1" t="s">
        <v>34</v>
      </c>
      <c r="E336" s="1" t="s">
        <v>35</v>
      </c>
      <c r="F336" s="1" t="s">
        <v>118</v>
      </c>
      <c r="G336" s="1" t="s">
        <v>563</v>
      </c>
      <c r="H336" s="1" t="s">
        <v>51</v>
      </c>
      <c r="I336" s="1" t="s">
        <v>28</v>
      </c>
      <c r="J336" s="1" t="s">
        <v>29</v>
      </c>
      <c r="K336" s="20">
        <v>44169.61041666667</v>
      </c>
      <c r="L336" s="20">
        <v>44141</v>
      </c>
      <c r="M336" s="1">
        <v>0</v>
      </c>
      <c r="N336" s="1">
        <v>1</v>
      </c>
      <c r="O336" s="1" t="s">
        <v>30</v>
      </c>
      <c r="P336" s="1" t="s">
        <v>72</v>
      </c>
      <c r="Q336" s="1">
        <v>3</v>
      </c>
      <c r="R336" s="1">
        <v>0</v>
      </c>
      <c r="S336" s="1" t="s">
        <v>568</v>
      </c>
      <c r="T336" s="1" t="s">
        <v>565</v>
      </c>
      <c r="U336" s="1" t="s">
        <v>32</v>
      </c>
      <c r="V336" s="3" t="str">
        <f t="shared" si="15"/>
        <v>No SLA</v>
      </c>
      <c r="W336" s="2">
        <f t="shared" si="16"/>
        <v>44148</v>
      </c>
      <c r="X336" s="27" t="str">
        <f t="shared" si="17"/>
        <v>NO</v>
      </c>
    </row>
    <row r="337" spans="1:24" ht="12.75" x14ac:dyDescent="0.2">
      <c r="A337" s="1">
        <v>111546</v>
      </c>
      <c r="B337" s="20">
        <v>43828.969444444447</v>
      </c>
      <c r="C337" s="1" t="s">
        <v>364</v>
      </c>
      <c r="D337" s="1" t="s">
        <v>138</v>
      </c>
      <c r="E337" s="1" t="s">
        <v>139</v>
      </c>
      <c r="F337" s="1" t="s">
        <v>118</v>
      </c>
      <c r="G337" s="1" t="s">
        <v>563</v>
      </c>
      <c r="H337" s="1" t="s">
        <v>51</v>
      </c>
      <c r="I337" s="1" t="s">
        <v>58</v>
      </c>
      <c r="J337" s="1" t="s">
        <v>29</v>
      </c>
      <c r="K337" s="20">
        <v>44232.709722222222</v>
      </c>
      <c r="L337" s="20">
        <v>44144</v>
      </c>
      <c r="M337" s="1">
        <v>0</v>
      </c>
      <c r="N337" s="1">
        <v>1</v>
      </c>
      <c r="O337" s="1" t="s">
        <v>30</v>
      </c>
      <c r="P337" s="1" t="s">
        <v>41</v>
      </c>
      <c r="Q337" s="1">
        <v>5</v>
      </c>
      <c r="R337" s="1">
        <v>0</v>
      </c>
      <c r="S337" s="1" t="s">
        <v>569</v>
      </c>
      <c r="T337" s="1" t="s">
        <v>389</v>
      </c>
      <c r="U337" s="1" t="s">
        <v>32</v>
      </c>
      <c r="V337" s="3" t="str">
        <f t="shared" si="15"/>
        <v>No SLA</v>
      </c>
      <c r="W337" s="2">
        <f t="shared" si="16"/>
        <v>44151</v>
      </c>
      <c r="X337" s="27" t="str">
        <f t="shared" si="17"/>
        <v>NO</v>
      </c>
    </row>
    <row r="338" spans="1:24" ht="12.75" x14ac:dyDescent="0.2">
      <c r="A338" s="1">
        <v>111547</v>
      </c>
      <c r="B338" s="20">
        <v>43829.969444444447</v>
      </c>
      <c r="C338" s="1" t="s">
        <v>371</v>
      </c>
      <c r="D338" s="1" t="s">
        <v>34</v>
      </c>
      <c r="E338" s="1" t="s">
        <v>35</v>
      </c>
      <c r="F338" s="1" t="s">
        <v>118</v>
      </c>
      <c r="G338" s="1" t="s">
        <v>563</v>
      </c>
      <c r="H338" s="1" t="s">
        <v>51</v>
      </c>
      <c r="I338" s="1" t="s">
        <v>28</v>
      </c>
      <c r="J338" s="1" t="s">
        <v>29</v>
      </c>
      <c r="K338" s="20">
        <v>44169.611111111109</v>
      </c>
      <c r="L338" s="20">
        <v>44145</v>
      </c>
      <c r="M338" s="1">
        <v>0</v>
      </c>
      <c r="N338" s="1">
        <v>1</v>
      </c>
      <c r="O338" s="1" t="s">
        <v>30</v>
      </c>
      <c r="P338" s="1" t="s">
        <v>72</v>
      </c>
      <c r="Q338" s="1">
        <v>4</v>
      </c>
      <c r="R338" s="1">
        <v>0</v>
      </c>
      <c r="S338" s="1" t="s">
        <v>568</v>
      </c>
      <c r="T338" s="1" t="s">
        <v>564</v>
      </c>
      <c r="U338" s="1" t="s">
        <v>32</v>
      </c>
      <c r="V338" s="3" t="str">
        <f t="shared" si="15"/>
        <v>No SLA</v>
      </c>
      <c r="W338" s="2">
        <f t="shared" si="16"/>
        <v>44152</v>
      </c>
      <c r="X338" s="27" t="str">
        <f t="shared" si="17"/>
        <v>NO</v>
      </c>
    </row>
    <row r="339" spans="1:24" ht="12.75" x14ac:dyDescent="0.2">
      <c r="A339" s="1">
        <v>111548</v>
      </c>
      <c r="B339" s="20">
        <v>43830.969444444447</v>
      </c>
      <c r="C339" s="1" t="s">
        <v>152</v>
      </c>
      <c r="D339" s="1" t="s">
        <v>42</v>
      </c>
      <c r="E339" s="1" t="s">
        <v>43</v>
      </c>
      <c r="F339" s="1" t="s">
        <v>118</v>
      </c>
      <c r="G339" s="1" t="s">
        <v>562</v>
      </c>
      <c r="H339" s="1" t="s">
        <v>605</v>
      </c>
      <c r="I339" s="1" t="s">
        <v>28</v>
      </c>
      <c r="J339" s="1" t="s">
        <v>29</v>
      </c>
      <c r="K339" s="20">
        <v>44151.622916666667</v>
      </c>
      <c r="L339" s="20">
        <v>44145</v>
      </c>
      <c r="M339" s="1">
        <v>0</v>
      </c>
      <c r="N339" s="1">
        <v>1</v>
      </c>
      <c r="O339" s="1" t="s">
        <v>30</v>
      </c>
      <c r="P339" s="1" t="s">
        <v>38</v>
      </c>
      <c r="Q339" s="1">
        <v>8</v>
      </c>
      <c r="R339" s="1">
        <v>1</v>
      </c>
      <c r="S339" s="1" t="s">
        <v>569</v>
      </c>
      <c r="T339" s="1" t="s">
        <v>389</v>
      </c>
      <c r="U339" s="1" t="s">
        <v>44</v>
      </c>
      <c r="V339" s="3" t="str">
        <f t="shared" si="15"/>
        <v>SLA</v>
      </c>
      <c r="W339" s="2">
        <f t="shared" si="16"/>
        <v>44152</v>
      </c>
      <c r="X339" s="27" t="str">
        <f t="shared" si="17"/>
        <v>Yes</v>
      </c>
    </row>
    <row r="340" spans="1:24" ht="12.75" x14ac:dyDescent="0.2">
      <c r="A340" s="1">
        <v>111549</v>
      </c>
      <c r="B340" s="20">
        <v>43831.969444444447</v>
      </c>
      <c r="C340" s="1" t="s">
        <v>251</v>
      </c>
      <c r="D340" s="1" t="s">
        <v>52</v>
      </c>
      <c r="E340" s="1" t="s">
        <v>53</v>
      </c>
      <c r="F340" s="1" t="s">
        <v>87</v>
      </c>
      <c r="G340" s="1" t="s">
        <v>562</v>
      </c>
      <c r="H340" s="1" t="s">
        <v>605</v>
      </c>
      <c r="I340" s="1" t="s">
        <v>28</v>
      </c>
      <c r="J340" s="1" t="s">
        <v>29</v>
      </c>
      <c r="K340" s="20">
        <v>44218.755555555559</v>
      </c>
      <c r="L340" s="20">
        <v>44145</v>
      </c>
      <c r="M340" s="1">
        <v>0</v>
      </c>
      <c r="N340" s="1">
        <v>1</v>
      </c>
      <c r="O340" s="1" t="s">
        <v>30</v>
      </c>
      <c r="P340" s="1" t="s">
        <v>38</v>
      </c>
      <c r="Q340" s="1">
        <v>19</v>
      </c>
      <c r="R340" s="1">
        <v>11</v>
      </c>
      <c r="S340" s="1" t="s">
        <v>568</v>
      </c>
      <c r="T340" s="1" t="s">
        <v>564</v>
      </c>
      <c r="U340" s="1" t="s">
        <v>44</v>
      </c>
      <c r="V340" s="3" t="str">
        <f t="shared" si="15"/>
        <v>SLA</v>
      </c>
      <c r="W340" s="2">
        <f t="shared" si="16"/>
        <v>44148</v>
      </c>
      <c r="X340" s="27" t="str">
        <f t="shared" si="17"/>
        <v>NO</v>
      </c>
    </row>
    <row r="341" spans="1:24" ht="12.75" x14ac:dyDescent="0.2">
      <c r="A341" s="1">
        <v>111550</v>
      </c>
      <c r="B341" s="20">
        <v>43832.969444444447</v>
      </c>
      <c r="C341" s="1" t="s">
        <v>221</v>
      </c>
      <c r="D341" s="1" t="s">
        <v>42</v>
      </c>
      <c r="E341" s="1" t="s">
        <v>43</v>
      </c>
      <c r="F341" s="1" t="s">
        <v>27</v>
      </c>
      <c r="G341" s="1" t="s">
        <v>562</v>
      </c>
      <c r="H341" s="1" t="s">
        <v>605</v>
      </c>
      <c r="I341" s="1" t="s">
        <v>28</v>
      </c>
      <c r="J341" s="1" t="s">
        <v>29</v>
      </c>
      <c r="K341" s="20">
        <v>44151.624305555553</v>
      </c>
      <c r="L341" s="20">
        <v>44145</v>
      </c>
      <c r="M341" s="1">
        <v>0</v>
      </c>
      <c r="N341" s="1">
        <v>1</v>
      </c>
      <c r="O341" s="1" t="s">
        <v>30</v>
      </c>
      <c r="P341" s="1" t="s">
        <v>38</v>
      </c>
      <c r="Q341" s="1">
        <v>8</v>
      </c>
      <c r="R341" s="1">
        <v>1</v>
      </c>
      <c r="S341" s="1" t="s">
        <v>568</v>
      </c>
      <c r="T341" s="1" t="s">
        <v>564</v>
      </c>
      <c r="U341" s="1" t="s">
        <v>44</v>
      </c>
      <c r="V341" s="3" t="str">
        <f t="shared" si="15"/>
        <v>SLA</v>
      </c>
      <c r="W341" s="2">
        <f t="shared" si="16"/>
        <v>44145.166666666664</v>
      </c>
      <c r="X341" s="27" t="str">
        <f t="shared" si="17"/>
        <v>NO</v>
      </c>
    </row>
    <row r="342" spans="1:24" ht="12.75" x14ac:dyDescent="0.2">
      <c r="A342" s="1">
        <v>111555</v>
      </c>
      <c r="B342" s="20">
        <v>43833.969444444447</v>
      </c>
      <c r="C342" s="1" t="s">
        <v>389</v>
      </c>
      <c r="D342" s="1" t="s">
        <v>135</v>
      </c>
      <c r="E342" s="1" t="s">
        <v>136</v>
      </c>
      <c r="F342" s="1" t="s">
        <v>118</v>
      </c>
      <c r="G342" s="1" t="s">
        <v>563</v>
      </c>
      <c r="H342" s="1" t="s">
        <v>51</v>
      </c>
      <c r="I342" s="1" t="s">
        <v>28</v>
      </c>
      <c r="J342" s="1" t="s">
        <v>47</v>
      </c>
      <c r="K342" s="20">
        <v>44145.926388888889</v>
      </c>
      <c r="L342" s="20">
        <v>44146</v>
      </c>
      <c r="M342" s="1">
        <v>1</v>
      </c>
      <c r="N342" s="1">
        <v>0</v>
      </c>
      <c r="O342" s="1" t="s">
        <v>80</v>
      </c>
      <c r="P342" s="1" t="s">
        <v>72</v>
      </c>
      <c r="Q342" s="1">
        <v>1</v>
      </c>
      <c r="R342" s="1">
        <v>0</v>
      </c>
      <c r="S342" s="1" t="s">
        <v>568</v>
      </c>
      <c r="T342" s="1" t="s">
        <v>389</v>
      </c>
      <c r="U342" s="1" t="s">
        <v>32</v>
      </c>
      <c r="V342" s="3" t="str">
        <f t="shared" si="15"/>
        <v>No SLA</v>
      </c>
      <c r="W342" s="2">
        <f t="shared" si="16"/>
        <v>44153</v>
      </c>
      <c r="X342" s="27" t="str">
        <f t="shared" si="17"/>
        <v>Yes</v>
      </c>
    </row>
    <row r="343" spans="1:24" ht="12.75" x14ac:dyDescent="0.2">
      <c r="A343" s="1">
        <v>111556</v>
      </c>
      <c r="B343" s="20">
        <v>43834.969444444447</v>
      </c>
      <c r="C343" s="1" t="s">
        <v>122</v>
      </c>
      <c r="D343" s="1" t="s">
        <v>85</v>
      </c>
      <c r="E343" s="1" t="s">
        <v>86</v>
      </c>
      <c r="F343" s="1" t="s">
        <v>118</v>
      </c>
      <c r="G343" s="1" t="s">
        <v>562</v>
      </c>
      <c r="H343" s="1" t="s">
        <v>605</v>
      </c>
      <c r="I343" s="1" t="s">
        <v>28</v>
      </c>
      <c r="J343" s="1" t="s">
        <v>47</v>
      </c>
      <c r="K343" s="20">
        <v>44285.6875</v>
      </c>
      <c r="L343" s="20">
        <v>44152</v>
      </c>
      <c r="M343" s="1">
        <v>1</v>
      </c>
      <c r="N343" s="1">
        <v>1</v>
      </c>
      <c r="O343" s="1" t="s">
        <v>80</v>
      </c>
      <c r="P343" s="1" t="s">
        <v>38</v>
      </c>
      <c r="Q343" s="1">
        <v>42</v>
      </c>
      <c r="R343" s="1">
        <v>0</v>
      </c>
      <c r="S343" s="1" t="s">
        <v>568</v>
      </c>
      <c r="T343" s="1" t="s">
        <v>564</v>
      </c>
      <c r="U343" s="1" t="s">
        <v>32</v>
      </c>
      <c r="V343" s="3" t="str">
        <f t="shared" si="15"/>
        <v>SLA</v>
      </c>
      <c r="W343" s="2">
        <f t="shared" si="16"/>
        <v>44159</v>
      </c>
      <c r="X343" s="27" t="str">
        <f t="shared" si="17"/>
        <v>NO</v>
      </c>
    </row>
    <row r="344" spans="1:24" ht="12.75" x14ac:dyDescent="0.2">
      <c r="A344" s="1">
        <v>111557</v>
      </c>
      <c r="B344" s="20">
        <v>43835.969444444447</v>
      </c>
      <c r="C344" s="1" t="s">
        <v>369</v>
      </c>
      <c r="D344" s="1" t="s">
        <v>130</v>
      </c>
      <c r="E344" s="1" t="s">
        <v>131</v>
      </c>
      <c r="F344" s="1" t="s">
        <v>118</v>
      </c>
      <c r="G344" s="1" t="s">
        <v>562</v>
      </c>
      <c r="H344" s="1" t="s">
        <v>51</v>
      </c>
      <c r="I344" s="1" t="s">
        <v>28</v>
      </c>
      <c r="J344" s="1" t="s">
        <v>29</v>
      </c>
      <c r="K344" s="20">
        <v>44221.747916666667</v>
      </c>
      <c r="L344" s="20">
        <v>44154</v>
      </c>
      <c r="M344" s="1">
        <v>0</v>
      </c>
      <c r="N344" s="1">
        <v>1</v>
      </c>
      <c r="O344" s="1" t="s">
        <v>30</v>
      </c>
      <c r="P344" s="1" t="s">
        <v>31</v>
      </c>
      <c r="Q344" s="1">
        <v>15</v>
      </c>
      <c r="R344" s="1">
        <v>1</v>
      </c>
      <c r="S344" s="1" t="s">
        <v>568</v>
      </c>
      <c r="T344" s="1" t="s">
        <v>564</v>
      </c>
      <c r="U344" s="1" t="s">
        <v>32</v>
      </c>
      <c r="V344" s="3" t="str">
        <f t="shared" si="15"/>
        <v>No SLA</v>
      </c>
      <c r="W344" s="2">
        <f t="shared" si="16"/>
        <v>44161</v>
      </c>
      <c r="X344" s="27" t="str">
        <f t="shared" si="17"/>
        <v>NO</v>
      </c>
    </row>
    <row r="345" spans="1:24" ht="12.75" x14ac:dyDescent="0.2">
      <c r="A345" s="1">
        <v>111558</v>
      </c>
      <c r="B345" s="20">
        <v>43836.969444444447</v>
      </c>
      <c r="C345" s="1" t="s">
        <v>374</v>
      </c>
      <c r="D345" s="1" t="s">
        <v>45</v>
      </c>
      <c r="E345" s="1" t="s">
        <v>46</v>
      </c>
      <c r="F345" s="1" t="s">
        <v>118</v>
      </c>
      <c r="G345" s="1" t="s">
        <v>562</v>
      </c>
      <c r="H345" s="1" t="s">
        <v>51</v>
      </c>
      <c r="I345" s="1" t="s">
        <v>28</v>
      </c>
      <c r="J345" s="1" t="s">
        <v>29</v>
      </c>
      <c r="K345" s="20">
        <v>44211.695833333331</v>
      </c>
      <c r="L345" s="20">
        <v>44154</v>
      </c>
      <c r="M345" s="1">
        <v>0</v>
      </c>
      <c r="N345" s="1">
        <v>1</v>
      </c>
      <c r="O345" s="1" t="s">
        <v>30</v>
      </c>
      <c r="P345" s="1" t="s">
        <v>31</v>
      </c>
      <c r="Q345" s="1">
        <v>8</v>
      </c>
      <c r="R345" s="1">
        <v>2</v>
      </c>
      <c r="S345" s="1" t="s">
        <v>569</v>
      </c>
      <c r="T345" s="1" t="s">
        <v>565</v>
      </c>
      <c r="U345" s="1" t="s">
        <v>32</v>
      </c>
      <c r="V345" s="3" t="str">
        <f t="shared" si="15"/>
        <v>No SLA</v>
      </c>
      <c r="W345" s="2">
        <f t="shared" si="16"/>
        <v>44161</v>
      </c>
      <c r="X345" s="27" t="str">
        <f t="shared" si="17"/>
        <v>NO</v>
      </c>
    </row>
    <row r="346" spans="1:24" ht="12.75" x14ac:dyDescent="0.2">
      <c r="A346" s="1">
        <v>111559</v>
      </c>
      <c r="B346" s="20">
        <v>43837.969444444447</v>
      </c>
      <c r="C346" s="1" t="s">
        <v>386</v>
      </c>
      <c r="D346" s="1" t="s">
        <v>111</v>
      </c>
      <c r="E346" s="1" t="s">
        <v>112</v>
      </c>
      <c r="F346" s="1" t="s">
        <v>118</v>
      </c>
      <c r="G346" s="1" t="s">
        <v>562</v>
      </c>
      <c r="H346" s="1" t="s">
        <v>605</v>
      </c>
      <c r="I346" s="1" t="s">
        <v>28</v>
      </c>
      <c r="J346" s="1" t="s">
        <v>29</v>
      </c>
      <c r="K346" s="20">
        <v>44159.73541666667</v>
      </c>
      <c r="L346" s="20">
        <v>44154</v>
      </c>
      <c r="M346" s="1">
        <v>0</v>
      </c>
      <c r="N346" s="1">
        <v>1</v>
      </c>
      <c r="O346" s="1" t="s">
        <v>30</v>
      </c>
      <c r="P346" s="1" t="s">
        <v>38</v>
      </c>
      <c r="Q346" s="1">
        <v>7</v>
      </c>
      <c r="R346" s="1">
        <v>2</v>
      </c>
      <c r="S346" s="1" t="s">
        <v>568</v>
      </c>
      <c r="T346" s="1" t="s">
        <v>564</v>
      </c>
      <c r="U346" s="1" t="s">
        <v>47</v>
      </c>
      <c r="V346" s="3" t="str">
        <f t="shared" si="15"/>
        <v>SLA</v>
      </c>
      <c r="W346" s="2">
        <f t="shared" si="16"/>
        <v>44161</v>
      </c>
      <c r="X346" s="27" t="str">
        <f t="shared" si="17"/>
        <v>Yes</v>
      </c>
    </row>
    <row r="347" spans="1:24" ht="12.75" x14ac:dyDescent="0.2">
      <c r="A347" s="1">
        <v>111560</v>
      </c>
      <c r="B347" s="20">
        <v>43838.969444444447</v>
      </c>
      <c r="C347" s="1" t="s">
        <v>327</v>
      </c>
      <c r="D347" s="1" t="s">
        <v>42</v>
      </c>
      <c r="E347" s="1" t="s">
        <v>43</v>
      </c>
      <c r="F347" s="1" t="s">
        <v>118</v>
      </c>
      <c r="G347" s="1" t="s">
        <v>562</v>
      </c>
      <c r="H347" s="1" t="s">
        <v>605</v>
      </c>
      <c r="I347" s="1" t="s">
        <v>28</v>
      </c>
      <c r="J347" s="1" t="s">
        <v>29</v>
      </c>
      <c r="K347" s="20">
        <v>44293.731944444444</v>
      </c>
      <c r="L347" s="20">
        <v>44159</v>
      </c>
      <c r="M347" s="1">
        <v>0</v>
      </c>
      <c r="N347" s="1">
        <v>1</v>
      </c>
      <c r="O347" s="1" t="s">
        <v>30</v>
      </c>
      <c r="P347" s="1" t="s">
        <v>38</v>
      </c>
      <c r="Q347" s="1">
        <v>41</v>
      </c>
      <c r="R347" s="1">
        <v>8</v>
      </c>
      <c r="S347" s="1" t="s">
        <v>568</v>
      </c>
      <c r="T347" s="1" t="s">
        <v>564</v>
      </c>
      <c r="U347" s="1" t="s">
        <v>44</v>
      </c>
      <c r="V347" s="3" t="str">
        <f t="shared" si="15"/>
        <v>SLA</v>
      </c>
      <c r="W347" s="2">
        <f t="shared" si="16"/>
        <v>44166</v>
      </c>
      <c r="X347" s="27" t="str">
        <f t="shared" si="17"/>
        <v>NO</v>
      </c>
    </row>
    <row r="348" spans="1:24" ht="12.75" x14ac:dyDescent="0.2">
      <c r="A348" s="1">
        <v>111561</v>
      </c>
      <c r="B348" s="20">
        <v>43839.969444444447</v>
      </c>
      <c r="C348" s="1" t="s">
        <v>142</v>
      </c>
      <c r="D348" s="1" t="s">
        <v>143</v>
      </c>
      <c r="E348" s="1" t="s">
        <v>144</v>
      </c>
      <c r="F348" s="1" t="s">
        <v>118</v>
      </c>
      <c r="G348" s="1" t="s">
        <v>563</v>
      </c>
      <c r="H348" s="1" t="s">
        <v>605</v>
      </c>
      <c r="I348" s="1" t="s">
        <v>64</v>
      </c>
      <c r="J348" s="1" t="s">
        <v>29</v>
      </c>
      <c r="K348" s="20">
        <v>44204.712500000001</v>
      </c>
      <c r="L348" s="20">
        <v>44156</v>
      </c>
      <c r="M348" s="1">
        <v>0</v>
      </c>
      <c r="N348" s="1">
        <v>1</v>
      </c>
      <c r="O348" s="1" t="s">
        <v>30</v>
      </c>
      <c r="P348" s="1" t="s">
        <v>41</v>
      </c>
      <c r="Q348" s="1">
        <v>4</v>
      </c>
      <c r="R348" s="1">
        <v>0</v>
      </c>
      <c r="S348" s="1" t="s">
        <v>569</v>
      </c>
      <c r="T348" s="1" t="s">
        <v>389</v>
      </c>
      <c r="U348" s="1" t="s">
        <v>32</v>
      </c>
      <c r="V348" s="3" t="str">
        <f t="shared" si="15"/>
        <v>SLA</v>
      </c>
      <c r="W348" s="2">
        <f t="shared" si="16"/>
        <v>44162</v>
      </c>
      <c r="X348" s="27" t="str">
        <f t="shared" si="17"/>
        <v>NO</v>
      </c>
    </row>
    <row r="349" spans="1:24" ht="12.75" x14ac:dyDescent="0.2">
      <c r="A349" s="1">
        <v>111562</v>
      </c>
      <c r="B349" s="20">
        <v>43840.969444444447</v>
      </c>
      <c r="C349" s="1" t="s">
        <v>365</v>
      </c>
      <c r="D349" s="1" t="s">
        <v>140</v>
      </c>
      <c r="E349" s="1" t="s">
        <v>141</v>
      </c>
      <c r="F349" s="1" t="s">
        <v>118</v>
      </c>
      <c r="G349" s="1" t="s">
        <v>563</v>
      </c>
      <c r="H349" s="1" t="s">
        <v>51</v>
      </c>
      <c r="I349" s="1" t="s">
        <v>64</v>
      </c>
      <c r="J349" s="1" t="s">
        <v>29</v>
      </c>
      <c r="K349" s="20">
        <v>44232.708333333336</v>
      </c>
      <c r="L349" s="20">
        <v>44158</v>
      </c>
      <c r="M349" s="1">
        <v>0</v>
      </c>
      <c r="N349" s="1">
        <v>1</v>
      </c>
      <c r="O349" s="1" t="s">
        <v>30</v>
      </c>
      <c r="P349" s="1" t="s">
        <v>41</v>
      </c>
      <c r="Q349" s="1">
        <v>6</v>
      </c>
      <c r="R349" s="1">
        <v>1</v>
      </c>
      <c r="S349" s="1" t="s">
        <v>569</v>
      </c>
      <c r="T349" s="1" t="s">
        <v>389</v>
      </c>
      <c r="U349" s="1" t="s">
        <v>32</v>
      </c>
      <c r="V349" s="3" t="str">
        <f t="shared" si="15"/>
        <v>No SLA</v>
      </c>
      <c r="W349" s="2">
        <f t="shared" si="16"/>
        <v>44165</v>
      </c>
      <c r="X349" s="27" t="str">
        <f t="shared" si="17"/>
        <v>NO</v>
      </c>
    </row>
    <row r="350" spans="1:24" ht="12.75" x14ac:dyDescent="0.2">
      <c r="A350" s="1">
        <v>111563</v>
      </c>
      <c r="B350" s="20">
        <v>43841.969444444447</v>
      </c>
      <c r="C350" s="1" t="s">
        <v>381</v>
      </c>
      <c r="D350" s="1" t="s">
        <v>34</v>
      </c>
      <c r="E350" s="1" t="s">
        <v>35</v>
      </c>
      <c r="F350" s="1" t="s">
        <v>118</v>
      </c>
      <c r="G350" s="1" t="s">
        <v>563</v>
      </c>
      <c r="H350" s="1" t="s">
        <v>51</v>
      </c>
      <c r="I350" s="1" t="s">
        <v>28</v>
      </c>
      <c r="J350" s="1" t="s">
        <v>29</v>
      </c>
      <c r="K350" s="20">
        <v>44169.613194444442</v>
      </c>
      <c r="L350" s="20">
        <v>44160</v>
      </c>
      <c r="M350" s="1">
        <v>0</v>
      </c>
      <c r="N350" s="1">
        <v>1</v>
      </c>
      <c r="O350" s="1" t="s">
        <v>30</v>
      </c>
      <c r="P350" s="1" t="s">
        <v>72</v>
      </c>
      <c r="Q350" s="1">
        <v>4</v>
      </c>
      <c r="R350" s="1">
        <v>0</v>
      </c>
      <c r="S350" s="1" t="s">
        <v>568</v>
      </c>
      <c r="T350" s="1" t="s">
        <v>564</v>
      </c>
      <c r="U350" s="1" t="s">
        <v>32</v>
      </c>
      <c r="V350" s="3" t="str">
        <f t="shared" si="15"/>
        <v>No SLA</v>
      </c>
      <c r="W350" s="2">
        <f t="shared" si="16"/>
        <v>44167</v>
      </c>
      <c r="X350" s="27" t="str">
        <f t="shared" si="17"/>
        <v>NO</v>
      </c>
    </row>
    <row r="351" spans="1:24" ht="12.75" x14ac:dyDescent="0.2">
      <c r="A351" s="1">
        <v>111564</v>
      </c>
      <c r="B351" s="20">
        <v>43842.969444444447</v>
      </c>
      <c r="C351" s="1" t="s">
        <v>220</v>
      </c>
      <c r="D351" s="1" t="s">
        <v>45</v>
      </c>
      <c r="E351" s="1" t="s">
        <v>46</v>
      </c>
      <c r="F351" s="1" t="s">
        <v>27</v>
      </c>
      <c r="G351" s="1" t="s">
        <v>562</v>
      </c>
      <c r="H351" s="1" t="s">
        <v>605</v>
      </c>
      <c r="I351" s="1" t="s">
        <v>28</v>
      </c>
      <c r="J351" s="1" t="s">
        <v>29</v>
      </c>
      <c r="K351" s="20">
        <v>44175.71875</v>
      </c>
      <c r="L351" s="20">
        <v>44161</v>
      </c>
      <c r="M351" s="1">
        <v>0</v>
      </c>
      <c r="N351" s="1">
        <v>1</v>
      </c>
      <c r="O351" s="1" t="s">
        <v>54</v>
      </c>
      <c r="P351" s="1" t="s">
        <v>31</v>
      </c>
      <c r="Q351" s="1">
        <v>5</v>
      </c>
      <c r="R351" s="1">
        <v>1</v>
      </c>
      <c r="S351" s="1" t="s">
        <v>568</v>
      </c>
      <c r="T351" s="1" t="s">
        <v>564</v>
      </c>
      <c r="U351" s="1" t="s">
        <v>32</v>
      </c>
      <c r="V351" s="3" t="str">
        <f t="shared" si="15"/>
        <v>SLA</v>
      </c>
      <c r="W351" s="2">
        <f t="shared" si="16"/>
        <v>44161.166666666664</v>
      </c>
      <c r="X351" s="27" t="str">
        <f t="shared" si="17"/>
        <v>NO</v>
      </c>
    </row>
    <row r="352" spans="1:24" ht="12.75" x14ac:dyDescent="0.2">
      <c r="A352" s="1">
        <v>111565</v>
      </c>
      <c r="B352" s="20">
        <v>43843.969444444447</v>
      </c>
      <c r="C352" s="1" t="s">
        <v>253</v>
      </c>
      <c r="D352" s="1" t="s">
        <v>65</v>
      </c>
      <c r="E352" s="1" t="s">
        <v>66</v>
      </c>
      <c r="F352" s="1" t="s">
        <v>87</v>
      </c>
      <c r="G352" s="1" t="s">
        <v>562</v>
      </c>
      <c r="H352" s="1" t="s">
        <v>605</v>
      </c>
      <c r="I352" s="1" t="s">
        <v>28</v>
      </c>
      <c r="J352" s="1" t="s">
        <v>29</v>
      </c>
      <c r="K352" s="20">
        <v>44215.729861111111</v>
      </c>
      <c r="L352" s="20">
        <v>44166</v>
      </c>
      <c r="M352" s="1">
        <v>0</v>
      </c>
      <c r="N352" s="1">
        <v>1</v>
      </c>
      <c r="O352" s="1" t="s">
        <v>30</v>
      </c>
      <c r="P352" s="1" t="s">
        <v>38</v>
      </c>
      <c r="Q352" s="1">
        <v>14</v>
      </c>
      <c r="R352" s="1">
        <v>2</v>
      </c>
      <c r="S352" s="1" t="s">
        <v>568</v>
      </c>
      <c r="T352" s="1" t="s">
        <v>564</v>
      </c>
      <c r="U352" s="1" t="s">
        <v>32</v>
      </c>
      <c r="V352" s="3" t="str">
        <f t="shared" si="15"/>
        <v>SLA</v>
      </c>
      <c r="W352" s="2">
        <f t="shared" si="16"/>
        <v>44169</v>
      </c>
      <c r="X352" s="27" t="str">
        <f t="shared" si="17"/>
        <v>NO</v>
      </c>
    </row>
    <row r="353" spans="1:24" ht="12.75" x14ac:dyDescent="0.2">
      <c r="A353" s="1">
        <v>111566</v>
      </c>
      <c r="B353" s="20">
        <v>43844.969444444447</v>
      </c>
      <c r="C353" s="1" t="s">
        <v>380</v>
      </c>
      <c r="D353" s="1" t="s">
        <v>147</v>
      </c>
      <c r="E353" s="1" t="s">
        <v>148</v>
      </c>
      <c r="F353" s="1" t="s">
        <v>118</v>
      </c>
      <c r="G353" s="1" t="s">
        <v>563</v>
      </c>
      <c r="H353" s="1" t="s">
        <v>51</v>
      </c>
      <c r="I353" s="1" t="s">
        <v>64</v>
      </c>
      <c r="J353" s="1" t="s">
        <v>47</v>
      </c>
      <c r="K353" s="20">
        <v>44166.493750000001</v>
      </c>
      <c r="L353" s="20">
        <v>44166</v>
      </c>
      <c r="M353" s="1">
        <v>1</v>
      </c>
      <c r="N353" s="1">
        <v>1</v>
      </c>
      <c r="O353" s="1" t="s">
        <v>80</v>
      </c>
      <c r="P353" s="1" t="s">
        <v>72</v>
      </c>
      <c r="Q353" s="1">
        <v>5</v>
      </c>
      <c r="R353" s="1">
        <v>0</v>
      </c>
      <c r="S353" s="1" t="s">
        <v>569</v>
      </c>
      <c r="T353" s="1" t="s">
        <v>389</v>
      </c>
      <c r="U353" s="1" t="s">
        <v>32</v>
      </c>
      <c r="V353" s="3" t="str">
        <f t="shared" si="15"/>
        <v>No SLA</v>
      </c>
      <c r="W353" s="2">
        <f t="shared" si="16"/>
        <v>44173</v>
      </c>
      <c r="X353" s="27" t="str">
        <f t="shared" si="17"/>
        <v>Yes</v>
      </c>
    </row>
    <row r="354" spans="1:24" ht="12.75" x14ac:dyDescent="0.2">
      <c r="A354" s="1">
        <v>111567</v>
      </c>
      <c r="B354" s="20">
        <v>43845.969444444447</v>
      </c>
      <c r="C354" s="1" t="s">
        <v>380</v>
      </c>
      <c r="D354" s="1" t="s">
        <v>147</v>
      </c>
      <c r="E354" s="1" t="s">
        <v>148</v>
      </c>
      <c r="F354" s="1" t="s">
        <v>118</v>
      </c>
      <c r="G354" s="1" t="s">
        <v>563</v>
      </c>
      <c r="H354" s="1" t="s">
        <v>51</v>
      </c>
      <c r="I354" s="1" t="s">
        <v>64</v>
      </c>
      <c r="J354" s="1" t="s">
        <v>29</v>
      </c>
      <c r="K354" s="20">
        <v>44169.730555555558</v>
      </c>
      <c r="L354" s="20">
        <v>44166</v>
      </c>
      <c r="M354" s="1">
        <v>0</v>
      </c>
      <c r="N354" s="1">
        <v>1</v>
      </c>
      <c r="O354" s="1" t="s">
        <v>30</v>
      </c>
      <c r="P354" s="1" t="s">
        <v>72</v>
      </c>
      <c r="Q354" s="1">
        <v>5</v>
      </c>
      <c r="R354" s="1">
        <v>0</v>
      </c>
      <c r="S354" s="1" t="s">
        <v>569</v>
      </c>
      <c r="T354" s="1" t="s">
        <v>389</v>
      </c>
      <c r="U354" s="1" t="s">
        <v>32</v>
      </c>
      <c r="V354" s="3" t="str">
        <f t="shared" si="15"/>
        <v>No SLA</v>
      </c>
      <c r="W354" s="2">
        <f t="shared" si="16"/>
        <v>44173</v>
      </c>
      <c r="X354" s="27" t="str">
        <f t="shared" si="17"/>
        <v>Yes</v>
      </c>
    </row>
    <row r="355" spans="1:24" ht="12.75" x14ac:dyDescent="0.2">
      <c r="A355" s="1">
        <v>111568</v>
      </c>
      <c r="B355" s="20">
        <v>43846.969444444447</v>
      </c>
      <c r="C355" s="1" t="s">
        <v>378</v>
      </c>
      <c r="D355" s="1" t="s">
        <v>145</v>
      </c>
      <c r="E355" s="1" t="s">
        <v>146</v>
      </c>
      <c r="F355" s="1" t="s">
        <v>118</v>
      </c>
      <c r="G355" s="1" t="s">
        <v>563</v>
      </c>
      <c r="H355" s="1" t="s">
        <v>51</v>
      </c>
      <c r="I355" s="1" t="s">
        <v>64</v>
      </c>
      <c r="J355" s="1" t="s">
        <v>29</v>
      </c>
      <c r="K355" s="20">
        <v>44179.651388888888</v>
      </c>
      <c r="L355" s="20">
        <v>44167</v>
      </c>
      <c r="M355" s="1">
        <v>0</v>
      </c>
      <c r="N355" s="1">
        <v>1</v>
      </c>
      <c r="O355" s="1" t="s">
        <v>30</v>
      </c>
      <c r="P355" s="1" t="s">
        <v>72</v>
      </c>
      <c r="Q355" s="1">
        <v>6</v>
      </c>
      <c r="R355" s="1">
        <v>0</v>
      </c>
      <c r="S355" s="1" t="s">
        <v>569</v>
      </c>
      <c r="T355" s="1" t="s">
        <v>389</v>
      </c>
      <c r="U355" s="1" t="s">
        <v>32</v>
      </c>
      <c r="V355" s="3" t="str">
        <f t="shared" si="15"/>
        <v>No SLA</v>
      </c>
      <c r="W355" s="2">
        <f t="shared" si="16"/>
        <v>44174</v>
      </c>
      <c r="X355" s="27" t="str">
        <f t="shared" si="17"/>
        <v>NO</v>
      </c>
    </row>
    <row r="356" spans="1:24" ht="12.75" x14ac:dyDescent="0.2">
      <c r="A356" s="1">
        <v>111569</v>
      </c>
      <c r="B356" s="20">
        <v>43847.969444444447</v>
      </c>
      <c r="C356" s="1" t="s">
        <v>384</v>
      </c>
      <c r="D356" s="1" t="s">
        <v>150</v>
      </c>
      <c r="E356" s="1" t="s">
        <v>151</v>
      </c>
      <c r="F356" s="1" t="s">
        <v>118</v>
      </c>
      <c r="G356" s="1" t="s">
        <v>563</v>
      </c>
      <c r="H356" s="1" t="s">
        <v>605</v>
      </c>
      <c r="I356" s="1" t="s">
        <v>64</v>
      </c>
      <c r="J356" s="1" t="s">
        <v>47</v>
      </c>
      <c r="K356" s="20">
        <v>44167.785416666666</v>
      </c>
      <c r="L356" s="20">
        <v>44168</v>
      </c>
      <c r="M356" s="1">
        <v>1</v>
      </c>
      <c r="N356" s="1">
        <v>1</v>
      </c>
      <c r="O356" s="1" t="s">
        <v>80</v>
      </c>
      <c r="P356" s="1" t="s">
        <v>41</v>
      </c>
      <c r="Q356" s="1">
        <v>3</v>
      </c>
      <c r="R356" s="1">
        <v>3</v>
      </c>
      <c r="S356" s="1" t="s">
        <v>569</v>
      </c>
      <c r="T356" s="1" t="s">
        <v>389</v>
      </c>
      <c r="U356" s="1" t="s">
        <v>32</v>
      </c>
      <c r="V356" s="3" t="str">
        <f t="shared" si="15"/>
        <v>SLA</v>
      </c>
      <c r="W356" s="2">
        <f t="shared" si="16"/>
        <v>44175</v>
      </c>
      <c r="X356" s="27" t="str">
        <f t="shared" si="17"/>
        <v>Yes</v>
      </c>
    </row>
    <row r="357" spans="1:24" ht="12.75" x14ac:dyDescent="0.2">
      <c r="A357" s="1">
        <v>111570</v>
      </c>
      <c r="B357" s="20">
        <v>43848.969444444447</v>
      </c>
      <c r="C357" s="1" t="s">
        <v>89</v>
      </c>
      <c r="D357" s="1" t="s">
        <v>85</v>
      </c>
      <c r="E357" s="1" t="s">
        <v>86</v>
      </c>
      <c r="F357" s="1" t="s">
        <v>87</v>
      </c>
      <c r="G357" s="1" t="s">
        <v>562</v>
      </c>
      <c r="H357" s="1" t="s">
        <v>605</v>
      </c>
      <c r="I357" s="1" t="s">
        <v>28</v>
      </c>
      <c r="J357" s="1" t="s">
        <v>36</v>
      </c>
      <c r="K357" s="20">
        <v>44286.494444444441</v>
      </c>
      <c r="L357" s="20">
        <v>44169</v>
      </c>
      <c r="M357" s="1">
        <v>1</v>
      </c>
      <c r="N357" s="1">
        <v>1</v>
      </c>
      <c r="O357" s="1" t="s">
        <v>37</v>
      </c>
      <c r="P357" s="1" t="s">
        <v>38</v>
      </c>
      <c r="Q357" s="1">
        <v>38</v>
      </c>
      <c r="R357" s="1">
        <v>5</v>
      </c>
      <c r="S357" s="1" t="s">
        <v>568</v>
      </c>
      <c r="T357" s="1" t="s">
        <v>564</v>
      </c>
      <c r="U357" s="1" t="s">
        <v>32</v>
      </c>
      <c r="V357" s="3" t="str">
        <f t="shared" si="15"/>
        <v>SLA</v>
      </c>
      <c r="W357" s="2">
        <f t="shared" si="16"/>
        <v>44174</v>
      </c>
      <c r="X357" s="27" t="str">
        <f t="shared" si="17"/>
        <v>NO</v>
      </c>
    </row>
    <row r="358" spans="1:24" ht="12.75" x14ac:dyDescent="0.2">
      <c r="A358" s="1">
        <v>111571</v>
      </c>
      <c r="B358" s="20">
        <v>43849.969444444447</v>
      </c>
      <c r="C358" s="1" t="s">
        <v>214</v>
      </c>
      <c r="D358" s="1" t="s">
        <v>45</v>
      </c>
      <c r="E358" s="1" t="s">
        <v>46</v>
      </c>
      <c r="F358" s="1" t="s">
        <v>27</v>
      </c>
      <c r="G358" s="1" t="s">
        <v>562</v>
      </c>
      <c r="H358" s="1" t="s">
        <v>605</v>
      </c>
      <c r="I358" s="1" t="s">
        <v>28</v>
      </c>
      <c r="J358" s="1" t="s">
        <v>29</v>
      </c>
      <c r="K358" s="20">
        <v>44200.742361111108</v>
      </c>
      <c r="L358" s="20">
        <v>44175</v>
      </c>
      <c r="M358" s="1">
        <v>0</v>
      </c>
      <c r="N358" s="1">
        <v>1</v>
      </c>
      <c r="O358" s="1" t="s">
        <v>30</v>
      </c>
      <c r="P358" s="1" t="s">
        <v>31</v>
      </c>
      <c r="Q358" s="1">
        <v>5</v>
      </c>
      <c r="R358" s="1">
        <v>4</v>
      </c>
      <c r="S358" s="1" t="s">
        <v>568</v>
      </c>
      <c r="T358" s="1" t="s">
        <v>564</v>
      </c>
      <c r="U358" s="1" t="s">
        <v>47</v>
      </c>
      <c r="V358" s="3" t="str">
        <f t="shared" si="15"/>
        <v>SLA</v>
      </c>
      <c r="W358" s="2">
        <f t="shared" si="16"/>
        <v>44175.166666666664</v>
      </c>
      <c r="X358" s="27" t="str">
        <f t="shared" si="17"/>
        <v>NO</v>
      </c>
    </row>
    <row r="359" spans="1:24" ht="12.75" x14ac:dyDescent="0.2">
      <c r="A359" s="1">
        <v>111572</v>
      </c>
      <c r="B359" s="20">
        <v>43850.969444444447</v>
      </c>
      <c r="C359" s="1" t="s">
        <v>215</v>
      </c>
      <c r="D359" s="1" t="s">
        <v>45</v>
      </c>
      <c r="E359" s="1" t="s">
        <v>46</v>
      </c>
      <c r="F359" s="1" t="s">
        <v>27</v>
      </c>
      <c r="G359" s="1" t="s">
        <v>562</v>
      </c>
      <c r="H359" s="1" t="s">
        <v>605</v>
      </c>
      <c r="I359" s="1" t="s">
        <v>28</v>
      </c>
      <c r="J359" s="1" t="s">
        <v>29</v>
      </c>
      <c r="K359" s="20">
        <v>44200.741666666669</v>
      </c>
      <c r="L359" s="20">
        <v>44175</v>
      </c>
      <c r="M359" s="1">
        <v>0</v>
      </c>
      <c r="N359" s="1">
        <v>1</v>
      </c>
      <c r="O359" s="1" t="s">
        <v>30</v>
      </c>
      <c r="P359" s="1" t="s">
        <v>31</v>
      </c>
      <c r="Q359" s="1">
        <v>5</v>
      </c>
      <c r="R359" s="1">
        <v>1</v>
      </c>
      <c r="S359" s="1" t="s">
        <v>568</v>
      </c>
      <c r="T359" s="1" t="s">
        <v>564</v>
      </c>
      <c r="U359" s="1" t="s">
        <v>47</v>
      </c>
      <c r="V359" s="3" t="str">
        <f t="shared" si="15"/>
        <v>SLA</v>
      </c>
      <c r="W359" s="2">
        <f t="shared" si="16"/>
        <v>44175.166666666664</v>
      </c>
      <c r="X359" s="27" t="str">
        <f t="shared" si="17"/>
        <v>NO</v>
      </c>
    </row>
    <row r="360" spans="1:24" ht="12.75" x14ac:dyDescent="0.2">
      <c r="A360" s="1">
        <v>111573</v>
      </c>
      <c r="B360" s="20">
        <v>43851.969444444447</v>
      </c>
      <c r="C360" s="1" t="s">
        <v>216</v>
      </c>
      <c r="D360" s="1" t="s">
        <v>45</v>
      </c>
      <c r="E360" s="1" t="s">
        <v>46</v>
      </c>
      <c r="F360" s="1" t="s">
        <v>27</v>
      </c>
      <c r="G360" s="1" t="s">
        <v>562</v>
      </c>
      <c r="H360" s="1" t="s">
        <v>605</v>
      </c>
      <c r="I360" s="1" t="s">
        <v>28</v>
      </c>
      <c r="J360" s="1" t="s">
        <v>29</v>
      </c>
      <c r="K360" s="20">
        <v>44200.740972222222</v>
      </c>
      <c r="L360" s="20">
        <v>44175</v>
      </c>
      <c r="M360" s="1">
        <v>0</v>
      </c>
      <c r="N360" s="1">
        <v>1</v>
      </c>
      <c r="O360" s="1" t="s">
        <v>30</v>
      </c>
      <c r="P360" s="1" t="s">
        <v>31</v>
      </c>
      <c r="Q360" s="1">
        <v>5</v>
      </c>
      <c r="R360" s="1">
        <v>1</v>
      </c>
      <c r="S360" s="1" t="s">
        <v>568</v>
      </c>
      <c r="T360" s="1" t="s">
        <v>564</v>
      </c>
      <c r="U360" s="1" t="s">
        <v>47</v>
      </c>
      <c r="V360" s="3" t="str">
        <f t="shared" si="15"/>
        <v>SLA</v>
      </c>
      <c r="W360" s="2">
        <f t="shared" si="16"/>
        <v>44175.166666666664</v>
      </c>
      <c r="X360" s="27" t="str">
        <f t="shared" si="17"/>
        <v>NO</v>
      </c>
    </row>
    <row r="361" spans="1:24" ht="12.75" x14ac:dyDescent="0.2">
      <c r="A361" s="1">
        <v>111574</v>
      </c>
      <c r="B361" s="20">
        <v>43852.969444444447</v>
      </c>
      <c r="C361" s="1" t="s">
        <v>255</v>
      </c>
      <c r="D361" s="1" t="s">
        <v>45</v>
      </c>
      <c r="E361" s="1" t="s">
        <v>46</v>
      </c>
      <c r="F361" s="1" t="s">
        <v>87</v>
      </c>
      <c r="G361" s="1" t="s">
        <v>562</v>
      </c>
      <c r="H361" s="1" t="s">
        <v>605</v>
      </c>
      <c r="I361" s="1" t="s">
        <v>28</v>
      </c>
      <c r="J361" s="1" t="s">
        <v>29</v>
      </c>
      <c r="K361" s="20">
        <v>44200.740277777775</v>
      </c>
      <c r="L361" s="20">
        <v>44175</v>
      </c>
      <c r="M361" s="1">
        <v>0</v>
      </c>
      <c r="N361" s="1">
        <v>1</v>
      </c>
      <c r="O361" s="1" t="s">
        <v>30</v>
      </c>
      <c r="P361" s="1" t="s">
        <v>31</v>
      </c>
      <c r="Q361" s="1">
        <v>5</v>
      </c>
      <c r="R361" s="1">
        <v>1</v>
      </c>
      <c r="S361" s="1" t="s">
        <v>568</v>
      </c>
      <c r="T361" s="1" t="s">
        <v>564</v>
      </c>
      <c r="U361" s="1" t="s">
        <v>47</v>
      </c>
      <c r="V361" s="3" t="str">
        <f t="shared" si="15"/>
        <v>SLA</v>
      </c>
      <c r="W361" s="2">
        <f t="shared" si="16"/>
        <v>44180</v>
      </c>
      <c r="X361" s="27" t="str">
        <f t="shared" si="17"/>
        <v>NO</v>
      </c>
    </row>
    <row r="362" spans="1:24" ht="12.75" x14ac:dyDescent="0.2">
      <c r="A362" s="1">
        <v>111575</v>
      </c>
      <c r="B362" s="20">
        <v>43853.969444444447</v>
      </c>
      <c r="C362" s="1" t="s">
        <v>217</v>
      </c>
      <c r="D362" s="1" t="s">
        <v>45</v>
      </c>
      <c r="E362" s="1" t="s">
        <v>46</v>
      </c>
      <c r="F362" s="1" t="s">
        <v>27</v>
      </c>
      <c r="G362" s="1" t="s">
        <v>562</v>
      </c>
      <c r="H362" s="1" t="s">
        <v>605</v>
      </c>
      <c r="I362" s="1" t="s">
        <v>28</v>
      </c>
      <c r="J362" s="1" t="s">
        <v>29</v>
      </c>
      <c r="K362" s="20">
        <v>44200.739583333336</v>
      </c>
      <c r="L362" s="20">
        <v>44175</v>
      </c>
      <c r="M362" s="1">
        <v>0</v>
      </c>
      <c r="N362" s="1">
        <v>1</v>
      </c>
      <c r="O362" s="1" t="s">
        <v>30</v>
      </c>
      <c r="P362" s="1" t="s">
        <v>31</v>
      </c>
      <c r="Q362" s="1">
        <v>5</v>
      </c>
      <c r="R362" s="1">
        <v>1</v>
      </c>
      <c r="S362" s="1" t="s">
        <v>568</v>
      </c>
      <c r="T362" s="1" t="s">
        <v>564</v>
      </c>
      <c r="U362" s="1" t="s">
        <v>47</v>
      </c>
      <c r="V362" s="3" t="str">
        <f t="shared" si="15"/>
        <v>SLA</v>
      </c>
      <c r="W362" s="2">
        <f t="shared" si="16"/>
        <v>44175.166666666664</v>
      </c>
      <c r="X362" s="27" t="str">
        <f t="shared" si="17"/>
        <v>NO</v>
      </c>
    </row>
    <row r="363" spans="1:24" ht="12.75" x14ac:dyDescent="0.2">
      <c r="A363" s="1">
        <v>111576</v>
      </c>
      <c r="B363" s="20">
        <v>43854.969444444447</v>
      </c>
      <c r="C363" s="1" t="s">
        <v>48</v>
      </c>
      <c r="D363" s="1" t="s">
        <v>45</v>
      </c>
      <c r="E363" s="1" t="s">
        <v>46</v>
      </c>
      <c r="F363" s="1" t="s">
        <v>27</v>
      </c>
      <c r="G363" s="1" t="s">
        <v>562</v>
      </c>
      <c r="H363" s="1" t="s">
        <v>605</v>
      </c>
      <c r="I363" s="1" t="s">
        <v>28</v>
      </c>
      <c r="J363" s="1" t="s">
        <v>29</v>
      </c>
      <c r="K363" s="20">
        <v>44200.738888888889</v>
      </c>
      <c r="L363" s="20">
        <v>44175</v>
      </c>
      <c r="M363" s="1">
        <v>0</v>
      </c>
      <c r="N363" s="1">
        <v>1</v>
      </c>
      <c r="O363" s="1" t="s">
        <v>30</v>
      </c>
      <c r="P363" s="1" t="s">
        <v>31</v>
      </c>
      <c r="Q363" s="1">
        <v>5</v>
      </c>
      <c r="R363" s="1">
        <v>1</v>
      </c>
      <c r="S363" s="1" t="s">
        <v>568</v>
      </c>
      <c r="T363" s="1" t="s">
        <v>564</v>
      </c>
      <c r="U363" s="1" t="s">
        <v>47</v>
      </c>
      <c r="V363" s="3" t="str">
        <f t="shared" si="15"/>
        <v>SLA</v>
      </c>
      <c r="W363" s="2">
        <f t="shared" si="16"/>
        <v>44175.166666666664</v>
      </c>
      <c r="X363" s="27" t="str">
        <f t="shared" si="17"/>
        <v>NO</v>
      </c>
    </row>
    <row r="364" spans="1:24" ht="12.75" x14ac:dyDescent="0.2">
      <c r="A364" s="1">
        <v>111577</v>
      </c>
      <c r="B364" s="20">
        <v>43855.969444444447</v>
      </c>
      <c r="C364" s="1" t="s">
        <v>256</v>
      </c>
      <c r="D364" s="1" t="s">
        <v>45</v>
      </c>
      <c r="E364" s="1" t="s">
        <v>46</v>
      </c>
      <c r="F364" s="1" t="s">
        <v>87</v>
      </c>
      <c r="G364" s="1" t="s">
        <v>562</v>
      </c>
      <c r="H364" s="1" t="s">
        <v>605</v>
      </c>
      <c r="I364" s="1" t="s">
        <v>28</v>
      </c>
      <c r="J364" s="1" t="s">
        <v>29</v>
      </c>
      <c r="K364" s="20">
        <v>44200.737500000003</v>
      </c>
      <c r="L364" s="20">
        <v>44175</v>
      </c>
      <c r="M364" s="1">
        <v>0</v>
      </c>
      <c r="N364" s="1">
        <v>1</v>
      </c>
      <c r="O364" s="1" t="s">
        <v>30</v>
      </c>
      <c r="P364" s="1" t="s">
        <v>31</v>
      </c>
      <c r="Q364" s="1">
        <v>5</v>
      </c>
      <c r="R364" s="1">
        <v>1</v>
      </c>
      <c r="S364" s="1" t="s">
        <v>568</v>
      </c>
      <c r="T364" s="1" t="s">
        <v>564</v>
      </c>
      <c r="U364" s="1" t="s">
        <v>47</v>
      </c>
      <c r="V364" s="3" t="str">
        <f t="shared" si="15"/>
        <v>SLA</v>
      </c>
      <c r="W364" s="2">
        <f t="shared" si="16"/>
        <v>44180</v>
      </c>
      <c r="X364" s="27" t="str">
        <f t="shared" si="17"/>
        <v>NO</v>
      </c>
    </row>
    <row r="365" spans="1:24" ht="12.75" x14ac:dyDescent="0.2">
      <c r="A365" s="1">
        <v>111578</v>
      </c>
      <c r="B365" s="20">
        <v>43856.969444444447</v>
      </c>
      <c r="C365" s="1" t="s">
        <v>194</v>
      </c>
      <c r="D365" s="1" t="s">
        <v>45</v>
      </c>
      <c r="E365" s="1" t="s">
        <v>46</v>
      </c>
      <c r="F365" s="1" t="s">
        <v>192</v>
      </c>
      <c r="G365" s="1" t="s">
        <v>562</v>
      </c>
      <c r="H365" s="1" t="s">
        <v>51</v>
      </c>
      <c r="I365" s="1" t="s">
        <v>28</v>
      </c>
      <c r="J365" s="1" t="s">
        <v>29</v>
      </c>
      <c r="K365" s="20">
        <v>44237.727777777778</v>
      </c>
      <c r="L365" s="20">
        <v>44176</v>
      </c>
      <c r="M365" s="1">
        <v>0</v>
      </c>
      <c r="N365" s="1">
        <v>1</v>
      </c>
      <c r="O365" s="1" t="s">
        <v>30</v>
      </c>
      <c r="P365" s="1" t="s">
        <v>31</v>
      </c>
      <c r="Q365" s="1">
        <v>12</v>
      </c>
      <c r="R365" s="1">
        <v>1</v>
      </c>
      <c r="S365" s="1" t="s">
        <v>568</v>
      </c>
      <c r="T365" s="1" t="s">
        <v>564</v>
      </c>
      <c r="U365" s="1" t="s">
        <v>44</v>
      </c>
      <c r="V365" s="3" t="str">
        <f t="shared" si="15"/>
        <v>No SLA</v>
      </c>
      <c r="W365" s="2">
        <f t="shared" si="16"/>
        <v>44190</v>
      </c>
      <c r="X365" s="27" t="str">
        <f t="shared" si="17"/>
        <v>NO</v>
      </c>
    </row>
    <row r="366" spans="1:24" ht="12.75" x14ac:dyDescent="0.2">
      <c r="A366" s="1">
        <v>111579</v>
      </c>
      <c r="B366" s="20">
        <v>43857.969444444447</v>
      </c>
      <c r="C366" s="1" t="s">
        <v>545</v>
      </c>
      <c r="D366" s="1" t="s">
        <v>56</v>
      </c>
      <c r="E366" s="1" t="s">
        <v>57</v>
      </c>
      <c r="F366" s="1" t="s">
        <v>192</v>
      </c>
      <c r="G366" s="1" t="s">
        <v>562</v>
      </c>
      <c r="H366" s="1" t="s">
        <v>51</v>
      </c>
      <c r="I366" s="1" t="s">
        <v>28</v>
      </c>
      <c r="J366" s="1" t="s">
        <v>47</v>
      </c>
      <c r="K366" s="20">
        <v>44176.656944444447</v>
      </c>
      <c r="L366" s="20">
        <v>45089</v>
      </c>
      <c r="M366" s="1">
        <v>0</v>
      </c>
      <c r="N366" s="1">
        <v>1</v>
      </c>
      <c r="O366" s="1" t="s">
        <v>110</v>
      </c>
      <c r="P366" s="1" t="s">
        <v>38</v>
      </c>
      <c r="Q366" s="1">
        <v>4</v>
      </c>
      <c r="R366" s="1">
        <v>0</v>
      </c>
      <c r="S366" s="1" t="s">
        <v>569</v>
      </c>
      <c r="T366" s="1" t="s">
        <v>389</v>
      </c>
      <c r="U366" s="1" t="s">
        <v>32</v>
      </c>
      <c r="V366" s="3" t="str">
        <f t="shared" si="15"/>
        <v>No SLA</v>
      </c>
      <c r="W366" s="2">
        <f t="shared" si="16"/>
        <v>45103</v>
      </c>
      <c r="X366" s="27" t="str">
        <f t="shared" si="17"/>
        <v>Yes</v>
      </c>
    </row>
    <row r="367" spans="1:24" ht="12.75" x14ac:dyDescent="0.2">
      <c r="A367" s="1">
        <v>111580</v>
      </c>
      <c r="B367" s="20">
        <v>43858.969444444447</v>
      </c>
      <c r="C367" s="1" t="s">
        <v>377</v>
      </c>
      <c r="D367" s="1" t="s">
        <v>45</v>
      </c>
      <c r="E367" s="1" t="s">
        <v>46</v>
      </c>
      <c r="F367" s="1" t="s">
        <v>118</v>
      </c>
      <c r="G367" s="1" t="s">
        <v>562</v>
      </c>
      <c r="H367" s="1" t="s">
        <v>605</v>
      </c>
      <c r="I367" s="1" t="s">
        <v>28</v>
      </c>
      <c r="J367" s="1" t="s">
        <v>29</v>
      </c>
      <c r="K367" s="20">
        <v>44187.717361111114</v>
      </c>
      <c r="L367" s="20">
        <v>44180</v>
      </c>
      <c r="M367" s="1">
        <v>0</v>
      </c>
      <c r="N367" s="1">
        <v>1</v>
      </c>
      <c r="O367" s="1" t="s">
        <v>30</v>
      </c>
      <c r="P367" s="1" t="s">
        <v>31</v>
      </c>
      <c r="Q367" s="1">
        <v>5</v>
      </c>
      <c r="R367" s="1">
        <v>2</v>
      </c>
      <c r="S367" s="1" t="s">
        <v>568</v>
      </c>
      <c r="T367" s="1" t="s">
        <v>564</v>
      </c>
      <c r="U367" s="1" t="s">
        <v>47</v>
      </c>
      <c r="V367" s="3" t="str">
        <f t="shared" si="15"/>
        <v>SLA</v>
      </c>
      <c r="W367" s="2">
        <f t="shared" si="16"/>
        <v>44187</v>
      </c>
      <c r="X367" s="27" t="str">
        <f t="shared" si="17"/>
        <v>NO</v>
      </c>
    </row>
    <row r="368" spans="1:24" ht="12.75" x14ac:dyDescent="0.2">
      <c r="A368" s="1">
        <v>111581</v>
      </c>
      <c r="B368" s="20">
        <v>43859.969444444447</v>
      </c>
      <c r="C368" s="1" t="s">
        <v>218</v>
      </c>
      <c r="D368" s="1" t="s">
        <v>49</v>
      </c>
      <c r="E368" s="1" t="s">
        <v>50</v>
      </c>
      <c r="F368" s="1" t="s">
        <v>27</v>
      </c>
      <c r="G368" s="1" t="s">
        <v>562</v>
      </c>
      <c r="H368" s="1" t="s">
        <v>51</v>
      </c>
      <c r="I368" s="1" t="s">
        <v>28</v>
      </c>
      <c r="J368" s="1" t="s">
        <v>29</v>
      </c>
      <c r="K368" s="20">
        <v>44200.501388888886</v>
      </c>
      <c r="L368" s="20">
        <v>44183</v>
      </c>
      <c r="M368" s="1">
        <v>0</v>
      </c>
      <c r="N368" s="1">
        <v>1</v>
      </c>
      <c r="O368" s="1" t="s">
        <v>30</v>
      </c>
      <c r="P368" s="1" t="s">
        <v>38</v>
      </c>
      <c r="Q368" s="1">
        <v>9</v>
      </c>
      <c r="R368" s="1">
        <v>2</v>
      </c>
      <c r="S368" s="1" t="s">
        <v>569</v>
      </c>
      <c r="T368" s="1" t="s">
        <v>389</v>
      </c>
      <c r="U368" s="1" t="s">
        <v>44</v>
      </c>
      <c r="V368" s="3" t="str">
        <f t="shared" si="15"/>
        <v>No SLA</v>
      </c>
      <c r="W368" s="2">
        <f t="shared" si="16"/>
        <v>44183.166666666664</v>
      </c>
      <c r="X368" s="27" t="str">
        <f t="shared" si="17"/>
        <v>NO</v>
      </c>
    </row>
    <row r="369" spans="1:24" ht="12.75" x14ac:dyDescent="0.2">
      <c r="A369" s="1">
        <v>111582</v>
      </c>
      <c r="B369" s="20">
        <v>43860.969444444447</v>
      </c>
      <c r="C369" s="1" t="s">
        <v>368</v>
      </c>
      <c r="D369" s="1" t="s">
        <v>59</v>
      </c>
      <c r="E369" s="1" t="s">
        <v>60</v>
      </c>
      <c r="F369" s="1" t="s">
        <v>118</v>
      </c>
      <c r="G369" s="1" t="s">
        <v>562</v>
      </c>
      <c r="H369" s="1" t="s">
        <v>605</v>
      </c>
      <c r="I369" s="1" t="s">
        <v>28</v>
      </c>
      <c r="J369" s="1" t="s">
        <v>29</v>
      </c>
      <c r="K369" s="20">
        <v>44221.754166666666</v>
      </c>
      <c r="L369" s="20">
        <v>44184</v>
      </c>
      <c r="M369" s="1">
        <v>0</v>
      </c>
      <c r="N369" s="1">
        <v>1</v>
      </c>
      <c r="O369" s="1" t="s">
        <v>30</v>
      </c>
      <c r="P369" s="1" t="s">
        <v>31</v>
      </c>
      <c r="Q369" s="1">
        <v>10</v>
      </c>
      <c r="R369" s="1">
        <v>2</v>
      </c>
      <c r="S369" s="1" t="s">
        <v>568</v>
      </c>
      <c r="T369" s="1" t="s">
        <v>564</v>
      </c>
      <c r="U369" s="1" t="s">
        <v>32</v>
      </c>
      <c r="V369" s="3" t="str">
        <f t="shared" si="15"/>
        <v>SLA</v>
      </c>
      <c r="W369" s="2">
        <f t="shared" si="16"/>
        <v>44190</v>
      </c>
      <c r="X369" s="27" t="str">
        <f t="shared" si="17"/>
        <v>NO</v>
      </c>
    </row>
    <row r="370" spans="1:24" ht="12.75" x14ac:dyDescent="0.2">
      <c r="A370" s="1">
        <v>111583</v>
      </c>
      <c r="B370" s="20">
        <v>43861.969444444447</v>
      </c>
      <c r="C370" s="1" t="s">
        <v>342</v>
      </c>
      <c r="D370" s="1" t="s">
        <v>65</v>
      </c>
      <c r="E370" s="1" t="s">
        <v>66</v>
      </c>
      <c r="F370" s="1" t="s">
        <v>118</v>
      </c>
      <c r="G370" s="1" t="s">
        <v>562</v>
      </c>
      <c r="H370" s="1" t="s">
        <v>605</v>
      </c>
      <c r="I370" s="1" t="s">
        <v>28</v>
      </c>
      <c r="J370" s="1" t="s">
        <v>29</v>
      </c>
      <c r="K370" s="20">
        <v>44284.565972222219</v>
      </c>
      <c r="L370" s="20">
        <v>44192</v>
      </c>
      <c r="M370" s="1">
        <v>0</v>
      </c>
      <c r="N370" s="1">
        <v>1</v>
      </c>
      <c r="O370" s="1" t="s">
        <v>30</v>
      </c>
      <c r="P370" s="1" t="s">
        <v>38</v>
      </c>
      <c r="Q370" s="1">
        <v>27</v>
      </c>
      <c r="R370" s="1">
        <v>11</v>
      </c>
      <c r="S370" s="1" t="s">
        <v>568</v>
      </c>
      <c r="T370" s="1" t="s">
        <v>564</v>
      </c>
      <c r="U370" s="1" t="s">
        <v>44</v>
      </c>
      <c r="V370" s="3" t="str">
        <f t="shared" si="15"/>
        <v>SLA</v>
      </c>
      <c r="W370" s="2">
        <f t="shared" si="16"/>
        <v>44197</v>
      </c>
      <c r="X370" s="27" t="str">
        <f t="shared" si="17"/>
        <v>NO</v>
      </c>
    </row>
    <row r="371" spans="1:24" ht="12.75" x14ac:dyDescent="0.2">
      <c r="A371" s="1">
        <v>111584</v>
      </c>
      <c r="B371" s="20">
        <v>43862.969444444447</v>
      </c>
      <c r="C371" s="1" t="s">
        <v>376</v>
      </c>
      <c r="D371" s="1" t="s">
        <v>45</v>
      </c>
      <c r="E371" s="1" t="s">
        <v>46</v>
      </c>
      <c r="F371" s="1" t="s">
        <v>118</v>
      </c>
      <c r="G371" s="1" t="s">
        <v>562</v>
      </c>
      <c r="H371" s="1" t="s">
        <v>51</v>
      </c>
      <c r="I371" s="1" t="s">
        <v>28</v>
      </c>
      <c r="J371" s="1" t="s">
        <v>29</v>
      </c>
      <c r="K371" s="20">
        <v>44201.685416666667</v>
      </c>
      <c r="L371" s="20">
        <v>44188</v>
      </c>
      <c r="M371" s="1">
        <v>0</v>
      </c>
      <c r="N371" s="1">
        <v>1</v>
      </c>
      <c r="O371" s="1" t="s">
        <v>30</v>
      </c>
      <c r="P371" s="1" t="s">
        <v>31</v>
      </c>
      <c r="Q371" s="1">
        <v>5</v>
      </c>
      <c r="R371" s="1">
        <v>0</v>
      </c>
      <c r="S371" s="1" t="s">
        <v>568</v>
      </c>
      <c r="T371" s="1" t="s">
        <v>564</v>
      </c>
      <c r="U371" s="1" t="s">
        <v>44</v>
      </c>
      <c r="V371" s="3" t="str">
        <f t="shared" si="15"/>
        <v>No SLA</v>
      </c>
      <c r="W371" s="2">
        <f t="shared" si="16"/>
        <v>44195</v>
      </c>
      <c r="X371" s="27" t="str">
        <f t="shared" si="17"/>
        <v>NO</v>
      </c>
    </row>
    <row r="372" spans="1:24" ht="12.75" x14ac:dyDescent="0.2">
      <c r="A372" s="1">
        <v>111585</v>
      </c>
      <c r="B372" s="20">
        <v>43863.969444444447</v>
      </c>
      <c r="C372" s="1" t="s">
        <v>375</v>
      </c>
      <c r="D372" s="1" t="s">
        <v>59</v>
      </c>
      <c r="E372" s="1" t="s">
        <v>60</v>
      </c>
      <c r="F372" s="1" t="s">
        <v>118</v>
      </c>
      <c r="G372" s="1" t="s">
        <v>562</v>
      </c>
      <c r="H372" s="1" t="s">
        <v>51</v>
      </c>
      <c r="I372" s="1" t="s">
        <v>28</v>
      </c>
      <c r="J372" s="1" t="s">
        <v>29</v>
      </c>
      <c r="K372" s="20">
        <v>44201.713194444441</v>
      </c>
      <c r="L372" s="20">
        <v>44189</v>
      </c>
      <c r="M372" s="1">
        <v>0</v>
      </c>
      <c r="N372" s="1">
        <v>1</v>
      </c>
      <c r="O372" s="1" t="s">
        <v>30</v>
      </c>
      <c r="P372" s="1" t="s">
        <v>67</v>
      </c>
      <c r="Q372" s="1">
        <v>11</v>
      </c>
      <c r="R372" s="1">
        <v>0</v>
      </c>
      <c r="S372" s="1" t="s">
        <v>569</v>
      </c>
      <c r="T372" s="1" t="s">
        <v>565</v>
      </c>
      <c r="U372" s="1" t="s">
        <v>32</v>
      </c>
      <c r="V372" s="3" t="str">
        <f t="shared" si="15"/>
        <v>No SLA</v>
      </c>
      <c r="W372" s="2">
        <f t="shared" si="16"/>
        <v>44196</v>
      </c>
      <c r="X372" s="27" t="str">
        <f t="shared" si="17"/>
        <v>NO</v>
      </c>
    </row>
    <row r="373" spans="1:24" ht="12.75" x14ac:dyDescent="0.2">
      <c r="A373" s="1">
        <v>111586</v>
      </c>
      <c r="B373" s="20">
        <v>43864.969444444447</v>
      </c>
      <c r="C373" s="1" t="s">
        <v>219</v>
      </c>
      <c r="D373" s="1" t="s">
        <v>52</v>
      </c>
      <c r="E373" s="1" t="s">
        <v>53</v>
      </c>
      <c r="F373" s="1" t="s">
        <v>27</v>
      </c>
      <c r="G373" s="1" t="s">
        <v>562</v>
      </c>
      <c r="H373" s="1" t="s">
        <v>51</v>
      </c>
      <c r="I373" s="1" t="s">
        <v>28</v>
      </c>
      <c r="J373" s="1" t="s">
        <v>29</v>
      </c>
      <c r="K373" s="20">
        <v>44193.734027777777</v>
      </c>
      <c r="L373" s="20">
        <v>44189</v>
      </c>
      <c r="M373" s="1">
        <v>0</v>
      </c>
      <c r="N373" s="1">
        <v>1</v>
      </c>
      <c r="O373" s="1" t="s">
        <v>30</v>
      </c>
      <c r="P373" s="1" t="s">
        <v>38</v>
      </c>
      <c r="Q373" s="1">
        <v>7</v>
      </c>
      <c r="R373" s="1">
        <v>0</v>
      </c>
      <c r="S373" s="1" t="s">
        <v>568</v>
      </c>
      <c r="T373" s="1" t="s">
        <v>564</v>
      </c>
      <c r="U373" s="1" t="s">
        <v>44</v>
      </c>
      <c r="V373" s="3" t="str">
        <f t="shared" si="15"/>
        <v>No SLA</v>
      </c>
      <c r="W373" s="2">
        <f t="shared" si="16"/>
        <v>44189.166666666664</v>
      </c>
      <c r="X373" s="27" t="str">
        <f t="shared" si="17"/>
        <v>NO</v>
      </c>
    </row>
    <row r="374" spans="1:24" ht="12.75" x14ac:dyDescent="0.2">
      <c r="A374" s="1">
        <v>111587</v>
      </c>
      <c r="B374" s="20">
        <v>43865.969444444447</v>
      </c>
      <c r="C374" s="1" t="s">
        <v>254</v>
      </c>
      <c r="D374" s="1" t="s">
        <v>25</v>
      </c>
      <c r="E374" s="1" t="s">
        <v>26</v>
      </c>
      <c r="F374" s="1" t="s">
        <v>87</v>
      </c>
      <c r="G374" s="1" t="s">
        <v>562</v>
      </c>
      <c r="H374" s="1" t="s">
        <v>605</v>
      </c>
      <c r="I374" s="1" t="s">
        <v>28</v>
      </c>
      <c r="J374" s="1" t="s">
        <v>29</v>
      </c>
      <c r="K374" s="20">
        <v>44209.711111111108</v>
      </c>
      <c r="L374" s="20">
        <v>44195</v>
      </c>
      <c r="M374" s="1">
        <v>0</v>
      </c>
      <c r="N374" s="1">
        <v>1</v>
      </c>
      <c r="O374" s="1" t="s">
        <v>30</v>
      </c>
      <c r="P374" s="1" t="s">
        <v>31</v>
      </c>
      <c r="Q374" s="1">
        <v>7</v>
      </c>
      <c r="R374" s="1">
        <v>2</v>
      </c>
      <c r="S374" s="1" t="s">
        <v>569</v>
      </c>
      <c r="T374" s="1" t="s">
        <v>564</v>
      </c>
      <c r="U374" s="1" t="s">
        <v>32</v>
      </c>
      <c r="V374" s="3" t="str">
        <f t="shared" si="15"/>
        <v>SLA</v>
      </c>
      <c r="W374" s="2">
        <f t="shared" si="16"/>
        <v>44200</v>
      </c>
      <c r="X374" s="27" t="str">
        <f t="shared" si="17"/>
        <v>NO</v>
      </c>
    </row>
    <row r="375" spans="1:24" ht="12.75" x14ac:dyDescent="0.2">
      <c r="A375" s="1">
        <v>111588</v>
      </c>
      <c r="B375" s="20">
        <v>43866.969444444447</v>
      </c>
      <c r="C375" s="1" t="s">
        <v>252</v>
      </c>
      <c r="D375" s="1" t="s">
        <v>65</v>
      </c>
      <c r="E375" s="1" t="s">
        <v>66</v>
      </c>
      <c r="F375" s="1" t="s">
        <v>87</v>
      </c>
      <c r="G375" s="1" t="s">
        <v>562</v>
      </c>
      <c r="H375" s="1" t="s">
        <v>51</v>
      </c>
      <c r="I375" s="1" t="s">
        <v>28</v>
      </c>
      <c r="J375" s="1" t="s">
        <v>29</v>
      </c>
      <c r="K375" s="20">
        <v>44215.734722222223</v>
      </c>
      <c r="L375" s="20">
        <v>44195</v>
      </c>
      <c r="M375" s="1">
        <v>0</v>
      </c>
      <c r="N375" s="1">
        <v>1</v>
      </c>
      <c r="O375" s="1" t="s">
        <v>30</v>
      </c>
      <c r="P375" s="1" t="s">
        <v>38</v>
      </c>
      <c r="Q375" s="1">
        <v>10</v>
      </c>
      <c r="R375" s="1">
        <v>1</v>
      </c>
      <c r="S375" s="1" t="s">
        <v>569</v>
      </c>
      <c r="T375" s="1" t="s">
        <v>389</v>
      </c>
      <c r="U375" s="1" t="s">
        <v>32</v>
      </c>
      <c r="V375" s="3" t="str">
        <f t="shared" si="15"/>
        <v>No SLA</v>
      </c>
      <c r="W375" s="2">
        <f t="shared" si="16"/>
        <v>44200</v>
      </c>
      <c r="X375" s="27" t="str">
        <f t="shared" si="17"/>
        <v>NO</v>
      </c>
    </row>
    <row r="376" spans="1:24" ht="12.75" x14ac:dyDescent="0.2">
      <c r="A376" s="1">
        <v>111589</v>
      </c>
      <c r="B376" s="20">
        <v>43867.969444444447</v>
      </c>
      <c r="C376" s="1" t="s">
        <v>197</v>
      </c>
      <c r="D376" s="1" t="s">
        <v>49</v>
      </c>
      <c r="E376" s="1" t="s">
        <v>50</v>
      </c>
      <c r="F376" s="1" t="s">
        <v>192</v>
      </c>
      <c r="G376" s="1" t="s">
        <v>562</v>
      </c>
      <c r="H376" s="1" t="s">
        <v>605</v>
      </c>
      <c r="I376" s="1" t="s">
        <v>28</v>
      </c>
      <c r="J376" s="1" t="s">
        <v>29</v>
      </c>
      <c r="K376" s="20">
        <v>44214.753472222219</v>
      </c>
      <c r="L376" s="20">
        <v>44203</v>
      </c>
      <c r="M376" s="1">
        <v>0</v>
      </c>
      <c r="N376" s="1">
        <v>1</v>
      </c>
      <c r="O376" s="1" t="s">
        <v>30</v>
      </c>
      <c r="P376" s="1" t="s">
        <v>38</v>
      </c>
      <c r="Q376" s="1">
        <v>6</v>
      </c>
      <c r="R376" s="1">
        <v>2</v>
      </c>
      <c r="S376" s="1" t="s">
        <v>569</v>
      </c>
      <c r="T376" s="1" t="s">
        <v>389</v>
      </c>
      <c r="U376" s="1" t="s">
        <v>44</v>
      </c>
      <c r="V376" s="3" t="str">
        <f t="shared" si="15"/>
        <v>SLA</v>
      </c>
      <c r="W376" s="2">
        <f t="shared" si="16"/>
        <v>44217</v>
      </c>
      <c r="X376" s="27" t="str">
        <f t="shared" si="17"/>
        <v>Yes</v>
      </c>
    </row>
    <row r="377" spans="1:24" ht="12.75" x14ac:dyDescent="0.2">
      <c r="A377" s="1">
        <v>111590</v>
      </c>
      <c r="B377" s="20">
        <v>43868.969444444447</v>
      </c>
      <c r="C377" s="1" t="s">
        <v>249</v>
      </c>
      <c r="D377" s="1" t="s">
        <v>56</v>
      </c>
      <c r="E377" s="1" t="s">
        <v>57</v>
      </c>
      <c r="F377" s="1" t="s">
        <v>87</v>
      </c>
      <c r="G377" s="1" t="s">
        <v>562</v>
      </c>
      <c r="H377" s="1" t="s">
        <v>605</v>
      </c>
      <c r="I377" s="1" t="s">
        <v>28</v>
      </c>
      <c r="J377" s="1" t="s">
        <v>29</v>
      </c>
      <c r="K377" s="20">
        <v>44235.709722222222</v>
      </c>
      <c r="L377" s="20">
        <v>44207</v>
      </c>
      <c r="M377" s="1">
        <v>0</v>
      </c>
      <c r="N377" s="1">
        <v>1</v>
      </c>
      <c r="O377" s="1" t="s">
        <v>30</v>
      </c>
      <c r="P377" s="1" t="s">
        <v>38</v>
      </c>
      <c r="Q377" s="1">
        <v>13</v>
      </c>
      <c r="R377" s="1">
        <v>4</v>
      </c>
      <c r="S377" s="1" t="s">
        <v>568</v>
      </c>
      <c r="T377" s="1" t="s">
        <v>564</v>
      </c>
      <c r="U377" s="1" t="s">
        <v>32</v>
      </c>
      <c r="V377" s="3" t="str">
        <f t="shared" si="15"/>
        <v>SLA</v>
      </c>
      <c r="W377" s="2">
        <f t="shared" si="16"/>
        <v>44210</v>
      </c>
      <c r="X377" s="27" t="str">
        <f t="shared" si="17"/>
        <v>NO</v>
      </c>
    </row>
    <row r="378" spans="1:24" ht="12.75" x14ac:dyDescent="0.2">
      <c r="A378" s="1">
        <v>111591</v>
      </c>
      <c r="B378" s="20">
        <v>43869.969444444447</v>
      </c>
      <c r="C378" s="1" t="s">
        <v>195</v>
      </c>
      <c r="D378" s="1" t="s">
        <v>91</v>
      </c>
      <c r="E378" s="1" t="s">
        <v>92</v>
      </c>
      <c r="F378" s="1" t="s">
        <v>192</v>
      </c>
      <c r="G378" s="1" t="s">
        <v>562</v>
      </c>
      <c r="H378" s="1" t="s">
        <v>51</v>
      </c>
      <c r="I378" s="1" t="s">
        <v>28</v>
      </c>
      <c r="J378" s="1" t="s">
        <v>29</v>
      </c>
      <c r="K378" s="20">
        <v>44225.722916666666</v>
      </c>
      <c r="L378" s="20">
        <v>44209</v>
      </c>
      <c r="M378" s="1">
        <v>0</v>
      </c>
      <c r="N378" s="1">
        <v>1</v>
      </c>
      <c r="O378" s="1" t="s">
        <v>30</v>
      </c>
      <c r="P378" s="1" t="s">
        <v>38</v>
      </c>
      <c r="Q378" s="1">
        <v>11</v>
      </c>
      <c r="R378" s="1">
        <v>2</v>
      </c>
      <c r="S378" s="1" t="s">
        <v>569</v>
      </c>
      <c r="T378" s="1" t="s">
        <v>389</v>
      </c>
      <c r="U378" s="1" t="s">
        <v>44</v>
      </c>
      <c r="V378" s="3" t="str">
        <f t="shared" si="15"/>
        <v>No SLA</v>
      </c>
      <c r="W378" s="2">
        <f t="shared" si="16"/>
        <v>44223</v>
      </c>
      <c r="X378" s="27" t="str">
        <f t="shared" si="17"/>
        <v>NO</v>
      </c>
    </row>
    <row r="379" spans="1:24" ht="12.75" x14ac:dyDescent="0.2">
      <c r="A379" s="1">
        <v>111592</v>
      </c>
      <c r="B379" s="20">
        <v>43870.969444444447</v>
      </c>
      <c r="C379" s="1" t="s">
        <v>371</v>
      </c>
      <c r="D379" s="1" t="s">
        <v>34</v>
      </c>
      <c r="E379" s="1" t="s">
        <v>35</v>
      </c>
      <c r="F379" s="1" t="s">
        <v>118</v>
      </c>
      <c r="G379" s="1" t="s">
        <v>563</v>
      </c>
      <c r="H379" s="1" t="s">
        <v>51</v>
      </c>
      <c r="I379" s="1" t="s">
        <v>28</v>
      </c>
      <c r="J379" s="1" t="s">
        <v>29</v>
      </c>
      <c r="K379" s="20">
        <v>44218.668055555558</v>
      </c>
      <c r="L379" s="20">
        <v>44211</v>
      </c>
      <c r="M379" s="1">
        <v>0</v>
      </c>
      <c r="N379" s="1">
        <v>1</v>
      </c>
      <c r="O379" s="1" t="s">
        <v>30</v>
      </c>
      <c r="P379" s="1" t="s">
        <v>72</v>
      </c>
      <c r="Q379" s="1">
        <v>5</v>
      </c>
      <c r="R379" s="1">
        <v>0</v>
      </c>
      <c r="S379" s="1" t="s">
        <v>568</v>
      </c>
      <c r="T379" s="1" t="s">
        <v>564</v>
      </c>
      <c r="U379" s="1" t="s">
        <v>32</v>
      </c>
      <c r="V379" s="3" t="str">
        <f t="shared" si="15"/>
        <v>No SLA</v>
      </c>
      <c r="W379" s="2">
        <f t="shared" si="16"/>
        <v>44218</v>
      </c>
      <c r="X379" s="27" t="str">
        <f t="shared" si="17"/>
        <v>NO</v>
      </c>
    </row>
    <row r="380" spans="1:24" ht="12.75" x14ac:dyDescent="0.2">
      <c r="A380" s="1">
        <v>111593</v>
      </c>
      <c r="B380" s="20">
        <v>43871.969444444447</v>
      </c>
      <c r="C380" s="1" t="s">
        <v>137</v>
      </c>
      <c r="D380" s="1" t="s">
        <v>45</v>
      </c>
      <c r="E380" s="1" t="s">
        <v>46</v>
      </c>
      <c r="F380" s="1" t="s">
        <v>118</v>
      </c>
      <c r="G380" s="1" t="s">
        <v>562</v>
      </c>
      <c r="H380" s="1" t="s">
        <v>605</v>
      </c>
      <c r="I380" s="1" t="s">
        <v>28</v>
      </c>
      <c r="J380" s="1" t="s">
        <v>29</v>
      </c>
      <c r="K380" s="20">
        <v>44238.711111111108</v>
      </c>
      <c r="L380" s="20">
        <v>44216</v>
      </c>
      <c r="M380" s="1">
        <v>0</v>
      </c>
      <c r="N380" s="1">
        <v>1</v>
      </c>
      <c r="O380" s="1" t="s">
        <v>30</v>
      </c>
      <c r="P380" s="1" t="s">
        <v>31</v>
      </c>
      <c r="Q380" s="1">
        <v>14</v>
      </c>
      <c r="R380" s="1">
        <v>1</v>
      </c>
      <c r="S380" s="1" t="s">
        <v>568</v>
      </c>
      <c r="T380" s="1" t="s">
        <v>564</v>
      </c>
      <c r="U380" s="1" t="s">
        <v>44</v>
      </c>
      <c r="V380" s="3" t="str">
        <f t="shared" si="15"/>
        <v>SLA</v>
      </c>
      <c r="W380" s="2">
        <f t="shared" si="16"/>
        <v>44223</v>
      </c>
      <c r="X380" s="27" t="str">
        <f t="shared" si="17"/>
        <v>NO</v>
      </c>
    </row>
    <row r="381" spans="1:24" ht="12.75" x14ac:dyDescent="0.2">
      <c r="A381" s="1">
        <v>111594</v>
      </c>
      <c r="B381" s="20">
        <v>43872.969444444447</v>
      </c>
      <c r="C381" s="1" t="s">
        <v>373</v>
      </c>
      <c r="D381" s="1" t="s">
        <v>95</v>
      </c>
      <c r="E381" s="1" t="s">
        <v>96</v>
      </c>
      <c r="F381" s="1" t="s">
        <v>118</v>
      </c>
      <c r="G381" s="1" t="s">
        <v>563</v>
      </c>
      <c r="H381" s="1" t="s">
        <v>605</v>
      </c>
      <c r="I381" s="1" t="s">
        <v>64</v>
      </c>
      <c r="J381" s="1" t="s">
        <v>47</v>
      </c>
      <c r="K381" s="20">
        <v>44217.367361111108</v>
      </c>
      <c r="L381" s="20">
        <v>44217</v>
      </c>
      <c r="M381" s="1">
        <v>1</v>
      </c>
      <c r="N381" s="1">
        <v>1</v>
      </c>
      <c r="O381" s="1" t="s">
        <v>80</v>
      </c>
      <c r="P381" s="1" t="s">
        <v>41</v>
      </c>
      <c r="Q381" s="1">
        <v>2</v>
      </c>
      <c r="R381" s="1">
        <v>0</v>
      </c>
      <c r="S381" s="1" t="s">
        <v>569</v>
      </c>
      <c r="T381" s="1" t="s">
        <v>389</v>
      </c>
      <c r="U381" s="1" t="s">
        <v>32</v>
      </c>
      <c r="V381" s="3" t="str">
        <f t="shared" si="15"/>
        <v>SLA</v>
      </c>
      <c r="W381" s="2">
        <f t="shared" si="16"/>
        <v>44224</v>
      </c>
      <c r="X381" s="27" t="str">
        <f t="shared" si="17"/>
        <v>Yes</v>
      </c>
    </row>
    <row r="382" spans="1:24" ht="12.75" x14ac:dyDescent="0.2">
      <c r="A382" s="1">
        <v>111595</v>
      </c>
      <c r="B382" s="20">
        <v>43873.969444444447</v>
      </c>
      <c r="C382" s="1" t="s">
        <v>372</v>
      </c>
      <c r="D382" s="1" t="s">
        <v>34</v>
      </c>
      <c r="E382" s="1" t="s">
        <v>35</v>
      </c>
      <c r="F382" s="1" t="s">
        <v>118</v>
      </c>
      <c r="G382" s="1" t="s">
        <v>563</v>
      </c>
      <c r="H382" s="1" t="s">
        <v>605</v>
      </c>
      <c r="I382" s="1" t="s">
        <v>28</v>
      </c>
      <c r="J382" s="1" t="s">
        <v>47</v>
      </c>
      <c r="K382" s="20">
        <v>44218.426388888889</v>
      </c>
      <c r="L382" s="20">
        <v>44218</v>
      </c>
      <c r="M382" s="1">
        <v>1</v>
      </c>
      <c r="N382" s="1">
        <v>1</v>
      </c>
      <c r="O382" s="1" t="s">
        <v>80</v>
      </c>
      <c r="P382" s="1" t="s">
        <v>72</v>
      </c>
      <c r="Q382" s="1">
        <v>3</v>
      </c>
      <c r="R382" s="1">
        <v>0</v>
      </c>
      <c r="S382" s="1" t="s">
        <v>569</v>
      </c>
      <c r="T382" s="1" t="s">
        <v>565</v>
      </c>
      <c r="U382" s="1" t="s">
        <v>32</v>
      </c>
      <c r="V382" s="3" t="str">
        <f t="shared" si="15"/>
        <v>SLA</v>
      </c>
      <c r="W382" s="2">
        <f t="shared" si="16"/>
        <v>44225</v>
      </c>
      <c r="X382" s="27" t="str">
        <f t="shared" si="17"/>
        <v>Yes</v>
      </c>
    </row>
    <row r="383" spans="1:24" ht="12.75" x14ac:dyDescent="0.2">
      <c r="A383" s="1">
        <v>111596</v>
      </c>
      <c r="B383" s="20">
        <v>43874.969444444447</v>
      </c>
      <c r="C383" s="1" t="s">
        <v>212</v>
      </c>
      <c r="D383" s="1" t="s">
        <v>42</v>
      </c>
      <c r="E383" s="1" t="s">
        <v>43</v>
      </c>
      <c r="F383" s="1" t="s">
        <v>27</v>
      </c>
      <c r="G383" s="1" t="s">
        <v>562</v>
      </c>
      <c r="H383" s="1" t="s">
        <v>605</v>
      </c>
      <c r="I383" s="1" t="s">
        <v>28</v>
      </c>
      <c r="J383" s="1" t="s">
        <v>29</v>
      </c>
      <c r="K383" s="20">
        <v>44225.72152777778</v>
      </c>
      <c r="L383" s="20">
        <v>44218</v>
      </c>
      <c r="M383" s="1">
        <v>0</v>
      </c>
      <c r="N383" s="1">
        <v>1</v>
      </c>
      <c r="O383" s="1" t="s">
        <v>30</v>
      </c>
      <c r="P383" s="1" t="s">
        <v>38</v>
      </c>
      <c r="Q383" s="1">
        <v>7</v>
      </c>
      <c r="R383" s="1">
        <v>1</v>
      </c>
      <c r="S383" s="1" t="s">
        <v>568</v>
      </c>
      <c r="T383" s="1" t="s">
        <v>564</v>
      </c>
      <c r="U383" s="1" t="s">
        <v>44</v>
      </c>
      <c r="V383" s="3" t="str">
        <f t="shared" si="15"/>
        <v>SLA</v>
      </c>
      <c r="W383" s="2">
        <f t="shared" si="16"/>
        <v>44218.166666666664</v>
      </c>
      <c r="X383" s="27" t="str">
        <f t="shared" si="17"/>
        <v>NO</v>
      </c>
    </row>
    <row r="384" spans="1:24" ht="12.75" x14ac:dyDescent="0.2">
      <c r="A384" s="1">
        <v>111597</v>
      </c>
      <c r="B384" s="20">
        <v>43875.969444444447</v>
      </c>
      <c r="C384" s="1" t="s">
        <v>250</v>
      </c>
      <c r="D384" s="1" t="s">
        <v>56</v>
      </c>
      <c r="E384" s="1" t="s">
        <v>57</v>
      </c>
      <c r="F384" s="1" t="s">
        <v>87</v>
      </c>
      <c r="G384" s="1" t="s">
        <v>562</v>
      </c>
      <c r="H384" s="1" t="s">
        <v>605</v>
      </c>
      <c r="I384" s="1" t="s">
        <v>28</v>
      </c>
      <c r="J384" s="1" t="s">
        <v>29</v>
      </c>
      <c r="K384" s="20">
        <v>44232.729861111111</v>
      </c>
      <c r="L384" s="20">
        <v>44218</v>
      </c>
      <c r="M384" s="1">
        <v>0</v>
      </c>
      <c r="N384" s="1">
        <v>1</v>
      </c>
      <c r="O384" s="1" t="s">
        <v>30</v>
      </c>
      <c r="P384" s="1" t="s">
        <v>38</v>
      </c>
      <c r="Q384" s="1">
        <v>14</v>
      </c>
      <c r="R384" s="1">
        <v>5</v>
      </c>
      <c r="S384" s="1" t="s">
        <v>568</v>
      </c>
      <c r="T384" s="1" t="s">
        <v>564</v>
      </c>
      <c r="U384" s="1" t="s">
        <v>32</v>
      </c>
      <c r="V384" s="3" t="str">
        <f t="shared" si="15"/>
        <v>SLA</v>
      </c>
      <c r="W384" s="2">
        <f t="shared" si="16"/>
        <v>44223</v>
      </c>
      <c r="X384" s="27" t="str">
        <f t="shared" si="17"/>
        <v>NO</v>
      </c>
    </row>
    <row r="385" spans="1:24" ht="12.75" x14ac:dyDescent="0.2">
      <c r="A385" s="1">
        <v>111598</v>
      </c>
      <c r="B385" s="20">
        <v>43876.969444444447</v>
      </c>
      <c r="C385" s="1" t="s">
        <v>370</v>
      </c>
      <c r="D385" s="1" t="s">
        <v>42</v>
      </c>
      <c r="E385" s="1" t="s">
        <v>43</v>
      </c>
      <c r="F385" s="1" t="s">
        <v>118</v>
      </c>
      <c r="G385" s="1" t="s">
        <v>562</v>
      </c>
      <c r="H385" s="1" t="s">
        <v>51</v>
      </c>
      <c r="I385" s="1" t="s">
        <v>28</v>
      </c>
      <c r="J385" s="1" t="s">
        <v>47</v>
      </c>
      <c r="K385" s="20">
        <v>44221.713194444441</v>
      </c>
      <c r="L385" s="20">
        <v>45134</v>
      </c>
      <c r="M385" s="1">
        <v>0</v>
      </c>
      <c r="N385" s="1">
        <v>1</v>
      </c>
      <c r="O385" s="1" t="s">
        <v>80</v>
      </c>
      <c r="P385" s="1" t="s">
        <v>38</v>
      </c>
      <c r="Q385" s="1">
        <v>2</v>
      </c>
      <c r="R385" s="1">
        <v>2</v>
      </c>
      <c r="S385" s="1" t="s">
        <v>569</v>
      </c>
      <c r="T385" s="1" t="s">
        <v>389</v>
      </c>
      <c r="U385" s="1" t="s">
        <v>32</v>
      </c>
      <c r="V385" s="3" t="str">
        <f t="shared" si="15"/>
        <v>No SLA</v>
      </c>
      <c r="W385" s="2">
        <f t="shared" si="16"/>
        <v>45141</v>
      </c>
      <c r="X385" s="27" t="str">
        <f t="shared" si="17"/>
        <v>Yes</v>
      </c>
    </row>
    <row r="386" spans="1:24" ht="12.75" x14ac:dyDescent="0.2">
      <c r="A386" s="1">
        <v>111599</v>
      </c>
      <c r="B386" s="20">
        <v>43877.969444444447</v>
      </c>
      <c r="C386" s="1" t="s">
        <v>350</v>
      </c>
      <c r="D386" s="1" t="s">
        <v>59</v>
      </c>
      <c r="E386" s="1" t="s">
        <v>60</v>
      </c>
      <c r="F386" s="1" t="s">
        <v>118</v>
      </c>
      <c r="G386" s="1" t="s">
        <v>562</v>
      </c>
      <c r="H386" s="1" t="s">
        <v>51</v>
      </c>
      <c r="I386" s="1" t="s">
        <v>28</v>
      </c>
      <c r="J386" s="1" t="s">
        <v>29</v>
      </c>
      <c r="K386" s="20">
        <v>44270.715277777781</v>
      </c>
      <c r="L386" s="20">
        <v>44229</v>
      </c>
      <c r="M386" s="1">
        <v>0</v>
      </c>
      <c r="N386" s="1">
        <v>1</v>
      </c>
      <c r="O386" s="1" t="s">
        <v>30</v>
      </c>
      <c r="P386" s="1" t="s">
        <v>31</v>
      </c>
      <c r="Q386" s="1">
        <v>12</v>
      </c>
      <c r="R386" s="1">
        <v>3</v>
      </c>
      <c r="S386" s="1" t="s">
        <v>569</v>
      </c>
      <c r="T386" s="1" t="s">
        <v>565</v>
      </c>
      <c r="U386" s="1" t="s">
        <v>32</v>
      </c>
      <c r="V386" s="3" t="str">
        <f t="shared" si="15"/>
        <v>No SLA</v>
      </c>
      <c r="W386" s="2">
        <f t="shared" si="16"/>
        <v>44236</v>
      </c>
      <c r="X386" s="27" t="str">
        <f t="shared" si="17"/>
        <v>NO</v>
      </c>
    </row>
    <row r="387" spans="1:24" ht="12.75" x14ac:dyDescent="0.2">
      <c r="A387" s="1">
        <v>111600</v>
      </c>
      <c r="B387" s="20">
        <v>43878.969444444447</v>
      </c>
      <c r="C387" s="1" t="s">
        <v>204</v>
      </c>
      <c r="D387" s="1" t="s">
        <v>45</v>
      </c>
      <c r="E387" s="1" t="s">
        <v>46</v>
      </c>
      <c r="F387" s="1" t="s">
        <v>118</v>
      </c>
      <c r="G387" s="1" t="s">
        <v>562</v>
      </c>
      <c r="H387" s="1" t="s">
        <v>51</v>
      </c>
      <c r="I387" s="1" t="s">
        <v>28</v>
      </c>
      <c r="J387" s="1" t="s">
        <v>29</v>
      </c>
      <c r="K387" s="20">
        <v>44232.736805555556</v>
      </c>
      <c r="L387" s="20">
        <v>44225</v>
      </c>
      <c r="M387" s="1">
        <v>0</v>
      </c>
      <c r="N387" s="1">
        <v>1</v>
      </c>
      <c r="O387" s="1" t="s">
        <v>30</v>
      </c>
      <c r="P387" s="1" t="s">
        <v>31</v>
      </c>
      <c r="Q387" s="1">
        <v>9</v>
      </c>
      <c r="R387" s="1">
        <v>2</v>
      </c>
      <c r="S387" s="1" t="s">
        <v>568</v>
      </c>
      <c r="T387" s="1" t="s">
        <v>564</v>
      </c>
      <c r="U387" s="1" t="s">
        <v>32</v>
      </c>
      <c r="V387" s="3" t="str">
        <f t="shared" si="15"/>
        <v>No SLA</v>
      </c>
      <c r="W387" s="2">
        <f t="shared" si="16"/>
        <v>44232</v>
      </c>
      <c r="X387" s="27" t="str">
        <f t="shared" si="17"/>
        <v>NO</v>
      </c>
    </row>
    <row r="388" spans="1:24" ht="12.75" x14ac:dyDescent="0.2">
      <c r="A388" s="1">
        <v>111601</v>
      </c>
      <c r="B388" s="20">
        <v>43879.969444444447</v>
      </c>
      <c r="C388" s="1" t="s">
        <v>93</v>
      </c>
      <c r="D388" s="1" t="s">
        <v>45</v>
      </c>
      <c r="E388" s="1" t="s">
        <v>46</v>
      </c>
      <c r="F388" s="1" t="s">
        <v>87</v>
      </c>
      <c r="G388" s="1" t="s">
        <v>562</v>
      </c>
      <c r="H388" s="1" t="s">
        <v>605</v>
      </c>
      <c r="I388" s="1" t="s">
        <v>28</v>
      </c>
      <c r="J388" s="1" t="s">
        <v>29</v>
      </c>
      <c r="K388" s="20">
        <v>44225.718055555553</v>
      </c>
      <c r="L388" s="20">
        <v>44224</v>
      </c>
      <c r="M388" s="1">
        <v>0</v>
      </c>
      <c r="N388" s="1">
        <v>1</v>
      </c>
      <c r="O388" s="1" t="s">
        <v>30</v>
      </c>
      <c r="P388" s="1" t="s">
        <v>31</v>
      </c>
      <c r="Q388" s="1">
        <v>6</v>
      </c>
      <c r="R388" s="1">
        <v>2</v>
      </c>
      <c r="S388" s="1" t="s">
        <v>568</v>
      </c>
      <c r="T388" s="1" t="s">
        <v>564</v>
      </c>
      <c r="U388" s="1" t="s">
        <v>44</v>
      </c>
      <c r="V388" s="3" t="str">
        <f t="shared" si="15"/>
        <v>SLA</v>
      </c>
      <c r="W388" s="2">
        <f t="shared" si="16"/>
        <v>44229</v>
      </c>
      <c r="X388" s="27" t="str">
        <f t="shared" si="17"/>
        <v>Yes</v>
      </c>
    </row>
    <row r="389" spans="1:24" ht="12.75" x14ac:dyDescent="0.2">
      <c r="A389" s="1">
        <v>111602</v>
      </c>
      <c r="B389" s="20">
        <v>43880.969444444447</v>
      </c>
      <c r="C389" s="1" t="s">
        <v>335</v>
      </c>
      <c r="D389" s="1" t="s">
        <v>59</v>
      </c>
      <c r="E389" s="1" t="s">
        <v>60</v>
      </c>
      <c r="F389" s="1" t="s">
        <v>118</v>
      </c>
      <c r="G389" s="1" t="s">
        <v>562</v>
      </c>
      <c r="H389" s="1" t="s">
        <v>51</v>
      </c>
      <c r="I389" s="1" t="s">
        <v>28</v>
      </c>
      <c r="J389" s="1" t="s">
        <v>36</v>
      </c>
      <c r="K389" s="20">
        <v>44292.556944444441</v>
      </c>
      <c r="L389" s="20">
        <v>44225</v>
      </c>
      <c r="M389" s="1">
        <v>1</v>
      </c>
      <c r="N389" s="1">
        <v>0</v>
      </c>
      <c r="O389" s="1" t="s">
        <v>79</v>
      </c>
      <c r="P389" s="1" t="s">
        <v>31</v>
      </c>
      <c r="Q389" s="1">
        <v>34</v>
      </c>
      <c r="R389" s="1">
        <v>5</v>
      </c>
      <c r="S389" s="1" t="s">
        <v>568</v>
      </c>
      <c r="T389" s="1" t="s">
        <v>564</v>
      </c>
      <c r="U389" s="1" t="s">
        <v>44</v>
      </c>
      <c r="V389" s="3" t="str">
        <f t="shared" ref="V389:V448" si="18">IF(H389="Incident", "SLA", "No SLA")</f>
        <v>No SLA</v>
      </c>
      <c r="W389" s="2">
        <f t="shared" ref="W389:W448" si="19">IF(F389="Emergency", L389 + TIME(4, 0, 0), IF(F389="High", WORKDAY.INTL(L389, 3, 1), IF(F389="Normal", WORKDAY.INTL(L389, 5, 1), IF(F389="Low", WORKDAY.INTL(L389, 10,1),""))))</f>
        <v>44232</v>
      </c>
      <c r="X389" s="27" t="str">
        <f t="shared" ref="X389:X448" si="20">IF(W389&gt;K389, "Yes", "NO")</f>
        <v>NO</v>
      </c>
    </row>
    <row r="390" spans="1:24" ht="12.75" x14ac:dyDescent="0.2">
      <c r="A390" s="1">
        <v>111603</v>
      </c>
      <c r="B390" s="20">
        <v>43881.969444444447</v>
      </c>
      <c r="C390" s="1" t="s">
        <v>367</v>
      </c>
      <c r="D390" s="1" t="s">
        <v>59</v>
      </c>
      <c r="E390" s="1" t="s">
        <v>60</v>
      </c>
      <c r="F390" s="1" t="s">
        <v>118</v>
      </c>
      <c r="G390" s="1" t="s">
        <v>562</v>
      </c>
      <c r="H390" s="1" t="s">
        <v>605</v>
      </c>
      <c r="I390" s="1" t="s">
        <v>28</v>
      </c>
      <c r="J390" s="1" t="s">
        <v>47</v>
      </c>
      <c r="K390" s="20">
        <v>44225.484027777777</v>
      </c>
      <c r="L390" s="20">
        <v>44230</v>
      </c>
      <c r="M390" s="1">
        <v>1</v>
      </c>
      <c r="N390" s="1">
        <v>1</v>
      </c>
      <c r="O390" s="1" t="s">
        <v>80</v>
      </c>
      <c r="P390" s="1" t="s">
        <v>31</v>
      </c>
      <c r="Q390" s="1">
        <v>2</v>
      </c>
      <c r="R390" s="1">
        <v>1</v>
      </c>
      <c r="S390" s="1" t="s">
        <v>568</v>
      </c>
      <c r="T390" s="1" t="s">
        <v>564</v>
      </c>
      <c r="U390" s="1" t="s">
        <v>32</v>
      </c>
      <c r="V390" s="3" t="str">
        <f t="shared" si="18"/>
        <v>SLA</v>
      </c>
      <c r="W390" s="2">
        <f t="shared" si="19"/>
        <v>44237</v>
      </c>
      <c r="X390" s="27" t="str">
        <f t="shared" si="20"/>
        <v>Yes</v>
      </c>
    </row>
    <row r="391" spans="1:24" ht="12.75" x14ac:dyDescent="0.2">
      <c r="A391" s="1">
        <v>111604</v>
      </c>
      <c r="B391" s="20">
        <v>43882.969444444447</v>
      </c>
      <c r="C391" s="1" t="s">
        <v>361</v>
      </c>
      <c r="D391" s="1" t="s">
        <v>65</v>
      </c>
      <c r="E391" s="1" t="s">
        <v>66</v>
      </c>
      <c r="F391" s="1" t="s">
        <v>118</v>
      </c>
      <c r="G391" s="1" t="s">
        <v>562</v>
      </c>
      <c r="H391" s="1" t="s">
        <v>605</v>
      </c>
      <c r="I391" s="1" t="s">
        <v>28</v>
      </c>
      <c r="J391" s="1" t="s">
        <v>29</v>
      </c>
      <c r="K391" s="20">
        <v>44250.740972222222</v>
      </c>
      <c r="L391" s="20">
        <v>44231</v>
      </c>
      <c r="M391" s="1">
        <v>0</v>
      </c>
      <c r="N391" s="1">
        <v>1</v>
      </c>
      <c r="O391" s="1" t="s">
        <v>30</v>
      </c>
      <c r="P391" s="1" t="s">
        <v>38</v>
      </c>
      <c r="Q391" s="1">
        <v>9</v>
      </c>
      <c r="R391" s="1">
        <v>1</v>
      </c>
      <c r="S391" s="1" t="s">
        <v>569</v>
      </c>
      <c r="T391" s="1" t="s">
        <v>389</v>
      </c>
      <c r="U391" s="1" t="s">
        <v>32</v>
      </c>
      <c r="V391" s="3" t="str">
        <f t="shared" si="18"/>
        <v>SLA</v>
      </c>
      <c r="W391" s="2">
        <f t="shared" si="19"/>
        <v>44238</v>
      </c>
      <c r="X391" s="27" t="str">
        <f t="shared" si="20"/>
        <v>NO</v>
      </c>
    </row>
    <row r="392" spans="1:24" ht="12.75" x14ac:dyDescent="0.2">
      <c r="A392" s="1">
        <v>111605</v>
      </c>
      <c r="B392" s="20">
        <v>43883.969444444447</v>
      </c>
      <c r="C392" s="1" t="s">
        <v>362</v>
      </c>
      <c r="D392" s="1" t="s">
        <v>45</v>
      </c>
      <c r="E392" s="1" t="s">
        <v>46</v>
      </c>
      <c r="F392" s="1" t="s">
        <v>118</v>
      </c>
      <c r="G392" s="1" t="s">
        <v>562</v>
      </c>
      <c r="H392" s="1" t="s">
        <v>605</v>
      </c>
      <c r="I392" s="1" t="s">
        <v>28</v>
      </c>
      <c r="J392" s="1" t="s">
        <v>29</v>
      </c>
      <c r="K392" s="20">
        <v>44249.732638888891</v>
      </c>
      <c r="L392" s="20">
        <v>44236</v>
      </c>
      <c r="M392" s="1">
        <v>0</v>
      </c>
      <c r="N392" s="1">
        <v>1</v>
      </c>
      <c r="O392" s="1" t="s">
        <v>30</v>
      </c>
      <c r="P392" s="1" t="s">
        <v>31</v>
      </c>
      <c r="Q392" s="1">
        <v>19</v>
      </c>
      <c r="R392" s="1">
        <v>2</v>
      </c>
      <c r="S392" s="1" t="s">
        <v>568</v>
      </c>
      <c r="T392" s="1" t="s">
        <v>564</v>
      </c>
      <c r="U392" s="1" t="s">
        <v>32</v>
      </c>
      <c r="V392" s="3" t="str">
        <f t="shared" si="18"/>
        <v>SLA</v>
      </c>
      <c r="W392" s="2">
        <f t="shared" si="19"/>
        <v>44243</v>
      </c>
      <c r="X392" s="27" t="str">
        <f t="shared" si="20"/>
        <v>NO</v>
      </c>
    </row>
    <row r="393" spans="1:24" ht="12.75" x14ac:dyDescent="0.2">
      <c r="A393" s="1">
        <v>111606</v>
      </c>
      <c r="B393" s="20">
        <v>43884.969444444447</v>
      </c>
      <c r="C393" s="1" t="s">
        <v>357</v>
      </c>
      <c r="D393" s="1" t="s">
        <v>65</v>
      </c>
      <c r="E393" s="1" t="s">
        <v>66</v>
      </c>
      <c r="F393" s="1" t="s">
        <v>118</v>
      </c>
      <c r="G393" s="1" t="s">
        <v>562</v>
      </c>
      <c r="H393" s="1" t="s">
        <v>605</v>
      </c>
      <c r="I393" s="1" t="s">
        <v>28</v>
      </c>
      <c r="J393" s="1" t="s">
        <v>29</v>
      </c>
      <c r="K393" s="20">
        <v>44253.725694444445</v>
      </c>
      <c r="L393" s="20">
        <v>44237</v>
      </c>
      <c r="M393" s="1">
        <v>0</v>
      </c>
      <c r="N393" s="1">
        <v>1</v>
      </c>
      <c r="O393" s="1" t="s">
        <v>80</v>
      </c>
      <c r="P393" s="1" t="s">
        <v>67</v>
      </c>
      <c r="Q393" s="1">
        <v>7</v>
      </c>
      <c r="R393" s="1">
        <v>2</v>
      </c>
      <c r="S393" s="1" t="s">
        <v>568</v>
      </c>
      <c r="T393" s="1" t="s">
        <v>564</v>
      </c>
      <c r="U393" s="1" t="s">
        <v>32</v>
      </c>
      <c r="V393" s="3" t="str">
        <f t="shared" si="18"/>
        <v>SLA</v>
      </c>
      <c r="W393" s="2">
        <f t="shared" si="19"/>
        <v>44244</v>
      </c>
      <c r="X393" s="27" t="str">
        <f t="shared" si="20"/>
        <v>NO</v>
      </c>
    </row>
    <row r="394" spans="1:24" ht="12.75" x14ac:dyDescent="0.2">
      <c r="A394" s="1">
        <v>111607</v>
      </c>
      <c r="B394" s="20">
        <v>43885.969444444447</v>
      </c>
      <c r="C394" s="1" t="s">
        <v>132</v>
      </c>
      <c r="D394" s="1" t="s">
        <v>49</v>
      </c>
      <c r="E394" s="1" t="s">
        <v>50</v>
      </c>
      <c r="F394" s="1" t="s">
        <v>118</v>
      </c>
      <c r="G394" s="1" t="s">
        <v>562</v>
      </c>
      <c r="H394" s="1" t="s">
        <v>51</v>
      </c>
      <c r="I394" s="1" t="s">
        <v>28</v>
      </c>
      <c r="J394" s="1" t="s">
        <v>29</v>
      </c>
      <c r="K394" s="20">
        <v>44246.700694444444</v>
      </c>
      <c r="L394" s="20">
        <v>44240</v>
      </c>
      <c r="M394" s="1">
        <v>0</v>
      </c>
      <c r="N394" s="1">
        <v>1</v>
      </c>
      <c r="O394" s="1" t="s">
        <v>30</v>
      </c>
      <c r="P394" s="1" t="s">
        <v>38</v>
      </c>
      <c r="Q394" s="1">
        <v>8</v>
      </c>
      <c r="R394" s="1">
        <v>3</v>
      </c>
      <c r="S394" s="1" t="s">
        <v>569</v>
      </c>
      <c r="T394" s="1" t="s">
        <v>389</v>
      </c>
      <c r="U394" s="1" t="s">
        <v>44</v>
      </c>
      <c r="V394" s="3" t="str">
        <f t="shared" si="18"/>
        <v>No SLA</v>
      </c>
      <c r="W394" s="2">
        <f t="shared" si="19"/>
        <v>44246</v>
      </c>
      <c r="X394" s="27" t="str">
        <f t="shared" si="20"/>
        <v>NO</v>
      </c>
    </row>
    <row r="395" spans="1:24" ht="12.75" x14ac:dyDescent="0.2">
      <c r="A395" s="1">
        <v>111608</v>
      </c>
      <c r="B395" s="20">
        <v>43886.969444444447</v>
      </c>
      <c r="C395" s="1" t="s">
        <v>211</v>
      </c>
      <c r="D395" s="1" t="s">
        <v>42</v>
      </c>
      <c r="E395" s="1" t="s">
        <v>43</v>
      </c>
      <c r="F395" s="1" t="s">
        <v>27</v>
      </c>
      <c r="G395" s="1" t="s">
        <v>562</v>
      </c>
      <c r="H395" s="1" t="s">
        <v>605</v>
      </c>
      <c r="I395" s="1" t="s">
        <v>28</v>
      </c>
      <c r="J395" s="1" t="s">
        <v>29</v>
      </c>
      <c r="K395" s="20">
        <v>44251.736111111109</v>
      </c>
      <c r="L395" s="20">
        <v>44242</v>
      </c>
      <c r="M395" s="1">
        <v>0</v>
      </c>
      <c r="N395" s="1">
        <v>1</v>
      </c>
      <c r="O395" s="1" t="s">
        <v>30</v>
      </c>
      <c r="P395" s="1" t="s">
        <v>38</v>
      </c>
      <c r="Q395" s="1">
        <v>12</v>
      </c>
      <c r="R395" s="1">
        <v>1</v>
      </c>
      <c r="S395" s="1" t="s">
        <v>568</v>
      </c>
      <c r="T395" s="1" t="s">
        <v>564</v>
      </c>
      <c r="U395" s="1" t="s">
        <v>44</v>
      </c>
      <c r="V395" s="3" t="str">
        <f t="shared" si="18"/>
        <v>SLA</v>
      </c>
      <c r="W395" s="2">
        <f t="shared" si="19"/>
        <v>44242.166666666664</v>
      </c>
      <c r="X395" s="27" t="str">
        <f t="shared" si="20"/>
        <v>NO</v>
      </c>
    </row>
    <row r="396" spans="1:24" ht="12.75" x14ac:dyDescent="0.2">
      <c r="A396" s="1">
        <v>111610</v>
      </c>
      <c r="B396" s="20">
        <v>43887.969444444447</v>
      </c>
      <c r="C396" s="1" t="s">
        <v>358</v>
      </c>
      <c r="D396" s="1" t="s">
        <v>59</v>
      </c>
      <c r="E396" s="1" t="s">
        <v>60</v>
      </c>
      <c r="F396" s="1" t="s">
        <v>118</v>
      </c>
      <c r="G396" s="1" t="s">
        <v>562</v>
      </c>
      <c r="H396" s="1" t="s">
        <v>605</v>
      </c>
      <c r="I396" s="1" t="s">
        <v>28</v>
      </c>
      <c r="J396" s="1" t="s">
        <v>29</v>
      </c>
      <c r="K396" s="20">
        <v>44251.734722222223</v>
      </c>
      <c r="L396" s="20">
        <v>44243</v>
      </c>
      <c r="M396" s="1">
        <v>0</v>
      </c>
      <c r="N396" s="1">
        <v>1</v>
      </c>
      <c r="O396" s="1" t="s">
        <v>30</v>
      </c>
      <c r="P396" s="1" t="s">
        <v>31</v>
      </c>
      <c r="Q396" s="1">
        <v>5</v>
      </c>
      <c r="R396" s="1">
        <v>1</v>
      </c>
      <c r="S396" s="1" t="s">
        <v>568</v>
      </c>
      <c r="T396" s="1" t="s">
        <v>564</v>
      </c>
      <c r="U396" s="1" t="s">
        <v>32</v>
      </c>
      <c r="V396" s="3" t="str">
        <f t="shared" si="18"/>
        <v>SLA</v>
      </c>
      <c r="W396" s="2">
        <f t="shared" si="19"/>
        <v>44250</v>
      </c>
      <c r="X396" s="27" t="str">
        <f t="shared" si="20"/>
        <v>NO</v>
      </c>
    </row>
    <row r="397" spans="1:24" ht="12.75" x14ac:dyDescent="0.2">
      <c r="A397" s="1">
        <v>111612</v>
      </c>
      <c r="B397" s="20">
        <v>43888.969444444447</v>
      </c>
      <c r="C397" s="1" t="s">
        <v>359</v>
      </c>
      <c r="D397" s="1" t="s">
        <v>59</v>
      </c>
      <c r="E397" s="1" t="s">
        <v>60</v>
      </c>
      <c r="F397" s="1" t="s">
        <v>118</v>
      </c>
      <c r="G397" s="1" t="s">
        <v>562</v>
      </c>
      <c r="H397" s="1" t="s">
        <v>605</v>
      </c>
      <c r="I397" s="1" t="s">
        <v>28</v>
      </c>
      <c r="J397" s="1" t="s">
        <v>29</v>
      </c>
      <c r="K397" s="20">
        <v>44251.734027777777</v>
      </c>
      <c r="L397" s="20">
        <v>44243</v>
      </c>
      <c r="M397" s="1">
        <v>0</v>
      </c>
      <c r="N397" s="1">
        <v>1</v>
      </c>
      <c r="O397" s="1" t="s">
        <v>30</v>
      </c>
      <c r="P397" s="1" t="s">
        <v>31</v>
      </c>
      <c r="Q397" s="1">
        <v>5</v>
      </c>
      <c r="R397" s="1">
        <v>1</v>
      </c>
      <c r="S397" s="1" t="s">
        <v>568</v>
      </c>
      <c r="T397" s="1" t="s">
        <v>564</v>
      </c>
      <c r="U397" s="1" t="s">
        <v>32</v>
      </c>
      <c r="V397" s="3" t="str">
        <f t="shared" si="18"/>
        <v>SLA</v>
      </c>
      <c r="W397" s="2">
        <f t="shared" si="19"/>
        <v>44250</v>
      </c>
      <c r="X397" s="27" t="str">
        <f t="shared" si="20"/>
        <v>NO</v>
      </c>
    </row>
    <row r="398" spans="1:24" ht="12.75" x14ac:dyDescent="0.2">
      <c r="A398" s="1">
        <v>111614</v>
      </c>
      <c r="B398" s="20">
        <v>43889.969444444447</v>
      </c>
      <c r="C398" s="1" t="s">
        <v>360</v>
      </c>
      <c r="D398" s="1" t="s">
        <v>59</v>
      </c>
      <c r="E398" s="1" t="s">
        <v>60</v>
      </c>
      <c r="F398" s="1" t="s">
        <v>118</v>
      </c>
      <c r="G398" s="1" t="s">
        <v>562</v>
      </c>
      <c r="H398" s="1" t="s">
        <v>605</v>
      </c>
      <c r="I398" s="1" t="s">
        <v>28</v>
      </c>
      <c r="J398" s="1" t="s">
        <v>29</v>
      </c>
      <c r="K398" s="20">
        <v>44251.727777777778</v>
      </c>
      <c r="L398" s="20">
        <v>44243</v>
      </c>
      <c r="M398" s="1">
        <v>0</v>
      </c>
      <c r="N398" s="1">
        <v>1</v>
      </c>
      <c r="O398" s="1" t="s">
        <v>30</v>
      </c>
      <c r="P398" s="1" t="s">
        <v>31</v>
      </c>
      <c r="Q398" s="1">
        <v>5</v>
      </c>
      <c r="R398" s="1">
        <v>1</v>
      </c>
      <c r="S398" s="1" t="s">
        <v>568</v>
      </c>
      <c r="T398" s="1" t="s">
        <v>564</v>
      </c>
      <c r="U398" s="1" t="s">
        <v>32</v>
      </c>
      <c r="V398" s="3" t="str">
        <f t="shared" si="18"/>
        <v>SLA</v>
      </c>
      <c r="W398" s="2">
        <f t="shared" si="19"/>
        <v>44250</v>
      </c>
      <c r="X398" s="27" t="str">
        <f t="shared" si="20"/>
        <v>NO</v>
      </c>
    </row>
    <row r="399" spans="1:24" ht="12.75" x14ac:dyDescent="0.2">
      <c r="A399" s="1">
        <v>111616</v>
      </c>
      <c r="B399" s="20">
        <v>43890.969444444447</v>
      </c>
      <c r="C399" s="1" t="s">
        <v>363</v>
      </c>
      <c r="D399" s="1" t="s">
        <v>135</v>
      </c>
      <c r="E399" s="1" t="s">
        <v>136</v>
      </c>
      <c r="F399" s="1" t="s">
        <v>118</v>
      </c>
      <c r="G399" s="1" t="s">
        <v>562</v>
      </c>
      <c r="H399" s="1" t="s">
        <v>51</v>
      </c>
      <c r="I399" s="1" t="s">
        <v>28</v>
      </c>
      <c r="J399" s="1" t="s">
        <v>29</v>
      </c>
      <c r="K399" s="20">
        <v>44246.591666666667</v>
      </c>
      <c r="L399" s="20">
        <v>44243</v>
      </c>
      <c r="M399" s="1">
        <v>0</v>
      </c>
      <c r="N399" s="1">
        <v>1</v>
      </c>
      <c r="O399" s="1" t="s">
        <v>30</v>
      </c>
      <c r="P399" s="1" t="s">
        <v>67</v>
      </c>
      <c r="Q399" s="1">
        <v>5</v>
      </c>
      <c r="R399" s="1">
        <v>0</v>
      </c>
      <c r="S399" s="1" t="s">
        <v>568</v>
      </c>
      <c r="T399" s="1" t="s">
        <v>564</v>
      </c>
      <c r="U399" s="1" t="s">
        <v>44</v>
      </c>
      <c r="V399" s="3" t="str">
        <f t="shared" si="18"/>
        <v>No SLA</v>
      </c>
      <c r="W399" s="2">
        <f t="shared" si="19"/>
        <v>44250</v>
      </c>
      <c r="X399" s="27" t="str">
        <f t="shared" si="20"/>
        <v>Yes</v>
      </c>
    </row>
    <row r="400" spans="1:24" ht="12.75" x14ac:dyDescent="0.2">
      <c r="A400" s="1">
        <v>111617</v>
      </c>
      <c r="B400" s="20">
        <v>43891.969444444447</v>
      </c>
      <c r="C400" s="1" t="s">
        <v>121</v>
      </c>
      <c r="D400" s="1" t="s">
        <v>45</v>
      </c>
      <c r="E400" s="1" t="s">
        <v>46</v>
      </c>
      <c r="F400" s="1" t="s">
        <v>118</v>
      </c>
      <c r="G400" s="1" t="s">
        <v>562</v>
      </c>
      <c r="H400" s="1" t="s">
        <v>605</v>
      </c>
      <c r="I400" s="1" t="s">
        <v>28</v>
      </c>
      <c r="J400" s="1" t="s">
        <v>29</v>
      </c>
      <c r="K400" s="20">
        <v>44285.710416666669</v>
      </c>
      <c r="L400" s="20">
        <v>44243</v>
      </c>
      <c r="M400" s="1">
        <v>0</v>
      </c>
      <c r="N400" s="1">
        <v>1</v>
      </c>
      <c r="O400" s="1" t="s">
        <v>30</v>
      </c>
      <c r="P400" s="1" t="s">
        <v>31</v>
      </c>
      <c r="Q400" s="1">
        <v>22</v>
      </c>
      <c r="R400" s="1">
        <v>4</v>
      </c>
      <c r="S400" s="1" t="s">
        <v>568</v>
      </c>
      <c r="T400" s="1" t="s">
        <v>564</v>
      </c>
      <c r="U400" s="1" t="s">
        <v>44</v>
      </c>
      <c r="V400" s="3" t="str">
        <f t="shared" si="18"/>
        <v>SLA</v>
      </c>
      <c r="W400" s="2">
        <f t="shared" si="19"/>
        <v>44250</v>
      </c>
      <c r="X400" s="27" t="str">
        <f t="shared" si="20"/>
        <v>NO</v>
      </c>
    </row>
    <row r="401" spans="1:24" ht="12.75" x14ac:dyDescent="0.2">
      <c r="A401" s="1">
        <v>111618</v>
      </c>
      <c r="B401" s="20">
        <v>43892.969444444447</v>
      </c>
      <c r="C401" s="1" t="s">
        <v>203</v>
      </c>
      <c r="D401" s="1" t="s">
        <v>45</v>
      </c>
      <c r="E401" s="1" t="s">
        <v>46</v>
      </c>
      <c r="F401" s="1" t="s">
        <v>118</v>
      </c>
      <c r="G401" s="1" t="s">
        <v>562</v>
      </c>
      <c r="H401" s="1" t="s">
        <v>605</v>
      </c>
      <c r="I401" s="1" t="s">
        <v>28</v>
      </c>
      <c r="J401" s="1" t="s">
        <v>47</v>
      </c>
      <c r="K401" s="20">
        <v>44242.713194444441</v>
      </c>
      <c r="L401" s="20">
        <v>45155</v>
      </c>
      <c r="M401" s="1">
        <v>0</v>
      </c>
      <c r="N401" s="1">
        <v>1</v>
      </c>
      <c r="O401" s="1" t="s">
        <v>80</v>
      </c>
      <c r="P401" s="1" t="s">
        <v>31</v>
      </c>
      <c r="Q401" s="1">
        <v>2</v>
      </c>
      <c r="R401" s="1">
        <v>1</v>
      </c>
      <c r="S401" s="1" t="s">
        <v>569</v>
      </c>
      <c r="T401" s="1" t="s">
        <v>389</v>
      </c>
      <c r="U401" s="1" t="s">
        <v>32</v>
      </c>
      <c r="V401" s="3" t="str">
        <f t="shared" si="18"/>
        <v>SLA</v>
      </c>
      <c r="W401" s="2">
        <f t="shared" si="19"/>
        <v>45162</v>
      </c>
      <c r="X401" s="27" t="str">
        <f t="shared" si="20"/>
        <v>Yes</v>
      </c>
    </row>
    <row r="402" spans="1:24" ht="12.75" x14ac:dyDescent="0.2">
      <c r="A402" s="1">
        <v>111619</v>
      </c>
      <c r="B402" s="20">
        <v>43893.969444444447</v>
      </c>
      <c r="C402" s="1" t="s">
        <v>354</v>
      </c>
      <c r="D402" s="1" t="s">
        <v>65</v>
      </c>
      <c r="E402" s="1" t="s">
        <v>66</v>
      </c>
      <c r="F402" s="1" t="s">
        <v>118</v>
      </c>
      <c r="G402" s="1" t="s">
        <v>562</v>
      </c>
      <c r="H402" s="1" t="s">
        <v>605</v>
      </c>
      <c r="I402" s="1" t="s">
        <v>28</v>
      </c>
      <c r="J402" s="1" t="s">
        <v>29</v>
      </c>
      <c r="K402" s="20">
        <v>44265.71597222222</v>
      </c>
      <c r="L402" s="20">
        <v>44245</v>
      </c>
      <c r="M402" s="1">
        <v>0</v>
      </c>
      <c r="N402" s="1">
        <v>1</v>
      </c>
      <c r="O402" s="1" t="s">
        <v>30</v>
      </c>
      <c r="P402" s="1" t="s">
        <v>38</v>
      </c>
      <c r="Q402" s="1">
        <v>21</v>
      </c>
      <c r="R402" s="1">
        <v>11</v>
      </c>
      <c r="S402" s="1" t="s">
        <v>568</v>
      </c>
      <c r="T402" s="1" t="s">
        <v>564</v>
      </c>
      <c r="U402" s="1" t="s">
        <v>44</v>
      </c>
      <c r="V402" s="3" t="str">
        <f t="shared" si="18"/>
        <v>SLA</v>
      </c>
      <c r="W402" s="2">
        <f t="shared" si="19"/>
        <v>44252</v>
      </c>
      <c r="X402" s="27" t="str">
        <f t="shared" si="20"/>
        <v>NO</v>
      </c>
    </row>
    <row r="403" spans="1:24" ht="12.75" x14ac:dyDescent="0.2">
      <c r="A403" s="1">
        <v>111620</v>
      </c>
      <c r="B403" s="20">
        <v>43894.969444444447</v>
      </c>
      <c r="C403" s="1" t="s">
        <v>134</v>
      </c>
      <c r="D403" s="1" t="s">
        <v>85</v>
      </c>
      <c r="E403" s="1" t="s">
        <v>86</v>
      </c>
      <c r="F403" s="1" t="s">
        <v>118</v>
      </c>
      <c r="G403" s="1" t="s">
        <v>562</v>
      </c>
      <c r="H403" s="1" t="s">
        <v>605</v>
      </c>
      <c r="I403" s="1" t="s">
        <v>28</v>
      </c>
      <c r="J403" s="1" t="s">
        <v>47</v>
      </c>
      <c r="K403" s="20">
        <v>44246.629861111112</v>
      </c>
      <c r="L403" s="20">
        <v>45159</v>
      </c>
      <c r="M403" s="1">
        <v>0</v>
      </c>
      <c r="N403" s="1">
        <v>1</v>
      </c>
      <c r="O403" s="1" t="s">
        <v>80</v>
      </c>
      <c r="P403" s="1" t="s">
        <v>38</v>
      </c>
      <c r="Q403" s="1">
        <v>2</v>
      </c>
      <c r="R403" s="1">
        <v>0</v>
      </c>
      <c r="S403" s="1" t="s">
        <v>569</v>
      </c>
      <c r="T403" s="1" t="s">
        <v>389</v>
      </c>
      <c r="U403" s="1" t="s">
        <v>32</v>
      </c>
      <c r="V403" s="3" t="str">
        <f t="shared" si="18"/>
        <v>SLA</v>
      </c>
      <c r="W403" s="2">
        <f t="shared" si="19"/>
        <v>45166</v>
      </c>
      <c r="X403" s="27" t="str">
        <f t="shared" si="20"/>
        <v>Yes</v>
      </c>
    </row>
    <row r="404" spans="1:24" ht="12.75" x14ac:dyDescent="0.2">
      <c r="A404" s="1">
        <v>111621</v>
      </c>
      <c r="B404" s="20">
        <v>43895.969444444447</v>
      </c>
      <c r="C404" s="1" t="s">
        <v>210</v>
      </c>
      <c r="D404" s="1" t="s">
        <v>39</v>
      </c>
      <c r="E404" s="1" t="s">
        <v>40</v>
      </c>
      <c r="F404" s="1" t="s">
        <v>27</v>
      </c>
      <c r="G404" s="1" t="s">
        <v>563</v>
      </c>
      <c r="H404" s="1" t="s">
        <v>605</v>
      </c>
      <c r="I404" s="1" t="s">
        <v>28</v>
      </c>
      <c r="J404" s="1" t="s">
        <v>29</v>
      </c>
      <c r="K404" s="20">
        <v>44260.611111111109</v>
      </c>
      <c r="L404" s="20">
        <v>44250</v>
      </c>
      <c r="M404" s="1">
        <v>0</v>
      </c>
      <c r="N404" s="1">
        <v>1</v>
      </c>
      <c r="O404" s="1" t="s">
        <v>30</v>
      </c>
      <c r="P404" s="1" t="s">
        <v>41</v>
      </c>
      <c r="Q404" s="1">
        <v>5</v>
      </c>
      <c r="R404" s="1">
        <v>1</v>
      </c>
      <c r="S404" s="1" t="s">
        <v>568</v>
      </c>
      <c r="T404" s="1" t="s">
        <v>564</v>
      </c>
      <c r="U404" s="1" t="s">
        <v>32</v>
      </c>
      <c r="V404" s="3" t="str">
        <f t="shared" si="18"/>
        <v>SLA</v>
      </c>
      <c r="W404" s="2">
        <f t="shared" si="19"/>
        <v>44250.166666666664</v>
      </c>
      <c r="X404" s="27" t="str">
        <f t="shared" si="20"/>
        <v>NO</v>
      </c>
    </row>
    <row r="405" spans="1:24" ht="12.75" x14ac:dyDescent="0.2">
      <c r="A405" s="1">
        <v>111622</v>
      </c>
      <c r="B405" s="20">
        <v>43896.969444444447</v>
      </c>
      <c r="C405" s="1" t="s">
        <v>341</v>
      </c>
      <c r="D405" s="1" t="s">
        <v>49</v>
      </c>
      <c r="E405" s="1" t="s">
        <v>50</v>
      </c>
      <c r="F405" s="1" t="s">
        <v>118</v>
      </c>
      <c r="G405" s="1" t="s">
        <v>562</v>
      </c>
      <c r="H405" s="1" t="s">
        <v>605</v>
      </c>
      <c r="I405" s="1" t="s">
        <v>28</v>
      </c>
      <c r="J405" s="1" t="s">
        <v>36</v>
      </c>
      <c r="K405" s="20">
        <v>44284.584027777775</v>
      </c>
      <c r="L405" s="20">
        <v>44250</v>
      </c>
      <c r="M405" s="1">
        <v>1</v>
      </c>
      <c r="N405" s="1">
        <v>0</v>
      </c>
      <c r="O405" s="1" t="s">
        <v>80</v>
      </c>
      <c r="P405" s="1" t="s">
        <v>38</v>
      </c>
      <c r="Q405" s="1">
        <v>13</v>
      </c>
      <c r="R405" s="1">
        <v>1</v>
      </c>
      <c r="S405" s="1" t="s">
        <v>569</v>
      </c>
      <c r="T405" s="1" t="s">
        <v>389</v>
      </c>
      <c r="U405" s="1" t="s">
        <v>32</v>
      </c>
      <c r="V405" s="3" t="str">
        <f t="shared" si="18"/>
        <v>SLA</v>
      </c>
      <c r="W405" s="2">
        <f t="shared" si="19"/>
        <v>44257</v>
      </c>
      <c r="X405" s="27" t="str">
        <f t="shared" si="20"/>
        <v>NO</v>
      </c>
    </row>
    <row r="406" spans="1:24" ht="12.75" x14ac:dyDescent="0.2">
      <c r="A406" s="1">
        <v>111623</v>
      </c>
      <c r="B406" s="20">
        <v>43897.969444444447</v>
      </c>
      <c r="C406" s="1" t="s">
        <v>356</v>
      </c>
      <c r="D406" s="1" t="s">
        <v>49</v>
      </c>
      <c r="E406" s="1" t="s">
        <v>50</v>
      </c>
      <c r="F406" s="1" t="s">
        <v>118</v>
      </c>
      <c r="G406" s="1" t="s">
        <v>562</v>
      </c>
      <c r="H406" s="1" t="s">
        <v>51</v>
      </c>
      <c r="I406" s="1" t="s">
        <v>28</v>
      </c>
      <c r="J406" s="1" t="s">
        <v>47</v>
      </c>
      <c r="K406" s="20">
        <v>44256.680555555555</v>
      </c>
      <c r="L406" s="20">
        <v>45162</v>
      </c>
      <c r="M406" s="1">
        <v>0</v>
      </c>
      <c r="N406" s="1">
        <v>0</v>
      </c>
      <c r="O406" s="1" t="s">
        <v>80</v>
      </c>
      <c r="P406" s="1" t="s">
        <v>38</v>
      </c>
      <c r="Q406" s="1">
        <v>4</v>
      </c>
      <c r="R406" s="1">
        <v>0</v>
      </c>
      <c r="S406" s="1" t="s">
        <v>569</v>
      </c>
      <c r="T406" s="1" t="s">
        <v>389</v>
      </c>
      <c r="U406" s="1" t="s">
        <v>32</v>
      </c>
      <c r="V406" s="3" t="str">
        <f t="shared" si="18"/>
        <v>No SLA</v>
      </c>
      <c r="W406" s="2">
        <f t="shared" si="19"/>
        <v>45169</v>
      </c>
      <c r="X406" s="27" t="str">
        <f t="shared" si="20"/>
        <v>Yes</v>
      </c>
    </row>
    <row r="407" spans="1:24" ht="12.75" x14ac:dyDescent="0.2">
      <c r="A407" s="1">
        <v>111624</v>
      </c>
      <c r="B407" s="20">
        <v>43898.969444444447</v>
      </c>
      <c r="C407" s="1" t="s">
        <v>119</v>
      </c>
      <c r="D407" s="1" t="s">
        <v>91</v>
      </c>
      <c r="E407" s="1" t="s">
        <v>92</v>
      </c>
      <c r="F407" s="1" t="s">
        <v>118</v>
      </c>
      <c r="G407" s="1" t="s">
        <v>562</v>
      </c>
      <c r="H407" s="1" t="s">
        <v>605</v>
      </c>
      <c r="I407" s="1" t="s">
        <v>28</v>
      </c>
      <c r="J407" s="1" t="s">
        <v>47</v>
      </c>
      <c r="K407" s="20">
        <v>44294.474999999999</v>
      </c>
      <c r="L407" s="20">
        <v>45163</v>
      </c>
      <c r="M407" s="1">
        <v>0</v>
      </c>
      <c r="N407" s="1">
        <v>1</v>
      </c>
      <c r="O407" s="1" t="s">
        <v>37</v>
      </c>
      <c r="P407" s="1" t="s">
        <v>38</v>
      </c>
      <c r="Q407" s="1">
        <v>17</v>
      </c>
      <c r="R407" s="1">
        <v>4</v>
      </c>
      <c r="S407" s="1" t="s">
        <v>568</v>
      </c>
      <c r="T407" s="1" t="s">
        <v>564</v>
      </c>
      <c r="U407" s="1" t="s">
        <v>32</v>
      </c>
      <c r="V407" s="3" t="str">
        <f t="shared" si="18"/>
        <v>SLA</v>
      </c>
      <c r="W407" s="2">
        <f t="shared" si="19"/>
        <v>45170</v>
      </c>
      <c r="X407" s="27" t="str">
        <f t="shared" si="20"/>
        <v>Yes</v>
      </c>
    </row>
    <row r="408" spans="1:24" ht="12.75" x14ac:dyDescent="0.2">
      <c r="A408" s="1">
        <v>111625</v>
      </c>
      <c r="B408" s="20">
        <v>43899.969444444447</v>
      </c>
      <c r="C408" s="1" t="s">
        <v>133</v>
      </c>
      <c r="D408" s="1" t="s">
        <v>25</v>
      </c>
      <c r="E408" s="1" t="s">
        <v>26</v>
      </c>
      <c r="F408" s="1" t="s">
        <v>118</v>
      </c>
      <c r="G408" s="1" t="s">
        <v>562</v>
      </c>
      <c r="H408" s="1" t="s">
        <v>51</v>
      </c>
      <c r="I408" s="1" t="s">
        <v>28</v>
      </c>
      <c r="J408" s="1" t="s">
        <v>29</v>
      </c>
      <c r="K408" s="20">
        <v>44264.366666666669</v>
      </c>
      <c r="L408" s="20">
        <v>44251</v>
      </c>
      <c r="M408" s="1">
        <v>0</v>
      </c>
      <c r="N408" s="1">
        <v>1</v>
      </c>
      <c r="O408" s="1" t="s">
        <v>30</v>
      </c>
      <c r="P408" s="1" t="s">
        <v>31</v>
      </c>
      <c r="Q408" s="1">
        <v>12</v>
      </c>
      <c r="R408" s="1">
        <v>3</v>
      </c>
      <c r="S408" s="1" t="s">
        <v>568</v>
      </c>
      <c r="T408" s="1" t="s">
        <v>564</v>
      </c>
      <c r="U408" s="1" t="s">
        <v>32</v>
      </c>
      <c r="V408" s="3" t="str">
        <f t="shared" si="18"/>
        <v>No SLA</v>
      </c>
      <c r="W408" s="2">
        <f t="shared" si="19"/>
        <v>44258</v>
      </c>
      <c r="X408" s="27" t="str">
        <f t="shared" si="20"/>
        <v>NO</v>
      </c>
    </row>
    <row r="409" spans="1:24" ht="12.75" x14ac:dyDescent="0.2">
      <c r="A409" s="1">
        <v>111626</v>
      </c>
      <c r="B409" s="20">
        <v>43900.969444444447</v>
      </c>
      <c r="C409" s="1" t="s">
        <v>132</v>
      </c>
      <c r="D409" s="1" t="s">
        <v>49</v>
      </c>
      <c r="E409" s="1" t="s">
        <v>50</v>
      </c>
      <c r="F409" s="1" t="s">
        <v>118</v>
      </c>
      <c r="G409" s="1" t="s">
        <v>562</v>
      </c>
      <c r="H409" s="1" t="s">
        <v>51</v>
      </c>
      <c r="I409" s="1" t="s">
        <v>28</v>
      </c>
      <c r="J409" s="1" t="s">
        <v>29</v>
      </c>
      <c r="K409" s="20">
        <v>44266.693055555559</v>
      </c>
      <c r="L409" s="20">
        <v>44259</v>
      </c>
      <c r="M409" s="1">
        <v>0</v>
      </c>
      <c r="N409" s="1">
        <v>1</v>
      </c>
      <c r="O409" s="1" t="s">
        <v>30</v>
      </c>
      <c r="P409" s="1" t="s">
        <v>38</v>
      </c>
      <c r="Q409" s="1">
        <v>3</v>
      </c>
      <c r="R409" s="1">
        <v>0</v>
      </c>
      <c r="S409" s="1" t="s">
        <v>569</v>
      </c>
      <c r="T409" s="1" t="s">
        <v>389</v>
      </c>
      <c r="U409" s="1" t="s">
        <v>44</v>
      </c>
      <c r="V409" s="3" t="str">
        <f t="shared" si="18"/>
        <v>No SLA</v>
      </c>
      <c r="W409" s="2">
        <f t="shared" si="19"/>
        <v>44266</v>
      </c>
      <c r="X409" s="27" t="str">
        <f t="shared" si="20"/>
        <v>NO</v>
      </c>
    </row>
    <row r="410" spans="1:24" ht="12.75" x14ac:dyDescent="0.2">
      <c r="A410" s="1">
        <v>111627</v>
      </c>
      <c r="B410" s="20">
        <v>43901.969444444447</v>
      </c>
      <c r="C410" s="1" t="s">
        <v>351</v>
      </c>
      <c r="D410" s="1" t="s">
        <v>130</v>
      </c>
      <c r="E410" s="1" t="s">
        <v>131</v>
      </c>
      <c r="F410" s="1" t="s">
        <v>118</v>
      </c>
      <c r="G410" s="1" t="s">
        <v>562</v>
      </c>
      <c r="H410" s="1" t="s">
        <v>605</v>
      </c>
      <c r="I410" s="1" t="s">
        <v>28</v>
      </c>
      <c r="J410" s="1" t="s">
        <v>29</v>
      </c>
      <c r="K410" s="20">
        <v>44270.714583333334</v>
      </c>
      <c r="L410" s="20">
        <v>44264</v>
      </c>
      <c r="M410" s="1">
        <v>0</v>
      </c>
      <c r="N410" s="1">
        <v>1</v>
      </c>
      <c r="O410" s="1" t="s">
        <v>30</v>
      </c>
      <c r="P410" s="1" t="s">
        <v>31</v>
      </c>
      <c r="Q410" s="1">
        <v>5</v>
      </c>
      <c r="R410" s="1">
        <v>1</v>
      </c>
      <c r="S410" s="1" t="s">
        <v>568</v>
      </c>
      <c r="T410" s="1" t="s">
        <v>564</v>
      </c>
      <c r="U410" s="1" t="s">
        <v>32</v>
      </c>
      <c r="V410" s="3" t="str">
        <f t="shared" si="18"/>
        <v>SLA</v>
      </c>
      <c r="W410" s="2">
        <f t="shared" si="19"/>
        <v>44271</v>
      </c>
      <c r="X410" s="27" t="str">
        <f t="shared" si="20"/>
        <v>Yes</v>
      </c>
    </row>
    <row r="411" spans="1:24" ht="12.75" x14ac:dyDescent="0.2">
      <c r="A411" s="1">
        <v>111628</v>
      </c>
      <c r="B411" s="20">
        <v>43902.969444444447</v>
      </c>
      <c r="C411" s="1" t="s">
        <v>352</v>
      </c>
      <c r="D411" s="1" t="s">
        <v>130</v>
      </c>
      <c r="E411" s="1" t="s">
        <v>131</v>
      </c>
      <c r="F411" s="1" t="s">
        <v>118</v>
      </c>
      <c r="G411" s="1" t="s">
        <v>562</v>
      </c>
      <c r="H411" s="1" t="s">
        <v>605</v>
      </c>
      <c r="I411" s="1" t="s">
        <v>28</v>
      </c>
      <c r="J411" s="1" t="s">
        <v>29</v>
      </c>
      <c r="K411" s="20">
        <v>44270.712500000001</v>
      </c>
      <c r="L411" s="20">
        <v>44264</v>
      </c>
      <c r="M411" s="1">
        <v>0</v>
      </c>
      <c r="N411" s="1">
        <v>1</v>
      </c>
      <c r="O411" s="1" t="s">
        <v>30</v>
      </c>
      <c r="P411" s="1" t="s">
        <v>31</v>
      </c>
      <c r="Q411" s="1">
        <v>5</v>
      </c>
      <c r="R411" s="1">
        <v>1</v>
      </c>
      <c r="S411" s="1" t="s">
        <v>568</v>
      </c>
      <c r="T411" s="1" t="s">
        <v>564</v>
      </c>
      <c r="U411" s="1" t="s">
        <v>32</v>
      </c>
      <c r="V411" s="3" t="str">
        <f t="shared" si="18"/>
        <v>SLA</v>
      </c>
      <c r="W411" s="2">
        <f t="shared" si="19"/>
        <v>44271</v>
      </c>
      <c r="X411" s="27" t="str">
        <f t="shared" si="20"/>
        <v>Yes</v>
      </c>
    </row>
    <row r="412" spans="1:24" ht="12.75" x14ac:dyDescent="0.2">
      <c r="A412" s="1">
        <v>111629</v>
      </c>
      <c r="B412" s="20">
        <v>43903.969444444447</v>
      </c>
      <c r="C412" s="1" t="s">
        <v>129</v>
      </c>
      <c r="D412" s="1" t="s">
        <v>127</v>
      </c>
      <c r="E412" s="1" t="s">
        <v>128</v>
      </c>
      <c r="F412" s="1" t="s">
        <v>118</v>
      </c>
      <c r="G412" s="1" t="s">
        <v>563</v>
      </c>
      <c r="H412" s="1" t="s">
        <v>605</v>
      </c>
      <c r="I412" s="1" t="s">
        <v>28</v>
      </c>
      <c r="J412" s="1" t="s">
        <v>47</v>
      </c>
      <c r="K412" s="20">
        <v>44260.450694444444</v>
      </c>
      <c r="L412" s="20">
        <v>44267</v>
      </c>
      <c r="M412" s="1">
        <v>1</v>
      </c>
      <c r="N412" s="1">
        <v>0</v>
      </c>
      <c r="O412" s="1" t="s">
        <v>80</v>
      </c>
      <c r="P412" s="1" t="s">
        <v>72</v>
      </c>
      <c r="Q412" s="1">
        <v>3</v>
      </c>
      <c r="R412" s="1">
        <v>0</v>
      </c>
      <c r="S412" s="1" t="s">
        <v>569</v>
      </c>
      <c r="T412" s="1" t="s">
        <v>389</v>
      </c>
      <c r="U412" s="1" t="s">
        <v>32</v>
      </c>
      <c r="V412" s="3" t="str">
        <f t="shared" si="18"/>
        <v>SLA</v>
      </c>
      <c r="W412" s="2">
        <f t="shared" si="19"/>
        <v>44274</v>
      </c>
      <c r="X412" s="27" t="str">
        <f t="shared" si="20"/>
        <v>Yes</v>
      </c>
    </row>
    <row r="413" spans="1:24" ht="12.75" x14ac:dyDescent="0.2">
      <c r="A413" s="1">
        <v>111630</v>
      </c>
      <c r="B413" s="20">
        <v>43904.969444444447</v>
      </c>
      <c r="C413" s="1" t="s">
        <v>332</v>
      </c>
      <c r="D413" s="1" t="s">
        <v>34</v>
      </c>
      <c r="E413" s="1" t="s">
        <v>35</v>
      </c>
      <c r="F413" s="1" t="s">
        <v>118</v>
      </c>
      <c r="G413" s="1" t="s">
        <v>562</v>
      </c>
      <c r="H413" s="1" t="s">
        <v>605</v>
      </c>
      <c r="I413" s="1" t="s">
        <v>28</v>
      </c>
      <c r="J413" s="1" t="s">
        <v>47</v>
      </c>
      <c r="K413" s="20">
        <v>44293.36041666667</v>
      </c>
      <c r="L413" s="20">
        <v>44261</v>
      </c>
      <c r="M413" s="1">
        <v>1</v>
      </c>
      <c r="N413" s="1">
        <v>0</v>
      </c>
      <c r="O413" s="1" t="s">
        <v>79</v>
      </c>
      <c r="P413" s="1" t="s">
        <v>38</v>
      </c>
      <c r="Q413" s="1">
        <v>8</v>
      </c>
      <c r="R413" s="1">
        <v>2</v>
      </c>
      <c r="S413" s="1" t="s">
        <v>568</v>
      </c>
      <c r="T413" s="1" t="s">
        <v>564</v>
      </c>
      <c r="U413" s="1" t="s">
        <v>32</v>
      </c>
      <c r="V413" s="3" t="str">
        <f t="shared" si="18"/>
        <v>SLA</v>
      </c>
      <c r="W413" s="2">
        <f t="shared" si="19"/>
        <v>44267</v>
      </c>
      <c r="X413" s="27" t="str">
        <f t="shared" si="20"/>
        <v>NO</v>
      </c>
    </row>
    <row r="414" spans="1:24" ht="12.75" x14ac:dyDescent="0.2">
      <c r="A414" s="1">
        <v>111631</v>
      </c>
      <c r="B414" s="20">
        <v>43905.969444444447</v>
      </c>
      <c r="C414" s="1" t="s">
        <v>355</v>
      </c>
      <c r="D414" s="1" t="s">
        <v>127</v>
      </c>
      <c r="E414" s="1" t="s">
        <v>128</v>
      </c>
      <c r="F414" s="1" t="s">
        <v>118</v>
      </c>
      <c r="G414" s="1" t="s">
        <v>563</v>
      </c>
      <c r="H414" s="1" t="s">
        <v>605</v>
      </c>
      <c r="I414" s="1" t="s">
        <v>28</v>
      </c>
      <c r="J414" s="1" t="s">
        <v>47</v>
      </c>
      <c r="K414" s="20">
        <v>44260.65902777778</v>
      </c>
      <c r="L414" s="20">
        <v>44265</v>
      </c>
      <c r="M414" s="1">
        <v>1</v>
      </c>
      <c r="N414" s="1">
        <v>0</v>
      </c>
      <c r="O414" s="1" t="s">
        <v>80</v>
      </c>
      <c r="P414" s="1" t="s">
        <v>72</v>
      </c>
      <c r="Q414" s="1">
        <v>2</v>
      </c>
      <c r="R414" s="1">
        <v>0</v>
      </c>
      <c r="S414" s="1" t="s">
        <v>568</v>
      </c>
      <c r="T414" s="1" t="s">
        <v>564</v>
      </c>
      <c r="U414" s="1" t="s">
        <v>32</v>
      </c>
      <c r="V414" s="3" t="str">
        <f t="shared" si="18"/>
        <v>SLA</v>
      </c>
      <c r="W414" s="2">
        <f t="shared" si="19"/>
        <v>44272</v>
      </c>
      <c r="X414" s="27" t="str">
        <f t="shared" si="20"/>
        <v>Yes</v>
      </c>
    </row>
    <row r="415" spans="1:24" ht="12.75" x14ac:dyDescent="0.2">
      <c r="A415" s="1">
        <v>111632</v>
      </c>
      <c r="B415" s="20">
        <v>43906.969444444447</v>
      </c>
      <c r="C415" s="1" t="s">
        <v>33</v>
      </c>
      <c r="D415" s="1" t="s">
        <v>34</v>
      </c>
      <c r="E415" s="1" t="s">
        <v>35</v>
      </c>
      <c r="F415" s="1" t="s">
        <v>27</v>
      </c>
      <c r="G415" s="1" t="s">
        <v>562</v>
      </c>
      <c r="H415" s="1" t="s">
        <v>605</v>
      </c>
      <c r="I415" s="1" t="s">
        <v>28</v>
      </c>
      <c r="J415" s="1" t="s">
        <v>36</v>
      </c>
      <c r="K415" s="20">
        <v>44273.719444444447</v>
      </c>
      <c r="L415" s="20">
        <v>44270</v>
      </c>
      <c r="M415" s="1">
        <v>1</v>
      </c>
      <c r="N415" s="1">
        <v>1</v>
      </c>
      <c r="O415" s="1" t="s">
        <v>37</v>
      </c>
      <c r="P415" s="1" t="s">
        <v>38</v>
      </c>
      <c r="Q415" s="1">
        <v>28</v>
      </c>
      <c r="R415" s="1">
        <v>6</v>
      </c>
      <c r="S415" s="1" t="s">
        <v>568</v>
      </c>
      <c r="T415" s="1" t="s">
        <v>564</v>
      </c>
      <c r="U415" s="1" t="s">
        <v>32</v>
      </c>
      <c r="V415" s="3" t="str">
        <f t="shared" si="18"/>
        <v>SLA</v>
      </c>
      <c r="W415" s="2">
        <f t="shared" si="19"/>
        <v>44270.166666666664</v>
      </c>
      <c r="X415" s="27" t="str">
        <f t="shared" si="20"/>
        <v>NO</v>
      </c>
    </row>
    <row r="416" spans="1:24" ht="12.75" x14ac:dyDescent="0.2">
      <c r="A416" s="1">
        <v>111633</v>
      </c>
      <c r="B416" s="20">
        <v>43907.969444444447</v>
      </c>
      <c r="C416" s="1" t="s">
        <v>88</v>
      </c>
      <c r="D416" s="1" t="s">
        <v>25</v>
      </c>
      <c r="E416" s="1" t="s">
        <v>26</v>
      </c>
      <c r="F416" s="1" t="s">
        <v>87</v>
      </c>
      <c r="G416" s="1" t="s">
        <v>562</v>
      </c>
      <c r="H416" s="1" t="s">
        <v>605</v>
      </c>
      <c r="I416" s="1" t="s">
        <v>28</v>
      </c>
      <c r="J416" s="1" t="s">
        <v>36</v>
      </c>
      <c r="K416" s="20">
        <v>44293.628472222219</v>
      </c>
      <c r="L416" s="20">
        <v>44271</v>
      </c>
      <c r="M416" s="1">
        <v>1</v>
      </c>
      <c r="N416" s="1">
        <v>0</v>
      </c>
      <c r="O416" s="1" t="s">
        <v>37</v>
      </c>
      <c r="P416" s="1" t="s">
        <v>31</v>
      </c>
      <c r="Q416" s="1">
        <v>32</v>
      </c>
      <c r="R416" s="1">
        <v>8</v>
      </c>
      <c r="S416" s="1" t="s">
        <v>568</v>
      </c>
      <c r="T416" s="1" t="s">
        <v>564</v>
      </c>
      <c r="U416" s="1" t="s">
        <v>32</v>
      </c>
      <c r="V416" s="3" t="str">
        <f t="shared" si="18"/>
        <v>SLA</v>
      </c>
      <c r="W416" s="2">
        <f t="shared" si="19"/>
        <v>44274</v>
      </c>
      <c r="X416" s="27" t="str">
        <f t="shared" si="20"/>
        <v>NO</v>
      </c>
    </row>
    <row r="417" spans="1:24" ht="12.75" x14ac:dyDescent="0.2">
      <c r="A417" s="1">
        <v>111634</v>
      </c>
      <c r="B417" s="20">
        <v>43908.969444444447</v>
      </c>
      <c r="C417" s="1" t="s">
        <v>343</v>
      </c>
      <c r="D417" s="1" t="s">
        <v>34</v>
      </c>
      <c r="E417" s="1" t="s">
        <v>35</v>
      </c>
      <c r="F417" s="1" t="s">
        <v>118</v>
      </c>
      <c r="G417" s="1" t="s">
        <v>562</v>
      </c>
      <c r="H417" s="1" t="s">
        <v>605</v>
      </c>
      <c r="I417" s="1" t="s">
        <v>123</v>
      </c>
      <c r="J417" s="1" t="s">
        <v>36</v>
      </c>
      <c r="K417" s="20">
        <v>44284.552777777775</v>
      </c>
      <c r="L417" s="20">
        <v>45178</v>
      </c>
      <c r="M417" s="1">
        <v>0</v>
      </c>
      <c r="N417" s="1">
        <v>1</v>
      </c>
      <c r="O417" s="1" t="s">
        <v>80</v>
      </c>
      <c r="P417" s="1" t="s">
        <v>38</v>
      </c>
      <c r="Q417" s="1">
        <v>6</v>
      </c>
      <c r="R417" s="1">
        <v>0</v>
      </c>
      <c r="S417" s="1" t="s">
        <v>569</v>
      </c>
      <c r="T417" s="1" t="s">
        <v>389</v>
      </c>
      <c r="U417" s="1" t="s">
        <v>32</v>
      </c>
      <c r="V417" s="3" t="str">
        <f t="shared" si="18"/>
        <v>SLA</v>
      </c>
      <c r="W417" s="2">
        <f t="shared" si="19"/>
        <v>45184</v>
      </c>
      <c r="X417" s="27" t="str">
        <f t="shared" si="20"/>
        <v>Yes</v>
      </c>
    </row>
    <row r="418" spans="1:24" ht="12.75" x14ac:dyDescent="0.2">
      <c r="A418" s="1">
        <v>111635</v>
      </c>
      <c r="B418" s="20">
        <v>43909.969444444447</v>
      </c>
      <c r="C418" s="1" t="s">
        <v>353</v>
      </c>
      <c r="D418" s="1" t="s">
        <v>34</v>
      </c>
      <c r="E418" s="1" t="s">
        <v>35</v>
      </c>
      <c r="F418" s="1" t="s">
        <v>118</v>
      </c>
      <c r="G418" s="1" t="s">
        <v>562</v>
      </c>
      <c r="H418" s="1" t="s">
        <v>605</v>
      </c>
      <c r="I418" s="1" t="s">
        <v>123</v>
      </c>
      <c r="J418" s="1" t="s">
        <v>47</v>
      </c>
      <c r="K418" s="20">
        <v>44266.495833333334</v>
      </c>
      <c r="L418" s="20">
        <v>45178</v>
      </c>
      <c r="M418" s="1">
        <v>0</v>
      </c>
      <c r="N418" s="1">
        <v>1</v>
      </c>
      <c r="O418" s="1" t="s">
        <v>80</v>
      </c>
      <c r="P418" s="1" t="s">
        <v>38</v>
      </c>
      <c r="Q418" s="1">
        <v>3</v>
      </c>
      <c r="R418" s="1">
        <v>1</v>
      </c>
      <c r="S418" s="1" t="s">
        <v>569</v>
      </c>
      <c r="T418" s="1" t="s">
        <v>389</v>
      </c>
      <c r="U418" s="1" t="s">
        <v>32</v>
      </c>
      <c r="V418" s="3" t="str">
        <f t="shared" si="18"/>
        <v>SLA</v>
      </c>
      <c r="W418" s="2">
        <f t="shared" si="19"/>
        <v>45184</v>
      </c>
      <c r="X418" s="27" t="str">
        <f t="shared" si="20"/>
        <v>Yes</v>
      </c>
    </row>
    <row r="419" spans="1:24" ht="12.75" x14ac:dyDescent="0.2">
      <c r="A419" s="1">
        <v>111636</v>
      </c>
      <c r="B419" s="20">
        <v>43910.969444444447</v>
      </c>
      <c r="C419" s="1" t="s">
        <v>209</v>
      </c>
      <c r="D419" s="1" t="s">
        <v>25</v>
      </c>
      <c r="E419" s="1" t="s">
        <v>26</v>
      </c>
      <c r="F419" s="1" t="s">
        <v>27</v>
      </c>
      <c r="G419" s="1" t="s">
        <v>562</v>
      </c>
      <c r="H419" s="1" t="s">
        <v>605</v>
      </c>
      <c r="I419" s="1" t="s">
        <v>28</v>
      </c>
      <c r="J419" s="1" t="s">
        <v>29</v>
      </c>
      <c r="K419" s="20">
        <v>44279.72152777778</v>
      </c>
      <c r="L419" s="20">
        <v>44267</v>
      </c>
      <c r="M419" s="1">
        <v>0</v>
      </c>
      <c r="N419" s="1">
        <v>1</v>
      </c>
      <c r="O419" s="1" t="s">
        <v>30</v>
      </c>
      <c r="P419" s="1" t="s">
        <v>31</v>
      </c>
      <c r="Q419" s="1">
        <v>16</v>
      </c>
      <c r="R419" s="1">
        <v>2</v>
      </c>
      <c r="S419" s="1" t="s">
        <v>568</v>
      </c>
      <c r="T419" s="1" t="s">
        <v>564</v>
      </c>
      <c r="U419" s="1" t="s">
        <v>32</v>
      </c>
      <c r="V419" s="3" t="str">
        <f t="shared" si="18"/>
        <v>SLA</v>
      </c>
      <c r="W419" s="2">
        <f t="shared" si="19"/>
        <v>44267.166666666664</v>
      </c>
      <c r="X419" s="27" t="str">
        <f t="shared" si="20"/>
        <v>NO</v>
      </c>
    </row>
    <row r="420" spans="1:24" ht="12.75" x14ac:dyDescent="0.2">
      <c r="A420" s="1">
        <v>111637</v>
      </c>
      <c r="B420" s="20">
        <v>43911.969444444447</v>
      </c>
      <c r="C420" s="1" t="s">
        <v>126</v>
      </c>
      <c r="D420" s="1" t="s">
        <v>49</v>
      </c>
      <c r="E420" s="1" t="s">
        <v>50</v>
      </c>
      <c r="F420" s="1" t="s">
        <v>118</v>
      </c>
      <c r="G420" s="1" t="s">
        <v>562</v>
      </c>
      <c r="H420" s="1" t="s">
        <v>605</v>
      </c>
      <c r="I420" s="1" t="s">
        <v>28</v>
      </c>
      <c r="J420" s="1" t="s">
        <v>36</v>
      </c>
      <c r="K420" s="20">
        <v>44279.557638888888</v>
      </c>
      <c r="L420" s="20">
        <v>45183</v>
      </c>
      <c r="M420" s="1">
        <v>0</v>
      </c>
      <c r="N420" s="1">
        <v>0</v>
      </c>
      <c r="O420" s="1" t="s">
        <v>80</v>
      </c>
      <c r="P420" s="1" t="s">
        <v>38</v>
      </c>
      <c r="Q420" s="1">
        <v>6</v>
      </c>
      <c r="R420" s="1">
        <v>3</v>
      </c>
      <c r="S420" s="1" t="s">
        <v>569</v>
      </c>
      <c r="T420" s="1" t="s">
        <v>389</v>
      </c>
      <c r="U420" s="1" t="s">
        <v>44</v>
      </c>
      <c r="V420" s="3" t="str">
        <f t="shared" si="18"/>
        <v>SLA</v>
      </c>
      <c r="W420" s="2">
        <f t="shared" si="19"/>
        <v>45190</v>
      </c>
      <c r="X420" s="27" t="str">
        <f t="shared" si="20"/>
        <v>Yes</v>
      </c>
    </row>
    <row r="421" spans="1:24" ht="12.75" x14ac:dyDescent="0.2">
      <c r="A421" s="1">
        <v>111638</v>
      </c>
      <c r="B421" s="20">
        <v>43912.969444444447</v>
      </c>
      <c r="C421" s="1" t="s">
        <v>129</v>
      </c>
      <c r="D421" s="1" t="s">
        <v>127</v>
      </c>
      <c r="E421" s="1" t="s">
        <v>128</v>
      </c>
      <c r="F421" s="1" t="s">
        <v>118</v>
      </c>
      <c r="G421" s="1" t="s">
        <v>563</v>
      </c>
      <c r="H421" s="1" t="s">
        <v>605</v>
      </c>
      <c r="I421" s="1" t="s">
        <v>58</v>
      </c>
      <c r="J421" s="1" t="s">
        <v>47</v>
      </c>
      <c r="K421" s="20">
        <v>44271.68472222222</v>
      </c>
      <c r="L421" s="20">
        <v>44276</v>
      </c>
      <c r="M421" s="1">
        <v>1</v>
      </c>
      <c r="N421" s="1">
        <v>0</v>
      </c>
      <c r="O421" s="1" t="s">
        <v>80</v>
      </c>
      <c r="P421" s="1" t="s">
        <v>72</v>
      </c>
      <c r="Q421" s="1">
        <v>2</v>
      </c>
      <c r="R421" s="1">
        <v>0</v>
      </c>
      <c r="S421" s="1" t="s">
        <v>568</v>
      </c>
      <c r="T421" s="1" t="s">
        <v>564</v>
      </c>
      <c r="U421" s="1" t="s">
        <v>32</v>
      </c>
      <c r="V421" s="3" t="str">
        <f t="shared" si="18"/>
        <v>SLA</v>
      </c>
      <c r="W421" s="2">
        <f t="shared" si="19"/>
        <v>44281</v>
      </c>
      <c r="X421" s="27" t="str">
        <f t="shared" si="20"/>
        <v>Yes</v>
      </c>
    </row>
    <row r="422" spans="1:24" ht="12.75" x14ac:dyDescent="0.2">
      <c r="A422" s="1">
        <v>111639</v>
      </c>
      <c r="B422" s="20">
        <v>43913.969444444447</v>
      </c>
      <c r="C422" s="1" t="s">
        <v>120</v>
      </c>
      <c r="D422" s="1" t="s">
        <v>56</v>
      </c>
      <c r="E422" s="1" t="s">
        <v>57</v>
      </c>
      <c r="F422" s="1" t="s">
        <v>118</v>
      </c>
      <c r="G422" s="1" t="s">
        <v>562</v>
      </c>
      <c r="H422" s="1" t="s">
        <v>605</v>
      </c>
      <c r="I422" s="1" t="s">
        <v>28</v>
      </c>
      <c r="J422" s="1" t="s">
        <v>47</v>
      </c>
      <c r="K422" s="20">
        <v>44292.597916666666</v>
      </c>
      <c r="L422" s="20">
        <v>45185</v>
      </c>
      <c r="M422" s="1">
        <v>0</v>
      </c>
      <c r="N422" s="1">
        <v>1</v>
      </c>
      <c r="O422" s="1" t="s">
        <v>79</v>
      </c>
      <c r="P422" s="1" t="s">
        <v>38</v>
      </c>
      <c r="Q422" s="1">
        <v>8</v>
      </c>
      <c r="R422" s="1">
        <v>4</v>
      </c>
      <c r="S422" s="1" t="s">
        <v>568</v>
      </c>
      <c r="T422" s="1" t="s">
        <v>389</v>
      </c>
      <c r="U422" s="1" t="s">
        <v>32</v>
      </c>
      <c r="V422" s="3" t="str">
        <f t="shared" si="18"/>
        <v>SLA</v>
      </c>
      <c r="W422" s="2">
        <f t="shared" si="19"/>
        <v>45191</v>
      </c>
      <c r="X422" s="27" t="str">
        <f t="shared" si="20"/>
        <v>Yes</v>
      </c>
    </row>
    <row r="423" spans="1:24" ht="12.75" x14ac:dyDescent="0.2">
      <c r="A423" s="1">
        <v>111640</v>
      </c>
      <c r="B423" s="20">
        <v>43914.969444444447</v>
      </c>
      <c r="C423" s="1" t="s">
        <v>339</v>
      </c>
      <c r="D423" s="1" t="s">
        <v>59</v>
      </c>
      <c r="E423" s="1" t="s">
        <v>60</v>
      </c>
      <c r="F423" s="1" t="s">
        <v>118</v>
      </c>
      <c r="G423" s="1" t="s">
        <v>562</v>
      </c>
      <c r="H423" s="1" t="s">
        <v>605</v>
      </c>
      <c r="I423" s="1" t="s">
        <v>28</v>
      </c>
      <c r="J423" s="1" t="s">
        <v>47</v>
      </c>
      <c r="K423" s="20">
        <v>44285.75</v>
      </c>
      <c r="L423" s="20">
        <v>45185</v>
      </c>
      <c r="M423" s="1">
        <v>0</v>
      </c>
      <c r="N423" s="1">
        <v>1</v>
      </c>
      <c r="O423" s="1" t="s">
        <v>79</v>
      </c>
      <c r="P423" s="1" t="s">
        <v>31</v>
      </c>
      <c r="Q423" s="1">
        <v>18</v>
      </c>
      <c r="R423" s="1">
        <v>0</v>
      </c>
      <c r="S423" s="1" t="s">
        <v>568</v>
      </c>
      <c r="T423" s="1" t="s">
        <v>565</v>
      </c>
      <c r="U423" s="1" t="s">
        <v>32</v>
      </c>
      <c r="V423" s="3" t="str">
        <f t="shared" si="18"/>
        <v>SLA</v>
      </c>
      <c r="W423" s="2">
        <f t="shared" si="19"/>
        <v>45191</v>
      </c>
      <c r="X423" s="27" t="str">
        <f t="shared" si="20"/>
        <v>Yes</v>
      </c>
    </row>
    <row r="424" spans="1:24" ht="12.75" x14ac:dyDescent="0.2">
      <c r="A424" s="1">
        <v>111641</v>
      </c>
      <c r="B424" s="20">
        <v>43915.969444444447</v>
      </c>
      <c r="C424" s="1" t="s">
        <v>335</v>
      </c>
      <c r="D424" s="1" t="s">
        <v>59</v>
      </c>
      <c r="E424" s="1" t="s">
        <v>60</v>
      </c>
      <c r="F424" s="1" t="s">
        <v>118</v>
      </c>
      <c r="G424" s="1" t="s">
        <v>562</v>
      </c>
      <c r="H424" s="1" t="s">
        <v>605</v>
      </c>
      <c r="I424" s="1" t="s">
        <v>28</v>
      </c>
      <c r="J424" s="1" t="s">
        <v>36</v>
      </c>
      <c r="K424" s="20">
        <v>44285.746527777781</v>
      </c>
      <c r="L424" s="20">
        <v>45185</v>
      </c>
      <c r="M424" s="1">
        <v>0</v>
      </c>
      <c r="N424" s="1">
        <v>0</v>
      </c>
      <c r="O424" s="1" t="s">
        <v>79</v>
      </c>
      <c r="P424" s="1" t="s">
        <v>31</v>
      </c>
      <c r="Q424" s="1">
        <v>23</v>
      </c>
      <c r="R424" s="1">
        <v>0</v>
      </c>
      <c r="S424" s="1" t="s">
        <v>568</v>
      </c>
      <c r="T424" s="1" t="s">
        <v>564</v>
      </c>
      <c r="U424" s="1" t="s">
        <v>44</v>
      </c>
      <c r="V424" s="3" t="str">
        <f t="shared" si="18"/>
        <v>SLA</v>
      </c>
      <c r="W424" s="2">
        <f t="shared" si="19"/>
        <v>45191</v>
      </c>
      <c r="X424" s="27" t="str">
        <f t="shared" si="20"/>
        <v>Yes</v>
      </c>
    </row>
    <row r="425" spans="1:24" ht="12.75" x14ac:dyDescent="0.2">
      <c r="A425" s="1">
        <v>111642</v>
      </c>
      <c r="B425" s="20">
        <v>43916.969444444447</v>
      </c>
      <c r="C425" s="1" t="s">
        <v>337</v>
      </c>
      <c r="D425" s="1" t="s">
        <v>45</v>
      </c>
      <c r="E425" s="1" t="s">
        <v>46</v>
      </c>
      <c r="F425" s="1" t="s">
        <v>118</v>
      </c>
      <c r="G425" s="1" t="s">
        <v>562</v>
      </c>
      <c r="H425" s="1" t="s">
        <v>51</v>
      </c>
      <c r="I425" s="1" t="s">
        <v>28</v>
      </c>
      <c r="J425" s="1" t="s">
        <v>47</v>
      </c>
      <c r="K425" s="20">
        <v>44285.790277777778</v>
      </c>
      <c r="L425" s="20">
        <v>45186</v>
      </c>
      <c r="M425" s="1">
        <v>0</v>
      </c>
      <c r="N425" s="1">
        <v>0</v>
      </c>
      <c r="O425" s="1" t="s">
        <v>79</v>
      </c>
      <c r="P425" s="1" t="s">
        <v>31</v>
      </c>
      <c r="Q425" s="1">
        <v>3</v>
      </c>
      <c r="R425" s="1">
        <v>1</v>
      </c>
      <c r="S425" s="1" t="s">
        <v>569</v>
      </c>
      <c r="T425" s="1" t="s">
        <v>565</v>
      </c>
      <c r="U425" s="1" t="s">
        <v>32</v>
      </c>
      <c r="V425" s="3" t="str">
        <f t="shared" si="18"/>
        <v>No SLA</v>
      </c>
      <c r="W425" s="2">
        <f t="shared" si="19"/>
        <v>45191</v>
      </c>
      <c r="X425" s="27" t="str">
        <f t="shared" si="20"/>
        <v>Yes</v>
      </c>
    </row>
    <row r="426" spans="1:24" ht="12.75" x14ac:dyDescent="0.2">
      <c r="A426" s="1">
        <v>111643</v>
      </c>
      <c r="B426" s="20">
        <v>43917.969444444447</v>
      </c>
      <c r="C426" s="1" t="s">
        <v>331</v>
      </c>
      <c r="D426" s="1" t="s">
        <v>45</v>
      </c>
      <c r="E426" s="1" t="s">
        <v>46</v>
      </c>
      <c r="F426" s="1" t="s">
        <v>118</v>
      </c>
      <c r="G426" s="1" t="s">
        <v>562</v>
      </c>
      <c r="H426" s="1" t="s">
        <v>51</v>
      </c>
      <c r="I426" s="1" t="s">
        <v>28</v>
      </c>
      <c r="J426" s="1" t="s">
        <v>47</v>
      </c>
      <c r="K426" s="20">
        <v>44293.522916666669</v>
      </c>
      <c r="L426" s="20">
        <v>45186</v>
      </c>
      <c r="M426" s="1">
        <v>0</v>
      </c>
      <c r="N426" s="1">
        <v>0</v>
      </c>
      <c r="O426" s="1" t="s">
        <v>79</v>
      </c>
      <c r="P426" s="1" t="s">
        <v>31</v>
      </c>
      <c r="Q426" s="1">
        <v>7</v>
      </c>
      <c r="R426" s="1">
        <v>0</v>
      </c>
      <c r="S426" s="1" t="s">
        <v>569</v>
      </c>
      <c r="T426" s="1" t="s">
        <v>565</v>
      </c>
      <c r="U426" s="1" t="s">
        <v>32</v>
      </c>
      <c r="V426" s="3" t="str">
        <f t="shared" si="18"/>
        <v>No SLA</v>
      </c>
      <c r="W426" s="2">
        <f t="shared" si="19"/>
        <v>45191</v>
      </c>
      <c r="X426" s="27" t="str">
        <f t="shared" si="20"/>
        <v>Yes</v>
      </c>
    </row>
    <row r="427" spans="1:24" ht="12.75" x14ac:dyDescent="0.2">
      <c r="A427" s="1">
        <v>111644</v>
      </c>
      <c r="B427" s="20">
        <v>43918.969444444447</v>
      </c>
      <c r="C427" s="1" t="s">
        <v>336</v>
      </c>
      <c r="D427" s="1" t="s">
        <v>45</v>
      </c>
      <c r="E427" s="1" t="s">
        <v>46</v>
      </c>
      <c r="F427" s="1" t="s">
        <v>118</v>
      </c>
      <c r="G427" s="1" t="s">
        <v>562</v>
      </c>
      <c r="H427" s="1" t="s">
        <v>51</v>
      </c>
      <c r="I427" s="1" t="s">
        <v>28</v>
      </c>
      <c r="J427" s="1" t="s">
        <v>47</v>
      </c>
      <c r="K427" s="20">
        <v>44286.448611111111</v>
      </c>
      <c r="L427" s="20">
        <v>45186</v>
      </c>
      <c r="M427" s="1">
        <v>0</v>
      </c>
      <c r="N427" s="1">
        <v>1</v>
      </c>
      <c r="O427" s="1" t="s">
        <v>79</v>
      </c>
      <c r="P427" s="1" t="s">
        <v>31</v>
      </c>
      <c r="Q427" s="1">
        <v>5</v>
      </c>
      <c r="R427" s="1">
        <v>0</v>
      </c>
      <c r="S427" s="1" t="s">
        <v>569</v>
      </c>
      <c r="T427" s="1" t="s">
        <v>565</v>
      </c>
      <c r="U427" s="1" t="s">
        <v>32</v>
      </c>
      <c r="V427" s="3" t="str">
        <f t="shared" si="18"/>
        <v>No SLA</v>
      </c>
      <c r="W427" s="2">
        <f t="shared" si="19"/>
        <v>45191</v>
      </c>
      <c r="X427" s="27" t="str">
        <f t="shared" si="20"/>
        <v>Yes</v>
      </c>
    </row>
    <row r="428" spans="1:24" ht="12.75" x14ac:dyDescent="0.2">
      <c r="A428" s="1">
        <v>111645</v>
      </c>
      <c r="B428" s="20">
        <v>43919.969444444447</v>
      </c>
      <c r="C428" s="1" t="s">
        <v>349</v>
      </c>
      <c r="D428" s="1" t="s">
        <v>65</v>
      </c>
      <c r="E428" s="1" t="s">
        <v>66</v>
      </c>
      <c r="F428" s="1" t="s">
        <v>118</v>
      </c>
      <c r="G428" s="1" t="s">
        <v>562</v>
      </c>
      <c r="H428" s="1" t="s">
        <v>51</v>
      </c>
      <c r="I428" s="1" t="s">
        <v>28</v>
      </c>
      <c r="J428" s="1" t="s">
        <v>36</v>
      </c>
      <c r="K428" s="20">
        <v>44274.369444444441</v>
      </c>
      <c r="L428" s="20">
        <v>45186</v>
      </c>
      <c r="M428" s="1">
        <v>0</v>
      </c>
      <c r="N428" s="1">
        <v>1</v>
      </c>
      <c r="O428" s="1" t="s">
        <v>80</v>
      </c>
      <c r="P428" s="1" t="s">
        <v>38</v>
      </c>
      <c r="Q428" s="1">
        <v>5</v>
      </c>
      <c r="R428" s="1">
        <v>2</v>
      </c>
      <c r="S428" s="1" t="s">
        <v>568</v>
      </c>
      <c r="T428" s="1" t="s">
        <v>564</v>
      </c>
      <c r="U428" s="1" t="s">
        <v>44</v>
      </c>
      <c r="V428" s="3" t="str">
        <f t="shared" si="18"/>
        <v>No SLA</v>
      </c>
      <c r="W428" s="2">
        <f t="shared" si="19"/>
        <v>45191</v>
      </c>
      <c r="X428" s="27" t="str">
        <f t="shared" si="20"/>
        <v>Yes</v>
      </c>
    </row>
    <row r="429" spans="1:24" ht="12.75" x14ac:dyDescent="0.2">
      <c r="A429" s="1">
        <v>111646</v>
      </c>
      <c r="B429" s="20">
        <v>43920.969444444447</v>
      </c>
      <c r="C429" s="1" t="s">
        <v>348</v>
      </c>
      <c r="D429" s="1" t="s">
        <v>127</v>
      </c>
      <c r="E429" s="1" t="s">
        <v>128</v>
      </c>
      <c r="F429" s="1" t="s">
        <v>118</v>
      </c>
      <c r="G429" s="1" t="s">
        <v>563</v>
      </c>
      <c r="H429" s="1" t="s">
        <v>605</v>
      </c>
      <c r="I429" s="1" t="s">
        <v>28</v>
      </c>
      <c r="J429" s="1" t="s">
        <v>36</v>
      </c>
      <c r="K429" s="20">
        <v>44277.767361111109</v>
      </c>
      <c r="L429" s="20">
        <v>44282</v>
      </c>
      <c r="M429" s="1">
        <v>1</v>
      </c>
      <c r="N429" s="1">
        <v>1</v>
      </c>
      <c r="O429" s="1" t="s">
        <v>80</v>
      </c>
      <c r="P429" s="1" t="s">
        <v>72</v>
      </c>
      <c r="Q429" s="1">
        <v>5</v>
      </c>
      <c r="R429" s="1">
        <v>1</v>
      </c>
      <c r="S429" s="1" t="s">
        <v>569</v>
      </c>
      <c r="T429" s="1" t="s">
        <v>389</v>
      </c>
      <c r="U429" s="1" t="s">
        <v>32</v>
      </c>
      <c r="V429" s="3" t="str">
        <f t="shared" si="18"/>
        <v>SLA</v>
      </c>
      <c r="W429" s="2">
        <f t="shared" si="19"/>
        <v>44288</v>
      </c>
      <c r="X429" s="27" t="str">
        <f t="shared" si="20"/>
        <v>Yes</v>
      </c>
    </row>
    <row r="430" spans="1:24" ht="12.75" x14ac:dyDescent="0.2">
      <c r="A430" s="1">
        <v>111647</v>
      </c>
      <c r="B430" s="20">
        <v>43921.969444444447</v>
      </c>
      <c r="C430" s="1" t="s">
        <v>347</v>
      </c>
      <c r="D430" s="1" t="s">
        <v>127</v>
      </c>
      <c r="E430" s="1" t="s">
        <v>128</v>
      </c>
      <c r="F430" s="1" t="s">
        <v>118</v>
      </c>
      <c r="G430" s="1" t="s">
        <v>563</v>
      </c>
      <c r="H430" s="1" t="s">
        <v>51</v>
      </c>
      <c r="I430" s="1" t="s">
        <v>64</v>
      </c>
      <c r="J430" s="1" t="s">
        <v>47</v>
      </c>
      <c r="K430" s="20">
        <v>44277.772916666669</v>
      </c>
      <c r="L430" s="20">
        <v>44282</v>
      </c>
      <c r="M430" s="1">
        <v>1</v>
      </c>
      <c r="N430" s="1">
        <v>1</v>
      </c>
      <c r="O430" s="1" t="s">
        <v>80</v>
      </c>
      <c r="P430" s="1" t="s">
        <v>72</v>
      </c>
      <c r="Q430" s="1">
        <v>3</v>
      </c>
      <c r="R430" s="1">
        <v>0</v>
      </c>
      <c r="S430" s="1" t="s">
        <v>569</v>
      </c>
      <c r="T430" s="1" t="s">
        <v>389</v>
      </c>
      <c r="U430" s="1" t="s">
        <v>32</v>
      </c>
      <c r="V430" s="3" t="str">
        <f t="shared" si="18"/>
        <v>No SLA</v>
      </c>
      <c r="W430" s="2">
        <f t="shared" si="19"/>
        <v>44288</v>
      </c>
      <c r="X430" s="27" t="str">
        <f t="shared" si="20"/>
        <v>Yes</v>
      </c>
    </row>
    <row r="431" spans="1:24" ht="12.75" x14ac:dyDescent="0.2">
      <c r="A431" s="1">
        <v>111648</v>
      </c>
      <c r="B431" s="20">
        <v>43922.969444444447</v>
      </c>
      <c r="C431" s="1" t="s">
        <v>346</v>
      </c>
      <c r="D431" s="1" t="s">
        <v>127</v>
      </c>
      <c r="E431" s="1" t="s">
        <v>128</v>
      </c>
      <c r="F431" s="1" t="s">
        <v>118</v>
      </c>
      <c r="G431" s="1" t="s">
        <v>562</v>
      </c>
      <c r="H431" s="1" t="s">
        <v>51</v>
      </c>
      <c r="I431" s="1" t="s">
        <v>28</v>
      </c>
      <c r="J431" s="1" t="s">
        <v>29</v>
      </c>
      <c r="K431" s="20">
        <v>44278.728472222225</v>
      </c>
      <c r="L431" s="20">
        <v>45190</v>
      </c>
      <c r="M431" s="1">
        <v>0</v>
      </c>
      <c r="N431" s="1">
        <v>1</v>
      </c>
      <c r="O431" s="1" t="s">
        <v>30</v>
      </c>
      <c r="P431" s="1" t="s">
        <v>67</v>
      </c>
      <c r="Q431" s="1">
        <v>7</v>
      </c>
      <c r="R431" s="1">
        <v>0</v>
      </c>
      <c r="S431" s="1" t="s">
        <v>569</v>
      </c>
      <c r="T431" s="1" t="s">
        <v>565</v>
      </c>
      <c r="U431" s="1" t="s">
        <v>44</v>
      </c>
      <c r="V431" s="3" t="str">
        <f t="shared" si="18"/>
        <v>No SLA</v>
      </c>
      <c r="W431" s="2">
        <f t="shared" si="19"/>
        <v>45197</v>
      </c>
      <c r="X431" s="27" t="str">
        <f t="shared" si="20"/>
        <v>Yes</v>
      </c>
    </row>
    <row r="432" spans="1:24" ht="12.75" x14ac:dyDescent="0.2">
      <c r="A432" s="1">
        <v>111649</v>
      </c>
      <c r="B432" s="20">
        <v>43923.969444444447</v>
      </c>
      <c r="C432" s="1" t="s">
        <v>248</v>
      </c>
      <c r="D432" s="1" t="s">
        <v>25</v>
      </c>
      <c r="E432" s="1" t="s">
        <v>26</v>
      </c>
      <c r="F432" s="1" t="s">
        <v>87</v>
      </c>
      <c r="G432" s="1" t="s">
        <v>562</v>
      </c>
      <c r="H432" s="1" t="s">
        <v>605</v>
      </c>
      <c r="I432" s="1" t="s">
        <v>28</v>
      </c>
      <c r="J432" s="1" t="s">
        <v>47</v>
      </c>
      <c r="K432" s="20">
        <v>44291.368055555555</v>
      </c>
      <c r="L432" s="20">
        <v>45191</v>
      </c>
      <c r="M432" s="1">
        <v>0</v>
      </c>
      <c r="N432" s="1">
        <v>1</v>
      </c>
      <c r="O432" s="1" t="s">
        <v>37</v>
      </c>
      <c r="P432" s="1" t="s">
        <v>31</v>
      </c>
      <c r="Q432" s="1">
        <v>6</v>
      </c>
      <c r="R432" s="1">
        <v>2</v>
      </c>
      <c r="S432" s="1" t="s">
        <v>568</v>
      </c>
      <c r="T432" s="1" t="s">
        <v>564</v>
      </c>
      <c r="U432" s="1" t="s">
        <v>32</v>
      </c>
      <c r="V432" s="3" t="str">
        <f t="shared" si="18"/>
        <v>SLA</v>
      </c>
      <c r="W432" s="2">
        <f t="shared" si="19"/>
        <v>45196</v>
      </c>
      <c r="X432" s="27" t="str">
        <f t="shared" si="20"/>
        <v>Yes</v>
      </c>
    </row>
    <row r="433" spans="1:24" ht="12.75" x14ac:dyDescent="0.2">
      <c r="A433" s="1">
        <v>111650</v>
      </c>
      <c r="B433" s="20">
        <v>43924.969444444447</v>
      </c>
      <c r="C433" s="1" t="s">
        <v>330</v>
      </c>
      <c r="D433" s="1" t="s">
        <v>65</v>
      </c>
      <c r="E433" s="1" t="s">
        <v>66</v>
      </c>
      <c r="F433" s="1" t="s">
        <v>118</v>
      </c>
      <c r="G433" s="1" t="s">
        <v>562</v>
      </c>
      <c r="H433" s="1" t="s">
        <v>605</v>
      </c>
      <c r="I433" s="1" t="s">
        <v>28</v>
      </c>
      <c r="J433" s="1" t="s">
        <v>36</v>
      </c>
      <c r="K433" s="20">
        <v>44293.589583333334</v>
      </c>
      <c r="L433" s="20">
        <v>45192</v>
      </c>
      <c r="M433" s="1">
        <v>0</v>
      </c>
      <c r="N433" s="1">
        <v>1</v>
      </c>
      <c r="O433" s="1" t="s">
        <v>79</v>
      </c>
      <c r="P433" s="1" t="s">
        <v>38</v>
      </c>
      <c r="Q433" s="1">
        <v>6</v>
      </c>
      <c r="R433" s="1">
        <v>3</v>
      </c>
      <c r="S433" s="1" t="s">
        <v>568</v>
      </c>
      <c r="T433" s="1" t="s">
        <v>564</v>
      </c>
      <c r="U433" s="1" t="s">
        <v>32</v>
      </c>
      <c r="V433" s="3" t="str">
        <f t="shared" si="18"/>
        <v>SLA</v>
      </c>
      <c r="W433" s="2">
        <f t="shared" si="19"/>
        <v>45198</v>
      </c>
      <c r="X433" s="27" t="str">
        <f t="shared" si="20"/>
        <v>Yes</v>
      </c>
    </row>
    <row r="434" spans="1:24" ht="12.75" x14ac:dyDescent="0.2">
      <c r="A434" s="1">
        <v>111651</v>
      </c>
      <c r="B434" s="20">
        <v>43925.969444444447</v>
      </c>
      <c r="C434" s="1" t="s">
        <v>338</v>
      </c>
      <c r="D434" s="1" t="s">
        <v>45</v>
      </c>
      <c r="E434" s="1" t="s">
        <v>46</v>
      </c>
      <c r="F434" s="1" t="s">
        <v>118</v>
      </c>
      <c r="G434" s="1" t="s">
        <v>562</v>
      </c>
      <c r="H434" s="1" t="s">
        <v>605</v>
      </c>
      <c r="I434" s="1" t="s">
        <v>64</v>
      </c>
      <c r="J434" s="1" t="s">
        <v>47</v>
      </c>
      <c r="K434" s="20">
        <v>44285.787499999999</v>
      </c>
      <c r="L434" s="20">
        <v>44284</v>
      </c>
      <c r="M434" s="1">
        <v>1</v>
      </c>
      <c r="N434" s="1">
        <v>0</v>
      </c>
      <c r="O434" s="1" t="s">
        <v>79</v>
      </c>
      <c r="P434" s="1" t="s">
        <v>31</v>
      </c>
      <c r="Q434" s="1">
        <v>4</v>
      </c>
      <c r="R434" s="1">
        <v>0</v>
      </c>
      <c r="S434" s="1" t="s">
        <v>568</v>
      </c>
      <c r="T434" s="1" t="s">
        <v>564</v>
      </c>
      <c r="U434" s="1" t="s">
        <v>44</v>
      </c>
      <c r="V434" s="3" t="str">
        <f t="shared" si="18"/>
        <v>SLA</v>
      </c>
      <c r="W434" s="2">
        <f t="shared" si="19"/>
        <v>44291</v>
      </c>
      <c r="X434" s="27" t="str">
        <f t="shared" si="20"/>
        <v>Yes</v>
      </c>
    </row>
    <row r="435" spans="1:24" ht="12.75" x14ac:dyDescent="0.2">
      <c r="A435" s="1">
        <v>111652</v>
      </c>
      <c r="B435" s="20">
        <v>43926.969444444447</v>
      </c>
      <c r="C435" s="1" t="s">
        <v>124</v>
      </c>
      <c r="D435" s="1" t="s">
        <v>68</v>
      </c>
      <c r="E435" s="1" t="s">
        <v>69</v>
      </c>
      <c r="F435" s="1" t="s">
        <v>118</v>
      </c>
      <c r="G435" s="1" t="s">
        <v>562</v>
      </c>
      <c r="H435" s="1" t="s">
        <v>51</v>
      </c>
      <c r="I435" s="1" t="s">
        <v>28</v>
      </c>
      <c r="J435" s="1" t="s">
        <v>47</v>
      </c>
      <c r="K435" s="20">
        <v>44281.559027777781</v>
      </c>
      <c r="L435" s="20">
        <v>45192</v>
      </c>
      <c r="M435" s="1">
        <v>0</v>
      </c>
      <c r="N435" s="1">
        <v>0</v>
      </c>
      <c r="O435" s="1" t="s">
        <v>80</v>
      </c>
      <c r="P435" s="1" t="s">
        <v>31</v>
      </c>
      <c r="Q435" s="1">
        <v>4</v>
      </c>
      <c r="R435" s="1">
        <v>0</v>
      </c>
      <c r="S435" s="1" t="s">
        <v>569</v>
      </c>
      <c r="T435" s="1" t="s">
        <v>389</v>
      </c>
      <c r="U435" s="1" t="s">
        <v>32</v>
      </c>
      <c r="V435" s="3" t="str">
        <f t="shared" si="18"/>
        <v>No SLA</v>
      </c>
      <c r="W435" s="2">
        <f t="shared" si="19"/>
        <v>45198</v>
      </c>
      <c r="X435" s="27" t="str">
        <f t="shared" si="20"/>
        <v>Yes</v>
      </c>
    </row>
    <row r="436" spans="1:24" ht="12.75" x14ac:dyDescent="0.2">
      <c r="A436" s="1">
        <v>111653</v>
      </c>
      <c r="B436" s="20">
        <v>43927.969444444447</v>
      </c>
      <c r="C436" s="1" t="s">
        <v>345</v>
      </c>
      <c r="D436" s="1" t="s">
        <v>59</v>
      </c>
      <c r="E436" s="1" t="s">
        <v>60</v>
      </c>
      <c r="F436" s="1" t="s">
        <v>118</v>
      </c>
      <c r="G436" s="1" t="s">
        <v>562</v>
      </c>
      <c r="H436" s="1" t="s">
        <v>605</v>
      </c>
      <c r="I436" s="1" t="s">
        <v>28</v>
      </c>
      <c r="J436" s="1" t="s">
        <v>47</v>
      </c>
      <c r="K436" s="20">
        <v>44281.692361111112</v>
      </c>
      <c r="L436" s="20">
        <v>45193</v>
      </c>
      <c r="M436" s="1">
        <v>0</v>
      </c>
      <c r="N436" s="1">
        <v>1</v>
      </c>
      <c r="O436" s="1" t="s">
        <v>80</v>
      </c>
      <c r="P436" s="1" t="s">
        <v>31</v>
      </c>
      <c r="Q436" s="1">
        <v>5</v>
      </c>
      <c r="R436" s="1">
        <v>0</v>
      </c>
      <c r="S436" s="1" t="s">
        <v>568</v>
      </c>
      <c r="T436" s="1" t="s">
        <v>564</v>
      </c>
      <c r="U436" s="1" t="s">
        <v>44</v>
      </c>
      <c r="V436" s="3" t="str">
        <f t="shared" si="18"/>
        <v>SLA</v>
      </c>
      <c r="W436" s="2">
        <f t="shared" si="19"/>
        <v>45198</v>
      </c>
      <c r="X436" s="27" t="str">
        <f t="shared" si="20"/>
        <v>Yes</v>
      </c>
    </row>
    <row r="437" spans="1:24" ht="12.75" x14ac:dyDescent="0.2">
      <c r="A437" s="1">
        <v>111654</v>
      </c>
      <c r="B437" s="20">
        <v>43928.969444444447</v>
      </c>
      <c r="C437" s="1" t="s">
        <v>340</v>
      </c>
      <c r="D437" s="1" t="s">
        <v>34</v>
      </c>
      <c r="E437" s="1" t="s">
        <v>35</v>
      </c>
      <c r="F437" s="1" t="s">
        <v>118</v>
      </c>
      <c r="G437" s="1" t="s">
        <v>562</v>
      </c>
      <c r="H437" s="1" t="s">
        <v>605</v>
      </c>
      <c r="I437" s="1" t="s">
        <v>28</v>
      </c>
      <c r="J437" s="1" t="s">
        <v>47</v>
      </c>
      <c r="K437" s="20">
        <v>44285.606249999997</v>
      </c>
      <c r="L437" s="20">
        <v>45193</v>
      </c>
      <c r="M437" s="1">
        <v>0</v>
      </c>
      <c r="N437" s="1">
        <v>0</v>
      </c>
      <c r="O437" s="1" t="s">
        <v>80</v>
      </c>
      <c r="P437" s="1" t="s">
        <v>38</v>
      </c>
      <c r="Q437" s="1">
        <v>17</v>
      </c>
      <c r="R437" s="1">
        <v>0</v>
      </c>
      <c r="S437" s="1" t="s">
        <v>569</v>
      </c>
      <c r="T437" s="1" t="s">
        <v>389</v>
      </c>
      <c r="U437" s="1" t="s">
        <v>32</v>
      </c>
      <c r="V437" s="3" t="str">
        <f t="shared" si="18"/>
        <v>SLA</v>
      </c>
      <c r="W437" s="2">
        <f t="shared" si="19"/>
        <v>45198</v>
      </c>
      <c r="X437" s="27" t="str">
        <f t="shared" si="20"/>
        <v>Yes</v>
      </c>
    </row>
    <row r="438" spans="1:24" ht="12.75" x14ac:dyDescent="0.2">
      <c r="A438" s="1">
        <v>111655</v>
      </c>
      <c r="B438" s="20">
        <v>43929.969444444447</v>
      </c>
      <c r="C438" s="1" t="s">
        <v>333</v>
      </c>
      <c r="D438" s="1" t="s">
        <v>59</v>
      </c>
      <c r="E438" s="1" t="s">
        <v>60</v>
      </c>
      <c r="F438" s="1" t="s">
        <v>118</v>
      </c>
      <c r="G438" s="1" t="s">
        <v>562</v>
      </c>
      <c r="H438" s="1" t="s">
        <v>51</v>
      </c>
      <c r="I438" s="1" t="s">
        <v>28</v>
      </c>
      <c r="J438" s="1" t="s">
        <v>47</v>
      </c>
      <c r="K438" s="20">
        <v>44292.688194444447</v>
      </c>
      <c r="L438" s="20">
        <v>45197</v>
      </c>
      <c r="M438" s="1">
        <v>0</v>
      </c>
      <c r="N438" s="1">
        <v>1</v>
      </c>
      <c r="O438" s="1" t="s">
        <v>79</v>
      </c>
      <c r="P438" s="1" t="s">
        <v>31</v>
      </c>
      <c r="Q438" s="1">
        <v>7</v>
      </c>
      <c r="R438" s="1">
        <v>0</v>
      </c>
      <c r="S438" s="1" t="s">
        <v>568</v>
      </c>
      <c r="T438" s="1" t="s">
        <v>564</v>
      </c>
      <c r="U438" s="1" t="s">
        <v>32</v>
      </c>
      <c r="V438" s="3" t="str">
        <f t="shared" si="18"/>
        <v>No SLA</v>
      </c>
      <c r="W438" s="2">
        <f t="shared" si="19"/>
        <v>45204</v>
      </c>
      <c r="X438" s="27" t="str">
        <f t="shared" si="20"/>
        <v>Yes</v>
      </c>
    </row>
    <row r="439" spans="1:24" ht="12.75" x14ac:dyDescent="0.2">
      <c r="A439" s="1">
        <v>111656</v>
      </c>
      <c r="B439" s="20">
        <v>43930.969444444447</v>
      </c>
      <c r="C439" s="1" t="s">
        <v>325</v>
      </c>
      <c r="D439" s="1" t="s">
        <v>65</v>
      </c>
      <c r="E439" s="1" t="s">
        <v>66</v>
      </c>
      <c r="F439" s="1" t="s">
        <v>118</v>
      </c>
      <c r="G439" s="1" t="s">
        <v>562</v>
      </c>
      <c r="H439" s="1" t="s">
        <v>605</v>
      </c>
      <c r="I439" s="1" t="s">
        <v>28</v>
      </c>
      <c r="J439" s="1" t="s">
        <v>47</v>
      </c>
      <c r="K439" s="20">
        <v>44298.385416666664</v>
      </c>
      <c r="L439" s="20">
        <v>45198</v>
      </c>
      <c r="M439" s="1">
        <v>0</v>
      </c>
      <c r="N439" s="1">
        <v>0</v>
      </c>
      <c r="O439" s="1" t="s">
        <v>37</v>
      </c>
      <c r="P439" s="1" t="s">
        <v>38</v>
      </c>
      <c r="Q439" s="1">
        <v>3</v>
      </c>
      <c r="R439" s="1">
        <v>1</v>
      </c>
      <c r="S439" s="1" t="s">
        <v>569</v>
      </c>
      <c r="T439" s="1" t="s">
        <v>389</v>
      </c>
      <c r="U439" s="1" t="s">
        <v>44</v>
      </c>
      <c r="V439" s="3" t="str">
        <f t="shared" si="18"/>
        <v>SLA</v>
      </c>
      <c r="W439" s="2">
        <f t="shared" si="19"/>
        <v>45205</v>
      </c>
      <c r="X439" s="27" t="str">
        <f t="shared" si="20"/>
        <v>Yes</v>
      </c>
    </row>
    <row r="440" spans="1:24" ht="12.75" x14ac:dyDescent="0.2">
      <c r="A440" s="1">
        <v>111657</v>
      </c>
      <c r="B440" s="20">
        <v>43931.969444444447</v>
      </c>
      <c r="C440" s="1" t="s">
        <v>329</v>
      </c>
      <c r="D440" s="1" t="s">
        <v>59</v>
      </c>
      <c r="E440" s="1" t="s">
        <v>60</v>
      </c>
      <c r="F440" s="1" t="s">
        <v>118</v>
      </c>
      <c r="G440" s="1" t="s">
        <v>562</v>
      </c>
      <c r="H440" s="1" t="s">
        <v>51</v>
      </c>
      <c r="I440" s="1" t="s">
        <v>28</v>
      </c>
      <c r="J440" s="1" t="s">
        <v>47</v>
      </c>
      <c r="K440" s="20">
        <v>44293.69027777778</v>
      </c>
      <c r="L440" s="20">
        <v>45204</v>
      </c>
      <c r="M440" s="1">
        <v>0</v>
      </c>
      <c r="N440" s="1">
        <v>0</v>
      </c>
      <c r="O440" s="1" t="s">
        <v>79</v>
      </c>
      <c r="P440" s="1" t="s">
        <v>31</v>
      </c>
      <c r="Q440" s="1">
        <v>4</v>
      </c>
      <c r="R440" s="1">
        <v>1</v>
      </c>
      <c r="S440" s="1" t="s">
        <v>569</v>
      </c>
      <c r="T440" s="1" t="s">
        <v>389</v>
      </c>
      <c r="U440" s="1" t="s">
        <v>32</v>
      </c>
      <c r="V440" s="3" t="str">
        <f t="shared" si="18"/>
        <v>No SLA</v>
      </c>
      <c r="W440" s="2">
        <f t="shared" si="19"/>
        <v>45211</v>
      </c>
      <c r="X440" s="27" t="str">
        <f t="shared" si="20"/>
        <v>Yes</v>
      </c>
    </row>
    <row r="441" spans="1:24" ht="12.75" x14ac:dyDescent="0.2">
      <c r="A441" s="1">
        <v>111658</v>
      </c>
      <c r="B441" s="20">
        <v>43932.969444444447</v>
      </c>
      <c r="C441" s="1" t="s">
        <v>334</v>
      </c>
      <c r="D441" s="1" t="s">
        <v>45</v>
      </c>
      <c r="E441" s="1" t="s">
        <v>46</v>
      </c>
      <c r="F441" s="1" t="s">
        <v>118</v>
      </c>
      <c r="G441" s="1" t="s">
        <v>562</v>
      </c>
      <c r="H441" s="1" t="s">
        <v>605</v>
      </c>
      <c r="I441" s="1" t="s">
        <v>28</v>
      </c>
      <c r="J441" s="1" t="s">
        <v>47</v>
      </c>
      <c r="K441" s="20">
        <v>44292.644444444442</v>
      </c>
      <c r="L441" s="20">
        <v>45205</v>
      </c>
      <c r="M441" s="1">
        <v>0</v>
      </c>
      <c r="N441" s="1">
        <v>0</v>
      </c>
      <c r="O441" s="1" t="s">
        <v>79</v>
      </c>
      <c r="P441" s="1" t="s">
        <v>31</v>
      </c>
      <c r="Q441" s="1">
        <v>2</v>
      </c>
      <c r="R441" s="1">
        <v>0</v>
      </c>
      <c r="S441" s="1" t="s">
        <v>569</v>
      </c>
      <c r="T441" s="1" t="s">
        <v>565</v>
      </c>
      <c r="U441" s="1" t="s">
        <v>32</v>
      </c>
      <c r="V441" s="3" t="str">
        <f t="shared" si="18"/>
        <v>SLA</v>
      </c>
      <c r="W441" s="2">
        <f t="shared" si="19"/>
        <v>45212</v>
      </c>
      <c r="X441" s="27" t="str">
        <f t="shared" si="20"/>
        <v>Yes</v>
      </c>
    </row>
    <row r="442" spans="1:24" ht="12.75" x14ac:dyDescent="0.2">
      <c r="A442" s="1">
        <v>111659</v>
      </c>
      <c r="B442" s="20">
        <v>43933.969444444447</v>
      </c>
      <c r="C442" s="1" t="s">
        <v>328</v>
      </c>
      <c r="D442" s="1" t="s">
        <v>65</v>
      </c>
      <c r="E442" s="1" t="s">
        <v>66</v>
      </c>
      <c r="F442" s="1" t="s">
        <v>118</v>
      </c>
      <c r="G442" s="1" t="s">
        <v>562</v>
      </c>
      <c r="H442" s="1" t="s">
        <v>51</v>
      </c>
      <c r="I442" s="1" t="s">
        <v>28</v>
      </c>
      <c r="J442" s="1" t="s">
        <v>47</v>
      </c>
      <c r="K442" s="20">
        <v>44293.695833333331</v>
      </c>
      <c r="L442" s="20">
        <v>45206</v>
      </c>
      <c r="M442" s="1">
        <v>0</v>
      </c>
      <c r="N442" s="1">
        <v>1</v>
      </c>
      <c r="O442" s="1" t="s">
        <v>79</v>
      </c>
      <c r="P442" s="1" t="s">
        <v>38</v>
      </c>
      <c r="Q442" s="1">
        <v>5</v>
      </c>
      <c r="R442" s="1">
        <v>1</v>
      </c>
      <c r="S442" s="1" t="s">
        <v>568</v>
      </c>
      <c r="T442" s="1" t="s">
        <v>564</v>
      </c>
      <c r="U442" s="1" t="s">
        <v>32</v>
      </c>
      <c r="V442" s="3" t="str">
        <f t="shared" si="18"/>
        <v>No SLA</v>
      </c>
      <c r="W442" s="2">
        <f t="shared" si="19"/>
        <v>45212</v>
      </c>
      <c r="X442" s="27" t="str">
        <f t="shared" si="20"/>
        <v>Yes</v>
      </c>
    </row>
    <row r="443" spans="1:24" ht="12.75" x14ac:dyDescent="0.2">
      <c r="A443" s="1">
        <v>111660</v>
      </c>
      <c r="B443" s="20">
        <v>43934.969444444447</v>
      </c>
      <c r="C443" s="1" t="s">
        <v>326</v>
      </c>
      <c r="D443" s="1" t="s">
        <v>34</v>
      </c>
      <c r="E443" s="1" t="s">
        <v>35</v>
      </c>
      <c r="F443" s="1" t="s">
        <v>118</v>
      </c>
      <c r="G443" s="1" t="s">
        <v>562</v>
      </c>
      <c r="H443" s="1" t="s">
        <v>605</v>
      </c>
      <c r="I443" s="1" t="s">
        <v>28</v>
      </c>
      <c r="J443" s="1" t="s">
        <v>47</v>
      </c>
      <c r="K443" s="20">
        <v>44294.361111111109</v>
      </c>
      <c r="L443" s="20">
        <v>45206</v>
      </c>
      <c r="M443" s="1">
        <v>0</v>
      </c>
      <c r="N443" s="1">
        <v>1</v>
      </c>
      <c r="O443" s="1" t="s">
        <v>37</v>
      </c>
      <c r="P443" s="1" t="s">
        <v>38</v>
      </c>
      <c r="Q443" s="1">
        <v>3</v>
      </c>
      <c r="R443" s="1">
        <v>0</v>
      </c>
      <c r="S443" s="1" t="s">
        <v>569</v>
      </c>
      <c r="T443" s="1" t="s">
        <v>389</v>
      </c>
      <c r="U443" s="1" t="s">
        <v>32</v>
      </c>
      <c r="V443" s="3" t="str">
        <f t="shared" si="18"/>
        <v>SLA</v>
      </c>
      <c r="W443" s="2">
        <f t="shared" si="19"/>
        <v>45212</v>
      </c>
      <c r="X443" s="27" t="str">
        <f t="shared" si="20"/>
        <v>Yes</v>
      </c>
    </row>
    <row r="444" spans="1:24" ht="12.75" x14ac:dyDescent="0.2">
      <c r="A444" s="1">
        <v>135991</v>
      </c>
      <c r="B444" s="20">
        <v>43935.969444444447</v>
      </c>
      <c r="C444" s="1" t="s">
        <v>247</v>
      </c>
      <c r="D444" s="1" t="s">
        <v>81</v>
      </c>
      <c r="E444" s="1" t="s">
        <v>82</v>
      </c>
      <c r="F444" s="1" t="s">
        <v>27</v>
      </c>
      <c r="G444" s="1" t="s">
        <v>563</v>
      </c>
      <c r="H444" s="1" t="s">
        <v>51</v>
      </c>
      <c r="I444" s="1" t="s">
        <v>28</v>
      </c>
      <c r="J444" s="1" t="s">
        <v>36</v>
      </c>
      <c r="K444" s="20">
        <v>43440.04791666667</v>
      </c>
      <c r="L444" s="20">
        <v>43739</v>
      </c>
      <c r="M444" s="1">
        <v>1</v>
      </c>
      <c r="N444" s="1">
        <v>1</v>
      </c>
      <c r="O444" s="1" t="s">
        <v>54</v>
      </c>
      <c r="P444" s="1" t="s">
        <v>83</v>
      </c>
      <c r="Q444" s="1">
        <v>8</v>
      </c>
      <c r="R444" s="1">
        <v>3</v>
      </c>
      <c r="S444" s="3" t="s">
        <v>123</v>
      </c>
      <c r="T444" s="3" t="s">
        <v>123</v>
      </c>
      <c r="U444" s="3" t="s">
        <v>123</v>
      </c>
      <c r="V444" s="3" t="str">
        <f t="shared" si="18"/>
        <v>No SLA</v>
      </c>
      <c r="W444" s="2">
        <f t="shared" si="19"/>
        <v>43739.166666666664</v>
      </c>
      <c r="X444" s="27" t="str">
        <f t="shared" si="20"/>
        <v>Yes</v>
      </c>
    </row>
    <row r="445" spans="1:24" ht="12.75" x14ac:dyDescent="0.2">
      <c r="A445" s="1">
        <v>543539</v>
      </c>
      <c r="B445" s="20">
        <v>43936.969444444447</v>
      </c>
      <c r="C445" s="1" t="s">
        <v>428</v>
      </c>
      <c r="D445" s="1" t="s">
        <v>145</v>
      </c>
      <c r="E445" s="1" t="s">
        <v>146</v>
      </c>
      <c r="F445" s="1" t="s">
        <v>118</v>
      </c>
      <c r="G445" s="1" t="s">
        <v>563</v>
      </c>
      <c r="H445" s="1" t="s">
        <v>51</v>
      </c>
      <c r="I445" s="1" t="s">
        <v>58</v>
      </c>
      <c r="J445" s="1" t="s">
        <v>29</v>
      </c>
      <c r="K445" s="20">
        <v>43936.536111111112</v>
      </c>
      <c r="L445" s="20">
        <v>43465</v>
      </c>
      <c r="M445" s="1">
        <v>0</v>
      </c>
      <c r="N445" s="1">
        <v>1</v>
      </c>
      <c r="O445" s="1" t="s">
        <v>54</v>
      </c>
      <c r="P445" s="1" t="s">
        <v>117</v>
      </c>
      <c r="Q445" s="1">
        <v>21</v>
      </c>
      <c r="R445" s="1">
        <v>0</v>
      </c>
      <c r="S445" s="3" t="s">
        <v>123</v>
      </c>
      <c r="T445" s="3" t="s">
        <v>123</v>
      </c>
      <c r="U445" s="1" t="s">
        <v>32</v>
      </c>
      <c r="V445" s="3" t="str">
        <f t="shared" si="18"/>
        <v>No SLA</v>
      </c>
      <c r="W445" s="2">
        <f t="shared" si="19"/>
        <v>43472</v>
      </c>
      <c r="X445" s="27" t="str">
        <f t="shared" si="20"/>
        <v>NO</v>
      </c>
    </row>
    <row r="446" spans="1:24" ht="12.75" x14ac:dyDescent="0.2">
      <c r="A446" s="1">
        <v>627778</v>
      </c>
      <c r="B446" s="20">
        <v>43937.969444444447</v>
      </c>
      <c r="C446" s="1" t="s">
        <v>324</v>
      </c>
      <c r="D446" s="1" t="s">
        <v>81</v>
      </c>
      <c r="E446" s="1" t="s">
        <v>82</v>
      </c>
      <c r="F446" s="1" t="s">
        <v>87</v>
      </c>
      <c r="G446" s="1" t="s">
        <v>563</v>
      </c>
      <c r="H446" s="1" t="s">
        <v>605</v>
      </c>
      <c r="I446" s="1" t="s">
        <v>28</v>
      </c>
      <c r="J446" s="1" t="s">
        <v>36</v>
      </c>
      <c r="K446" s="20">
        <v>43440.05</v>
      </c>
      <c r="L446" s="20">
        <v>43311</v>
      </c>
      <c r="M446" s="1">
        <v>1</v>
      </c>
      <c r="N446" s="1">
        <v>1</v>
      </c>
      <c r="O446" s="1" t="s">
        <v>79</v>
      </c>
      <c r="P446" s="1" t="s">
        <v>117</v>
      </c>
      <c r="Q446" s="1">
        <v>18</v>
      </c>
      <c r="R446" s="1">
        <v>0</v>
      </c>
      <c r="S446" s="1" t="s">
        <v>569</v>
      </c>
      <c r="T446" s="1" t="s">
        <v>565</v>
      </c>
      <c r="U446" s="3" t="s">
        <v>123</v>
      </c>
      <c r="V446" s="3" t="str">
        <f t="shared" si="18"/>
        <v>SLA</v>
      </c>
      <c r="W446" s="2">
        <f t="shared" si="19"/>
        <v>43314</v>
      </c>
      <c r="X446" s="27" t="str">
        <f t="shared" si="20"/>
        <v>NO</v>
      </c>
    </row>
    <row r="447" spans="1:24" ht="12.75" x14ac:dyDescent="0.2">
      <c r="A447" s="1">
        <v>694807</v>
      </c>
      <c r="B447" s="20">
        <v>43938.969444444447</v>
      </c>
      <c r="C447" s="1" t="s">
        <v>560</v>
      </c>
      <c r="D447" s="1" t="s">
        <v>145</v>
      </c>
      <c r="E447" s="1" t="s">
        <v>146</v>
      </c>
      <c r="F447" s="1" t="s">
        <v>192</v>
      </c>
      <c r="G447" s="1" t="s">
        <v>563</v>
      </c>
      <c r="H447" s="1" t="s">
        <v>605</v>
      </c>
      <c r="I447" s="1" t="s">
        <v>28</v>
      </c>
      <c r="J447" s="1" t="s">
        <v>47</v>
      </c>
      <c r="K447" s="20">
        <v>43410.277083333334</v>
      </c>
      <c r="L447" s="20">
        <v>43411</v>
      </c>
      <c r="M447" s="1">
        <v>1</v>
      </c>
      <c r="N447" s="1">
        <v>1</v>
      </c>
      <c r="O447" s="1" t="s">
        <v>110</v>
      </c>
      <c r="P447" s="1" t="s">
        <v>117</v>
      </c>
      <c r="Q447" s="1">
        <v>2</v>
      </c>
      <c r="R447" s="1">
        <v>0</v>
      </c>
      <c r="S447" s="3" t="s">
        <v>123</v>
      </c>
      <c r="T447" s="3" t="s">
        <v>123</v>
      </c>
      <c r="U447" s="1" t="s">
        <v>32</v>
      </c>
      <c r="V447" s="3" t="str">
        <f t="shared" si="18"/>
        <v>SLA</v>
      </c>
      <c r="W447" s="2">
        <f t="shared" si="19"/>
        <v>43425</v>
      </c>
      <c r="X447" s="27" t="str">
        <f t="shared" si="20"/>
        <v>Yes</v>
      </c>
    </row>
    <row r="448" spans="1:24" ht="12.75" x14ac:dyDescent="0.2">
      <c r="A448" s="1">
        <v>694809</v>
      </c>
      <c r="B448" s="20">
        <v>43939.969444444447</v>
      </c>
      <c r="C448" s="1" t="s">
        <v>561</v>
      </c>
      <c r="D448" s="1" t="s">
        <v>189</v>
      </c>
      <c r="E448" s="1" t="s">
        <v>190</v>
      </c>
      <c r="F448" s="1" t="s">
        <v>192</v>
      </c>
      <c r="G448" s="1" t="s">
        <v>563</v>
      </c>
      <c r="H448" s="3" t="s">
        <v>123</v>
      </c>
      <c r="I448" s="1" t="s">
        <v>28</v>
      </c>
      <c r="J448" s="1" t="s">
        <v>29</v>
      </c>
      <c r="K448" s="20">
        <v>43292.359722222223</v>
      </c>
      <c r="L448" s="20">
        <v>43294</v>
      </c>
      <c r="M448" s="1">
        <v>0</v>
      </c>
      <c r="N448" s="1">
        <v>1</v>
      </c>
      <c r="O448" s="1" t="s">
        <v>110</v>
      </c>
      <c r="P448" s="1" t="s">
        <v>117</v>
      </c>
      <c r="Q448" s="1">
        <v>2</v>
      </c>
      <c r="R448" s="1">
        <v>0</v>
      </c>
      <c r="S448" s="3" t="s">
        <v>123</v>
      </c>
      <c r="T448" s="3" t="s">
        <v>123</v>
      </c>
      <c r="U448" s="3" t="s">
        <v>123</v>
      </c>
      <c r="V448" s="3" t="str">
        <f t="shared" si="18"/>
        <v>No SLA</v>
      </c>
      <c r="W448" s="2">
        <f t="shared" si="19"/>
        <v>43308</v>
      </c>
      <c r="X448" s="27" t="str">
        <f t="shared" si="20"/>
        <v>Yes</v>
      </c>
    </row>
    <row r="449" spans="11:12" ht="12.75" x14ac:dyDescent="0.2">
      <c r="K449"/>
      <c r="L449"/>
    </row>
    <row r="450" spans="11:12" ht="12.75" x14ac:dyDescent="0.2">
      <c r="K450"/>
      <c r="L450"/>
    </row>
    <row r="451" spans="11:12" ht="12.75" x14ac:dyDescent="0.2">
      <c r="K451"/>
      <c r="L451"/>
    </row>
    <row r="452" spans="11:12" ht="12.75" x14ac:dyDescent="0.2">
      <c r="K452"/>
      <c r="L452"/>
    </row>
    <row r="453" spans="11:12" ht="12.75" x14ac:dyDescent="0.2">
      <c r="K453"/>
      <c r="L453"/>
    </row>
    <row r="454" spans="11:12" ht="12.75" x14ac:dyDescent="0.2">
      <c r="K454"/>
      <c r="L454"/>
    </row>
    <row r="455" spans="11:12" ht="12.75" x14ac:dyDescent="0.2">
      <c r="K455"/>
      <c r="L455"/>
    </row>
    <row r="456" spans="11:12" ht="12.75" x14ac:dyDescent="0.2">
      <c r="K456"/>
      <c r="L456"/>
    </row>
    <row r="457" spans="11:12" ht="12.75" x14ac:dyDescent="0.2">
      <c r="K457"/>
      <c r="L457"/>
    </row>
    <row r="458" spans="11:12" ht="12.75" x14ac:dyDescent="0.2">
      <c r="K458"/>
      <c r="L458"/>
    </row>
    <row r="459" spans="11:12" ht="12.75" x14ac:dyDescent="0.2">
      <c r="K459"/>
      <c r="L459"/>
    </row>
    <row r="460" spans="11:12" ht="12.75" x14ac:dyDescent="0.2">
      <c r="K460"/>
      <c r="L460"/>
    </row>
    <row r="461" spans="11:12" ht="12.75" x14ac:dyDescent="0.2">
      <c r="K461"/>
      <c r="L461"/>
    </row>
    <row r="462" spans="11:12" ht="12.75" x14ac:dyDescent="0.2">
      <c r="K462"/>
      <c r="L462"/>
    </row>
    <row r="463" spans="11:12" ht="12.75" x14ac:dyDescent="0.2">
      <c r="K463"/>
      <c r="L463"/>
    </row>
  </sheetData>
  <sortState xmlns:xlrd2="http://schemas.microsoft.com/office/spreadsheetml/2017/richdata2" ref="A5:U463">
    <sortCondition ref="A5:A463"/>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9E29-A376-4132-A6B4-79C6D437DA38}">
  <dimension ref="C1:Y39"/>
  <sheetViews>
    <sheetView showGridLines="0" tabSelected="1" topLeftCell="C1" workbookViewId="0">
      <selection activeCell="Y38" sqref="Y38"/>
    </sheetView>
  </sheetViews>
  <sheetFormatPr defaultColWidth="0" defaultRowHeight="12.75" zeroHeight="1" x14ac:dyDescent="0.2"/>
  <cols>
    <col min="1" max="2" width="9.140625" style="24" hidden="1" customWidth="1"/>
    <col min="3" max="25" width="9.140625" style="24" customWidth="1"/>
    <col min="26" max="16384" width="9.140625" style="24"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0C43-CF8B-42DB-AD41-CF6AAE58BF78}">
  <dimension ref="A1:E49"/>
  <sheetViews>
    <sheetView showGridLines="0" topLeftCell="A3" workbookViewId="0">
      <selection activeCell="A24" sqref="A24:XFD1048576"/>
    </sheetView>
  </sheetViews>
  <sheetFormatPr defaultColWidth="0" defaultRowHeight="12.75" zeroHeight="1" x14ac:dyDescent="0.2"/>
  <cols>
    <col min="1" max="1" width="11.7109375" bestFit="1" customWidth="1"/>
    <col min="2" max="2" width="22.7109375" bestFit="1" customWidth="1"/>
    <col min="3" max="3" width="9.140625" customWidth="1"/>
    <col min="4" max="4" width="11.7109375" bestFit="1" customWidth="1"/>
    <col min="5" max="5" width="22.7109375" bestFit="1" customWidth="1"/>
    <col min="6" max="16384" width="9.140625" hidden="1"/>
  </cols>
  <sheetData>
    <row r="1" spans="1:5" x14ac:dyDescent="0.2">
      <c r="A1" s="23" t="s">
        <v>612</v>
      </c>
      <c r="D1" s="23" t="s">
        <v>613</v>
      </c>
    </row>
    <row r="2" spans="1:5" x14ac:dyDescent="0.2"/>
    <row r="3" spans="1:5" x14ac:dyDescent="0.2">
      <c r="A3" s="21" t="s">
        <v>618</v>
      </c>
      <c r="B3" t="s">
        <v>615</v>
      </c>
      <c r="D3" s="21" t="s">
        <v>5</v>
      </c>
      <c r="E3" t="s">
        <v>615</v>
      </c>
    </row>
    <row r="4" spans="1:5" x14ac:dyDescent="0.2">
      <c r="A4" s="22" t="s">
        <v>83</v>
      </c>
      <c r="B4" s="47">
        <v>2</v>
      </c>
      <c r="D4" s="22" t="s">
        <v>118</v>
      </c>
      <c r="E4" s="47">
        <v>271</v>
      </c>
    </row>
    <row r="5" spans="1:5" x14ac:dyDescent="0.2">
      <c r="A5" s="22" t="s">
        <v>97</v>
      </c>
      <c r="B5" s="47">
        <v>2</v>
      </c>
      <c r="D5" s="22" t="s">
        <v>87</v>
      </c>
      <c r="E5" s="47">
        <v>95</v>
      </c>
    </row>
    <row r="6" spans="1:5" x14ac:dyDescent="0.2">
      <c r="A6" s="22" t="s">
        <v>160</v>
      </c>
      <c r="B6" s="47">
        <v>8</v>
      </c>
      <c r="D6" s="22" t="s">
        <v>27</v>
      </c>
      <c r="E6" s="47">
        <v>44</v>
      </c>
    </row>
    <row r="7" spans="1:5" x14ac:dyDescent="0.2">
      <c r="A7" s="22" t="s">
        <v>117</v>
      </c>
      <c r="B7" s="47">
        <v>8</v>
      </c>
      <c r="D7" s="22" t="s">
        <v>192</v>
      </c>
      <c r="E7" s="47">
        <v>34</v>
      </c>
    </row>
    <row r="8" spans="1:5" x14ac:dyDescent="0.2">
      <c r="A8" s="22" t="s">
        <v>67</v>
      </c>
      <c r="B8" s="47">
        <v>12</v>
      </c>
      <c r="D8" s="22" t="s">
        <v>611</v>
      </c>
      <c r="E8" s="46">
        <v>444</v>
      </c>
    </row>
    <row r="9" spans="1:5" x14ac:dyDescent="0.2">
      <c r="A9" s="22" t="s">
        <v>72</v>
      </c>
      <c r="B9" s="47">
        <v>35</v>
      </c>
    </row>
    <row r="10" spans="1:5" x14ac:dyDescent="0.2">
      <c r="A10" s="22" t="s">
        <v>41</v>
      </c>
      <c r="B10" s="47">
        <v>38</v>
      </c>
    </row>
    <row r="11" spans="1:5" x14ac:dyDescent="0.2">
      <c r="A11" s="22" t="s">
        <v>31</v>
      </c>
      <c r="B11" s="47">
        <v>129</v>
      </c>
    </row>
    <row r="12" spans="1:5" x14ac:dyDescent="0.2">
      <c r="A12" s="22" t="s">
        <v>38</v>
      </c>
      <c r="B12" s="47">
        <v>210</v>
      </c>
    </row>
    <row r="13" spans="1:5" x14ac:dyDescent="0.2">
      <c r="A13" s="22" t="s">
        <v>611</v>
      </c>
      <c r="B13" s="46">
        <v>444</v>
      </c>
    </row>
    <row r="14" spans="1:5" x14ac:dyDescent="0.2"/>
    <row r="15" spans="1:5" x14ac:dyDescent="0.2"/>
    <row r="16" spans="1:5" x14ac:dyDescent="0.2">
      <c r="A16" s="23" t="s">
        <v>614</v>
      </c>
      <c r="D16" s="23" t="s">
        <v>619</v>
      </c>
    </row>
    <row r="17" spans="1:5" x14ac:dyDescent="0.2"/>
    <row r="18" spans="1:5" x14ac:dyDescent="0.2">
      <c r="A18" s="21" t="s">
        <v>5</v>
      </c>
      <c r="B18" t="s">
        <v>615</v>
      </c>
      <c r="D18" s="21" t="s">
        <v>5</v>
      </c>
      <c r="E18" t="s">
        <v>615</v>
      </c>
    </row>
    <row r="19" spans="1:5" x14ac:dyDescent="0.2">
      <c r="A19" s="22" t="s">
        <v>29</v>
      </c>
      <c r="B19" s="46">
        <v>366</v>
      </c>
      <c r="D19" s="22" t="s">
        <v>605</v>
      </c>
      <c r="E19" s="46">
        <v>298</v>
      </c>
    </row>
    <row r="20" spans="1:5" x14ac:dyDescent="0.2">
      <c r="A20" s="22" t="s">
        <v>47</v>
      </c>
      <c r="B20" s="46">
        <v>64</v>
      </c>
      <c r="D20" s="22" t="s">
        <v>123</v>
      </c>
      <c r="E20" s="46">
        <v>1</v>
      </c>
    </row>
    <row r="21" spans="1:5" x14ac:dyDescent="0.2">
      <c r="A21" s="22" t="s">
        <v>36</v>
      </c>
      <c r="B21" s="46">
        <v>14</v>
      </c>
      <c r="D21" s="22" t="s">
        <v>51</v>
      </c>
      <c r="E21" s="46">
        <v>145</v>
      </c>
    </row>
    <row r="22" spans="1:5" x14ac:dyDescent="0.2">
      <c r="A22" s="22" t="s">
        <v>611</v>
      </c>
      <c r="B22" s="46">
        <v>444</v>
      </c>
      <c r="D22" s="22" t="s">
        <v>611</v>
      </c>
      <c r="E22" s="46">
        <v>444</v>
      </c>
    </row>
    <row r="23" spans="1:5" x14ac:dyDescent="0.2"/>
    <row r="33" customFormat="1" hidden="1" x14ac:dyDescent="0.2"/>
    <row r="34" customFormat="1" hidden="1" x14ac:dyDescent="0.2"/>
    <row r="35" customFormat="1" hidden="1" x14ac:dyDescent="0.2"/>
    <row r="36" customFormat="1" hidden="1" x14ac:dyDescent="0.2"/>
    <row r="37" customFormat="1" hidden="1" x14ac:dyDescent="0.2"/>
    <row r="38" customFormat="1" hidden="1" x14ac:dyDescent="0.2"/>
    <row r="39" customFormat="1" hidden="1" x14ac:dyDescent="0.2"/>
    <row r="40" customFormat="1" hidden="1" x14ac:dyDescent="0.2"/>
    <row r="41" customFormat="1" hidden="1" x14ac:dyDescent="0.2"/>
    <row r="42" customFormat="1" hidden="1" x14ac:dyDescent="0.2"/>
    <row r="43" customFormat="1" hidden="1" x14ac:dyDescent="0.2"/>
    <row r="44" customFormat="1" hidden="1" x14ac:dyDescent="0.2"/>
    <row r="45" customFormat="1" hidden="1" x14ac:dyDescent="0.2"/>
    <row r="46" customFormat="1" hidden="1" x14ac:dyDescent="0.2"/>
    <row r="47" customFormat="1" hidden="1" x14ac:dyDescent="0.2"/>
    <row r="48" customFormat="1" hidden="1" x14ac:dyDescent="0.2"/>
    <row r="49" customFormat="1" hidden="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CD60-E31C-4829-BAC0-93F7D4EE5E6F}">
  <sheetPr>
    <tabColor theme="4" tint="0.39997558519241921"/>
  </sheetPr>
  <dimension ref="A1:AN40"/>
  <sheetViews>
    <sheetView showGridLines="0" topLeftCell="A12" zoomScaleNormal="100" workbookViewId="0">
      <selection activeCell="D59" sqref="D59"/>
    </sheetView>
  </sheetViews>
  <sheetFormatPr defaultRowHeight="12.75" x14ac:dyDescent="0.2"/>
  <cols>
    <col min="1" max="1" width="31.7109375" customWidth="1"/>
    <col min="2" max="2" width="13.5703125" customWidth="1"/>
    <col min="4" max="4" width="32.5703125" customWidth="1"/>
    <col min="5" max="5" width="14.42578125" customWidth="1"/>
    <col min="7" max="7" width="29.42578125" customWidth="1"/>
    <col min="8" max="8" width="12.85546875" customWidth="1"/>
    <col min="10" max="10" width="32.85546875" customWidth="1"/>
    <col min="11" max="11" width="15.7109375" customWidth="1"/>
  </cols>
  <sheetData>
    <row r="1" spans="1:40" ht="50.25" customHeight="1" x14ac:dyDescent="0.45">
      <c r="A1" s="34" t="s">
        <v>577</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row>
    <row r="2" spans="1:40" x14ac:dyDescent="0.2">
      <c r="M2" t="s">
        <v>596</v>
      </c>
    </row>
    <row r="4" spans="1:40" ht="14.25" x14ac:dyDescent="0.2">
      <c r="A4" s="36" t="s">
        <v>575</v>
      </c>
      <c r="B4" s="33"/>
      <c r="D4" s="31" t="s">
        <v>572</v>
      </c>
      <c r="E4" s="33"/>
      <c r="G4" s="31" t="s">
        <v>573</v>
      </c>
      <c r="H4" s="33"/>
      <c r="J4" s="31" t="s">
        <v>574</v>
      </c>
      <c r="K4" s="33"/>
    </row>
    <row r="5" spans="1:40" x14ac:dyDescent="0.2">
      <c r="A5" s="1" t="s">
        <v>83</v>
      </c>
      <c r="B5" s="6">
        <f>COUNTIFS(Team_Assigned,A5)</f>
        <v>2</v>
      </c>
      <c r="D5" s="1" t="s">
        <v>118</v>
      </c>
      <c r="E5" s="6">
        <f>COUNTIFS(Priority,D5)</f>
        <v>271</v>
      </c>
      <c r="G5" s="28" t="s">
        <v>605</v>
      </c>
      <c r="H5" s="6">
        <f>COUNTIFS(Type,G5)</f>
        <v>298</v>
      </c>
      <c r="J5" s="1" t="s">
        <v>29</v>
      </c>
      <c r="K5" s="6">
        <f>COUNTIFS(Current_Status,J5)</f>
        <v>366</v>
      </c>
    </row>
    <row r="6" spans="1:40" x14ac:dyDescent="0.2">
      <c r="A6" s="1" t="s">
        <v>97</v>
      </c>
      <c r="B6" s="6">
        <f>COUNTIFS(Team_Assigned,A6)</f>
        <v>2</v>
      </c>
      <c r="D6" s="1" t="s">
        <v>27</v>
      </c>
      <c r="E6" s="6">
        <f>COUNTIFS(Priority,D6)</f>
        <v>44</v>
      </c>
      <c r="G6" s="1" t="s">
        <v>51</v>
      </c>
      <c r="H6" s="6">
        <f>COUNTIFS(Type,G6)</f>
        <v>145</v>
      </c>
      <c r="J6" s="1" t="s">
        <v>47</v>
      </c>
      <c r="K6" s="6">
        <f>COUNTIFS(Current_Status,J6)</f>
        <v>64</v>
      </c>
    </row>
    <row r="7" spans="1:40" x14ac:dyDescent="0.2">
      <c r="A7" s="1" t="s">
        <v>117</v>
      </c>
      <c r="B7" s="6">
        <f>COUNTIFS(Team_Assigned,A7)</f>
        <v>8</v>
      </c>
      <c r="D7" s="1" t="s">
        <v>87</v>
      </c>
      <c r="E7" s="6">
        <f>COUNTIFS(Priority,D7)</f>
        <v>95</v>
      </c>
      <c r="G7" s="3" t="s">
        <v>123</v>
      </c>
      <c r="H7" s="6">
        <f>COUNTIFS(Type,G7)</f>
        <v>1</v>
      </c>
      <c r="J7" s="1" t="s">
        <v>36</v>
      </c>
      <c r="K7" s="6">
        <f>COUNTIFS(Current_Status,J7)</f>
        <v>14</v>
      </c>
    </row>
    <row r="8" spans="1:40" x14ac:dyDescent="0.2">
      <c r="A8" s="1" t="s">
        <v>160</v>
      </c>
      <c r="B8" s="6">
        <f>COUNTIFS(Team_Assigned,A8)</f>
        <v>8</v>
      </c>
      <c r="D8" s="1" t="s">
        <v>192</v>
      </c>
      <c r="E8" s="6">
        <f>COUNTIFS(Priority,D8)</f>
        <v>34</v>
      </c>
    </row>
    <row r="9" spans="1:40" x14ac:dyDescent="0.2">
      <c r="A9" s="1" t="s">
        <v>67</v>
      </c>
      <c r="B9" s="6">
        <f>COUNTIFS(Team_Assigned,A9)</f>
        <v>12</v>
      </c>
    </row>
    <row r="10" spans="1:40" x14ac:dyDescent="0.2">
      <c r="A10" s="1" t="s">
        <v>72</v>
      </c>
      <c r="B10" s="6">
        <f>COUNTIFS(Team_Assigned,A10)</f>
        <v>35</v>
      </c>
    </row>
    <row r="11" spans="1:40" x14ac:dyDescent="0.2">
      <c r="A11" s="1" t="s">
        <v>41</v>
      </c>
      <c r="B11" s="6">
        <f>COUNTIFS(Team_Assigned,A11)</f>
        <v>38</v>
      </c>
    </row>
    <row r="12" spans="1:40" x14ac:dyDescent="0.2">
      <c r="A12" s="1" t="s">
        <v>31</v>
      </c>
      <c r="B12" s="6">
        <f>COUNTIFS(Team_Assigned,A12)</f>
        <v>129</v>
      </c>
    </row>
    <row r="13" spans="1:40" x14ac:dyDescent="0.2">
      <c r="A13" s="1" t="s">
        <v>38</v>
      </c>
      <c r="B13" s="6">
        <f>COUNTIFS(Team_Assigned,A13)</f>
        <v>210</v>
      </c>
    </row>
    <row r="36" spans="1:5" ht="14.25" x14ac:dyDescent="0.2">
      <c r="A36" s="31" t="s">
        <v>571</v>
      </c>
      <c r="B36" s="32"/>
      <c r="D36" s="31" t="s">
        <v>576</v>
      </c>
      <c r="E36" s="33"/>
    </row>
    <row r="37" spans="1:5" x14ac:dyDescent="0.2">
      <c r="A37" s="1" t="s">
        <v>123</v>
      </c>
      <c r="B37" s="6">
        <f>COUNTIFS(Source,A37)</f>
        <v>3</v>
      </c>
      <c r="D37" s="3" t="s">
        <v>578</v>
      </c>
      <c r="E37" s="6">
        <f>COUNTIFS(Current_Status,"Open",Answered,1)</f>
        <v>31</v>
      </c>
    </row>
    <row r="38" spans="1:5" x14ac:dyDescent="0.2">
      <c r="A38" s="1" t="s">
        <v>64</v>
      </c>
      <c r="B38" s="6">
        <f>COUNTIFS(Source,A38)</f>
        <v>24</v>
      </c>
    </row>
    <row r="39" spans="1:5" ht="14.25" x14ac:dyDescent="0.2">
      <c r="A39" s="1" t="s">
        <v>58</v>
      </c>
      <c r="B39" s="6">
        <f>COUNTIFS(Source,A39)</f>
        <v>30</v>
      </c>
      <c r="D39" s="25" t="s">
        <v>630</v>
      </c>
      <c r="E39" s="26"/>
    </row>
    <row r="40" spans="1:5" x14ac:dyDescent="0.2">
      <c r="A40" s="1" t="s">
        <v>28</v>
      </c>
      <c r="B40" s="6">
        <f>COUNTIFS(Source,A40)</f>
        <v>387</v>
      </c>
      <c r="D40" s="3" t="s">
        <v>631</v>
      </c>
      <c r="E40" s="6">
        <f>COUNT(Ticket_Number)</f>
        <v>444</v>
      </c>
    </row>
  </sheetData>
  <sortState xmlns:xlrd2="http://schemas.microsoft.com/office/spreadsheetml/2017/richdata2" ref="A37:B40">
    <sortCondition ref="B37:B40"/>
  </sortState>
  <mergeCells count="7">
    <mergeCell ref="A36:B36"/>
    <mergeCell ref="D36:E36"/>
    <mergeCell ref="A1:AN1"/>
    <mergeCell ref="A4:B4"/>
    <mergeCell ref="D4:E4"/>
    <mergeCell ref="G4:H4"/>
    <mergeCell ref="J4:K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4FCA-1251-4D9E-B969-90FD31553C69}">
  <sheetPr>
    <tabColor theme="6" tint="0.39997558519241921"/>
  </sheetPr>
  <dimension ref="A1:R51"/>
  <sheetViews>
    <sheetView topLeftCell="A18" workbookViewId="0">
      <selection activeCell="J44" sqref="J44"/>
    </sheetView>
  </sheetViews>
  <sheetFormatPr defaultColWidth="0" defaultRowHeight="12.75" zeroHeight="1" x14ac:dyDescent="0.2"/>
  <cols>
    <col min="1" max="1" width="31.7109375" bestFit="1" customWidth="1"/>
    <col min="2" max="2" width="15.7109375" bestFit="1" customWidth="1"/>
    <col min="3" max="3" width="13.7109375" customWidth="1"/>
    <col min="4" max="4" width="9.140625" customWidth="1"/>
    <col min="5" max="5" width="20.7109375" customWidth="1"/>
    <col min="6" max="6" width="15.7109375" customWidth="1"/>
    <col min="7" max="7" width="9.140625" customWidth="1"/>
    <col min="8" max="8" width="18.7109375" customWidth="1"/>
    <col min="9" max="9" width="8" bestFit="1" customWidth="1"/>
    <col min="10" max="10" width="15.7109375" bestFit="1" customWidth="1"/>
    <col min="11" max="12" width="9.140625" customWidth="1"/>
    <col min="13" max="13" width="16" customWidth="1"/>
    <col min="14" max="14" width="16" bestFit="1" customWidth="1"/>
    <col min="15" max="16" width="9.140625" customWidth="1"/>
    <col min="17" max="17" width="14.7109375" bestFit="1" customWidth="1"/>
    <col min="18" max="18" width="15.7109375" bestFit="1" customWidth="1"/>
    <col min="19" max="16384" width="9.140625" hidden="1"/>
  </cols>
  <sheetData>
    <row r="1" spans="1:18" ht="21.75" customHeight="1" thickBot="1" x14ac:dyDescent="0.25">
      <c r="A1" s="41" t="s">
        <v>580</v>
      </c>
      <c r="B1" s="41"/>
      <c r="C1" s="41"/>
      <c r="D1" s="41"/>
      <c r="E1" s="41"/>
      <c r="F1" s="41"/>
      <c r="G1" s="41"/>
      <c r="H1" s="41"/>
      <c r="I1" s="41"/>
      <c r="J1" s="41"/>
      <c r="K1" s="41"/>
      <c r="L1" s="41"/>
      <c r="M1" s="41"/>
      <c r="N1" s="41"/>
      <c r="O1" s="41"/>
      <c r="P1" s="41"/>
      <c r="Q1" s="41"/>
      <c r="R1" s="41"/>
    </row>
    <row r="2" spans="1:18" ht="13.5" thickTop="1" x14ac:dyDescent="0.2"/>
    <row r="3" spans="1:18" x14ac:dyDescent="0.2"/>
    <row r="4" spans="1:18" ht="14.25" x14ac:dyDescent="0.2">
      <c r="A4" s="11" t="s">
        <v>5</v>
      </c>
      <c r="B4" s="11" t="s">
        <v>581</v>
      </c>
      <c r="E4" s="11" t="s">
        <v>6</v>
      </c>
      <c r="F4" s="11" t="s">
        <v>581</v>
      </c>
      <c r="I4" s="11" t="s">
        <v>7</v>
      </c>
      <c r="J4" s="11" t="s">
        <v>581</v>
      </c>
      <c r="M4" s="11" t="s">
        <v>8</v>
      </c>
      <c r="N4" s="11" t="s">
        <v>581</v>
      </c>
      <c r="Q4" s="11" t="s">
        <v>9</v>
      </c>
      <c r="R4" s="11" t="s">
        <v>581</v>
      </c>
    </row>
    <row r="5" spans="1:18" x14ac:dyDescent="0.2">
      <c r="A5" t="s">
        <v>27</v>
      </c>
      <c r="B5" s="12">
        <f>COUNTIF(Priority,A5)</f>
        <v>44</v>
      </c>
      <c r="E5" t="s">
        <v>562</v>
      </c>
      <c r="F5" s="12">
        <f>COUNTIF(Department,E5)</f>
        <v>351</v>
      </c>
      <c r="I5" s="29" t="s">
        <v>605</v>
      </c>
      <c r="J5" s="12">
        <f>COUNTIF(Type,I5)</f>
        <v>298</v>
      </c>
      <c r="M5" t="s">
        <v>58</v>
      </c>
      <c r="N5" s="12">
        <f>COUNTIF(Source,M5)</f>
        <v>30</v>
      </c>
      <c r="Q5" t="s">
        <v>29</v>
      </c>
      <c r="R5" s="12">
        <f>COUNTIF(Current_Status,Q5)</f>
        <v>366</v>
      </c>
    </row>
    <row r="6" spans="1:18" x14ac:dyDescent="0.2">
      <c r="A6" t="s">
        <v>87</v>
      </c>
      <c r="B6" s="12">
        <f>COUNTIF(Priority,A6)</f>
        <v>95</v>
      </c>
      <c r="E6" t="s">
        <v>563</v>
      </c>
      <c r="F6" s="12">
        <f>COUNTIF(Department,E6)</f>
        <v>93</v>
      </c>
      <c r="I6" t="s">
        <v>123</v>
      </c>
      <c r="J6" s="12">
        <f>COUNTIF(Type,I6)</f>
        <v>1</v>
      </c>
      <c r="M6" t="s">
        <v>28</v>
      </c>
      <c r="N6" s="12">
        <f>COUNTIF(Source,M6)</f>
        <v>387</v>
      </c>
      <c r="Q6" t="s">
        <v>47</v>
      </c>
      <c r="R6" s="12">
        <f>COUNTIF(Current_Status,Q6)</f>
        <v>64</v>
      </c>
    </row>
    <row r="7" spans="1:18" x14ac:dyDescent="0.2">
      <c r="A7" t="s">
        <v>192</v>
      </c>
      <c r="B7" s="12">
        <f>COUNTIF(Priority,A7)</f>
        <v>34</v>
      </c>
      <c r="I7" t="s">
        <v>51</v>
      </c>
      <c r="J7" s="12">
        <f>COUNTIF(Type,I7)</f>
        <v>145</v>
      </c>
      <c r="M7" t="s">
        <v>123</v>
      </c>
      <c r="N7" s="12">
        <f>COUNTIF(Source,M7)</f>
        <v>3</v>
      </c>
      <c r="Q7" t="s">
        <v>36</v>
      </c>
      <c r="R7" s="12">
        <f>COUNTIF(Current_Status,Q7)</f>
        <v>14</v>
      </c>
    </row>
    <row r="8" spans="1:18" x14ac:dyDescent="0.2">
      <c r="A8" t="s">
        <v>118</v>
      </c>
      <c r="B8" s="12">
        <f>COUNTIF(Priority,A8)</f>
        <v>271</v>
      </c>
      <c r="M8" t="s">
        <v>64</v>
      </c>
      <c r="N8" s="12">
        <f>COUNTIF(Source,M8)</f>
        <v>24</v>
      </c>
    </row>
    <row r="9" spans="1:18" x14ac:dyDescent="0.2"/>
    <row r="10" spans="1:18" x14ac:dyDescent="0.2"/>
    <row r="11" spans="1:18" x14ac:dyDescent="0.2"/>
    <row r="12" spans="1:18" x14ac:dyDescent="0.2"/>
    <row r="13" spans="1:18" x14ac:dyDescent="0.2"/>
    <row r="14" spans="1:18" x14ac:dyDescent="0.2">
      <c r="Q14" s="3" t="s">
        <v>617</v>
      </c>
    </row>
    <row r="15" spans="1:18" x14ac:dyDescent="0.2"/>
    <row r="16" spans="1:18" x14ac:dyDescent="0.2"/>
    <row r="17" spans="1:18" x14ac:dyDescent="0.2"/>
    <row r="18" spans="1:18" x14ac:dyDescent="0.2"/>
    <row r="19" spans="1:18" ht="20.25" customHeight="1" thickBot="1" x14ac:dyDescent="0.25">
      <c r="A19" s="41" t="s">
        <v>582</v>
      </c>
      <c r="B19" s="41"/>
      <c r="C19" s="41"/>
      <c r="D19" s="41"/>
      <c r="E19" s="41"/>
      <c r="F19" s="41"/>
      <c r="G19" s="41"/>
      <c r="H19" s="41"/>
      <c r="I19" s="41"/>
      <c r="J19" s="41"/>
      <c r="K19" s="41"/>
      <c r="L19" s="41"/>
      <c r="M19" s="41"/>
      <c r="N19" s="41"/>
      <c r="O19" s="41"/>
      <c r="P19" s="41"/>
      <c r="Q19" s="41"/>
      <c r="R19" s="41"/>
    </row>
    <row r="20" spans="1:18" ht="13.5" thickTop="1" x14ac:dyDescent="0.2"/>
    <row r="21" spans="1:18" ht="14.25" x14ac:dyDescent="0.2">
      <c r="A21" s="43" t="s">
        <v>603</v>
      </c>
      <c r="B21" s="39"/>
      <c r="C21" s="39"/>
      <c r="E21" s="43" t="s">
        <v>604</v>
      </c>
      <c r="F21" s="39"/>
      <c r="G21" s="39"/>
      <c r="H21" s="39"/>
      <c r="J21" s="39" t="s">
        <v>583</v>
      </c>
      <c r="K21" s="39"/>
      <c r="L21" s="39"/>
      <c r="M21" s="39"/>
      <c r="O21" s="39" t="s">
        <v>597</v>
      </c>
      <c r="P21" s="39"/>
      <c r="Q21" s="39"/>
      <c r="R21" s="39"/>
    </row>
    <row r="22" spans="1:18" x14ac:dyDescent="0.2">
      <c r="A22" s="3" t="s">
        <v>45</v>
      </c>
      <c r="B22" s="13">
        <f>COUNTIFS(From,A22,Priority,A5)</f>
        <v>9</v>
      </c>
      <c r="E22" s="3" t="s">
        <v>45</v>
      </c>
      <c r="F22" s="42">
        <f>COUNTIFS(From,E22,Priority,A5,Department,E5)</f>
        <v>9</v>
      </c>
      <c r="G22" s="42"/>
      <c r="H22" s="42"/>
      <c r="J22" s="40" t="s">
        <v>584</v>
      </c>
      <c r="K22" s="40"/>
      <c r="L22" s="40"/>
      <c r="M22" s="12">
        <f>COUNTIFS(Department,E5,Type,I5,Source,M5)</f>
        <v>13</v>
      </c>
      <c r="O22" s="40" t="s">
        <v>598</v>
      </c>
      <c r="P22" s="40"/>
      <c r="Q22" s="40"/>
      <c r="R22" s="12">
        <f>COUNTIFS(Current_Status,"Open",Answered,0)</f>
        <v>33</v>
      </c>
    </row>
    <row r="23" spans="1:18" x14ac:dyDescent="0.2">
      <c r="A23" s="3" t="s">
        <v>45</v>
      </c>
      <c r="B23" s="13">
        <f>COUNTIFS(From,A23,Priority,A6)</f>
        <v>8</v>
      </c>
      <c r="E23" s="3" t="s">
        <v>45</v>
      </c>
      <c r="F23" s="42">
        <f>COUNTIFS(From,E23,Priority,A6,Department,E5)</f>
        <v>8</v>
      </c>
      <c r="G23" s="42"/>
      <c r="H23" s="42"/>
      <c r="J23" s="40" t="s">
        <v>586</v>
      </c>
      <c r="K23" s="40"/>
      <c r="L23" s="40"/>
      <c r="M23" s="12">
        <f>COUNTIFS(Department,E5,Type,I5,Source,M6)</f>
        <v>231</v>
      </c>
      <c r="O23" s="40" t="s">
        <v>599</v>
      </c>
      <c r="P23" s="40"/>
      <c r="Q23" s="40"/>
      <c r="R23" s="12">
        <f>COUNTIFS(Current_Status,"Closed",Answered,1) + COUNTIFS(Current_Status,"Open",Answered,1)</f>
        <v>397</v>
      </c>
    </row>
    <row r="24" spans="1:18" x14ac:dyDescent="0.2">
      <c r="A24" s="3" t="s">
        <v>45</v>
      </c>
      <c r="B24" s="13">
        <f>COUNTIFS(From,A24,Priority,A7)</f>
        <v>6</v>
      </c>
      <c r="E24" s="3" t="s">
        <v>45</v>
      </c>
      <c r="F24" s="42">
        <f>COUNTIFS(From,E24,Priority,A7,Department,E5)</f>
        <v>6</v>
      </c>
      <c r="G24" s="42"/>
      <c r="H24" s="42"/>
      <c r="J24" s="40" t="s">
        <v>587</v>
      </c>
      <c r="K24" s="40"/>
      <c r="L24" s="40"/>
      <c r="M24" s="12">
        <f>COUNTIFS(Department,E5,Type,I5,Source,M8)</f>
        <v>1</v>
      </c>
      <c r="O24" s="40" t="s">
        <v>600</v>
      </c>
      <c r="P24" s="40"/>
      <c r="Q24" s="40"/>
      <c r="R24" s="12">
        <f>COUNTIFS(Current_Status,"Closed",Answered,1)+COUNTIFS(Current_Status,"Resolved",Answered,1)</f>
        <v>375</v>
      </c>
    </row>
    <row r="25" spans="1:18" x14ac:dyDescent="0.2">
      <c r="A25" s="3" t="s">
        <v>45</v>
      </c>
      <c r="B25" s="13">
        <f>COUNTIFS(From,A25,Priority,A8)</f>
        <v>31</v>
      </c>
      <c r="E25" s="3" t="s">
        <v>45</v>
      </c>
      <c r="F25" s="42">
        <f>COUNTIFS(From,E25,Priority,A8,Department,E5)</f>
        <v>31</v>
      </c>
      <c r="G25" s="42"/>
      <c r="H25" s="42"/>
      <c r="J25" s="40" t="s">
        <v>585</v>
      </c>
      <c r="K25" s="40"/>
      <c r="L25" s="40"/>
      <c r="M25" s="12">
        <f>COUNTIFS(Department,E5,Type,I7,Source,M5)</f>
        <v>2</v>
      </c>
      <c r="O25" s="40" t="s">
        <v>601</v>
      </c>
      <c r="P25" s="40"/>
      <c r="Q25" s="40"/>
      <c r="R25" s="12">
        <f>COUNTIFS(Current_Status,"Open",Answered,1) + COUNTIFS(Current_Status,"Open",Answered,0)</f>
        <v>64</v>
      </c>
    </row>
    <row r="26" spans="1:18" x14ac:dyDescent="0.2">
      <c r="A26" s="3"/>
      <c r="B26" s="3"/>
      <c r="E26" s="3"/>
      <c r="F26" s="40"/>
      <c r="G26" s="40"/>
      <c r="H26" s="40"/>
      <c r="J26" s="40" t="s">
        <v>588</v>
      </c>
      <c r="K26" s="40"/>
      <c r="L26" s="40"/>
      <c r="M26" s="12">
        <f>COUNTIFS(Department,E6,Type,I7,Source,M6)</f>
        <v>27</v>
      </c>
    </row>
    <row r="27" spans="1:18" x14ac:dyDescent="0.2">
      <c r="A27" s="3" t="s">
        <v>73</v>
      </c>
      <c r="B27" s="13">
        <f>COUNTIFS(From,A27,Priority,A5)</f>
        <v>9</v>
      </c>
      <c r="E27" s="3" t="s">
        <v>73</v>
      </c>
      <c r="F27" s="42">
        <f>COUNTIFS(From,E27,Priority,A5,Department,E5)</f>
        <v>9</v>
      </c>
      <c r="G27" s="42"/>
      <c r="H27" s="42"/>
      <c r="J27" s="40" t="s">
        <v>589</v>
      </c>
      <c r="K27" s="40"/>
      <c r="L27" s="40"/>
      <c r="M27" s="12">
        <f>COUNTIFS(Department,E7,Type,I7,Source,M8)</f>
        <v>0</v>
      </c>
    </row>
    <row r="28" spans="1:18" x14ac:dyDescent="0.2">
      <c r="A28" s="3" t="s">
        <v>73</v>
      </c>
      <c r="B28" s="13">
        <f>COUNTIFS(From,A28,Priority,A6)</f>
        <v>17</v>
      </c>
      <c r="E28" s="3" t="s">
        <v>73</v>
      </c>
      <c r="F28" s="42">
        <f>COUNTIFS(From,E28,Priority,A6,Department,E5)</f>
        <v>17</v>
      </c>
      <c r="G28" s="42"/>
      <c r="H28" s="42"/>
      <c r="J28" s="40" t="s">
        <v>591</v>
      </c>
      <c r="K28" s="40"/>
      <c r="L28" s="40"/>
      <c r="M28" s="12">
        <f>COUNTIFS(Department,E6,Type,I5,Source,M5)</f>
        <v>12</v>
      </c>
      <c r="O28" s="40"/>
      <c r="P28" s="40"/>
      <c r="Q28" s="40"/>
      <c r="R28" s="40"/>
    </row>
    <row r="29" spans="1:18" x14ac:dyDescent="0.2">
      <c r="A29" s="3" t="s">
        <v>73</v>
      </c>
      <c r="B29" s="13">
        <f>COUNTIFS(From,A29,Priority,A7)</f>
        <v>0</v>
      </c>
      <c r="E29" s="3" t="s">
        <v>73</v>
      </c>
      <c r="F29" s="42">
        <f>COUNTIFS(From,E29,Priority,A7,Department,E5)</f>
        <v>0</v>
      </c>
      <c r="G29" s="42"/>
      <c r="H29" s="42"/>
      <c r="J29" s="40" t="s">
        <v>590</v>
      </c>
      <c r="K29" s="40"/>
      <c r="L29" s="40"/>
      <c r="M29" s="12">
        <f>COUNTIFS(Department,E6,Type,I5,Source,M6)</f>
        <v>27</v>
      </c>
    </row>
    <row r="30" spans="1:18" x14ac:dyDescent="0.2">
      <c r="A30" s="3" t="s">
        <v>73</v>
      </c>
      <c r="B30" s="13">
        <f>COUNTIFS(From,A30,Priority,A8)</f>
        <v>23</v>
      </c>
      <c r="E30" s="3" t="s">
        <v>73</v>
      </c>
      <c r="F30" s="42">
        <f>COUNTIFS(From,E30,Priority,A8,Department,E5)</f>
        <v>23</v>
      </c>
      <c r="G30" s="42"/>
      <c r="H30" s="42"/>
      <c r="J30" s="40" t="s">
        <v>592</v>
      </c>
      <c r="K30" s="40"/>
      <c r="L30" s="40"/>
      <c r="M30" s="12">
        <f>COUNTIFS(Department,E6,Type,I5,Source,M8)</f>
        <v>12</v>
      </c>
    </row>
    <row r="31" spans="1:18" x14ac:dyDescent="0.2">
      <c r="J31" s="40" t="s">
        <v>593</v>
      </c>
      <c r="K31" s="40"/>
      <c r="L31" s="40"/>
      <c r="M31" s="12">
        <f>COUNTIFS(Department,E6,Type,I7,Source,M5)</f>
        <v>3</v>
      </c>
    </row>
    <row r="32" spans="1:18" x14ac:dyDescent="0.2">
      <c r="J32" s="40" t="s">
        <v>594</v>
      </c>
      <c r="K32" s="40"/>
      <c r="L32" s="40"/>
      <c r="M32" s="12">
        <f>COUNTIFS(Department,E6,Type,I7,Source,M6)</f>
        <v>27</v>
      </c>
    </row>
    <row r="33" spans="1:13" x14ac:dyDescent="0.2">
      <c r="J33" s="40" t="s">
        <v>595</v>
      </c>
      <c r="K33" s="40"/>
      <c r="L33" s="40"/>
      <c r="M33" s="12">
        <f>COUNTIFS(Department,E6,Type,I7,Source,M8)</f>
        <v>11</v>
      </c>
    </row>
    <row r="34" spans="1:13" x14ac:dyDescent="0.2"/>
    <row r="35" spans="1:13" x14ac:dyDescent="0.2"/>
    <row r="36" spans="1:13" ht="14.25" x14ac:dyDescent="0.2">
      <c r="A36" s="39" t="s">
        <v>602</v>
      </c>
      <c r="B36" s="39"/>
      <c r="C36" s="39"/>
      <c r="E36" s="30" t="s">
        <v>632</v>
      </c>
      <c r="F36" s="38" t="s">
        <v>626</v>
      </c>
      <c r="G36" s="39"/>
      <c r="H36" s="39"/>
    </row>
    <row r="37" spans="1:13" x14ac:dyDescent="0.2">
      <c r="A37" s="40" t="s">
        <v>67</v>
      </c>
      <c r="B37" s="40"/>
      <c r="C37" s="12">
        <f t="shared" ref="C37:C45" si="0">COUNTIFS(Team_Assigned,A37,Select_Ticket_Status_Update,"New Ticket")</f>
        <v>5</v>
      </c>
      <c r="E37" s="3" t="s">
        <v>622</v>
      </c>
      <c r="F37" s="37">
        <f>COUNTIFS(Priority,A5,Type,I5)</f>
        <v>37</v>
      </c>
      <c r="G37" s="37"/>
      <c r="H37" s="37"/>
    </row>
    <row r="38" spans="1:13" x14ac:dyDescent="0.2">
      <c r="A38" s="40" t="s">
        <v>97</v>
      </c>
      <c r="B38" s="40"/>
      <c r="C38" s="12">
        <f t="shared" si="0"/>
        <v>1</v>
      </c>
      <c r="E38" s="3" t="s">
        <v>623</v>
      </c>
      <c r="F38" s="37">
        <f>COUNTIFS(Priority,A5,Type,I7)</f>
        <v>7</v>
      </c>
      <c r="G38" s="37"/>
      <c r="H38" s="37"/>
    </row>
    <row r="39" spans="1:13" x14ac:dyDescent="0.2">
      <c r="A39" s="40" t="s">
        <v>83</v>
      </c>
      <c r="B39" s="40"/>
      <c r="C39" s="12">
        <f t="shared" si="0"/>
        <v>1</v>
      </c>
      <c r="E39" s="3" t="s">
        <v>624</v>
      </c>
      <c r="F39" s="37">
        <f>COUNTIFS(Priority,A6,Type,I5)</f>
        <v>85</v>
      </c>
      <c r="G39" s="37"/>
      <c r="H39" s="37"/>
    </row>
    <row r="40" spans="1:13" x14ac:dyDescent="0.2">
      <c r="A40" s="40" t="s">
        <v>72</v>
      </c>
      <c r="B40" s="40"/>
      <c r="C40" s="12">
        <f t="shared" si="0"/>
        <v>35</v>
      </c>
      <c r="E40" s="3" t="s">
        <v>625</v>
      </c>
      <c r="F40" s="37">
        <f>COUNTIFS(Priority,A6,Type,I7)</f>
        <v>10</v>
      </c>
      <c r="G40" s="37"/>
      <c r="H40" s="37"/>
    </row>
    <row r="41" spans="1:13" x14ac:dyDescent="0.2">
      <c r="A41" s="40" t="s">
        <v>38</v>
      </c>
      <c r="B41" s="40"/>
      <c r="C41" s="12">
        <f t="shared" si="0"/>
        <v>150</v>
      </c>
      <c r="E41" s="3" t="s">
        <v>628</v>
      </c>
      <c r="F41" s="37">
        <f>COUNTIFS(Priority,A8,Type,I5)</f>
        <v>165</v>
      </c>
      <c r="G41" s="37"/>
      <c r="H41" s="37"/>
    </row>
    <row r="42" spans="1:13" x14ac:dyDescent="0.2">
      <c r="A42" s="40" t="s">
        <v>41</v>
      </c>
      <c r="B42" s="40"/>
      <c r="C42" s="12">
        <f t="shared" si="0"/>
        <v>34</v>
      </c>
      <c r="E42" s="3" t="s">
        <v>627</v>
      </c>
      <c r="F42" s="37">
        <f>COUNTIFS(Priority,A8,Type,I7)</f>
        <v>106</v>
      </c>
      <c r="G42" s="37"/>
      <c r="H42" s="37"/>
    </row>
    <row r="43" spans="1:13" x14ac:dyDescent="0.2">
      <c r="A43" s="40" t="s">
        <v>160</v>
      </c>
      <c r="B43" s="40"/>
      <c r="C43" s="12">
        <f t="shared" si="0"/>
        <v>8</v>
      </c>
      <c r="E43" s="3" t="s">
        <v>629</v>
      </c>
      <c r="F43" s="37">
        <f>COUNTIFS(Priority,A7,Type,I5)</f>
        <v>11</v>
      </c>
      <c r="G43" s="37"/>
      <c r="H43" s="37"/>
    </row>
    <row r="44" spans="1:13" x14ac:dyDescent="0.2">
      <c r="A44" s="40" t="s">
        <v>31</v>
      </c>
      <c r="B44" s="40"/>
      <c r="C44" s="12">
        <f t="shared" si="0"/>
        <v>76</v>
      </c>
      <c r="E44" s="3" t="s">
        <v>633</v>
      </c>
      <c r="F44" s="37">
        <f>COUNTIFS(Priority,A7,Type,I7)</f>
        <v>22</v>
      </c>
      <c r="G44" s="37"/>
      <c r="H44" s="37"/>
    </row>
    <row r="45" spans="1:13" x14ac:dyDescent="0.2">
      <c r="A45" s="40" t="s">
        <v>117</v>
      </c>
      <c r="B45" s="40"/>
      <c r="C45" s="12">
        <f t="shared" si="0"/>
        <v>5</v>
      </c>
    </row>
    <row r="49" customFormat="1" hidden="1" x14ac:dyDescent="0.2"/>
    <row r="50" customFormat="1" hidden="1" x14ac:dyDescent="0.2"/>
    <row r="51" customFormat="1" hidden="1" x14ac:dyDescent="0.2"/>
  </sheetData>
  <mergeCells count="51">
    <mergeCell ref="F30:H30"/>
    <mergeCell ref="A21:C21"/>
    <mergeCell ref="E21:H21"/>
    <mergeCell ref="F22:H22"/>
    <mergeCell ref="F23:H23"/>
    <mergeCell ref="F24:H24"/>
    <mergeCell ref="F25:H25"/>
    <mergeCell ref="F26:H26"/>
    <mergeCell ref="F27:H27"/>
    <mergeCell ref="F28:H28"/>
    <mergeCell ref="F29:H29"/>
    <mergeCell ref="J31:L31"/>
    <mergeCell ref="J32:L32"/>
    <mergeCell ref="J21:M21"/>
    <mergeCell ref="J22:L22"/>
    <mergeCell ref="J23:L23"/>
    <mergeCell ref="J24:L24"/>
    <mergeCell ref="J25:L25"/>
    <mergeCell ref="J26:L26"/>
    <mergeCell ref="A1:R1"/>
    <mergeCell ref="A19:R19"/>
    <mergeCell ref="A36:C36"/>
    <mergeCell ref="A37:B37"/>
    <mergeCell ref="A38:B38"/>
    <mergeCell ref="J33:L33"/>
    <mergeCell ref="O21:R21"/>
    <mergeCell ref="O22:Q22"/>
    <mergeCell ref="O23:Q23"/>
    <mergeCell ref="O24:Q24"/>
    <mergeCell ref="O25:Q25"/>
    <mergeCell ref="O28:R28"/>
    <mergeCell ref="J27:L27"/>
    <mergeCell ref="J28:L28"/>
    <mergeCell ref="J29:L29"/>
    <mergeCell ref="J30:L30"/>
    <mergeCell ref="F36:H36"/>
    <mergeCell ref="A42:B42"/>
    <mergeCell ref="A43:B43"/>
    <mergeCell ref="A44:B44"/>
    <mergeCell ref="A45:B45"/>
    <mergeCell ref="A39:B39"/>
    <mergeCell ref="A40:B40"/>
    <mergeCell ref="A41:B41"/>
    <mergeCell ref="F41:H41"/>
    <mergeCell ref="F42:H42"/>
    <mergeCell ref="F43:H43"/>
    <mergeCell ref="F44:H44"/>
    <mergeCell ref="F37:H37"/>
    <mergeCell ref="F38:H38"/>
    <mergeCell ref="F39:H39"/>
    <mergeCell ref="F40:H40"/>
  </mergeCells>
  <pageMargins left="0.7" right="0.7" top="0.75" bottom="0.75" header="0.3" footer="0.3"/>
  <pageSetup orientation="portrait" r:id="rId1"/>
  <ignoredErrors>
    <ignoredError sqref="F28 M32 F4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CAD0-EED7-47CF-98D9-7EF2AEC8E363}">
  <sheetPr>
    <tabColor theme="7" tint="0.59999389629810485"/>
  </sheetPr>
  <dimension ref="A1:H10"/>
  <sheetViews>
    <sheetView workbookViewId="0">
      <selection activeCell="B3" sqref="B3"/>
    </sheetView>
  </sheetViews>
  <sheetFormatPr defaultColWidth="0" defaultRowHeight="12.75" zeroHeight="1" x14ac:dyDescent="0.2"/>
  <cols>
    <col min="1" max="1" width="29" customWidth="1"/>
    <col min="2" max="2" width="42.85546875" bestFit="1" customWidth="1"/>
    <col min="3" max="3" width="13.5703125" hidden="1" customWidth="1"/>
    <col min="4" max="4" width="7.42578125" hidden="1" customWidth="1"/>
    <col min="5" max="5" width="5.5703125" hidden="1" customWidth="1"/>
    <col min="6" max="6" width="7" hidden="1" customWidth="1"/>
    <col min="7" max="7" width="9.85546875" hidden="1" customWidth="1"/>
    <col min="8" max="8" width="15.7109375" hidden="1" customWidth="1"/>
    <col min="9" max="16384" width="9.140625" hidden="1"/>
  </cols>
  <sheetData>
    <row r="1" spans="1:2" ht="22.5" customHeight="1" x14ac:dyDescent="0.2">
      <c r="A1" s="44" t="s">
        <v>616</v>
      </c>
      <c r="B1" s="45"/>
    </row>
    <row r="2" spans="1:2" x14ac:dyDescent="0.2">
      <c r="A2" s="14" t="s">
        <v>607</v>
      </c>
      <c r="B2" s="15">
        <v>111100</v>
      </c>
    </row>
    <row r="3" spans="1:2" x14ac:dyDescent="0.2">
      <c r="A3" s="14" t="s">
        <v>2</v>
      </c>
      <c r="B3" s="16" t="str">
        <f>VLOOKUP($B$2, helpdesk_tickets!A:X, 3, FALSE)</f>
        <v>Issue With Workflow Administrator Responsibility</v>
      </c>
    </row>
    <row r="4" spans="1:2" x14ac:dyDescent="0.2">
      <c r="A4" s="14" t="s">
        <v>3</v>
      </c>
      <c r="B4" s="16" t="str">
        <f>VLOOKUP($B$2, helpdesk_tickets!A:X, 4, FALSE)</f>
        <v>Will Roberts</v>
      </c>
    </row>
    <row r="5" spans="1:2" x14ac:dyDescent="0.2">
      <c r="A5" s="14" t="s">
        <v>1</v>
      </c>
      <c r="B5" s="16">
        <f>VLOOKUP($B$2, helpdesk_tickets!A:X, 2, FALSE)</f>
        <v>43496.969444444447</v>
      </c>
    </row>
    <row r="6" spans="1:2" x14ac:dyDescent="0.2">
      <c r="A6" s="14" t="s">
        <v>5</v>
      </c>
      <c r="B6" s="16" t="str">
        <f>VLOOKUP($B$2, helpdesk_tickets!A:X, 6, FALSE)</f>
        <v>Normal</v>
      </c>
    </row>
    <row r="7" spans="1:2" x14ac:dyDescent="0.2">
      <c r="A7" s="14" t="s">
        <v>7</v>
      </c>
      <c r="B7" s="16" t="str">
        <f>VLOOKUP($B$2, helpdesk_tickets!A:X, 8, FALSE)</f>
        <v>Incident</v>
      </c>
    </row>
    <row r="8" spans="1:2" x14ac:dyDescent="0.2">
      <c r="A8" s="14" t="s">
        <v>608</v>
      </c>
      <c r="B8" s="16" t="str">
        <f>VLOOKUP($B$2, helpdesk_tickets!A:X, 10, FALSE)</f>
        <v>Closed</v>
      </c>
    </row>
    <row r="9" spans="1:2" x14ac:dyDescent="0.2">
      <c r="A9" s="14" t="s">
        <v>609</v>
      </c>
      <c r="B9" s="16">
        <f>VLOOKUP($B$2, helpdesk_tickets!A:X, 23, FALSE)</f>
        <v>43504</v>
      </c>
    </row>
    <row r="10" spans="1:2" ht="13.5" thickBot="1" x14ac:dyDescent="0.25">
      <c r="A10" s="17" t="s">
        <v>606</v>
      </c>
      <c r="B10" s="18" t="str">
        <f>VLOOKUP($B$2, helpdesk_tickets!A:X, 24, FALSE)</f>
        <v>NO</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36B-498E-4C65-A4E5-5B985200FB13}">
  <dimension ref="A1:L31"/>
  <sheetViews>
    <sheetView showGridLines="0" workbookViewId="0">
      <selection activeCell="L31" sqref="L31"/>
    </sheetView>
  </sheetViews>
  <sheetFormatPr defaultColWidth="0" defaultRowHeight="12.75" zeroHeight="1" x14ac:dyDescent="0.2"/>
  <cols>
    <col min="1" max="1" width="13.85546875" bestFit="1" customWidth="1"/>
    <col min="2" max="2" width="22.7109375" bestFit="1" customWidth="1"/>
    <col min="3" max="12" width="9.140625" customWidth="1"/>
    <col min="13" max="16384" width="9.140625" hidden="1"/>
  </cols>
  <sheetData>
    <row r="1" spans="1:2" x14ac:dyDescent="0.2">
      <c r="A1" s="23" t="s">
        <v>614</v>
      </c>
    </row>
    <row r="2" spans="1:2" x14ac:dyDescent="0.2"/>
    <row r="3" spans="1:2" x14ac:dyDescent="0.2">
      <c r="A3" s="21" t="s">
        <v>610</v>
      </c>
      <c r="B3" t="s">
        <v>615</v>
      </c>
    </row>
    <row r="4" spans="1:2" x14ac:dyDescent="0.2">
      <c r="A4" s="22" t="s">
        <v>29</v>
      </c>
      <c r="B4" s="46">
        <v>366</v>
      </c>
    </row>
    <row r="5" spans="1:2" x14ac:dyDescent="0.2">
      <c r="A5" s="22" t="s">
        <v>47</v>
      </c>
      <c r="B5" s="46">
        <v>64</v>
      </c>
    </row>
    <row r="6" spans="1:2" x14ac:dyDescent="0.2">
      <c r="A6" s="22" t="s">
        <v>36</v>
      </c>
      <c r="B6" s="46">
        <v>14</v>
      </c>
    </row>
    <row r="7" spans="1:2" x14ac:dyDescent="0.2">
      <c r="A7" s="22" t="s">
        <v>611</v>
      </c>
      <c r="B7" s="46">
        <v>444</v>
      </c>
    </row>
    <row r="8" spans="1:2" x14ac:dyDescent="0.2"/>
    <row r="9" spans="1:2" x14ac:dyDescent="0.2"/>
    <row r="10" spans="1:2" x14ac:dyDescent="0.2"/>
    <row r="11" spans="1:2" x14ac:dyDescent="0.2"/>
    <row r="12" spans="1:2" x14ac:dyDescent="0.2"/>
    <row r="13" spans="1:2" x14ac:dyDescent="0.2"/>
    <row r="14" spans="1:2" x14ac:dyDescent="0.2"/>
    <row r="15" spans="1:2" x14ac:dyDescent="0.2"/>
    <row r="16" spans="1:2"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21</vt:i4>
      </vt:variant>
    </vt:vector>
  </HeadingPairs>
  <TitlesOfParts>
    <vt:vector size="29" baseType="lpstr">
      <vt:lpstr>helpdesk_tickets</vt:lpstr>
      <vt:lpstr>Dashboard</vt:lpstr>
      <vt:lpstr>Pivot Tables</vt:lpstr>
      <vt:lpstr>Summary</vt:lpstr>
      <vt:lpstr>Extras</vt:lpstr>
      <vt:lpstr>Ticket Viewer</vt:lpstr>
      <vt:lpstr>Status Pivot Charts </vt:lpstr>
      <vt:lpstr>Tickets by Priority_Type</vt:lpstr>
      <vt:lpstr>Agent_Assigned</vt:lpstr>
      <vt:lpstr>Answered</vt:lpstr>
      <vt:lpstr>Attachment_Count</vt:lpstr>
      <vt:lpstr>Category</vt:lpstr>
      <vt:lpstr>Current_Status</vt:lpstr>
      <vt:lpstr>Date_Created</vt:lpstr>
      <vt:lpstr>Department</vt:lpstr>
      <vt:lpstr>Due_Date</vt:lpstr>
      <vt:lpstr>From</vt:lpstr>
      <vt:lpstr>From_Email</vt:lpstr>
      <vt:lpstr>Issue_Origin</vt:lpstr>
      <vt:lpstr>Last_Updated</vt:lpstr>
      <vt:lpstr>Overdue</vt:lpstr>
      <vt:lpstr>Priority</vt:lpstr>
      <vt:lpstr>Select_Ticket_Status_Update</vt:lpstr>
      <vt:lpstr>Source</vt:lpstr>
      <vt:lpstr>Subject</vt:lpstr>
      <vt:lpstr>Team_Assigned</vt:lpstr>
      <vt:lpstr>Thread_Count</vt:lpstr>
      <vt:lpstr>Ticket_Number</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dc:creator>
  <cp:lastModifiedBy>KWAME</cp:lastModifiedBy>
  <dcterms:created xsi:type="dcterms:W3CDTF">2023-07-06T19:35:54Z</dcterms:created>
  <dcterms:modified xsi:type="dcterms:W3CDTF">2023-08-09T22:13:21Z</dcterms:modified>
</cp:coreProperties>
</file>