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1 상반기 정산 (01월-05월)\02 건축\기숙사 및 사택 긴급보수 작업(건축)-1차\"/>
    </mc:Choice>
  </mc:AlternateContent>
  <xr:revisionPtr revIDLastSave="0" documentId="13_ncr:1_{D7CCF7BC-8E87-4ECA-A5F1-9C32D4241835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16" r:id="rId1"/>
    <sheet name="내역서(표준단가)" sheetId="19" r:id="rId2"/>
    <sheet name="Upload-1" sheetId="1" r:id="rId3"/>
    <sheet name="Upload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6" l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2" i="19"/>
  <c r="Q11" i="19"/>
  <c r="Q10" i="19"/>
  <c r="Q9" i="19"/>
  <c r="Q8" i="19"/>
  <c r="Q7" i="19"/>
  <c r="Q6" i="19"/>
  <c r="O12" i="19"/>
  <c r="O11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4" i="19" s="1"/>
  <c r="O5" i="19"/>
  <c r="O14" i="19" s="1"/>
  <c r="A2" i="1"/>
  <c r="U14" i="19" l="1"/>
  <c r="S14" i="19"/>
  <c r="F16" i="16"/>
  <c r="F17" i="16"/>
  <c r="V5" i="19"/>
  <c r="V14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<sst xmlns="http://schemas.openxmlformats.org/spreadsheetml/2006/main" count="159" uniqueCount="126">
  <si>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</si>
  <si>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</si>
  <si>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</si>
  <si>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</si>
  <si>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</si>
  <si>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</si>
  <si>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</si>
  <si>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</si>
  <si>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</si>
  <si>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</si>
  <si>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</si>
  <si>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</si>
  <si>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</si>
  <si>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</si>
  <si>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</si>
  <si>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</si>
  <si>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</si>
  <si>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</si>
  <si>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</si>
  <si>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</si>
  <si>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</si>
  <si>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</si>
  <si>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</si>
  <si>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</si>
  <si>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</si>
  <si>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</si>
  <si>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</si>
  <si>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</si>
  <si>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</si>
  <si>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</si>
  <si>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</si>
  <si>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</si>
  <si>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</si>
  <si>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</si>
  <si>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</si>
  <si>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</si>
  <si>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</si>
  <si>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</si>
  <si>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</si>
  <si>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</si>
  <si>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</si>
  <si>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</si>
  <si>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</si>
  <si>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</si>
  <si>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</si>
  <si>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</si>
  <si>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</si>
  <si>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</si>
  <si>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</si>
  <si>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</si>
  <si>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</si>
  <si>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</si>
  <si>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</si>
  <si>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</si>
  <si>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</si>
  <si>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</si>
  <si>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</si>
  <si>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</si>
  <si>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</si>
  <si>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</si>
  <si>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</si>
  <si>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</si>
  <si>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</si>
  <si>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</si>
  <si>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</si>
  <si>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</si>
  <si>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</si>
  <si>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</si>
  <si>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</si>
  <si>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</si>
  <si>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</si>
  <si>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</si>
  <si>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</si>
  <si>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</si>
  <si>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</si>
  <si>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</si>
  <si>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</si>
  <si>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</si>
  <si>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</si>
  <si>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</si>
  <si>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</si>
  <si>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</si>
  <si>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</si>
  <si>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</si>
  <si>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</si>
  <si>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</si>
  <si>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</si>
  <si>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</si>
  <si>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</si>
  <si>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</si>
  <si>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</si>
  <si>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</si>
  <si>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</si>
  <si>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</si>
  <si>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</si>
  <si>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</si>
  <si>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</si>
  <si>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</si>
  <si>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</si>
  <si>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</si>
  <si>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</si>
  <si>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</si>
  <si>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</si>
  <si>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 xml:space="preserve"> 견적일 : 2025 년  01월  20일</t>
    <phoneticPr fontId="16" type="noConversion"/>
  </si>
  <si>
    <t xml:space="preserve"> 공사명 : 기숙사 및 사택 긴급보수 작업(건축)-1차</t>
    <phoneticPr fontId="16" type="noConversion"/>
  </si>
  <si>
    <t>L002</t>
  </si>
  <si>
    <t>L009</t>
  </si>
  <si>
    <t>M011101101500101</t>
  </si>
  <si>
    <t>M030209201300601</t>
  </si>
  <si>
    <t>긴급보수 대응</t>
  </si>
  <si>
    <t>긴급 누수 대응(안전관찰자</t>
  </si>
  <si>
    <t>방충망</t>
  </si>
  <si>
    <t>일반용 PVC관(직관</t>
  </si>
  <si>
    <t>빨래건조대</t>
  </si>
  <si>
    <t>베란다 우수배관 트랩</t>
  </si>
  <si>
    <t>특별인부</t>
  </si>
  <si>
    <t>보통인부</t>
  </si>
  <si>
    <t>철공</t>
  </si>
  <si>
    <t>1,000×1,000㎜(세라켐</t>
  </si>
  <si>
    <t>100A / 4M(1 본</t>
  </si>
  <si>
    <t>베란다용(봉형</t>
  </si>
  <si>
    <t>100A</t>
  </si>
  <si>
    <t>M/D</t>
  </si>
  <si>
    <t>Set</t>
  </si>
  <si>
    <t>본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</si>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</sst>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_-* #,##0.0_-;\-* #,##0.0_-;_-* &quot;-&quot;_-;_-@_-"/>
    <numFmt numFmtId="182" formatCode="#,###,###,###"/>
    <numFmt numFmtId="183" formatCode="_-&quot;₩&quot;* #,##0.000_-;\-&quot;₩&quot;* #,##0.000_-;_-&quot;₩&quot;* &quot;-&quot;???_-;_-@_-"/>
    <numFmt numFmtId="184" formatCode="_-&quot;₩&quot;* #,##0.0_-;\-&quot;₩&quot;* #,##0.0_-;_-&quot;₩&quot;* &quot;-&quot;?_-;_-@_-"/>
    <numFmt numFmtId="185" formatCode="0.0%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4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6" fontId="7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14" fillId="0" borderId="0"/>
    <xf numFmtId="179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33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8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79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79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79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79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6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6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79" fontId="26" fillId="5" borderId="13" xfId="7" applyFont="1" applyFill="1" applyBorder="1" applyAlignment="1">
      <alignment horizontal="right" vertical="center"/>
    </xf>
    <xf numFmtId="179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7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7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0" fontId="29" fillId="7" borderId="0" xfId="1" applyNumberFormat="1" applyFont="1" applyFill="1" applyBorder="1" applyAlignment="1">
      <alignment horizontal="center" vertical="center"/>
    </xf>
    <xf numFmtId="180" fontId="29" fillId="0" borderId="0" xfId="1" applyNumberFormat="1" applyFont="1" applyBorder="1" applyAlignment="1">
      <alignment horizontal="center" vertical="center"/>
    </xf>
    <xf numFmtId="176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38" fillId="0" borderId="0" xfId="1" applyFont="1" applyFill="1" applyBorder="1" applyAlignment="1">
      <alignment horizontal="center" vertical="center"/>
    </xf>
    <xf numFmtId="176" fontId="39" fillId="0" borderId="0" xfId="1" applyFont="1" applyBorder="1">
      <alignment vertical="center"/>
    </xf>
    <xf numFmtId="183" fontId="26" fillId="0" borderId="14" xfId="6" applyNumberFormat="1" applyFont="1" applyBorder="1" applyAlignment="1">
      <alignment vertical="center"/>
    </xf>
    <xf numFmtId="184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6" fontId="36" fillId="6" borderId="28" xfId="1" applyFont="1" applyFill="1" applyBorder="1" applyAlignment="1">
      <alignment horizontal="center" vertical="center" wrapText="1"/>
    </xf>
    <xf numFmtId="176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6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6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6" fontId="34" fillId="5" borderId="28" xfId="1" applyFont="1" applyFill="1" applyBorder="1" applyAlignment="1">
      <alignment horizontal="center" vertical="center"/>
    </xf>
    <xf numFmtId="182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5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6" fontId="36" fillId="4" borderId="28" xfId="27" applyFont="1" applyFill="1" applyBorder="1" applyAlignment="1">
      <alignment horizontal="center" vertical="center"/>
    </xf>
    <xf numFmtId="177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6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176" fontId="49" fillId="0" borderId="0" xfId="1" applyFont="1" applyAlignment="1">
      <alignment vertical="center"/>
    </xf>
    <xf numFmtId="176" fontId="51" fillId="0" borderId="0" xfId="1" applyFont="1" applyAlignment="1">
      <alignment vertical="center"/>
    </xf>
    <xf numFmtId="0" fontId="38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1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6" fontId="49" fillId="0" borderId="0" xfId="1" applyFont="1" applyAlignment="1">
      <alignment vertical="center"/>
    </xf>
    <xf numFmtId="176" fontId="46" fillId="0" borderId="0" xfId="1" applyFont="1" applyAlignment="1">
      <alignment vertical="center"/>
    </xf>
    <xf numFmtId="176" fontId="47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6" fontId="36" fillId="4" borderId="25" xfId="27" applyFont="1" applyFill="1" applyBorder="1" applyAlignment="1">
      <alignment horizontal="center" vertical="center"/>
    </xf>
    <xf numFmtId="177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6" fontId="18" fillId="0" borderId="0" xfId="1" applyFont="1" applyAlignment="1"/>
    <xf numFmtId="183" fontId="18" fillId="0" borderId="0" xfId="3" applyNumberFormat="1" applyFont="1"/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164225</xdr:colOff>
      <xdr:row>43</xdr:row>
      <xdr:rowOff>13138</xdr:rowOff>
    </xdr:from>
    <xdr:to>
      <xdr:col>6</xdr:col>
      <xdr:colOff>568873</xdr:colOff>
      <xdr:row>60</xdr:row>
      <xdr:rowOff>182946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E740B1F-3395-4CC9-8156-DC627927DC44}"/>
            </a:ext>
          </a:extLst>
        </xdr:cNvPr>
        <xdr:cNvSpPr/>
      </xdr:nvSpPr>
      <xdr:spPr>
        <a:xfrm>
          <a:off x="164225" y="4637690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목재 도장용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오일스테인 자재비 거래명세서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2</xdr:col>
      <xdr:colOff>321879</xdr:colOff>
      <xdr:row>44</xdr:row>
      <xdr:rowOff>170794</xdr:rowOff>
    </xdr:from>
    <xdr:to>
      <xdr:col>3</xdr:col>
      <xdr:colOff>604470</xdr:colOff>
      <xdr:row>60</xdr:row>
      <xdr:rowOff>177624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F562EBE-1DC8-4D98-84FC-88C9664F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216" y="9036371"/>
          <a:ext cx="2498985" cy="3230676"/>
        </a:xfrm>
        <a:prstGeom prst="rect">
          <a:avLst/>
        </a:prstGeom>
      </xdr:spPr>
    </xdr:pic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경비실 입구 안전봉 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549519</xdr:colOff>
      <xdr:row>26</xdr:row>
      <xdr:rowOff>36635</xdr:rowOff>
    </xdr:from>
    <xdr:to>
      <xdr:col>6</xdr:col>
      <xdr:colOff>183171</xdr:colOff>
      <xdr:row>40</xdr:row>
      <xdr:rowOff>137349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D9E2DC2-71CD-43A6-B778-5F1F40975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49519" y="5275385"/>
          <a:ext cx="5458556" cy="2921579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15" zoomScale="70" zoomScaleNormal="70" workbookViewId="0">
      <selection activeCell="G31" sqref="G31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19" t="s">
        <v>7</v>
      </c>
      <c r="B2" s="119"/>
      <c r="C2" s="119"/>
      <c r="D2" s="119"/>
      <c r="E2" s="119"/>
      <c r="F2" s="119"/>
      <c r="G2" s="119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0" t="s">
        <v>104</v>
      </c>
      <c r="B7" s="121"/>
      <c r="C7" s="122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3" t="s">
        <v>103</v>
      </c>
      <c r="B9" s="124"/>
      <c r="C9" s="125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6"/>
      <c r="B11" s="127"/>
      <c r="C11" s="127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사백육십사만구천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'내역서(표준단가)'!O14</f>
        <v>527908.71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'내역서(표준단가)'!Q14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'내역서(표준단가)'!S14+'내역서(표준단가)'!U14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3892922.71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121069.89628099999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196301.42172634252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757315.85625319253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4649238.5662531927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4649000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42"/>
    </row>
    <row r="34" spans="2:3" s="3" customFormat="1" ht="15.75">
      <c r="B34" s="48"/>
      <c r="C34" s="143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2"/>
  <sheetViews>
    <sheetView showGridLines="0" zoomScale="70" zoomScaleNormal="70" workbookViewId="0">
      <selection activeCell="M11" sqref="M11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0.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109</v>
      </c>
      <c r="K5" s="105" t="s">
        <v>115</v>
      </c>
      <c r="L5" s="93" t="s">
        <v>122</v>
      </c>
      <c r="M5" s="116">
        <v>6</v>
      </c>
      <c r="N5" s="91"/>
      <c r="O5" s="82">
        <f t="shared" ref="O5:O12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105</v>
      </c>
      <c r="B6" s="80"/>
      <c r="C6" s="80"/>
      <c r="D6" s="80"/>
      <c r="E6" s="80"/>
      <c r="F6" s="85"/>
      <c r="G6" s="81"/>
      <c r="H6" s="81"/>
      <c r="I6" s="85"/>
      <c r="J6" s="92" t="s">
        <v>109</v>
      </c>
      <c r="K6" s="105" t="s">
        <v>116</v>
      </c>
      <c r="L6" s="93" t="s">
        <v>122</v>
      </c>
      <c r="M6" s="116">
        <v>5</v>
      </c>
      <c r="N6" s="91"/>
      <c r="O6" s="82">
        <f t="shared" si="0"/>
        <v>0</v>
      </c>
      <c r="P6" s="94">
        <v>167081</v>
      </c>
      <c r="Q6" s="82">
        <f t="shared" ref="Q6:Q12" si="4">M6*P6</f>
        <v>835405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106</v>
      </c>
      <c r="B7" s="80"/>
      <c r="C7" s="80"/>
      <c r="D7" s="80"/>
      <c r="E7" s="80"/>
      <c r="F7" s="85"/>
      <c r="G7" s="81"/>
      <c r="H7" s="81"/>
      <c r="I7" s="85"/>
      <c r="J7" s="92" t="s">
        <v>109</v>
      </c>
      <c r="K7" s="105" t="s">
        <v>117</v>
      </c>
      <c r="L7" s="93" t="s">
        <v>122</v>
      </c>
      <c r="M7" s="116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105</v>
      </c>
      <c r="B8" s="80"/>
      <c r="C8" s="80"/>
      <c r="D8" s="80"/>
      <c r="E8" s="80"/>
      <c r="F8" s="85"/>
      <c r="G8" s="81"/>
      <c r="H8" s="81"/>
      <c r="I8" s="85"/>
      <c r="J8" s="92" t="s">
        <v>110</v>
      </c>
      <c r="K8" s="105" t="s">
        <v>116</v>
      </c>
      <c r="L8" s="93" t="s">
        <v>122</v>
      </c>
      <c r="M8" s="116">
        <v>3</v>
      </c>
      <c r="N8" s="91"/>
      <c r="O8" s="82">
        <f t="shared" si="0"/>
        <v>0</v>
      </c>
      <c r="P8" s="94">
        <v>167081</v>
      </c>
      <c r="Q8" s="82">
        <f t="shared" si="4"/>
        <v>501243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 t="s">
        <v>107</v>
      </c>
      <c r="B9" s="80"/>
      <c r="C9" s="80"/>
      <c r="D9" s="80"/>
      <c r="E9" s="80"/>
      <c r="F9" s="85"/>
      <c r="G9" s="81"/>
      <c r="H9" s="81"/>
      <c r="I9" s="85"/>
      <c r="J9" s="92" t="s">
        <v>111</v>
      </c>
      <c r="K9" s="105" t="s">
        <v>118</v>
      </c>
      <c r="L9" s="93" t="s">
        <v>123</v>
      </c>
      <c r="M9" s="116">
        <v>6</v>
      </c>
      <c r="N9" s="91">
        <v>43086</v>
      </c>
      <c r="O9" s="82">
        <f t="shared" si="0"/>
        <v>215860.86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 t="s">
        <v>108</v>
      </c>
      <c r="B10" s="80"/>
      <c r="C10" s="80"/>
      <c r="D10" s="80"/>
      <c r="E10" s="80"/>
      <c r="F10" s="85"/>
      <c r="G10" s="81"/>
      <c r="H10" s="81"/>
      <c r="I10" s="85"/>
      <c r="J10" s="92" t="s">
        <v>112</v>
      </c>
      <c r="K10" s="105" t="s">
        <v>119</v>
      </c>
      <c r="L10" s="93" t="s">
        <v>124</v>
      </c>
      <c r="M10" s="116">
        <v>6</v>
      </c>
      <c r="N10" s="91">
        <v>25885</v>
      </c>
      <c r="O10" s="82">
        <f t="shared" si="0"/>
        <v>129683.84999999999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>
        <v>999999</v>
      </c>
      <c r="B11" s="80"/>
      <c r="C11" s="80"/>
      <c r="D11" s="80"/>
      <c r="E11" s="80"/>
      <c r="F11" s="85"/>
      <c r="G11" s="81"/>
      <c r="H11" s="81"/>
      <c r="I11" s="85"/>
      <c r="J11" s="92" t="s">
        <v>113</v>
      </c>
      <c r="K11" s="105" t="s">
        <v>120</v>
      </c>
      <c r="L11" s="93" t="s">
        <v>123</v>
      </c>
      <c r="M11" s="116">
        <v>6</v>
      </c>
      <c r="N11" s="91">
        <v>25900</v>
      </c>
      <c r="O11" s="82">
        <f t="shared" si="0"/>
        <v>129759</v>
      </c>
      <c r="P11" s="94"/>
      <c r="Q11" s="82">
        <f t="shared" si="4"/>
        <v>0</v>
      </c>
      <c r="R11" s="83"/>
      <c r="S11" s="82"/>
      <c r="T11" s="83"/>
      <c r="U11" s="82"/>
      <c r="V11" s="83"/>
      <c r="W11" s="95"/>
      <c r="X11" s="90"/>
    </row>
    <row r="12" spans="1:24" s="84" customFormat="1" ht="30" customHeight="1">
      <c r="A12" s="79">
        <v>999999</v>
      </c>
      <c r="B12" s="80"/>
      <c r="C12" s="80"/>
      <c r="D12" s="80"/>
      <c r="E12" s="80"/>
      <c r="F12" s="85"/>
      <c r="G12" s="81"/>
      <c r="H12" s="81"/>
      <c r="I12" s="85"/>
      <c r="J12" s="92" t="s">
        <v>114</v>
      </c>
      <c r="K12" s="105" t="s">
        <v>121</v>
      </c>
      <c r="L12" s="93" t="s">
        <v>125</v>
      </c>
      <c r="M12" s="116">
        <v>6</v>
      </c>
      <c r="N12" s="91">
        <v>10500</v>
      </c>
      <c r="O12" s="82">
        <f t="shared" si="0"/>
        <v>52605</v>
      </c>
      <c r="P12" s="94"/>
      <c r="Q12" s="82">
        <f t="shared" si="4"/>
        <v>0</v>
      </c>
      <c r="R12" s="83"/>
      <c r="S12" s="82"/>
      <c r="T12" s="83"/>
      <c r="U12" s="82"/>
      <c r="V12" s="83"/>
      <c r="W12" s="95"/>
      <c r="X12" s="90"/>
    </row>
    <row r="13" spans="1:24" s="84" customFormat="1" ht="30" customHeight="1">
      <c r="A13" s="79"/>
      <c r="B13" s="80"/>
      <c r="C13" s="80"/>
      <c r="D13" s="80"/>
      <c r="E13" s="80"/>
      <c r="F13" s="85"/>
      <c r="G13" s="81"/>
      <c r="H13" s="81"/>
      <c r="I13" s="85"/>
      <c r="J13" s="115"/>
      <c r="K13" s="118"/>
      <c r="L13" s="93"/>
      <c r="M13" s="116"/>
      <c r="N13" s="94"/>
      <c r="O13" s="82"/>
      <c r="P13" s="94"/>
      <c r="Q13" s="82"/>
      <c r="R13" s="83"/>
      <c r="S13" s="82"/>
      <c r="T13" s="83"/>
      <c r="U13" s="82"/>
      <c r="V13" s="83"/>
      <c r="W13" s="95"/>
      <c r="X13" s="90"/>
    </row>
    <row r="14" spans="1:24" s="87" customFormat="1" ht="30" customHeight="1">
      <c r="A14" s="106"/>
      <c r="B14" s="106"/>
      <c r="C14" s="106"/>
      <c r="D14" s="106"/>
      <c r="E14" s="106"/>
      <c r="F14" s="107"/>
      <c r="G14" s="107"/>
      <c r="H14" s="107"/>
      <c r="I14" s="107"/>
      <c r="J14" s="107"/>
      <c r="K14" s="107"/>
      <c r="L14" s="107"/>
      <c r="M14" s="107"/>
      <c r="N14" s="107"/>
      <c r="O14" s="108">
        <f>SUM(O5:O13)</f>
        <v>527908.71</v>
      </c>
      <c r="P14" s="107"/>
      <c r="Q14" s="108">
        <f>SUM(Q5:Q13)</f>
        <v>3365014</v>
      </c>
      <c r="R14" s="107"/>
      <c r="S14" s="108">
        <f>SUM(S5:S13)</f>
        <v>0</v>
      </c>
      <c r="T14" s="107"/>
      <c r="U14" s="108">
        <f>SUM(U5:U13)</f>
        <v>0</v>
      </c>
      <c r="V14" s="108">
        <f>SUM(V5:V13)</f>
        <v>1315926</v>
      </c>
      <c r="W14" s="109"/>
      <c r="X14" s="107"/>
    </row>
    <row r="15" spans="1:24" ht="30" customHeight="1">
      <c r="J15" s="128"/>
      <c r="K15" s="128"/>
      <c r="L15" s="128"/>
      <c r="M15" s="128"/>
      <c r="Q15" s="89"/>
    </row>
    <row r="16" spans="1:24" ht="30" customHeight="1">
      <c r="J16" s="128"/>
      <c r="K16" s="128"/>
      <c r="L16" s="128"/>
      <c r="M16" s="111"/>
      <c r="V16" s="89" t="s">
        <v>101</v>
      </c>
    </row>
    <row r="17" spans="10:13" ht="30" customHeight="1">
      <c r="J17" s="128"/>
      <c r="K17" s="128"/>
      <c r="L17" s="128"/>
      <c r="M17" s="111"/>
    </row>
    <row r="18" spans="10:13" ht="30" customHeight="1">
      <c r="J18" s="112"/>
      <c r="K18" s="112"/>
      <c r="L18" s="112"/>
      <c r="M18" s="111"/>
    </row>
    <row r="19" spans="10:13" ht="30" customHeight="1">
      <c r="J19" s="113"/>
      <c r="K19" s="113"/>
      <c r="L19" s="114"/>
      <c r="M19" s="111"/>
    </row>
    <row r="20" spans="10:13" ht="30" customHeight="1">
      <c r="J20" s="128"/>
      <c r="K20" s="128"/>
      <c r="L20" s="128"/>
      <c r="M20" s="114"/>
    </row>
    <row r="21" spans="10:13" ht="30" customHeight="1">
      <c r="J21" s="129"/>
      <c r="K21" s="129"/>
      <c r="L21" s="129"/>
      <c r="M21" s="110"/>
    </row>
    <row r="22" spans="10:13" ht="30" customHeight="1">
      <c r="J22" s="130"/>
      <c r="K22" s="129"/>
      <c r="L22" s="129"/>
      <c r="M22" s="110"/>
    </row>
  </sheetData>
  <mergeCells count="18">
    <mergeCell ref="J15:M15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7:L17"/>
    <mergeCell ref="J16:L16"/>
    <mergeCell ref="J21:L21"/>
    <mergeCell ref="J22:L22"/>
    <mergeCell ref="J20:L20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6" sqref="A6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5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L002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3</v>
      </c>
    </row>
    <row r="6" spans="1:6">
      <c r="A6" s="60" t="str">
        <f>'내역서(표준단가)'!A9</f>
        <v>M011101101500101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 t="str">
        <f>'내역서(표준단가)'!A10</f>
        <v>M030209201300601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topLeftCell="A6" zoomScale="110" zoomScaleNormal="110" workbookViewId="0">
      <selection activeCell="F4" sqref="F4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7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Upload-1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2025-01-21T03:04:52Z</dcterms:modified>
</cp:coreProperties>
</file>