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0 연간 긴급대응\01 정산 현황\01 건축\[정산중]기숙사 및 사택 긴급보수 작업(건축)-5차\"/>
    </mc:Choice>
  </mc:AlternateContent>
  <xr:revisionPtr revIDLastSave="0" documentId="13_ncr:1_{026E0A5A-5877-4FD4-AE8D-B5690477B3FF}" xr6:coauthVersionLast="47" xr6:coauthVersionMax="47" xr10:uidLastSave="{00000000-0000-0000-0000-000000000000}"/>
  <bookViews>
    <workbookView xWindow="-45" yWindow="0" windowWidth="14490" windowHeight="16245" xr2:uid="{00000000-000D-0000-FFFF-FFFF00000000}"/>
  </bookViews>
  <sheets>
    <sheet name="갑지" sheetId="16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6" l="1"/>
  <c r="Q5" i="19"/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6" i="19"/>
  <c r="O6" i="19"/>
  <c r="F2" i="1" l="1"/>
  <c r="E2" i="1"/>
  <c r="D2" i="1"/>
  <c r="C2" i="1"/>
  <c r="B2" i="1"/>
  <c r="U5" i="19" l="1"/>
  <c r="S5" i="19"/>
  <c r="Q7" i="19"/>
  <c r="O5" i="19"/>
  <c r="O7" i="19" s="1"/>
  <c r="A2" i="1"/>
  <c r="U7" i="19" l="1"/>
  <c r="S7" i="19"/>
  <c r="F16" i="16"/>
  <c r="F17" i="16"/>
  <c r="V5" i="19"/>
  <c r="V7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1" i="16" l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<sst xmlns="http://schemas.openxmlformats.org/spreadsheetml/2006/main" count="142" uniqueCount="113">
  <si>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</si>
  <si>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</si>
  <si>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</si>
  <si>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</si>
  <si>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</si>
  <si>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</si>
  <si>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</si>
  <si>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</si>
  <si>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</si>
  <si>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</si>
  <si>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</si>
  <si>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</si>
  <si>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</si>
  <si>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</si>
  <si>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</si>
  <si>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</si>
  <si>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</si>
  <si>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</si>
  <si>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</si>
  <si>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</si>
  <si>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</si>
  <si>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</si>
  <si>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</si>
  <si>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</si>
  <si>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</si>
  <si>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</si>
  <si>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</si>
  <si>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</si>
  <si>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</si>
  <si>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</si>
  <si>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</si>
  <si>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</si>
  <si>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</si>
  <si>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</si>
  <si>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</si>
  <si>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</si>
  <si>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</si>
  <si>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</si>
  <si>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</si>
  <si>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</si>
  <si>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</si>
  <si>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</si>
  <si>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</si>
  <si>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</si>
  <si>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</si>
  <si>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</si>
  <si>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</si>
  <si>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</si>
  <si>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</si>
  <si>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</si>
  <si>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</si>
  <si>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</si>
  <si>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</si>
  <si>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</si>
  <si>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</si>
  <si>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</si>
  <si>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</si>
  <si>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</si>
  <si>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</si>
  <si>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</si>
  <si>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</si>
  <si>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</si>
  <si>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</si>
  <si>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</si>
  <si>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</si>
  <si>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</si>
  <si>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</si>
  <si>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</si>
  <si>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</si>
  <si>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</si>
  <si>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</si>
  <si>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</si>
  <si>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</si>
  <si>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</si>
  <si>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</si>
  <si>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</si>
  <si>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</si>
  <si>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</si>
  <si>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</si>
  <si>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</si>
  <si>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</si>
  <si>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</si>
  <si>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</si>
  <si>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</si>
  <si>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</si>
  <si>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</si>
  <si>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</si>
  <si>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</si>
  <si>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</si>
  <si>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</si>
  <si>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</si>
  <si>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</si>
  <si>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</si>
  <si>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</si>
  <si>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</si>
  <si>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</si>
  <si>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</si>
  <si>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</si>
  <si>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</si>
  <si>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</si>
  <si>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</si>
  <si>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</si>
  <si>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</si>
  <si>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긴급보수 대응</t>
  </si>
  <si>
    <t>특별인부</t>
  </si>
  <si>
    <t>M/D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</si>
  <si>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</si>
  <si>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</si>
  <si>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</si>
  <si>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</si>
  <si>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긴급보수 작업(건축)-5차</t>
    <phoneticPr fontId="16" type="noConversion"/>
  </si>
  <si>
    <r>
      <t>4</t>
    </r>
    <r>
      <rPr>
        <sz val="10"/>
        <color rgb="FF000000"/>
        <rFont val="맑은 고딕"/>
        <family val="2"/>
        <charset val="129"/>
      </rPr>
      <t>차분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이월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방충망</t>
    </r>
    <r>
      <rPr>
        <sz val="10"/>
        <color rgb="FF000000"/>
        <rFont val="Arial"/>
        <family val="2"/>
      </rPr>
      <t xml:space="preserve">
2.62</t>
    </r>
    <r>
      <rPr>
        <sz val="10"/>
        <color rgb="FF000000"/>
        <rFont val="맑은 고딕"/>
        <family val="2"/>
        <charset val="129"/>
      </rPr>
      <t>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정산</t>
    </r>
    <r>
      <rPr>
        <sz val="10"/>
        <color rgb="FF000000"/>
        <rFont val="Arial"/>
        <family val="2"/>
      </rPr>
      <t xml:space="preserve">
5</t>
    </r>
    <r>
      <rPr>
        <sz val="10"/>
        <color rgb="FF000000"/>
        <rFont val="맑은 고딕"/>
        <family val="2"/>
        <charset val="129"/>
      </rPr>
      <t>차분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정산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방충망</t>
    </r>
    <r>
      <rPr>
        <sz val="10"/>
        <color rgb="FF000000"/>
        <rFont val="Arial"/>
        <family val="2"/>
      </rPr>
      <t xml:space="preserve">
3.73</t>
    </r>
    <r>
      <rPr>
        <sz val="10"/>
        <color rgb="FF000000"/>
        <rFont val="맑은 고딕"/>
        <family val="2"/>
        <charset val="129"/>
      </rPr>
      <t>개</t>
    </r>
    <r>
      <rPr>
        <sz val="10"/>
        <color rgb="FF000000"/>
        <rFont val="Arial"/>
        <family val="2"/>
      </rPr>
      <t xml:space="preserve">
6</t>
    </r>
    <r>
      <rPr>
        <sz val="10"/>
        <color rgb="FF000000"/>
        <rFont val="맑은 고딕"/>
        <family val="2"/>
        <charset val="129"/>
      </rPr>
      <t>차분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이월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방충망</t>
    </r>
    <r>
      <rPr>
        <sz val="10"/>
        <color rgb="FF000000"/>
        <rFont val="Arial"/>
        <family val="2"/>
      </rPr>
      <t xml:space="preserve">
20.27</t>
    </r>
    <phoneticPr fontId="9" type="noConversion"/>
  </si>
  <si>
    <t xml:space="preserve"> 견적일 : 2025 년  09월  24일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</si>
</sst>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  <numFmt numFmtId="189" formatCode="_-* #,##0.000_-;\-* #,##0.000_-;_-* &quot;-&quot;_-;_-@_-"/>
  </numFmts>
  <fonts count="5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10"/>
      <color rgb="FF000000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3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36" fillId="0" borderId="29" xfId="0" applyFont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189" fontId="34" fillId="0" borderId="28" xfId="1" applyNumberFormat="1" applyFont="1" applyFill="1" applyBorder="1" applyAlignment="1">
      <alignment horizontal="center"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topLeftCell="A10" zoomScale="70" zoomScaleNormal="70" workbookViewId="0">
      <selection activeCell="A10" sqref="A10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19" t="s">
        <v>7</v>
      </c>
      <c r="B2" s="119"/>
      <c r="C2" s="119"/>
      <c r="D2" s="119"/>
      <c r="E2" s="119"/>
      <c r="F2" s="119"/>
      <c r="G2" s="119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0" t="s">
        <v>110</v>
      </c>
      <c r="B7" s="121"/>
      <c r="C7" s="122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3" t="s">
        <v>112</v>
      </c>
      <c r="B9" s="124"/>
      <c r="C9" s="125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6"/>
      <c r="B11" s="127"/>
      <c r="C11" s="127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'내역서(표준단가)'!O7</f>
        <v>193532.125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'내역서(표준단가)'!Q7</f>
        <v>3571094.1824999996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'내역서(표준단가)'!S7+'내역서(표준단가)'!U7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3764626.3074999996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160699.23821249997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126595.288769625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16394.089895666439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36068.051243249996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127130.95289699998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117079.87816324999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207753.08408406458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791720.5832653559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</f>
        <v>4556346.8907653559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3"/>
    </row>
    <row r="34" spans="2:3" s="3" customFormat="1" ht="15.75">
      <c r="B34" s="48"/>
      <c r="C34" s="114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5"/>
  <sheetViews>
    <sheetView showGridLines="0" topLeftCell="J1" zoomScale="85" zoomScaleNormal="85" workbookViewId="0">
      <selection activeCell="N11" sqref="N11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21.5" style="77" customWidth="1"/>
    <col min="25" max="16384" width="9" style="77"/>
  </cols>
  <sheetData>
    <row r="1" spans="1:24" ht="30" customHeight="1">
      <c r="A1" s="131"/>
      <c r="B1" s="131"/>
      <c r="C1" s="131"/>
      <c r="D1" s="131"/>
      <c r="E1" s="131"/>
      <c r="F1" s="131"/>
      <c r="G1" s="131"/>
      <c r="H1" s="131"/>
      <c r="I1" s="131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1"/>
      <c r="B2" s="131"/>
      <c r="C2" s="131"/>
      <c r="D2" s="131"/>
      <c r="E2" s="131"/>
      <c r="F2" s="131"/>
      <c r="G2" s="131"/>
      <c r="H2" s="131"/>
      <c r="I2" s="131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2" t="s">
        <v>81</v>
      </c>
      <c r="K3" s="132"/>
      <c r="L3" s="132" t="s">
        <v>82</v>
      </c>
      <c r="M3" s="132" t="s">
        <v>83</v>
      </c>
      <c r="N3" s="134" t="s">
        <v>84</v>
      </c>
      <c r="O3" s="134"/>
      <c r="P3" s="134" t="s">
        <v>85</v>
      </c>
      <c r="Q3" s="134"/>
      <c r="R3" s="135" t="s">
        <v>86</v>
      </c>
      <c r="S3" s="135"/>
      <c r="T3" s="135" t="s">
        <v>87</v>
      </c>
      <c r="U3" s="135"/>
      <c r="V3" s="136" t="s">
        <v>88</v>
      </c>
      <c r="W3" s="138" t="s">
        <v>89</v>
      </c>
      <c r="X3" s="129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3"/>
      <c r="M4" s="133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7"/>
      <c r="W4" s="139"/>
      <c r="X4" s="130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103</v>
      </c>
      <c r="K5" s="105" t="s">
        <v>104</v>
      </c>
      <c r="L5" s="93" t="s">
        <v>105</v>
      </c>
      <c r="M5" s="142">
        <v>19.5</v>
      </c>
      <c r="N5" s="91"/>
      <c r="O5" s="82">
        <f t="shared" ref="O5:O6" si="0">SUM(N5:N5)*M5*$O$2</f>
        <v>0</v>
      </c>
      <c r="P5" s="94">
        <v>219321</v>
      </c>
      <c r="Q5" s="82">
        <f>M5*P5*Q2</f>
        <v>3571094.1824999996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3571094.1824999996</v>
      </c>
      <c r="W5" s="95"/>
      <c r="X5" s="90"/>
    </row>
    <row r="6" spans="1:24" s="84" customFormat="1" ht="72.75" customHeight="1">
      <c r="A6" s="79" t="s">
        <v>108</v>
      </c>
      <c r="B6" s="80"/>
      <c r="C6" s="80"/>
      <c r="D6" s="80"/>
      <c r="E6" s="80"/>
      <c r="F6" s="85"/>
      <c r="G6" s="81"/>
      <c r="H6" s="81"/>
      <c r="I6" s="85"/>
      <c r="J6" s="115" t="s">
        <v>106</v>
      </c>
      <c r="K6" s="105" t="s">
        <v>107</v>
      </c>
      <c r="L6" s="93" t="s">
        <v>109</v>
      </c>
      <c r="M6" s="142">
        <v>6.35</v>
      </c>
      <c r="N6" s="91">
        <v>36500</v>
      </c>
      <c r="O6" s="82">
        <f t="shared" si="0"/>
        <v>193532.125</v>
      </c>
      <c r="P6" s="94"/>
      <c r="Q6" s="82">
        <f t="shared" ref="Q6" si="4">M6*P6</f>
        <v>0</v>
      </c>
      <c r="R6" s="83"/>
      <c r="S6" s="82"/>
      <c r="T6" s="83"/>
      <c r="U6" s="82"/>
      <c r="V6" s="83"/>
      <c r="W6" s="95"/>
      <c r="X6" s="118" t="s">
        <v>111</v>
      </c>
    </row>
    <row r="7" spans="1:24" s="87" customFormat="1" ht="30" customHeight="1">
      <c r="A7" s="106"/>
      <c r="B7" s="106"/>
      <c r="C7" s="106"/>
      <c r="D7" s="106"/>
      <c r="E7" s="106"/>
      <c r="F7" s="107"/>
      <c r="G7" s="107"/>
      <c r="H7" s="107"/>
      <c r="I7" s="107"/>
      <c r="J7" s="107"/>
      <c r="K7" s="107"/>
      <c r="L7" s="107"/>
      <c r="M7" s="107"/>
      <c r="N7" s="107"/>
      <c r="O7" s="108">
        <f>SUM(O5:O6)</f>
        <v>193532.125</v>
      </c>
      <c r="P7" s="107"/>
      <c r="Q7" s="108">
        <f>SUM(Q5:Q6)</f>
        <v>3571094.1824999996</v>
      </c>
      <c r="R7" s="107"/>
      <c r="S7" s="108">
        <f>SUM(S5:S6)</f>
        <v>0</v>
      </c>
      <c r="T7" s="107"/>
      <c r="U7" s="108">
        <f>SUM(U5:U6)</f>
        <v>0</v>
      </c>
      <c r="V7" s="108">
        <f>SUM(V5:V6)</f>
        <v>3571094.1824999996</v>
      </c>
      <c r="W7" s="109"/>
      <c r="X7" s="107"/>
    </row>
    <row r="8" spans="1:24" ht="30" customHeight="1">
      <c r="J8" s="128"/>
      <c r="K8" s="128"/>
      <c r="L8" s="128"/>
      <c r="M8" s="128"/>
      <c r="Q8" s="89"/>
    </row>
    <row r="9" spans="1:24" ht="30" customHeight="1">
      <c r="J9" s="128"/>
      <c r="K9" s="128"/>
      <c r="L9" s="128"/>
      <c r="M9" s="111"/>
      <c r="N9" s="117"/>
      <c r="V9" s="89" t="s">
        <v>101</v>
      </c>
    </row>
    <row r="10" spans="1:24" ht="30" customHeight="1">
      <c r="J10" s="128"/>
      <c r="K10" s="128"/>
      <c r="L10" s="128"/>
      <c r="M10" s="111"/>
      <c r="N10" s="117"/>
      <c r="V10" s="89" t="s">
        <v>101</v>
      </c>
    </row>
    <row r="11" spans="1:24" ht="30" customHeight="1">
      <c r="J11" s="128"/>
      <c r="K11" s="128"/>
      <c r="L11" s="128"/>
      <c r="M11" s="111"/>
      <c r="N11" s="116"/>
      <c r="V11" s="89" t="s">
        <v>101</v>
      </c>
    </row>
    <row r="12" spans="1:24" ht="30" customHeight="1">
      <c r="J12" s="128"/>
      <c r="K12" s="128"/>
      <c r="L12" s="128"/>
      <c r="M12" s="111"/>
      <c r="N12" s="116"/>
      <c r="V12" s="89" t="s">
        <v>101</v>
      </c>
    </row>
    <row r="13" spans="1:24" ht="30" customHeight="1">
      <c r="J13" s="128"/>
      <c r="K13" s="128"/>
      <c r="L13" s="128"/>
      <c r="M13" s="111"/>
      <c r="N13" s="116"/>
      <c r="V13" s="89" t="s">
        <v>101</v>
      </c>
    </row>
    <row r="14" spans="1:24" ht="30" customHeight="1">
      <c r="J14" s="140"/>
      <c r="K14" s="140"/>
      <c r="L14" s="140"/>
      <c r="M14" s="110"/>
    </row>
    <row r="15" spans="1:24" ht="30" customHeight="1">
      <c r="J15" s="141"/>
      <c r="K15" s="140"/>
      <c r="L15" s="140"/>
      <c r="M15" s="110"/>
    </row>
  </sheetData>
  <mergeCells count="20">
    <mergeCell ref="J10:L10"/>
    <mergeCell ref="J9:L9"/>
    <mergeCell ref="J14:L14"/>
    <mergeCell ref="J15:L15"/>
    <mergeCell ref="J13:L13"/>
    <mergeCell ref="J11:L11"/>
    <mergeCell ref="J12:L12"/>
    <mergeCell ref="J8:M8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19.5</v>
      </c>
    </row>
    <row r="3" spans="1:6">
      <c r="A3" s="60" t="e">
        <f>'내역서(표준단가)'!#REF!</f>
        <v>#REF!</v>
      </c>
      <c r="B3" s="61" t="e">
        <f>'내역서(표준단가)'!#REF!</f>
        <v>#REF!</v>
      </c>
      <c r="C3" s="61" t="e">
        <f>'내역서(표준단가)'!#REF!</f>
        <v>#REF!</v>
      </c>
      <c r="D3" s="61" t="e">
        <f>'내역서(표준단가)'!#REF!</f>
        <v>#REF!</v>
      </c>
      <c r="E3" s="61" t="e">
        <f>'내역서(표준단가)'!#REF!</f>
        <v>#REF!</v>
      </c>
      <c r="F3" s="61" t="e">
        <f>'내역서(표준단가)'!#REF!</f>
        <v>#REF!</v>
      </c>
    </row>
    <row r="4" spans="1:6">
      <c r="A4" s="60" t="e">
        <f>'내역서(표준단가)'!#REF!</f>
        <v>#REF!</v>
      </c>
      <c r="B4" s="61" t="e">
        <f>'내역서(표준단가)'!#REF!</f>
        <v>#REF!</v>
      </c>
      <c r="C4" s="61" t="e">
        <f>'내역서(표준단가)'!#REF!</f>
        <v>#REF!</v>
      </c>
      <c r="D4" s="61" t="e">
        <f>'내역서(표준단가)'!#REF!</f>
        <v>#REF!</v>
      </c>
      <c r="E4" s="61" t="e">
        <f>'내역서(표준단가)'!#REF!</f>
        <v>#REF!</v>
      </c>
      <c r="F4" s="61" t="e">
        <f>'내역서(표준단가)'!#REF!</f>
        <v>#REF!</v>
      </c>
    </row>
    <row r="5" spans="1:6">
      <c r="A5" s="60" t="str">
        <f>'내역서(표준단가)'!A6</f>
        <v>M020450310340103</v>
      </c>
      <c r="B5" s="61">
        <f>'내역서(표준단가)'!F6</f>
        <v>0</v>
      </c>
      <c r="C5" s="61">
        <f>'내역서(표준단가)'!G6</f>
        <v>0</v>
      </c>
      <c r="D5" s="61">
        <f>'내역서(표준단가)'!H6</f>
        <v>0</v>
      </c>
      <c r="E5" s="61">
        <f>'내역서(표준단가)'!I6</f>
        <v>0</v>
      </c>
      <c r="F5" s="61">
        <f>'내역서(표준단가)'!M6</f>
        <v>6.35</v>
      </c>
    </row>
    <row r="6" spans="1:6">
      <c r="A6" s="60" t="e">
        <f>'내역서(표준단가)'!#REF!</f>
        <v>#REF!</v>
      </c>
      <c r="B6" s="61" t="e">
        <f>'내역서(표준단가)'!#REF!</f>
        <v>#REF!</v>
      </c>
      <c r="C6" s="61" t="e">
        <f>'내역서(표준단가)'!#REF!</f>
        <v>#REF!</v>
      </c>
      <c r="D6" s="61" t="e">
        <f>'내역서(표준단가)'!#REF!</f>
        <v>#REF!</v>
      </c>
      <c r="E6" s="61" t="e">
        <f>'내역서(표준단가)'!#REF!</f>
        <v>#REF!</v>
      </c>
      <c r="F6" s="61" t="e">
        <f>'내역서(표준단가)'!#REF!</f>
        <v>#REF!</v>
      </c>
    </row>
    <row r="7" spans="1:6">
      <c r="A7" s="60" t="e">
        <f>'내역서(표준단가)'!#REF!</f>
        <v>#REF!</v>
      </c>
      <c r="B7" s="61" t="e">
        <f>'내역서(표준단가)'!#REF!</f>
        <v>#REF!</v>
      </c>
      <c r="C7" s="61" t="e">
        <f>'내역서(표준단가)'!#REF!</f>
        <v>#REF!</v>
      </c>
      <c r="D7" s="61" t="e">
        <f>'내역서(표준단가)'!#REF!</f>
        <v>#REF!</v>
      </c>
      <c r="E7" s="61" t="e">
        <f>'내역서(표준단가)'!#REF!</f>
        <v>#REF!</v>
      </c>
      <c r="F7" s="61" t="e">
        <f>'내역서(표준단가)'!#REF!</f>
        <v>#REF!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2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2025-09-24T05:36:54Z</dcterms:modified>
</cp:coreProperties>
</file>