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7 사택 어린이집 전열교환기 고효율 필터교체\"/>
    </mc:Choice>
  </mc:AlternateContent>
  <xr:revisionPtr revIDLastSave="0" documentId="13_ncr:1_{7F8FAD7C-1610-44A5-8D6A-58797FBE052D}" xr6:coauthVersionLast="47" xr6:coauthVersionMax="47" xr10:uidLastSave="{00000000-0000-0000-0000-000000000000}"/>
  <bookViews>
    <workbookView xWindow="-60" yWindow="-60" windowWidth="28920" windowHeight="15600" tabRatio="815" activeTab="1" xr2:uid="{E1EF1831-CDB9-4671-94D0-1ADD41B81FB1}"/>
  </bookViews>
  <sheets>
    <sheet name="갑지" sheetId="20" r:id="rId1"/>
    <sheet name="내역서(표준단가)" sheetId="19" r:id="rId2"/>
    <sheet name="시중가-전열소자(단가계약 없음)" sheetId="29" r:id="rId3"/>
    <sheet name="고효율 필터 사진" sheetId="28" r:id="rId4"/>
    <sheet name="전열교환기 자료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19" l="1"/>
  <c r="Q10" i="19"/>
  <c r="R10" i="19"/>
  <c r="P9" i="19"/>
  <c r="Q9" i="19" s="1"/>
  <c r="R9" i="19" s="1"/>
  <c r="P7" i="19"/>
  <c r="Q7" i="19" s="1"/>
  <c r="P5" i="19"/>
  <c r="Q5" i="19" s="1"/>
  <c r="Q11" i="19" s="1"/>
  <c r="H18" i="20" s="1"/>
  <c r="H20" i="20" s="1"/>
  <c r="O9" i="19"/>
  <c r="O8" i="19"/>
  <c r="R8" i="19" s="1"/>
  <c r="O7" i="19"/>
  <c r="R7" i="19" s="1"/>
  <c r="O6" i="19"/>
  <c r="R6" i="19"/>
  <c r="O5" i="19"/>
  <c r="O11" i="19" s="1"/>
  <c r="H32" i="29"/>
  <c r="D20" i="29"/>
  <c r="G20" i="29" s="1"/>
  <c r="H20" i="29" s="1"/>
  <c r="G25" i="29"/>
  <c r="H25" i="29"/>
  <c r="G24" i="29"/>
  <c r="H24" i="29" s="1"/>
  <c r="G23" i="29"/>
  <c r="H23" i="29" s="1"/>
  <c r="G22" i="29"/>
  <c r="H22" i="29" s="1"/>
  <c r="G21" i="29"/>
  <c r="H21" i="29"/>
  <c r="G19" i="29"/>
  <c r="H19" i="29" s="1"/>
  <c r="H27" i="20"/>
  <c r="R11" i="19" l="1"/>
  <c r="H15" i="20"/>
  <c r="H17" i="20" s="1"/>
  <c r="R5" i="19"/>
  <c r="G34" i="29"/>
  <c r="H34" i="29" l="1"/>
  <c r="B10" i="29"/>
  <c r="H30" i="20"/>
  <c r="H31" i="20"/>
  <c r="F31" i="20" l="1"/>
  <c r="C8" i="20"/>
</calcChain>
</file>

<file path=xl/sharedStrings.xml><?xml version="1.0" encoding="utf-8"?>
<sst xmlns="http://schemas.openxmlformats.org/spreadsheetml/2006/main" count="178" uniqueCount="166">
  <si>
    <t>작성일로 부터 30일</t>
  </si>
  <si>
    <t>견적일자</t>
    <phoneticPr fontId="4" type="noConversion"/>
  </si>
  <si>
    <t>VAT별도</t>
    <phoneticPr fontId="2" type="noConversion"/>
  </si>
  <si>
    <t>구  성  비</t>
    <phoneticPr fontId="2" type="noConversion"/>
  </si>
  <si>
    <t>재료비</t>
    <phoneticPr fontId="2" type="noConversion"/>
  </si>
  <si>
    <t>직접재료비</t>
    <phoneticPr fontId="2" type="noConversion"/>
  </si>
  <si>
    <t>간접재료비</t>
    <phoneticPr fontId="2" type="noConversion"/>
  </si>
  <si>
    <t>소    계</t>
    <phoneticPr fontId="2" type="noConversion"/>
  </si>
  <si>
    <t>인건비</t>
    <phoneticPr fontId="2" type="noConversion"/>
  </si>
  <si>
    <t>직접노무비</t>
    <phoneticPr fontId="2" type="noConversion"/>
  </si>
  <si>
    <t>간접노무비</t>
    <phoneticPr fontId="2" type="noConversion"/>
  </si>
  <si>
    <t>안전관리비</t>
    <phoneticPr fontId="2" type="noConversion"/>
  </si>
  <si>
    <t>산재보험료</t>
    <phoneticPr fontId="2" type="noConversion"/>
  </si>
  <si>
    <t>일반관리비</t>
    <phoneticPr fontId="2" type="noConversion"/>
  </si>
  <si>
    <t>단수정리</t>
    <phoneticPr fontId="2" type="noConversion"/>
  </si>
  <si>
    <t>합    계</t>
    <phoneticPr fontId="2" type="noConversion"/>
  </si>
  <si>
    <t>특이사항</t>
    <phoneticPr fontId="4" type="noConversion"/>
  </si>
  <si>
    <t>고객담당자  :</t>
    <phoneticPr fontId="4" type="noConversion"/>
  </si>
  <si>
    <t>연락처 :</t>
    <phoneticPr fontId="4" type="noConversion"/>
  </si>
  <si>
    <t>Fax :</t>
    <phoneticPr fontId="4" type="noConversion"/>
  </si>
  <si>
    <t>042-486-4116</t>
    <phoneticPr fontId="2" type="noConversion"/>
  </si>
  <si>
    <t>見    積    書</t>
    <phoneticPr fontId="2" type="noConversion"/>
  </si>
  <si>
    <t>구   분</t>
    <phoneticPr fontId="4" type="noConversion"/>
  </si>
  <si>
    <t>간  접
공사비</t>
    <phoneticPr fontId="2" type="noConversion"/>
  </si>
  <si>
    <t>항     목</t>
    <phoneticPr fontId="2" type="noConversion"/>
  </si>
  <si>
    <t>비     고</t>
    <phoneticPr fontId="2" type="noConversion"/>
  </si>
  <si>
    <t>금   액  (원)</t>
    <phoneticPr fontId="4" type="noConversion"/>
  </si>
  <si>
    <t>등록번호</t>
    <phoneticPr fontId="2" type="noConversion"/>
  </si>
  <si>
    <t>106-86-40809</t>
    <phoneticPr fontId="2" type="noConversion"/>
  </si>
  <si>
    <t>상호</t>
    <phoneticPr fontId="2" type="noConversion"/>
  </si>
  <si>
    <t>하이엠솔루텍 주식회사</t>
    <phoneticPr fontId="2" type="noConversion"/>
  </si>
  <si>
    <t>대표자</t>
    <phoneticPr fontId="2" type="noConversion"/>
  </si>
  <si>
    <t>사업장
주소</t>
    <phoneticPr fontId="2" type="noConversion"/>
  </si>
  <si>
    <t>업태</t>
    <phoneticPr fontId="2" type="noConversion"/>
  </si>
  <si>
    <t>종목</t>
    <phoneticPr fontId="2" type="noConversion"/>
  </si>
  <si>
    <t>전화</t>
    <phoneticPr fontId="2" type="noConversion"/>
  </si>
  <si>
    <t>팩스</t>
    <phoneticPr fontId="2" type="noConversion"/>
  </si>
  <si>
    <t>유효기간</t>
    <phoneticPr fontId="2" type="noConversion"/>
  </si>
  <si>
    <t>견적금액
(VAT별도)</t>
    <phoneticPr fontId="4" type="noConversion"/>
  </si>
  <si>
    <t>계 약 명</t>
    <phoneticPr fontId="2" type="noConversion"/>
  </si>
  <si>
    <t>합계</t>
    <phoneticPr fontId="2" type="noConversion"/>
  </si>
  <si>
    <t>■ 상세 내역</t>
    <phoneticPr fontId="2" type="noConversion"/>
  </si>
  <si>
    <t>고용보험료</t>
    <phoneticPr fontId="2" type="noConversion"/>
  </si>
  <si>
    <t>Ⅰ. 견적내역</t>
    <phoneticPr fontId="4" type="noConversion"/>
  </si>
  <si>
    <t>인건비의 0.87%</t>
    <phoneticPr fontId="2" type="noConversion"/>
  </si>
  <si>
    <t>국민건강보험료</t>
    <phoneticPr fontId="2" type="noConversion"/>
  </si>
  <si>
    <t>국민연금보험료</t>
    <phoneticPr fontId="2" type="noConversion"/>
  </si>
  <si>
    <t>노인장기요양보험료</t>
    <phoneticPr fontId="2" type="noConversion"/>
  </si>
  <si>
    <t>이    윤</t>
    <phoneticPr fontId="2" type="noConversion"/>
  </si>
  <si>
    <t>(재료비+인건비+간접공사비)의 5%</t>
    <phoneticPr fontId="2" type="noConversion"/>
  </si>
  <si>
    <t>대</t>
    <phoneticPr fontId="2" type="noConversion"/>
  </si>
  <si>
    <t>서비스 외</t>
    <phoneticPr fontId="2" type="noConversion"/>
  </si>
  <si>
    <t>품   명</t>
    <phoneticPr fontId="2" type="noConversion"/>
  </si>
  <si>
    <t>규   격</t>
    <phoneticPr fontId="2" type="noConversion"/>
  </si>
  <si>
    <t>단 위</t>
    <phoneticPr fontId="2" type="noConversion"/>
  </si>
  <si>
    <t>수 량</t>
    <phoneticPr fontId="2" type="noConversion"/>
  </si>
  <si>
    <t>단 가</t>
    <phoneticPr fontId="2" type="noConversion"/>
  </si>
  <si>
    <t>금 액</t>
    <phoneticPr fontId="2" type="noConversion"/>
  </si>
  <si>
    <t>노 무 비</t>
    <phoneticPr fontId="5" type="noConversion"/>
  </si>
  <si>
    <t>재 료 비</t>
    <phoneticPr fontId="5" type="noConversion"/>
  </si>
  <si>
    <t>합   계</t>
    <phoneticPr fontId="5" type="noConversion"/>
  </si>
  <si>
    <t>비   고</t>
    <phoneticPr fontId="2" type="noConversion"/>
  </si>
  <si>
    <t>042-486-4116</t>
    <phoneticPr fontId="2" type="noConversion"/>
  </si>
  <si>
    <t>전기,전자기기수리,에어컨세척</t>
    <phoneticPr fontId="2" type="noConversion"/>
  </si>
  <si>
    <t>엘지화학사택 어린이집 貴中</t>
    <phoneticPr fontId="4" type="noConversion"/>
  </si>
  <si>
    <t xml:space="preserve"> 유 광 열</t>
    <phoneticPr fontId="2" type="noConversion"/>
  </si>
  <si>
    <t>(재료비+직접노무비)의 3.09%</t>
    <phoneticPr fontId="2" type="noConversion"/>
  </si>
  <si>
    <t>인건비의 4.05%</t>
    <phoneticPr fontId="2" type="noConversion"/>
  </si>
  <si>
    <t>인건비의 3.12%</t>
    <phoneticPr fontId="2" type="noConversion"/>
  </si>
  <si>
    <t>인건비의 4.5%</t>
    <phoneticPr fontId="2" type="noConversion"/>
  </si>
  <si>
    <t>건강보험료의 7.38%</t>
    <phoneticPr fontId="2" type="noConversion"/>
  </si>
  <si>
    <t>(인건비+간접공사비+일반관리비)의 10%이내</t>
    <phoneticPr fontId="2" type="noConversion"/>
  </si>
  <si>
    <t xml:space="preserve">  아래와 같이 전열소자 에어세척 및 고효율필터 교체에 대한 상세내역을 제출합니다.</t>
    <phoneticPr fontId="2" type="noConversion"/>
  </si>
  <si>
    <t xml:space="preserve">
1. 견적 외 SCOPE 제외
2. VAT별도금액
</t>
    <phoneticPr fontId="2" type="noConversion"/>
  </si>
  <si>
    <t>1. 어린이집 전열교환기 고효율필터 교체 및 소자 기본필터 교체</t>
    <phoneticPr fontId="2" type="noConversion"/>
  </si>
  <si>
    <t xml:space="preserve"> </t>
    <phoneticPr fontId="2" type="noConversion"/>
  </si>
  <si>
    <t>견적일자</t>
    <phoneticPr fontId="2" type="noConversion"/>
  </si>
  <si>
    <t>합계금액</t>
    <phoneticPr fontId="2" type="noConversion"/>
  </si>
  <si>
    <t>견  적  내  용</t>
    <phoneticPr fontId="2" type="noConversion"/>
  </si>
  <si>
    <t>LZ-H154GB</t>
    <phoneticPr fontId="2" type="noConversion"/>
  </si>
  <si>
    <t>3. 유효기간 : 견적일로 부터 15일</t>
    <phoneticPr fontId="2" type="noConversion"/>
  </si>
  <si>
    <t>계약단가 + 시중가</t>
    <phoneticPr fontId="2" type="noConversion"/>
  </si>
  <si>
    <t>시중가</t>
    <phoneticPr fontId="2" type="noConversion"/>
  </si>
  <si>
    <t>고효율 필터(LZ-H504SB)</t>
    <phoneticPr fontId="2" type="noConversion"/>
  </si>
  <si>
    <t>전열교환기</t>
    <phoneticPr fontId="2" type="noConversion"/>
  </si>
  <si>
    <t>어린이집 전열교환기 필터 교체</t>
    <phoneticPr fontId="2" type="noConversion"/>
  </si>
  <si>
    <t>서울 강서구 마곡중앙5로 18, 10, 11층</t>
    <phoneticPr fontId="2" type="noConversion"/>
  </si>
  <si>
    <t>010-7206-1096</t>
    <phoneticPr fontId="2" type="noConversion"/>
  </si>
  <si>
    <t>◎전열교환기 고효율 필터 사진</t>
    <phoneticPr fontId="2" type="noConversion"/>
  </si>
  <si>
    <t>일반필터, 고효율 필터 비교사진</t>
    <phoneticPr fontId="2" type="noConversion"/>
  </si>
  <si>
    <t>고효율 필터 사진1</t>
    <phoneticPr fontId="2" type="noConversion"/>
  </si>
  <si>
    <t>고효율 필터 사진2</t>
    <phoneticPr fontId="2" type="noConversion"/>
  </si>
  <si>
    <t xml:space="preserve">견 적 서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</si>
  <si>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</si>
  <si>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</si>
  <si>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LG화학 어린이집 귀하 </t>
    <phoneticPr fontId="2" type="noConversion"/>
  </si>
  <si>
    <t xml:space="preserve">    106-86-40809</t>
    <phoneticPr fontId="2" type="noConversion"/>
  </si>
  <si>
    <t xml:space="preserve">   하이엠솔루텍주식회사</t>
    <phoneticPr fontId="2" type="noConversion"/>
  </si>
  <si>
    <t>S V C명</t>
    <phoneticPr fontId="2" type="noConversion"/>
  </si>
  <si>
    <t xml:space="preserve">                      서울 강서구 마곡중앙5로 18, 10, 11층 </t>
    <phoneticPr fontId="2" type="noConversion"/>
  </si>
  <si>
    <t>수리일자</t>
    <phoneticPr fontId="2" type="noConversion"/>
  </si>
  <si>
    <t>협의</t>
    <phoneticPr fontId="2" type="noConversion"/>
  </si>
  <si>
    <r>
      <t xml:space="preserve">                      </t>
    </r>
    <r>
      <rPr>
        <sz val="12"/>
        <rFont val="LG스마트체2.0 SemiBold"/>
        <family val="3"/>
        <charset val="129"/>
      </rPr>
      <t>(메이플레이스빌딩)</t>
    </r>
    <phoneticPr fontId="2" type="noConversion"/>
  </si>
  <si>
    <t>지불조건</t>
    <phoneticPr fontId="2" type="noConversion"/>
  </si>
  <si>
    <t>카드/계산서</t>
    <phoneticPr fontId="2" type="noConversion"/>
  </si>
  <si>
    <t xml:space="preserve">                      TEL.   010-3806-6919</t>
    <phoneticPr fontId="2" type="noConversion"/>
  </si>
  <si>
    <t xml:space="preserve">                      FAX.  042-486-4116</t>
    <phoneticPr fontId="2" type="noConversion"/>
  </si>
  <si>
    <t xml:space="preserve">     대표이사 : 유 광 열</t>
    <phoneticPr fontId="2" type="noConversion"/>
  </si>
  <si>
    <t>하기와 같이 견적을 제출합니다.</t>
    <phoneticPr fontId="2" type="noConversion"/>
  </si>
  <si>
    <t>※(VAT 포함)</t>
    <phoneticPr fontId="2" type="noConversion"/>
  </si>
  <si>
    <t xml:space="preserve"> 구분</t>
    <phoneticPr fontId="2" type="noConversion"/>
  </si>
  <si>
    <t>품명</t>
    <phoneticPr fontId="2" type="noConversion"/>
  </si>
  <si>
    <t>규격</t>
    <phoneticPr fontId="2" type="noConversion"/>
  </si>
  <si>
    <t>단가</t>
    <phoneticPr fontId="2" type="noConversion"/>
  </si>
  <si>
    <t>단위</t>
    <phoneticPr fontId="2" type="noConversion"/>
  </si>
  <si>
    <t>수량</t>
    <phoneticPr fontId="2" type="noConversion"/>
  </si>
  <si>
    <t>금액</t>
    <phoneticPr fontId="2" type="noConversion"/>
  </si>
  <si>
    <t>(DESCRIPTION)</t>
    <phoneticPr fontId="2" type="noConversion"/>
  </si>
  <si>
    <t>(상 세 구 분)</t>
    <phoneticPr fontId="2" type="noConversion"/>
  </si>
  <si>
    <t>(2ea 1set)</t>
    <phoneticPr fontId="2" type="noConversion"/>
  </si>
  <si>
    <t>(Q/T)</t>
    <phoneticPr fontId="2" type="noConversion"/>
  </si>
  <si>
    <t>(TOTALPRICE)</t>
    <phoneticPr fontId="2" type="noConversion"/>
  </si>
  <si>
    <t>공임비</t>
    <phoneticPr fontId="2" type="noConversion"/>
  </si>
  <si>
    <t>대</t>
    <phoneticPr fontId="2" type="noConversion"/>
  </si>
  <si>
    <t>자재비</t>
    <phoneticPr fontId="2" type="noConversion"/>
  </si>
  <si>
    <t>LZ-H804SB</t>
    <phoneticPr fontId="2" type="noConversion"/>
  </si>
  <si>
    <t>EA</t>
    <phoneticPr fontId="2" type="noConversion"/>
  </si>
  <si>
    <t>EA</t>
    <phoneticPr fontId="2" type="noConversion"/>
  </si>
  <si>
    <t>LZ-H504SB</t>
    <phoneticPr fontId="2" type="noConversion"/>
  </si>
  <si>
    <t>EA</t>
    <phoneticPr fontId="2" type="noConversion"/>
  </si>
  <si>
    <t>합계</t>
    <phoneticPr fontId="2" type="noConversion"/>
  </si>
  <si>
    <t>비 고</t>
    <phoneticPr fontId="2" type="noConversion"/>
  </si>
  <si>
    <t>1. VAT 포함</t>
    <phoneticPr fontId="2" type="noConversion"/>
  </si>
  <si>
    <t>2. 견적 외 사항 제외</t>
    <phoneticPr fontId="2" type="noConversion"/>
  </si>
  <si>
    <t>4. 담 당 자  : 권용주 주임 (010-7206-1096)</t>
    <phoneticPr fontId="2" type="noConversion"/>
  </si>
  <si>
    <t>5. 사 무 실  :  FAX (042-486-4116)</t>
    <phoneticPr fontId="2" type="noConversion"/>
  </si>
  <si>
    <t>6. 입금계좌 : 우리은행 1005-501-085730   하이엠솔루텍주식회사</t>
    <phoneticPr fontId="2" type="noConversion"/>
  </si>
  <si>
    <t>공임비(소자세척포함)</t>
    <phoneticPr fontId="2" type="noConversion"/>
  </si>
  <si>
    <t>고효율 필터(LZ-H804SB)</t>
    <phoneticPr fontId="2" type="noConversion"/>
  </si>
  <si>
    <t>일반 필터(LZ-H804SB)</t>
    <phoneticPr fontId="2" type="noConversion"/>
  </si>
  <si>
    <t>일반 필터(LZ-H504SB)</t>
    <phoneticPr fontId="2" type="noConversion"/>
  </si>
  <si>
    <t>대</t>
    <phoneticPr fontId="2" type="noConversion"/>
  </si>
  <si>
    <t>디퓨저 청소</t>
    <phoneticPr fontId="2" type="noConversion"/>
  </si>
  <si>
    <t>공임비</t>
    <phoneticPr fontId="2" type="noConversion"/>
  </si>
  <si>
    <t>EA</t>
    <phoneticPr fontId="2" type="noConversion"/>
  </si>
  <si>
    <t>디퓨져 청소</t>
    <phoneticPr fontId="2" type="noConversion"/>
  </si>
  <si>
    <t>EA</t>
    <phoneticPr fontId="2" type="noConversion"/>
  </si>
  <si>
    <t>전열소자 세척 및 필터교체</t>
    <phoneticPr fontId="2" type="noConversion"/>
  </si>
  <si>
    <t>일반 필터(LZ-H154GB)
 (미세먼지필터부착)</t>
    <phoneticPr fontId="2" type="noConversion"/>
  </si>
  <si>
    <t>고효율필터(AAA77170102)</t>
    <phoneticPr fontId="2" type="noConversion"/>
  </si>
  <si>
    <t>AAA77170102</t>
    <phoneticPr fontId="2" type="noConversion"/>
  </si>
  <si>
    <t>5231A30003B</t>
    <phoneticPr fontId="2" type="noConversion"/>
  </si>
  <si>
    <t>AAA77170101</t>
    <phoneticPr fontId="2" type="noConversion"/>
  </si>
  <si>
    <t>5231A30003D</t>
    <phoneticPr fontId="2" type="noConversion"/>
  </si>
  <si>
    <t>5231A30003E</t>
    <phoneticPr fontId="2" type="noConversion"/>
  </si>
  <si>
    <t>대당 필터 1개</t>
    <phoneticPr fontId="2" type="noConversion"/>
  </si>
  <si>
    <t>대당 필터 2개</t>
    <phoneticPr fontId="2" type="noConversion"/>
  </si>
  <si>
    <t>대당 필터 2개</t>
    <phoneticPr fontId="2" type="noConversion"/>
  </si>
  <si>
    <t>대당 필터 1개</t>
    <phoneticPr fontId="2" type="noConversion"/>
  </si>
  <si>
    <t>권용주 프로</t>
    <phoneticPr fontId="2" type="noConversion"/>
  </si>
  <si>
    <t>010-7206-1096</t>
    <phoneticPr fontId="2" type="noConversion"/>
  </si>
  <si>
    <t>필터(5231A30003B)</t>
    <phoneticPr fontId="2" type="noConversion"/>
  </si>
  <si>
    <t>필터(5231A30003D)</t>
    <phoneticPr fontId="2" type="noConversion"/>
  </si>
  <si>
    <t>고효율필터(AAA77170101)</t>
    <phoneticPr fontId="2" type="noConversion"/>
  </si>
  <si>
    <t>필터(5231A30003E)</t>
    <phoneticPr fontId="2" type="noConversion"/>
  </si>
  <si>
    <t>노무비 주말할증 (노무비 제외)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</si>
</sst>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176" formatCode="#,##0_);[Red]\(#,##0\)"/>
    <numFmt numFmtId="177" formatCode="#,##0_ ;[Red]\-#,##0\ "/>
    <numFmt numFmtId="178" formatCode="_-* #,##0_-;\-* #,##0_-;_-* &quot;-&quot;??_-;_-@_-"/>
    <numFmt numFmtId="179" formatCode="_-* #,##0.0_-;\-* #,##0.0_-;_-* &quot;-&quot;?_-;_-@_-"/>
    <numFmt numFmtId="180" formatCode="[DBNum4]&quot;일&quot;&quot;금&quot;[$-412]General&quot;원&quot;&quot;정&quot;"/>
    <numFmt numFmtId="181" formatCode="_-* #,##0_-;&quot;₩&quot;\!\-* #,##0_-;_-* &quot;-&quot;_-;_-@_-"/>
    <numFmt numFmtId="182" formatCode="_ * #,##0_ ;_ * \-#,##0_ ;_ * &quot;-&quot;_ ;_ @_ "/>
    <numFmt numFmtId="183" formatCode="_-&quot;₩&quot;* #,##0.00_-;&quot;₩&quot;&quot;₩&quot;\!\!\!\-&quot;₩&quot;* #,##0.00_-;_-&quot;₩&quot;* &quot;-&quot;??_-;_-@_-"/>
    <numFmt numFmtId="184" formatCode="_ * #,##0.00_ ;_ * \-#,##0.00_ ;_ * &quot;-&quot;??_ ;_ @_ "/>
    <numFmt numFmtId="185" formatCode="_(&quot;$&quot;* #,##0_);_(&quot;$&quot;* \(#,##0\);_(&quot;$&quot;* &quot;-&quot;_);_(@_)"/>
    <numFmt numFmtId="186" formatCode="_(&quot;$&quot;* #,##0.00_);_(&quot;$&quot;* \(#,##0.00\);_(&quot;$&quot;* &quot;-&quot;??_);_(@_)"/>
    <numFmt numFmtId="187" formatCode="_-&quot;₩&quot;* #,##0_-;&quot;₩&quot;&quot;₩&quot;\!\!\-&quot;₩&quot;* #,##0_-;_-&quot;₩&quot;* &quot;-&quot;_-;_-@_-"/>
    <numFmt numFmtId="188" formatCode="_-&quot;₩&quot;* #,##0.00_-;&quot;₩&quot;&quot;₩&quot;\!\!\-&quot;₩&quot;* #,##0.00_-;_-&quot;₩&quot;* &quot;-&quot;??_-;_-@_-"/>
    <numFmt numFmtId="189" formatCode="_-* #,##0.00_-;&quot;₩&quot;\!\-* #,##0.00_-;_-* &quot;-&quot;??_-;_-@_-"/>
    <numFmt numFmtId="190" formatCode="_-* #,##0.0_-;&quot;₩&quot;&quot;₩&quot;\!\!\-* #,##0.0_-;_-* &quot;-&quot;_-;_-@_-"/>
    <numFmt numFmtId="191" formatCode="?/?#"/>
    <numFmt numFmtId="192" formatCode="#,##0.000_ "/>
    <numFmt numFmtId="193" formatCode="0.0_);[Red]&quot;₩&quot;\!\(0.0&quot;₩&quot;\!\)"/>
    <numFmt numFmtId="194" formatCode="0;_Ͽ"/>
    <numFmt numFmtId="195" formatCode="0_);[Red]\(0\)"/>
    <numFmt numFmtId="196" formatCode="yyyy&quot;년&quot;\ m&quot;월&quot;\ d&quot;일&quot;;@"/>
  </numFmts>
  <fonts count="5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36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"/>
      <name val="MS Sans Serif"/>
      <family val="2"/>
    </font>
    <font>
      <sz val="15"/>
      <name val="돋움"/>
      <family val="3"/>
      <charset val="129"/>
    </font>
    <font>
      <b/>
      <sz val="36"/>
      <name val="LG스마트체2.0 SemiBold"/>
      <family val="3"/>
      <charset val="129"/>
    </font>
    <font>
      <sz val="36"/>
      <name val="LG스마트체2.0 SemiBold"/>
      <family val="3"/>
      <charset val="129"/>
    </font>
    <font>
      <b/>
      <sz val="16"/>
      <name val="LG스마트체2.0 SemiBold"/>
      <family val="3"/>
      <charset val="129"/>
    </font>
    <font>
      <b/>
      <sz val="12"/>
      <name val="LG스마트체2.0 SemiBold"/>
      <family val="3"/>
      <charset val="129"/>
    </font>
    <font>
      <b/>
      <sz val="11"/>
      <name val="LG스마트체2.0 SemiBold"/>
      <family val="3"/>
      <charset val="129"/>
    </font>
    <font>
      <b/>
      <sz val="18"/>
      <name val="LG스마트체2.0 SemiBold"/>
      <family val="3"/>
      <charset val="129"/>
    </font>
    <font>
      <sz val="11"/>
      <name val="LG스마트체2.0 SemiBold"/>
      <family val="3"/>
      <charset val="129"/>
    </font>
    <font>
      <sz val="12"/>
      <name val="LG스마트체2.0 SemiBold"/>
      <family val="3"/>
      <charset val="129"/>
    </font>
    <font>
      <b/>
      <sz val="14"/>
      <name val="LG스마트체2.0 SemiBold"/>
      <family val="3"/>
      <charset val="129"/>
    </font>
    <font>
      <b/>
      <sz val="10"/>
      <name val="LG스마트체2.0 SemiBold"/>
      <family val="3"/>
      <charset val="129"/>
    </font>
    <font>
      <sz val="12"/>
      <name val="바탕체"/>
      <family val="1"/>
      <charset val="129"/>
    </font>
    <font>
      <sz val="10"/>
      <name val="LG스마트체2.0 SemiBold"/>
      <family val="3"/>
      <charset val="129"/>
    </font>
    <font>
      <b/>
      <sz val="18"/>
      <name val="돋움"/>
      <family val="3"/>
      <charset val="129"/>
    </font>
    <font>
      <sz val="9"/>
      <name val="LG스마트체2.0 SemiBol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/>
    <xf numFmtId="182" fontId="7" fillId="0" borderId="0" applyFont="0" applyFill="0" applyBorder="0" applyAlignment="0" applyProtection="0"/>
    <xf numFmtId="183" fontId="3" fillId="0" borderId="0"/>
    <xf numFmtId="184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7" fontId="3" fillId="0" borderId="0"/>
    <xf numFmtId="188" fontId="3" fillId="0" borderId="0"/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8" fillId="3" borderId="3" applyNumberFormat="0" applyBorder="0" applyAlignment="0" applyProtection="0"/>
    <xf numFmtId="181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0" fontId="3" fillId="0" borderId="0"/>
    <xf numFmtId="0" fontId="10" fillId="0" borderId="0"/>
    <xf numFmtId="10" fontId="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191" fontId="11" fillId="0" borderId="4" applyFont="0" applyFill="0" applyAlignment="0" applyProtection="0">
      <alignment horizontal="center" vertical="center"/>
    </xf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/>
    <xf numFmtId="0" fontId="27" fillId="0" borderId="0">
      <alignment vertical="center"/>
    </xf>
    <xf numFmtId="0" fontId="28" fillId="0" borderId="0">
      <alignment vertical="center"/>
    </xf>
    <xf numFmtId="0" fontId="23" fillId="0" borderId="0"/>
    <xf numFmtId="0" fontId="1" fillId="0" borderId="0"/>
  </cellStyleXfs>
  <cellXfs count="347">
    <xf numFmtId="0" fontId="0" fillId="0" borderId="0" xfId="0"/>
    <xf numFmtId="0" fontId="29" fillId="0" borderId="0" xfId="32" applyFont="1">
      <alignment vertical="center"/>
    </xf>
    <xf numFmtId="0" fontId="30" fillId="4" borderId="0" xfId="32" applyFont="1" applyFill="1" applyBorder="1">
      <alignment vertical="center"/>
    </xf>
    <xf numFmtId="0" fontId="30" fillId="4" borderId="5" xfId="32" applyFont="1" applyFill="1" applyBorder="1">
      <alignment vertical="center"/>
    </xf>
    <xf numFmtId="0" fontId="30" fillId="4" borderId="6" xfId="32" applyFont="1" applyFill="1" applyBorder="1">
      <alignment vertical="center"/>
    </xf>
    <xf numFmtId="0" fontId="31" fillId="4" borderId="0" xfId="32" applyFont="1" applyFill="1" applyBorder="1">
      <alignment vertical="center"/>
    </xf>
    <xf numFmtId="31" fontId="31" fillId="4" borderId="0" xfId="32" applyNumberFormat="1" applyFont="1" applyFill="1" applyBorder="1" applyAlignment="1">
      <alignment vertical="center"/>
    </xf>
    <xf numFmtId="0" fontId="31" fillId="4" borderId="0" xfId="32" applyFont="1" applyFill="1" applyBorder="1" applyAlignment="1">
      <alignment horizontal="center" vertical="center"/>
    </xf>
    <xf numFmtId="0" fontId="31" fillId="4" borderId="6" xfId="32" applyFont="1" applyFill="1" applyBorder="1" applyAlignment="1">
      <alignment horizontal="center" vertical="center"/>
    </xf>
    <xf numFmtId="31" fontId="31" fillId="4" borderId="0" xfId="32" applyNumberFormat="1" applyFont="1" applyFill="1" applyBorder="1" applyAlignment="1">
      <alignment horizontal="left" vertical="center"/>
    </xf>
    <xf numFmtId="0" fontId="32" fillId="4" borderId="0" xfId="32" applyNumberFormat="1" applyFont="1" applyFill="1" applyBorder="1" applyAlignment="1">
      <alignment horizontal="left" vertical="center"/>
    </xf>
    <xf numFmtId="0" fontId="29" fillId="0" borderId="7" xfId="32" applyFont="1" applyBorder="1">
      <alignment vertical="center"/>
    </xf>
    <xf numFmtId="0" fontId="33" fillId="5" borderId="8" xfId="32" applyFont="1" applyFill="1" applyBorder="1" applyAlignment="1">
      <alignment horizontal="center" vertical="center"/>
    </xf>
    <xf numFmtId="41" fontId="34" fillId="4" borderId="9" xfId="24" applyFont="1" applyFill="1" applyBorder="1" applyAlignment="1">
      <alignment horizontal="center" vertical="center"/>
    </xf>
    <xf numFmtId="41" fontId="34" fillId="4" borderId="2" xfId="24" applyFont="1" applyFill="1" applyBorder="1" applyAlignment="1">
      <alignment horizontal="center" vertical="center"/>
    </xf>
    <xf numFmtId="41" fontId="34" fillId="4" borderId="10" xfId="24" applyFont="1" applyFill="1" applyBorder="1" applyAlignment="1">
      <alignment horizontal="center" vertical="center"/>
    </xf>
    <xf numFmtId="41" fontId="35" fillId="6" borderId="9" xfId="24" applyFont="1" applyFill="1" applyBorder="1" applyAlignment="1">
      <alignment horizontal="center" vertical="center"/>
    </xf>
    <xf numFmtId="41" fontId="35" fillId="6" borderId="2" xfId="24" applyFont="1" applyFill="1" applyBorder="1" applyAlignment="1">
      <alignment horizontal="center" vertical="center"/>
    </xf>
    <xf numFmtId="0" fontId="31" fillId="4" borderId="7" xfId="32" applyFont="1" applyFill="1" applyBorder="1">
      <alignment vertical="center"/>
    </xf>
    <xf numFmtId="0" fontId="31" fillId="4" borderId="0" xfId="32" applyFont="1" applyFill="1" applyBorder="1" applyAlignment="1">
      <alignment vertical="center"/>
    </xf>
    <xf numFmtId="0" fontId="29" fillId="5" borderId="9" xfId="32" applyFont="1" applyFill="1" applyBorder="1" applyAlignment="1">
      <alignment horizontal="center" vertical="center"/>
    </xf>
    <xf numFmtId="0" fontId="29" fillId="6" borderId="0" xfId="32" applyFont="1" applyFill="1" applyBorder="1">
      <alignment vertical="center"/>
    </xf>
    <xf numFmtId="0" fontId="36" fillId="6" borderId="0" xfId="32" applyFont="1" applyFill="1" applyBorder="1" applyAlignment="1">
      <alignment horizontal="left" vertical="center"/>
    </xf>
    <xf numFmtId="0" fontId="37" fillId="6" borderId="0" xfId="32" applyFont="1" applyFill="1" applyBorder="1" applyAlignment="1">
      <alignment horizontal="center" vertical="center"/>
    </xf>
    <xf numFmtId="0" fontId="38" fillId="6" borderId="0" xfId="32" applyFont="1" applyFill="1" applyBorder="1" applyAlignment="1">
      <alignment horizontal="center" vertical="center"/>
    </xf>
    <xf numFmtId="0" fontId="31" fillId="4" borderId="11" xfId="32" applyFont="1" applyFill="1" applyBorder="1">
      <alignment vertical="center"/>
    </xf>
    <xf numFmtId="0" fontId="31" fillId="4" borderId="12" xfId="32" applyFont="1" applyFill="1" applyBorder="1">
      <alignment vertical="center"/>
    </xf>
    <xf numFmtId="0" fontId="29" fillId="6" borderId="12" xfId="32" applyFont="1" applyFill="1" applyBorder="1">
      <alignment vertical="center"/>
    </xf>
    <xf numFmtId="0" fontId="36" fillId="6" borderId="12" xfId="32" applyFont="1" applyFill="1" applyBorder="1">
      <alignment vertical="center"/>
    </xf>
    <xf numFmtId="0" fontId="37" fillId="6" borderId="12" xfId="32" applyFont="1" applyFill="1" applyBorder="1" applyAlignment="1">
      <alignment horizontal="center" vertical="center"/>
    </xf>
    <xf numFmtId="0" fontId="38" fillId="6" borderId="12" xfId="32" applyFont="1" applyFill="1" applyBorder="1" applyAlignment="1">
      <alignment horizontal="center" vertical="center"/>
    </xf>
    <xf numFmtId="0" fontId="31" fillId="4" borderId="12" xfId="32" applyFont="1" applyFill="1" applyBorder="1" applyAlignment="1">
      <alignment horizontal="right" vertical="center"/>
    </xf>
    <xf numFmtId="0" fontId="31" fillId="4" borderId="4" xfId="32" applyFont="1" applyFill="1" applyBorder="1" applyAlignment="1">
      <alignment horizontal="right" vertical="center"/>
    </xf>
    <xf numFmtId="0" fontId="30" fillId="4" borderId="0" xfId="32" applyFont="1" applyFill="1" applyBorder="1" applyAlignment="1">
      <alignment horizontal="center" vertical="center"/>
    </xf>
    <xf numFmtId="0" fontId="30" fillId="4" borderId="0" xfId="32" applyFont="1" applyFill="1" applyBorder="1" applyAlignment="1">
      <alignment horizontal="center" vertical="center" wrapText="1"/>
    </xf>
    <xf numFmtId="42" fontId="30" fillId="4" borderId="0" xfId="32" applyNumberFormat="1" applyFont="1" applyFill="1" applyBorder="1" applyAlignment="1">
      <alignment horizontal="right" vertical="center"/>
    </xf>
    <xf numFmtId="0" fontId="39" fillId="4" borderId="13" xfId="32" applyFont="1" applyFill="1" applyBorder="1" applyAlignment="1">
      <alignment horizontal="center" vertical="center"/>
    </xf>
    <xf numFmtId="0" fontId="39" fillId="4" borderId="14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center" vertical="center" wrapText="1"/>
    </xf>
    <xf numFmtId="0" fontId="39" fillId="4" borderId="15" xfId="32" applyFont="1" applyFill="1" applyBorder="1" applyAlignment="1">
      <alignment horizontal="center" vertical="center"/>
    </xf>
    <xf numFmtId="0" fontId="39" fillId="4" borderId="16" xfId="32" applyFont="1" applyFill="1" applyBorder="1" applyAlignment="1">
      <alignment horizontal="center" vertical="center"/>
    </xf>
    <xf numFmtId="31" fontId="39" fillId="4" borderId="0" xfId="32" applyNumberFormat="1" applyFont="1" applyFill="1" applyBorder="1" applyAlignment="1">
      <alignment horizontal="left" vertical="center"/>
    </xf>
    <xf numFmtId="176" fontId="40" fillId="6" borderId="0" xfId="35" applyNumberFormat="1" applyFont="1" applyFill="1" applyAlignment="1">
      <alignment vertical="center"/>
    </xf>
    <xf numFmtId="0" fontId="41" fillId="0" borderId="0" xfId="0" applyFont="1" applyAlignment="1">
      <alignment horizontal="center" vertical="center"/>
    </xf>
    <xf numFmtId="181" fontId="41" fillId="0" borderId="0" xfId="25" applyFont="1" applyAlignment="1">
      <alignment horizontal="center" vertical="center"/>
    </xf>
    <xf numFmtId="181" fontId="41" fillId="0" borderId="0" xfId="25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181" fontId="42" fillId="7" borderId="3" xfId="25" applyFont="1" applyFill="1" applyBorder="1" applyAlignment="1">
      <alignment horizontal="center" vertical="center" wrapText="1"/>
    </xf>
    <xf numFmtId="0" fontId="42" fillId="0" borderId="3" xfId="25" applyNumberFormat="1" applyFont="1" applyFill="1" applyBorder="1" applyAlignment="1">
      <alignment vertical="center"/>
    </xf>
    <xf numFmtId="0" fontId="41" fillId="0" borderId="3" xfId="25" applyNumberFormat="1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 shrinkToFit="1"/>
    </xf>
    <xf numFmtId="41" fontId="41" fillId="0" borderId="3" xfId="25" applyNumberFormat="1" applyFont="1" applyFill="1" applyBorder="1" applyAlignment="1">
      <alignment horizontal="center" vertical="center"/>
    </xf>
    <xf numFmtId="41" fontId="41" fillId="0" borderId="3" xfId="25" applyNumberFormat="1" applyFont="1" applyFill="1" applyBorder="1" applyAlignment="1">
      <alignment vertical="center"/>
    </xf>
    <xf numFmtId="181" fontId="41" fillId="0" borderId="3" xfId="25" applyFont="1" applyFill="1" applyBorder="1" applyAlignment="1">
      <alignment horizontal="center" vertical="center"/>
    </xf>
    <xf numFmtId="181" fontId="41" fillId="0" borderId="3" xfId="25" applyFont="1" applyFill="1" applyBorder="1" applyAlignment="1">
      <alignment vertical="center"/>
    </xf>
    <xf numFmtId="0" fontId="41" fillId="0" borderId="0" xfId="0" applyFont="1" applyFill="1" applyAlignment="1">
      <alignment vertical="center"/>
    </xf>
    <xf numFmtId="41" fontId="43" fillId="0" borderId="3" xfId="0" quotePrefix="1" applyNumberFormat="1" applyFont="1" applyFill="1" applyBorder="1" applyAlignment="1">
      <alignment horizontal="left" vertical="center"/>
    </xf>
    <xf numFmtId="41" fontId="43" fillId="0" borderId="3" xfId="0" applyNumberFormat="1" applyFont="1" applyFill="1" applyBorder="1" applyAlignment="1">
      <alignment vertical="center"/>
    </xf>
    <xf numFmtId="181" fontId="42" fillId="0" borderId="3" xfId="25" applyFont="1" applyFill="1" applyBorder="1" applyAlignment="1">
      <alignment vertical="center"/>
    </xf>
    <xf numFmtId="0" fontId="42" fillId="8" borderId="3" xfId="25" applyNumberFormat="1" applyFont="1" applyFill="1" applyBorder="1" applyAlignment="1">
      <alignment horizontal="center" vertical="center"/>
    </xf>
    <xf numFmtId="0" fontId="42" fillId="8" borderId="3" xfId="0" applyFont="1" applyFill="1" applyBorder="1" applyAlignment="1">
      <alignment horizontal="center" vertical="center"/>
    </xf>
    <xf numFmtId="43" fontId="42" fillId="8" borderId="3" xfId="25" applyNumberFormat="1" applyFont="1" applyFill="1" applyBorder="1" applyAlignment="1">
      <alignment horizontal="center" vertical="center"/>
    </xf>
    <xf numFmtId="41" fontId="42" fillId="8" borderId="3" xfId="25" applyNumberFormat="1" applyFont="1" applyFill="1" applyBorder="1" applyAlignment="1">
      <alignment horizontal="center" vertical="center"/>
    </xf>
    <xf numFmtId="181" fontId="42" fillId="8" borderId="3" xfId="25" applyFont="1" applyFill="1" applyBorder="1" applyAlignment="1">
      <alignment horizontal="center" vertical="center"/>
    </xf>
    <xf numFmtId="181" fontId="41" fillId="8" borderId="3" xfId="25" applyFont="1" applyFill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0" fontId="41" fillId="0" borderId="17" xfId="0" applyFont="1" applyBorder="1" applyAlignment="1">
      <alignment horizontal="center" vertical="center"/>
    </xf>
    <xf numFmtId="181" fontId="41" fillId="0" borderId="17" xfId="25" applyFont="1" applyBorder="1" applyAlignment="1">
      <alignment horizontal="center" vertical="center"/>
    </xf>
    <xf numFmtId="181" fontId="41" fillId="0" borderId="17" xfId="25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41" fillId="0" borderId="0" xfId="0" applyFont="1" applyBorder="1" applyAlignment="1">
      <alignment horizontal="center" vertical="center"/>
    </xf>
    <xf numFmtId="181" fontId="41" fillId="0" borderId="0" xfId="25" applyFont="1" applyBorder="1" applyAlignment="1">
      <alignment horizontal="center" vertical="center"/>
    </xf>
    <xf numFmtId="181" fontId="41" fillId="0" borderId="0" xfId="25" applyFont="1" applyBorder="1" applyAlignment="1">
      <alignment vertical="center"/>
    </xf>
    <xf numFmtId="41" fontId="44" fillId="6" borderId="9" xfId="24" applyFont="1" applyFill="1" applyBorder="1" applyAlignment="1">
      <alignment horizontal="center" vertical="center"/>
    </xf>
    <xf numFmtId="41" fontId="44" fillId="6" borderId="2" xfId="24" applyFont="1" applyFill="1" applyBorder="1" applyAlignment="1">
      <alignment horizontal="center" vertical="center"/>
    </xf>
    <xf numFmtId="176" fontId="43" fillId="0" borderId="3" xfId="0" applyNumberFormat="1" applyFont="1" applyFill="1" applyBorder="1" applyAlignment="1">
      <alignment horizontal="center" vertical="center"/>
    </xf>
    <xf numFmtId="41" fontId="44" fillId="6" borderId="9" xfId="24" applyFont="1" applyFill="1" applyBorder="1" applyAlignment="1">
      <alignment horizontal="center" vertical="center"/>
    </xf>
    <xf numFmtId="41" fontId="44" fillId="6" borderId="2" xfId="24" applyFont="1" applyFill="1" applyBorder="1" applyAlignment="1">
      <alignment horizontal="center" vertical="center"/>
    </xf>
    <xf numFmtId="41" fontId="39" fillId="6" borderId="9" xfId="24" applyFont="1" applyFill="1" applyBorder="1" applyAlignment="1">
      <alignment horizontal="center" vertical="center"/>
    </xf>
    <xf numFmtId="41" fontId="39" fillId="6" borderId="2" xfId="24" applyFont="1" applyFill="1" applyBorder="1" applyAlignment="1">
      <alignment horizontal="center" vertical="center"/>
    </xf>
    <xf numFmtId="41" fontId="41" fillId="0" borderId="18" xfId="25" applyNumberFormat="1" applyFont="1" applyFill="1" applyBorder="1" applyAlignment="1">
      <alignment horizontal="left" vertical="center" wrapText="1"/>
    </xf>
    <xf numFmtId="41" fontId="43" fillId="0" borderId="3" xfId="0" applyNumberFormat="1" applyFont="1" applyFill="1" applyBorder="1" applyAlignment="1">
      <alignment horizontal="center" vertical="center" wrapText="1"/>
    </xf>
    <xf numFmtId="194" fontId="41" fillId="0" borderId="0" xfId="0" applyNumberFormat="1" applyFont="1" applyFill="1" applyAlignment="1">
      <alignment vertical="center"/>
    </xf>
    <xf numFmtId="178" fontId="43" fillId="0" borderId="3" xfId="0" quotePrefix="1" applyNumberFormat="1" applyFont="1" applyFill="1" applyBorder="1" applyAlignment="1">
      <alignment horizontal="left" vertical="center"/>
    </xf>
    <xf numFmtId="181" fontId="45" fillId="0" borderId="3" xfId="25" applyFont="1" applyFill="1" applyBorder="1" applyAlignment="1">
      <alignment horizontal="center" vertical="center"/>
    </xf>
    <xf numFmtId="31" fontId="31" fillId="4" borderId="0" xfId="32" applyNumberFormat="1" applyFont="1" applyFill="1" applyBorder="1" applyAlignment="1">
      <alignment horizontal="left" vertical="center"/>
    </xf>
    <xf numFmtId="0" fontId="46" fillId="4" borderId="0" xfId="32" applyFont="1" applyFill="1" applyBorder="1" applyAlignment="1">
      <alignment horizontal="center" vertical="center"/>
    </xf>
    <xf numFmtId="0" fontId="47" fillId="4" borderId="0" xfId="32" applyNumberFormat="1" applyFont="1" applyFill="1" applyBorder="1" applyAlignment="1">
      <alignment horizontal="right" vertical="center"/>
    </xf>
    <xf numFmtId="195" fontId="15" fillId="4" borderId="19" xfId="0" applyNumberFormat="1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vertical="center"/>
    </xf>
    <xf numFmtId="195" fontId="16" fillId="4" borderId="13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vertical="center"/>
    </xf>
    <xf numFmtId="0" fontId="18" fillId="4" borderId="20" xfId="0" applyFont="1" applyFill="1" applyBorder="1" applyAlignment="1">
      <alignment vertical="center"/>
    </xf>
    <xf numFmtId="195" fontId="16" fillId="4" borderId="14" xfId="0" applyNumberFormat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20" xfId="0" applyFont="1" applyFill="1" applyBorder="1" applyAlignment="1">
      <alignment vertical="center"/>
    </xf>
    <xf numFmtId="195" fontId="16" fillId="4" borderId="15" xfId="0" applyNumberFormat="1" applyFont="1" applyFill="1" applyBorder="1" applyAlignment="1">
      <alignment horizontal="center" vertical="center"/>
    </xf>
    <xf numFmtId="195" fontId="16" fillId="4" borderId="19" xfId="0" applyNumberFormat="1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4" borderId="21" xfId="0" applyFont="1" applyFill="1" applyBorder="1" applyAlignment="1">
      <alignment horizontal="left" vertical="center"/>
    </xf>
    <xf numFmtId="0" fontId="19" fillId="4" borderId="20" xfId="0" applyFont="1" applyFill="1" applyBorder="1" applyAlignment="1">
      <alignment vertical="center"/>
    </xf>
    <xf numFmtId="195" fontId="19" fillId="4" borderId="19" xfId="0" applyNumberFormat="1" applyFont="1" applyFill="1" applyBorder="1" applyAlignment="1">
      <alignment vertical="center"/>
    </xf>
    <xf numFmtId="195" fontId="19" fillId="4" borderId="22" xfId="0" applyNumberFormat="1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7" fillId="4" borderId="23" xfId="0" applyFont="1" applyFill="1" applyBorder="1" applyAlignment="1">
      <alignment horizontal="right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4" fillId="0" borderId="3" xfId="34" applyNumberFormat="1" applyFont="1" applyBorder="1" applyAlignment="1" applyProtection="1">
      <alignment horizontal="center" vertical="center" wrapText="1"/>
      <protection locked="0"/>
    </xf>
    <xf numFmtId="0" fontId="24" fillId="0" borderId="3" xfId="27" applyNumberFormat="1" applyFont="1" applyBorder="1" applyAlignment="1" applyProtection="1">
      <alignment horizontal="center" vertical="center" wrapText="1"/>
      <protection locked="0"/>
    </xf>
    <xf numFmtId="195" fontId="19" fillId="4" borderId="14" xfId="0" applyNumberFormat="1" applyFont="1" applyFill="1" applyBorder="1" applyAlignment="1">
      <alignment horizontal="center" vertical="center"/>
    </xf>
    <xf numFmtId="195" fontId="17" fillId="4" borderId="29" xfId="0" applyNumberFormat="1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vertical="center"/>
    </xf>
    <xf numFmtId="0" fontId="17" fillId="4" borderId="30" xfId="0" applyFont="1" applyFill="1" applyBorder="1" applyAlignment="1">
      <alignment horizontal="center" vertical="center"/>
    </xf>
    <xf numFmtId="195" fontId="24" fillId="4" borderId="19" xfId="0" applyNumberFormat="1" applyFont="1" applyFill="1" applyBorder="1" applyAlignment="1">
      <alignment vertical="center"/>
    </xf>
    <xf numFmtId="0" fontId="24" fillId="4" borderId="0" xfId="0" applyFont="1" applyFill="1" applyBorder="1" applyAlignment="1">
      <alignment vertical="center"/>
    </xf>
    <xf numFmtId="0" fontId="19" fillId="4" borderId="20" xfId="0" applyFont="1" applyFill="1" applyBorder="1" applyAlignment="1">
      <alignment horizontal="center" vertical="center"/>
    </xf>
    <xf numFmtId="195" fontId="24" fillId="4" borderId="22" xfId="0" applyNumberFormat="1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19" fillId="4" borderId="23" xfId="0" applyFont="1" applyFill="1" applyBorder="1" applyAlignment="1">
      <alignment vertical="center"/>
    </xf>
    <xf numFmtId="0" fontId="39" fillId="4" borderId="0" xfId="32" applyFont="1" applyFill="1" applyBorder="1" applyAlignment="1">
      <alignment horizontal="left" vertical="center"/>
    </xf>
    <xf numFmtId="31" fontId="39" fillId="4" borderId="0" xfId="32" applyNumberFormat="1" applyFont="1" applyFill="1" applyBorder="1" applyAlignment="1">
      <alignment horizontal="left" vertical="center" wrapText="1"/>
    </xf>
    <xf numFmtId="31" fontId="48" fillId="4" borderId="0" xfId="32" applyNumberFormat="1" applyFont="1" applyFill="1" applyBorder="1" applyAlignment="1">
      <alignment horizontal="left" vertical="center"/>
    </xf>
    <xf numFmtId="0" fontId="33" fillId="5" borderId="0" xfId="32" applyFont="1" applyFill="1" applyBorder="1" applyAlignment="1">
      <alignment horizontal="center" vertical="center"/>
    </xf>
    <xf numFmtId="0" fontId="44" fillId="4" borderId="0" xfId="32" applyFont="1" applyFill="1" applyBorder="1" applyAlignment="1">
      <alignment horizontal="left" vertical="center" indent="1" shrinkToFit="1"/>
    </xf>
    <xf numFmtId="0" fontId="29" fillId="0" borderId="0" xfId="32" applyFont="1" applyBorder="1">
      <alignment vertical="center"/>
    </xf>
    <xf numFmtId="181" fontId="41" fillId="0" borderId="3" xfId="25" applyFont="1" applyFill="1" applyBorder="1" applyAlignment="1">
      <alignment horizontal="center" vertical="center" wrapText="1"/>
    </xf>
    <xf numFmtId="179" fontId="0" fillId="0" borderId="0" xfId="0" applyNumberFormat="1"/>
    <xf numFmtId="0" fontId="0" fillId="0" borderId="3" xfId="0" applyBorder="1"/>
    <xf numFmtId="0" fontId="17" fillId="4" borderId="15" xfId="0" applyFont="1" applyFill="1" applyBorder="1" applyAlignment="1">
      <alignment horizontal="center" vertical="center"/>
    </xf>
    <xf numFmtId="0" fontId="0" fillId="0" borderId="16" xfId="0" applyBorder="1"/>
    <xf numFmtId="0" fontId="24" fillId="0" borderId="31" xfId="34" applyNumberFormat="1" applyFont="1" applyBorder="1" applyAlignment="1" applyProtection="1">
      <alignment horizontal="center" vertical="center" wrapText="1"/>
      <protection locked="0"/>
    </xf>
    <xf numFmtId="0" fontId="24" fillId="0" borderId="31" xfId="27" applyNumberFormat="1" applyFont="1" applyBorder="1" applyAlignment="1" applyProtection="1">
      <alignment horizontal="center" vertical="center" wrapText="1"/>
      <protection locked="0"/>
    </xf>
    <xf numFmtId="195" fontId="19" fillId="0" borderId="14" xfId="0" applyNumberFormat="1" applyFont="1" applyBorder="1" applyAlignment="1">
      <alignment vertical="center"/>
    </xf>
    <xf numFmtId="179" fontId="29" fillId="0" borderId="0" xfId="32" applyNumberFormat="1" applyFont="1" applyBorder="1">
      <alignment vertical="center"/>
    </xf>
    <xf numFmtId="41" fontId="15" fillId="4" borderId="0" xfId="26" applyFont="1" applyFill="1" applyBorder="1" applyAlignment="1">
      <alignment vertical="center"/>
    </xf>
    <xf numFmtId="41" fontId="15" fillId="4" borderId="0" xfId="26" applyFont="1" applyFill="1" applyBorder="1" applyAlignment="1">
      <alignment horizontal="right" vertical="center"/>
    </xf>
    <xf numFmtId="41" fontId="17" fillId="0" borderId="0" xfId="26" applyFont="1" applyBorder="1" applyAlignment="1">
      <alignment horizontal="center" vertical="center"/>
    </xf>
    <xf numFmtId="41" fontId="16" fillId="4" borderId="19" xfId="26" applyFont="1" applyFill="1" applyBorder="1" applyAlignment="1">
      <alignment horizontal="left" vertical="center"/>
    </xf>
    <xf numFmtId="41" fontId="16" fillId="4" borderId="19" xfId="26" applyFont="1" applyFill="1" applyBorder="1" applyAlignment="1">
      <alignment vertical="center"/>
    </xf>
    <xf numFmtId="41" fontId="16" fillId="4" borderId="0" xfId="26" applyFont="1" applyFill="1" applyBorder="1" applyAlignment="1">
      <alignment vertical="center"/>
    </xf>
    <xf numFmtId="41" fontId="16" fillId="4" borderId="0" xfId="26" applyFont="1" applyFill="1" applyBorder="1" applyAlignment="1">
      <alignment horizontal="left" vertical="center"/>
    </xf>
    <xf numFmtId="41" fontId="0" fillId="0" borderId="0" xfId="26" applyFont="1"/>
    <xf numFmtId="41" fontId="19" fillId="4" borderId="0" xfId="26" applyFont="1" applyFill="1" applyBorder="1" applyAlignment="1">
      <alignment vertical="center"/>
    </xf>
    <xf numFmtId="41" fontId="19" fillId="4" borderId="5" xfId="26" applyFont="1" applyFill="1" applyBorder="1" applyAlignment="1">
      <alignment vertical="center"/>
    </xf>
    <xf numFmtId="41" fontId="17" fillId="4" borderId="25" xfId="26" applyFont="1" applyFill="1" applyBorder="1" applyAlignment="1">
      <alignment horizontal="center" vertical="center"/>
    </xf>
    <xf numFmtId="41" fontId="17" fillId="4" borderId="7" xfId="26" applyFont="1" applyFill="1" applyBorder="1" applyAlignment="1">
      <alignment horizontal="center" vertical="center"/>
    </xf>
    <xf numFmtId="41" fontId="24" fillId="0" borderId="31" xfId="26" applyFont="1" applyBorder="1" applyAlignment="1" applyProtection="1">
      <alignment horizontal="center" vertical="center" wrapText="1"/>
      <protection locked="0"/>
    </xf>
    <xf numFmtId="41" fontId="19" fillId="4" borderId="32" xfId="26" applyFont="1" applyFill="1" applyBorder="1" applyAlignment="1">
      <alignment horizontal="center" vertical="center"/>
    </xf>
    <xf numFmtId="41" fontId="24" fillId="0" borderId="3" xfId="26" applyFont="1" applyBorder="1" applyAlignment="1" applyProtection="1">
      <alignment horizontal="center" vertical="center" wrapText="1"/>
      <protection locked="0"/>
    </xf>
    <xf numFmtId="0" fontId="24" fillId="0" borderId="3" xfId="26" applyNumberFormat="1" applyFont="1" applyBorder="1" applyAlignment="1" applyProtection="1">
      <alignment horizontal="center" vertical="center" wrapText="1"/>
      <protection locked="0"/>
    </xf>
    <xf numFmtId="41" fontId="0" fillId="0" borderId="3" xfId="26" applyFont="1" applyBorder="1"/>
    <xf numFmtId="41" fontId="0" fillId="0" borderId="16" xfId="26" applyFont="1" applyBorder="1"/>
    <xf numFmtId="42" fontId="17" fillId="4" borderId="33" xfId="31" applyFont="1" applyFill="1" applyBorder="1" applyAlignment="1">
      <alignment horizontal="center" vertical="center"/>
    </xf>
    <xf numFmtId="41" fontId="19" fillId="4" borderId="21" xfId="26" applyFont="1" applyFill="1" applyBorder="1" applyAlignment="1">
      <alignment vertical="center"/>
    </xf>
    <xf numFmtId="41" fontId="24" fillId="4" borderId="0" xfId="26" applyFont="1" applyFill="1" applyBorder="1" applyAlignment="1">
      <alignment vertical="center"/>
    </xf>
    <xf numFmtId="41" fontId="24" fillId="4" borderId="5" xfId="26" applyFont="1" applyFill="1" applyBorder="1" applyAlignment="1">
      <alignment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4" xfId="34" applyNumberFormat="1" applyFont="1" applyBorder="1" applyAlignment="1" applyProtection="1">
      <alignment horizontal="center" vertical="center" wrapText="1"/>
      <protection locked="0"/>
    </xf>
    <xf numFmtId="41" fontId="24" fillId="0" borderId="34" xfId="26" applyFont="1" applyBorder="1" applyAlignment="1" applyProtection="1">
      <alignment horizontal="center" vertical="center" wrapText="1"/>
      <protection locked="0"/>
    </xf>
    <xf numFmtId="0" fontId="24" fillId="0" borderId="34" xfId="27" applyNumberFormat="1" applyFont="1" applyBorder="1" applyAlignment="1" applyProtection="1">
      <alignment horizontal="center" vertical="center" wrapText="1"/>
      <protection locked="0"/>
    </xf>
    <xf numFmtId="41" fontId="24" fillId="4" borderId="3" xfId="26" applyFont="1" applyFill="1" applyBorder="1" applyAlignment="1">
      <alignment horizontal="center" vertical="center"/>
    </xf>
    <xf numFmtId="41" fontId="24" fillId="4" borderId="35" xfId="26" applyFont="1" applyFill="1" applyBorder="1" applyAlignment="1">
      <alignment horizontal="center" vertical="center"/>
    </xf>
    <xf numFmtId="41" fontId="24" fillId="4" borderId="36" xfId="26" applyFont="1" applyFill="1" applyBorder="1" applyAlignment="1">
      <alignment horizontal="center" vertical="center"/>
    </xf>
    <xf numFmtId="0" fontId="24" fillId="4" borderId="3" xfId="26" applyNumberFormat="1" applyFont="1" applyFill="1" applyBorder="1" applyAlignment="1">
      <alignment horizontal="center" vertical="center"/>
    </xf>
    <xf numFmtId="41" fontId="24" fillId="4" borderId="32" xfId="26" applyFont="1" applyFill="1" applyBorder="1" applyAlignment="1">
      <alignment horizontal="center" vertical="center"/>
    </xf>
    <xf numFmtId="181" fontId="49" fillId="8" borderId="3" xfId="25" applyFont="1" applyFill="1" applyBorder="1" applyAlignment="1">
      <alignment horizontal="center" vertical="center"/>
    </xf>
    <xf numFmtId="41" fontId="0" fillId="0" borderId="0" xfId="23" applyFont="1"/>
    <xf numFmtId="0" fontId="26" fillId="0" borderId="31" xfId="34" applyNumberFormat="1" applyFont="1" applyBorder="1" applyAlignment="1" applyProtection="1">
      <alignment horizontal="center" vertical="center" wrapText="1"/>
      <protection locked="0"/>
    </xf>
    <xf numFmtId="0" fontId="26" fillId="0" borderId="34" xfId="34" applyNumberFormat="1" applyFont="1" applyBorder="1" applyAlignment="1" applyProtection="1">
      <alignment horizontal="center" vertical="center" wrapText="1"/>
      <protection locked="0"/>
    </xf>
    <xf numFmtId="0" fontId="26" fillId="4" borderId="3" xfId="0" applyFont="1" applyFill="1" applyBorder="1" applyAlignment="1">
      <alignment horizontal="center" vertical="center"/>
    </xf>
    <xf numFmtId="0" fontId="26" fillId="0" borderId="3" xfId="34" applyNumberFormat="1" applyFont="1" applyBorder="1" applyAlignment="1" applyProtection="1">
      <alignment horizontal="center" vertical="center" wrapText="1"/>
      <protection locked="0"/>
    </xf>
    <xf numFmtId="41" fontId="31" fillId="4" borderId="0" xfId="32" applyNumberFormat="1" applyFont="1" applyFill="1" applyBorder="1" applyAlignment="1">
      <alignment vertical="center"/>
    </xf>
    <xf numFmtId="41" fontId="39" fillId="6" borderId="9" xfId="24" applyFont="1" applyFill="1" applyBorder="1" applyAlignment="1">
      <alignment vertical="center"/>
    </xf>
    <xf numFmtId="41" fontId="39" fillId="6" borderId="10" xfId="24" applyFont="1" applyFill="1" applyBorder="1" applyAlignment="1">
      <alignment vertical="center"/>
    </xf>
    <xf numFmtId="41" fontId="50" fillId="6" borderId="2" xfId="24" applyFont="1" applyFill="1" applyBorder="1" applyAlignment="1">
      <alignment vertical="center"/>
    </xf>
    <xf numFmtId="0" fontId="46" fillId="4" borderId="17" xfId="32" applyFont="1" applyFill="1" applyBorder="1" applyAlignment="1">
      <alignment horizontal="center" vertical="center"/>
    </xf>
    <xf numFmtId="0" fontId="46" fillId="4" borderId="46" xfId="32" applyFont="1" applyFill="1" applyBorder="1" applyAlignment="1">
      <alignment horizontal="center" vertical="center"/>
    </xf>
    <xf numFmtId="0" fontId="46" fillId="4" borderId="0" xfId="32" applyFont="1" applyFill="1" applyBorder="1" applyAlignment="1">
      <alignment horizontal="center" vertical="center"/>
    </xf>
    <xf numFmtId="0" fontId="46" fillId="4" borderId="6" xfId="32" applyFont="1" applyFill="1" applyBorder="1" applyAlignment="1">
      <alignment horizontal="center" vertical="center"/>
    </xf>
    <xf numFmtId="0" fontId="47" fillId="4" borderId="0" xfId="32" applyNumberFormat="1" applyFont="1" applyFill="1" applyBorder="1" applyAlignment="1">
      <alignment horizontal="right" vertical="center"/>
    </xf>
    <xf numFmtId="0" fontId="39" fillId="4" borderId="0" xfId="32" applyFont="1" applyFill="1" applyBorder="1">
      <alignment vertical="center"/>
    </xf>
    <xf numFmtId="0" fontId="30" fillId="4" borderId="0" xfId="32" applyFont="1" applyFill="1" applyBorder="1" applyAlignment="1">
      <alignment horizontal="center" vertical="center"/>
    </xf>
    <xf numFmtId="0" fontId="39" fillId="4" borderId="31" xfId="32" applyFont="1" applyFill="1" applyBorder="1" applyAlignment="1">
      <alignment horizontal="center" vertical="center"/>
    </xf>
    <xf numFmtId="0" fontId="39" fillId="4" borderId="52" xfId="32" applyFont="1" applyFill="1" applyBorder="1" applyAlignment="1">
      <alignment horizontal="center" vertical="center"/>
    </xf>
    <xf numFmtId="0" fontId="39" fillId="4" borderId="35" xfId="32" applyFont="1" applyFill="1" applyBorder="1" applyAlignment="1">
      <alignment horizontal="center" vertical="center"/>
    </xf>
    <xf numFmtId="31" fontId="39" fillId="4" borderId="53" xfId="32" applyNumberFormat="1" applyFont="1" applyFill="1" applyBorder="1" applyAlignment="1">
      <alignment horizontal="center" vertical="center"/>
    </xf>
    <xf numFmtId="31" fontId="39" fillId="4" borderId="54" xfId="32" applyNumberFormat="1" applyFont="1" applyFill="1" applyBorder="1" applyAlignment="1">
      <alignment horizontal="center" vertical="center"/>
    </xf>
    <xf numFmtId="31" fontId="39" fillId="4" borderId="52" xfId="32" applyNumberFormat="1" applyFont="1" applyFill="1" applyBorder="1" applyAlignment="1">
      <alignment horizontal="center" vertical="center"/>
    </xf>
    <xf numFmtId="0" fontId="31" fillId="4" borderId="55" xfId="32" applyFont="1" applyFill="1" applyBorder="1">
      <alignment vertical="center"/>
    </xf>
    <xf numFmtId="0" fontId="30" fillId="4" borderId="56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center" vertical="center"/>
    </xf>
    <xf numFmtId="0" fontId="39" fillId="4" borderId="3" xfId="32" applyFont="1" applyFill="1" applyBorder="1" applyAlignment="1">
      <alignment horizontal="left" vertical="center"/>
    </xf>
    <xf numFmtId="0" fontId="39" fillId="4" borderId="9" xfId="32" applyFont="1" applyFill="1" applyBorder="1" applyAlignment="1">
      <alignment horizontal="left" vertical="center"/>
    </xf>
    <xf numFmtId="0" fontId="39" fillId="4" borderId="32" xfId="32" applyFont="1" applyFill="1" applyBorder="1" applyAlignment="1">
      <alignment horizontal="left" vertical="center"/>
    </xf>
    <xf numFmtId="41" fontId="39" fillId="4" borderId="45" xfId="26" applyFont="1" applyFill="1" applyBorder="1" applyAlignment="1">
      <alignment horizontal="center" vertical="center" wrapText="1"/>
    </xf>
    <xf numFmtId="41" fontId="39" fillId="4" borderId="46" xfId="26" applyFont="1" applyFill="1" applyBorder="1" applyAlignment="1">
      <alignment horizontal="center" vertical="center"/>
    </xf>
    <xf numFmtId="41" fontId="39" fillId="4" borderId="22" xfId="26" applyFont="1" applyFill="1" applyBorder="1" applyAlignment="1">
      <alignment horizontal="center" vertical="center"/>
    </xf>
    <xf numFmtId="41" fontId="39" fillId="4" borderId="47" xfId="26" applyFont="1" applyFill="1" applyBorder="1" applyAlignment="1">
      <alignment horizontal="center" vertical="center"/>
    </xf>
    <xf numFmtId="0" fontId="39" fillId="4" borderId="14" xfId="32" applyFont="1" applyFill="1" applyBorder="1" applyAlignment="1">
      <alignment horizontal="center" vertical="center" wrapText="1"/>
    </xf>
    <xf numFmtId="0" fontId="39" fillId="4" borderId="3" xfId="32" applyFont="1" applyFill="1" applyBorder="1" applyAlignment="1">
      <alignment horizontal="center" vertical="center" wrapText="1"/>
    </xf>
    <xf numFmtId="0" fontId="39" fillId="4" borderId="9" xfId="32" applyFont="1" applyFill="1" applyBorder="1" applyAlignment="1">
      <alignment horizontal="center" vertical="center" wrapText="1"/>
    </xf>
    <xf numFmtId="0" fontId="39" fillId="4" borderId="32" xfId="32" applyFont="1" applyFill="1" applyBorder="1" applyAlignment="1">
      <alignment horizontal="center" vertical="center" wrapText="1"/>
    </xf>
    <xf numFmtId="0" fontId="39" fillId="4" borderId="48" xfId="32" applyFont="1" applyFill="1" applyBorder="1" applyAlignment="1">
      <alignment horizontal="center" vertical="center"/>
    </xf>
    <xf numFmtId="0" fontId="39" fillId="4" borderId="10" xfId="32" applyFont="1" applyFill="1" applyBorder="1" applyAlignment="1">
      <alignment horizontal="center" vertical="center"/>
    </xf>
    <xf numFmtId="0" fontId="39" fillId="4" borderId="11" xfId="32" applyFont="1" applyFill="1" applyBorder="1" applyAlignment="1">
      <alignment horizontal="center" vertical="center"/>
    </xf>
    <xf numFmtId="0" fontId="31" fillId="4" borderId="12" xfId="32" applyFont="1" applyFill="1" applyBorder="1">
      <alignment vertical="center"/>
    </xf>
    <xf numFmtId="0" fontId="30" fillId="4" borderId="49" xfId="32" applyFont="1" applyFill="1" applyBorder="1" applyAlignment="1">
      <alignment horizontal="center" vertical="center" wrapText="1"/>
    </xf>
    <xf numFmtId="0" fontId="52" fillId="4" borderId="9" xfId="32" applyFont="1" applyFill="1" applyBorder="1" applyAlignment="1">
      <alignment horizontal="center" vertical="center" wrapText="1"/>
    </xf>
    <xf numFmtId="0" fontId="52" fillId="4" borderId="32" xfId="32" applyFont="1" applyFill="1" applyBorder="1" applyAlignment="1">
      <alignment horizontal="center" vertical="center" wrapText="1"/>
    </xf>
    <xf numFmtId="0" fontId="39" fillId="4" borderId="16" xfId="32" applyFont="1" applyFill="1" applyBorder="1" applyAlignment="1">
      <alignment horizontal="center" vertical="center"/>
    </xf>
    <xf numFmtId="0" fontId="39" fillId="6" borderId="11" xfId="32" applyFont="1" applyFill="1" applyBorder="1" applyAlignment="1">
      <alignment horizontal="center" vertical="center" shrinkToFit="1"/>
    </xf>
    <xf numFmtId="180" fontId="32" fillId="4" borderId="37" xfId="26" applyNumberFormat="1" applyFont="1" applyFill="1" applyBorder="1" applyAlignment="1">
      <alignment horizontal="right" vertical="center"/>
    </xf>
    <xf numFmtId="180" fontId="32" fillId="4" borderId="17" xfId="26" applyNumberFormat="1" applyFont="1" applyFill="1" applyBorder="1" applyAlignment="1">
      <alignment horizontal="right" vertical="center"/>
    </xf>
    <xf numFmtId="180" fontId="32" fillId="4" borderId="50" xfId="26" applyNumberFormat="1" applyFont="1" applyFill="1" applyBorder="1" applyAlignment="1">
      <alignment horizontal="right" vertical="center"/>
    </xf>
    <xf numFmtId="180" fontId="32" fillId="4" borderId="51" xfId="26" applyNumberFormat="1" applyFont="1" applyFill="1" applyBorder="1" applyAlignment="1">
      <alignment horizontal="right" vertical="center"/>
    </xf>
    <xf numFmtId="180" fontId="32" fillId="4" borderId="5" xfId="26" applyNumberFormat="1" applyFont="1" applyFill="1" applyBorder="1" applyAlignment="1">
      <alignment horizontal="right" vertical="center"/>
    </xf>
    <xf numFmtId="180" fontId="32" fillId="4" borderId="23" xfId="26" applyNumberFormat="1" applyFont="1" applyFill="1" applyBorder="1" applyAlignment="1">
      <alignment horizontal="right" vertical="center"/>
    </xf>
    <xf numFmtId="0" fontId="39" fillId="6" borderId="48" xfId="32" applyFont="1" applyFill="1" applyBorder="1" applyAlignment="1">
      <alignment horizontal="center" vertical="center" shrinkToFit="1"/>
    </xf>
    <xf numFmtId="0" fontId="39" fillId="6" borderId="10" xfId="32" applyFont="1" applyFill="1" applyBorder="1" applyAlignment="1">
      <alignment horizontal="center" vertical="center" shrinkToFit="1"/>
    </xf>
    <xf numFmtId="0" fontId="39" fillId="4" borderId="43" xfId="32" applyFont="1" applyFill="1" applyBorder="1" applyAlignment="1">
      <alignment horizontal="center" vertical="center"/>
    </xf>
    <xf numFmtId="0" fontId="39" fillId="4" borderId="33" xfId="32" applyFont="1" applyFill="1" applyBorder="1" applyAlignment="1">
      <alignment horizontal="center" vertical="center"/>
    </xf>
    <xf numFmtId="41" fontId="44" fillId="6" borderId="9" xfId="24" applyFont="1" applyFill="1" applyBorder="1" applyAlignment="1">
      <alignment horizontal="center" vertical="center"/>
    </xf>
    <xf numFmtId="41" fontId="44" fillId="6" borderId="2" xfId="24" applyFont="1" applyFill="1" applyBorder="1" applyAlignment="1">
      <alignment horizontal="center" vertical="center"/>
    </xf>
    <xf numFmtId="42" fontId="30" fillId="4" borderId="0" xfId="32" applyNumberFormat="1" applyFont="1" applyFill="1" applyBorder="1" applyAlignment="1">
      <alignment horizontal="right" vertical="center"/>
    </xf>
    <xf numFmtId="41" fontId="31" fillId="4" borderId="0" xfId="32" applyNumberFormat="1" applyFont="1" applyFill="1" applyBorder="1" applyAlignment="1">
      <alignment vertical="center"/>
    </xf>
    <xf numFmtId="0" fontId="31" fillId="4" borderId="0" xfId="32" applyFont="1" applyFill="1" applyBorder="1" applyAlignment="1">
      <alignment horizontal="center" vertical="center"/>
    </xf>
    <xf numFmtId="31" fontId="48" fillId="4" borderId="12" xfId="32" applyNumberFormat="1" applyFont="1" applyFill="1" applyBorder="1" applyAlignment="1">
      <alignment horizontal="left" vertical="center"/>
    </xf>
    <xf numFmtId="31" fontId="31" fillId="4" borderId="0" xfId="32" applyNumberFormat="1" applyFont="1" applyFill="1" applyBorder="1" applyAlignment="1">
      <alignment horizontal="left" vertical="center"/>
    </xf>
    <xf numFmtId="0" fontId="33" fillId="5" borderId="38" xfId="32" applyFont="1" applyFill="1" applyBorder="1" applyAlignment="1">
      <alignment horizontal="center" vertical="center"/>
    </xf>
    <xf numFmtId="0" fontId="33" fillId="5" borderId="44" xfId="32" applyFont="1" applyFill="1" applyBorder="1" applyAlignment="1">
      <alignment horizontal="center" vertical="center"/>
    </xf>
    <xf numFmtId="0" fontId="33" fillId="5" borderId="8" xfId="32" applyFont="1" applyFill="1" applyBorder="1" applyAlignment="1">
      <alignment horizontal="center" vertical="center"/>
    </xf>
    <xf numFmtId="0" fontId="39" fillId="6" borderId="39" xfId="32" applyFont="1" applyFill="1" applyBorder="1" applyAlignment="1">
      <alignment horizontal="center" vertical="center"/>
    </xf>
    <xf numFmtId="0" fontId="39" fillId="6" borderId="27" xfId="32" applyFont="1" applyFill="1" applyBorder="1" applyAlignment="1">
      <alignment horizontal="center" vertical="center"/>
    </xf>
    <xf numFmtId="0" fontId="39" fillId="6" borderId="34" xfId="32" applyFont="1" applyFill="1" applyBorder="1" applyAlignment="1">
      <alignment horizontal="center" vertical="center"/>
    </xf>
    <xf numFmtId="0" fontId="44" fillId="4" borderId="40" xfId="32" applyFont="1" applyFill="1" applyBorder="1" applyAlignment="1">
      <alignment horizontal="left" vertical="center" indent="1" shrinkToFit="1"/>
    </xf>
    <xf numFmtId="0" fontId="44" fillId="4" borderId="41" xfId="32" applyFont="1" applyFill="1" applyBorder="1" applyAlignment="1">
      <alignment horizontal="left" vertical="center" indent="1" shrinkToFit="1"/>
    </xf>
    <xf numFmtId="41" fontId="44" fillId="6" borderId="42" xfId="24" applyFont="1" applyFill="1" applyBorder="1" applyAlignment="1">
      <alignment horizontal="center" vertical="center"/>
    </xf>
    <xf numFmtId="41" fontId="44" fillId="6" borderId="40" xfId="24" applyFont="1" applyFill="1" applyBorder="1" applyAlignment="1">
      <alignment horizontal="center" vertical="center"/>
    </xf>
    <xf numFmtId="41" fontId="44" fillId="6" borderId="41" xfId="24" applyFont="1" applyFill="1" applyBorder="1" applyAlignment="1">
      <alignment horizontal="center" vertical="center"/>
    </xf>
    <xf numFmtId="0" fontId="44" fillId="6" borderId="11" xfId="32" applyFont="1" applyFill="1" applyBorder="1" applyAlignment="1">
      <alignment horizontal="left" vertical="center" indent="1" shrinkToFit="1"/>
    </xf>
    <xf numFmtId="0" fontId="44" fillId="6" borderId="12" xfId="32" applyFont="1" applyFill="1" applyBorder="1" applyAlignment="1">
      <alignment horizontal="left" vertical="center" indent="1" shrinkToFit="1"/>
    </xf>
    <xf numFmtId="0" fontId="44" fillId="6" borderId="4" xfId="32" applyFont="1" applyFill="1" applyBorder="1" applyAlignment="1">
      <alignment horizontal="left" vertical="center" indent="1" shrinkToFit="1"/>
    </xf>
    <xf numFmtId="41" fontId="44" fillId="4" borderId="9" xfId="24" applyFont="1" applyFill="1" applyBorder="1" applyAlignment="1">
      <alignment horizontal="center" vertical="center"/>
    </xf>
    <xf numFmtId="41" fontId="44" fillId="4" borderId="2" xfId="24" applyFont="1" applyFill="1" applyBorder="1" applyAlignment="1">
      <alignment horizontal="center" vertical="center"/>
    </xf>
    <xf numFmtId="41" fontId="44" fillId="4" borderId="10" xfId="24" applyFont="1" applyFill="1" applyBorder="1" applyAlignment="1">
      <alignment horizontal="center" vertical="center"/>
    </xf>
    <xf numFmtId="41" fontId="44" fillId="6" borderId="10" xfId="24" applyFont="1" applyFill="1" applyBorder="1" applyAlignment="1">
      <alignment horizontal="center" vertical="center"/>
    </xf>
    <xf numFmtId="0" fontId="39" fillId="6" borderId="11" xfId="32" applyFont="1" applyFill="1" applyBorder="1" applyAlignment="1">
      <alignment horizontal="left" vertical="center" indent="1" shrinkToFit="1"/>
    </xf>
    <xf numFmtId="0" fontId="39" fillId="6" borderId="12" xfId="32" applyFont="1" applyFill="1" applyBorder="1" applyAlignment="1">
      <alignment horizontal="left" vertical="center" indent="1" shrinkToFit="1"/>
    </xf>
    <xf numFmtId="0" fontId="39" fillId="6" borderId="4" xfId="32" applyFont="1" applyFill="1" applyBorder="1" applyAlignment="1">
      <alignment horizontal="left" vertical="center" indent="1" shrinkToFit="1"/>
    </xf>
    <xf numFmtId="41" fontId="39" fillId="6" borderId="9" xfId="24" applyFont="1" applyFill="1" applyBorder="1" applyAlignment="1">
      <alignment horizontal="center" vertical="center"/>
    </xf>
    <xf numFmtId="41" fontId="39" fillId="6" borderId="2" xfId="24" applyFont="1" applyFill="1" applyBorder="1" applyAlignment="1">
      <alignment horizontal="center" vertical="center"/>
    </xf>
    <xf numFmtId="41" fontId="39" fillId="6" borderId="10" xfId="24" applyFont="1" applyFill="1" applyBorder="1" applyAlignment="1">
      <alignment horizontal="center" vertical="center"/>
    </xf>
    <xf numFmtId="0" fontId="39" fillId="6" borderId="18" xfId="32" applyFont="1" applyFill="1" applyBorder="1" applyAlignment="1">
      <alignment horizontal="center" vertical="center"/>
    </xf>
    <xf numFmtId="0" fontId="44" fillId="6" borderId="9" xfId="32" applyFont="1" applyFill="1" applyBorder="1" applyAlignment="1">
      <alignment horizontal="left" vertical="center" indent="1" shrinkToFit="1"/>
    </xf>
    <xf numFmtId="0" fontId="44" fillId="6" borderId="2" xfId="32" applyFont="1" applyFill="1" applyBorder="1" applyAlignment="1">
      <alignment horizontal="left" vertical="center" indent="1" shrinkToFit="1"/>
    </xf>
    <xf numFmtId="0" fontId="44" fillId="6" borderId="10" xfId="32" applyFont="1" applyFill="1" applyBorder="1" applyAlignment="1">
      <alignment horizontal="left" vertical="center" indent="1" shrinkToFit="1"/>
    </xf>
    <xf numFmtId="41" fontId="39" fillId="6" borderId="9" xfId="24" applyFont="1" applyFill="1" applyBorder="1" applyAlignment="1">
      <alignment horizontal="left" vertical="center"/>
    </xf>
    <xf numFmtId="41" fontId="39" fillId="6" borderId="2" xfId="24" applyFont="1" applyFill="1" applyBorder="1" applyAlignment="1">
      <alignment horizontal="left" vertical="center"/>
    </xf>
    <xf numFmtId="0" fontId="39" fillId="6" borderId="18" xfId="32" applyFont="1" applyFill="1" applyBorder="1" applyAlignment="1">
      <alignment horizontal="center" vertical="center" wrapText="1"/>
    </xf>
    <xf numFmtId="0" fontId="39" fillId="6" borderId="27" xfId="32" applyFont="1" applyFill="1" applyBorder="1" applyAlignment="1">
      <alignment horizontal="center" vertical="center" wrapText="1"/>
    </xf>
    <xf numFmtId="0" fontId="39" fillId="6" borderId="34" xfId="32" applyFont="1" applyFill="1" applyBorder="1" applyAlignment="1">
      <alignment horizontal="center" vertical="center" wrapText="1"/>
    </xf>
    <xf numFmtId="0" fontId="51" fillId="6" borderId="0" xfId="32" applyFont="1" applyFill="1" applyBorder="1" applyAlignment="1">
      <alignment horizontal="center" vertical="center"/>
    </xf>
    <xf numFmtId="0" fontId="51" fillId="6" borderId="12" xfId="32" applyFont="1" applyFill="1" applyBorder="1" applyAlignment="1">
      <alignment horizontal="center" vertical="center"/>
    </xf>
    <xf numFmtId="0" fontId="48" fillId="5" borderId="9" xfId="32" applyFont="1" applyFill="1" applyBorder="1" applyAlignment="1">
      <alignment horizontal="center" vertical="center"/>
    </xf>
    <xf numFmtId="0" fontId="48" fillId="5" borderId="10" xfId="32" applyFont="1" applyFill="1" applyBorder="1" applyAlignment="1">
      <alignment horizontal="center" vertical="center"/>
    </xf>
    <xf numFmtId="0" fontId="39" fillId="6" borderId="37" xfId="32" applyFont="1" applyFill="1" applyBorder="1" applyAlignment="1">
      <alignment horizontal="left" vertical="top" wrapText="1"/>
    </xf>
    <xf numFmtId="0" fontId="33" fillId="6" borderId="17" xfId="0" applyFont="1" applyFill="1" applyBorder="1" applyAlignment="1">
      <alignment vertical="top"/>
    </xf>
    <xf numFmtId="0" fontId="33" fillId="6" borderId="7" xfId="0" applyFont="1" applyFill="1" applyBorder="1" applyAlignment="1">
      <alignment vertical="top"/>
    </xf>
    <xf numFmtId="0" fontId="33" fillId="6" borderId="0" xfId="0" applyFont="1" applyFill="1" applyBorder="1" applyAlignment="1">
      <alignment vertical="top"/>
    </xf>
    <xf numFmtId="0" fontId="30" fillId="5" borderId="3" xfId="32" applyFont="1" applyFill="1" applyBorder="1" applyAlignment="1">
      <alignment horizontal="center" vertical="center" wrapText="1"/>
    </xf>
    <xf numFmtId="0" fontId="30" fillId="5" borderId="9" xfId="32" applyFont="1" applyFill="1" applyBorder="1" applyAlignment="1">
      <alignment horizontal="center" vertical="center" wrapText="1"/>
    </xf>
    <xf numFmtId="0" fontId="29" fillId="6" borderId="10" xfId="32" applyFont="1" applyFill="1" applyBorder="1" applyAlignment="1">
      <alignment horizontal="center" vertical="center"/>
    </xf>
    <xf numFmtId="0" fontId="29" fillId="6" borderId="3" xfId="32" applyFont="1" applyFill="1" applyBorder="1" applyAlignment="1">
      <alignment horizontal="center" vertical="center"/>
    </xf>
    <xf numFmtId="0" fontId="29" fillId="6" borderId="2" xfId="32" applyFont="1" applyFill="1" applyBorder="1" applyAlignment="1">
      <alignment horizontal="center" vertical="center"/>
    </xf>
    <xf numFmtId="0" fontId="35" fillId="6" borderId="9" xfId="32" applyFont="1" applyFill="1" applyBorder="1" applyAlignment="1">
      <alignment horizontal="center" vertical="center" shrinkToFit="1"/>
    </xf>
    <xf numFmtId="0" fontId="35" fillId="6" borderId="2" xfId="32" applyFont="1" applyFill="1" applyBorder="1" applyAlignment="1">
      <alignment horizontal="center" vertical="center" shrinkToFit="1"/>
    </xf>
    <xf numFmtId="0" fontId="35" fillId="6" borderId="10" xfId="32" applyFont="1" applyFill="1" applyBorder="1" applyAlignment="1">
      <alignment horizontal="center" vertical="center" shrinkToFit="1"/>
    </xf>
    <xf numFmtId="177" fontId="35" fillId="6" borderId="9" xfId="24" applyNumberFormat="1" applyFont="1" applyFill="1" applyBorder="1" applyAlignment="1">
      <alignment horizontal="right" vertical="center"/>
    </xf>
    <xf numFmtId="177" fontId="35" fillId="6" borderId="2" xfId="24" applyNumberFormat="1" applyFont="1" applyFill="1" applyBorder="1" applyAlignment="1">
      <alignment horizontal="right" vertical="center"/>
    </xf>
    <xf numFmtId="177" fontId="35" fillId="6" borderId="10" xfId="24" applyNumberFormat="1" applyFont="1" applyFill="1" applyBorder="1" applyAlignment="1">
      <alignment horizontal="right" vertical="center"/>
    </xf>
    <xf numFmtId="0" fontId="39" fillId="6" borderId="9" xfId="32" applyFont="1" applyFill="1" applyBorder="1" applyAlignment="1">
      <alignment horizontal="center" vertical="center" shrinkToFit="1"/>
    </xf>
    <xf numFmtId="0" fontId="39" fillId="6" borderId="2" xfId="32" applyFont="1" applyFill="1" applyBorder="1" applyAlignment="1">
      <alignment horizontal="center" vertical="center" shrinkToFit="1"/>
    </xf>
    <xf numFmtId="41" fontId="28" fillId="4" borderId="9" xfId="24" applyFont="1" applyFill="1" applyBorder="1" applyAlignment="1">
      <alignment horizontal="center" vertical="center"/>
    </xf>
    <xf numFmtId="41" fontId="28" fillId="4" borderId="2" xfId="24" applyFont="1" applyFill="1" applyBorder="1" applyAlignment="1">
      <alignment horizontal="center" vertical="center"/>
    </xf>
    <xf numFmtId="41" fontId="28" fillId="4" borderId="10" xfId="24" applyFont="1" applyFill="1" applyBorder="1" applyAlignment="1">
      <alignment horizontal="center" vertical="center"/>
    </xf>
    <xf numFmtId="0" fontId="42" fillId="7" borderId="46" xfId="0" applyFont="1" applyFill="1" applyBorder="1" applyAlignment="1">
      <alignment horizontal="center" vertical="center" wrapText="1"/>
    </xf>
    <xf numFmtId="0" fontId="42" fillId="7" borderId="4" xfId="0" applyFont="1" applyFill="1" applyBorder="1" applyAlignment="1">
      <alignment horizontal="center" vertical="center" wrapText="1"/>
    </xf>
    <xf numFmtId="0" fontId="42" fillId="7" borderId="18" xfId="0" applyFont="1" applyFill="1" applyBorder="1" applyAlignment="1">
      <alignment horizontal="center" vertical="center" wrapText="1"/>
    </xf>
    <xf numFmtId="0" fontId="42" fillId="7" borderId="34" xfId="0" applyFont="1" applyFill="1" applyBorder="1"/>
    <xf numFmtId="0" fontId="42" fillId="7" borderId="34" xfId="0" applyFont="1" applyFill="1" applyBorder="1" applyAlignment="1">
      <alignment horizontal="center" vertical="center" wrapText="1"/>
    </xf>
    <xf numFmtId="181" fontId="42" fillId="7" borderId="18" xfId="25" applyFont="1" applyFill="1" applyBorder="1" applyAlignment="1">
      <alignment horizontal="center" vertical="center" wrapText="1"/>
    </xf>
    <xf numFmtId="181" fontId="42" fillId="7" borderId="34" xfId="25" applyFont="1" applyFill="1" applyBorder="1" applyAlignment="1">
      <alignment horizontal="center" vertical="center" wrapText="1"/>
    </xf>
    <xf numFmtId="181" fontId="42" fillId="7" borderId="9" xfId="25" applyFont="1" applyFill="1" applyBorder="1" applyAlignment="1">
      <alignment horizontal="center" vertical="center"/>
    </xf>
    <xf numFmtId="181" fontId="42" fillId="7" borderId="10" xfId="25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59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" xfId="34" applyNumberFormat="1" applyFont="1" applyBorder="1" applyAlignment="1" applyProtection="1">
      <alignment horizontal="center" vertical="center" wrapText="1"/>
      <protection locked="0"/>
    </xf>
    <xf numFmtId="195" fontId="19" fillId="4" borderId="19" xfId="0" applyNumberFormat="1" applyFont="1" applyFill="1" applyBorder="1" applyAlignment="1">
      <alignment horizontal="left" vertical="center"/>
    </xf>
    <xf numFmtId="195" fontId="19" fillId="4" borderId="0" xfId="0" applyNumberFormat="1" applyFont="1" applyFill="1" applyBorder="1" applyAlignment="1">
      <alignment horizontal="left" vertical="center"/>
    </xf>
    <xf numFmtId="195" fontId="19" fillId="4" borderId="20" xfId="0" applyNumberFormat="1" applyFont="1" applyFill="1" applyBorder="1" applyAlignment="1">
      <alignment horizontal="left" vertical="center"/>
    </xf>
    <xf numFmtId="195" fontId="24" fillId="0" borderId="60" xfId="0" applyNumberFormat="1" applyFont="1" applyBorder="1" applyAlignment="1">
      <alignment horizontal="center" vertical="center"/>
    </xf>
    <xf numFmtId="195" fontId="24" fillId="0" borderId="61" xfId="0" applyNumberFormat="1" applyFont="1" applyBorder="1" applyAlignment="1">
      <alignment horizontal="center" vertical="center"/>
    </xf>
    <xf numFmtId="195" fontId="24" fillId="0" borderId="62" xfId="0" applyNumberFormat="1" applyFont="1" applyBorder="1" applyAlignment="1">
      <alignment horizontal="center" vertical="center"/>
    </xf>
    <xf numFmtId="195" fontId="24" fillId="0" borderId="63" xfId="0" applyNumberFormat="1" applyFont="1" applyBorder="1" applyAlignment="1">
      <alignment horizontal="center" vertical="center"/>
    </xf>
    <xf numFmtId="3" fontId="16" fillId="4" borderId="43" xfId="0" applyNumberFormat="1" applyFont="1" applyFill="1" applyBorder="1" applyAlignment="1">
      <alignment horizontal="center" vertical="center"/>
    </xf>
    <xf numFmtId="0" fontId="16" fillId="4" borderId="64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195" fontId="17" fillId="4" borderId="63" xfId="0" applyNumberFormat="1" applyFont="1" applyFill="1" applyBorder="1" applyAlignment="1">
      <alignment horizontal="center" vertical="center"/>
    </xf>
    <xf numFmtId="195" fontId="19" fillId="0" borderId="61" xfId="0" applyNumberFormat="1" applyFont="1" applyBorder="1" applyAlignment="1">
      <alignment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3" fillId="4" borderId="57" xfId="0" applyFont="1" applyFill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5" fillId="4" borderId="22" xfId="0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 vertical="center"/>
    </xf>
    <xf numFmtId="196" fontId="17" fillId="0" borderId="52" xfId="0" applyNumberFormat="1" applyFont="1" applyBorder="1" applyAlignment="1">
      <alignment horizontal="center" vertical="center"/>
    </xf>
    <xf numFmtId="196" fontId="17" fillId="0" borderId="58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12" fillId="0" borderId="65" xfId="0" applyFont="1" applyBorder="1" applyAlignment="1">
      <alignment horizontal="center" vertical="center"/>
    </xf>
    <xf numFmtId="0" fontId="0" fillId="0" borderId="65" xfId="0" applyBorder="1" applyAlignment="1">
      <alignment horizontal="center"/>
    </xf>
  </cellXfs>
  <cellStyles count="36">
    <cellStyle name="_총괄" xfId="1" xr:uid="{72E47412-A5D7-4779-93C7-FE31EBED4096}"/>
    <cellStyle name="Comma [0]_laroux" xfId="2" xr:uid="{B5E680C9-91F2-400A-B89E-FAB8BE6AC2EF}"/>
    <cellStyle name="comma zerodec" xfId="3" xr:uid="{5F91181B-8C8D-4E50-A1CD-37850A0CAC05}"/>
    <cellStyle name="Comma_laroux" xfId="4" xr:uid="{700BBA94-FA1E-4FCD-83C0-CCB13E2001DA}"/>
    <cellStyle name="Currency [0]_laroux" xfId="5" xr:uid="{F57C93BF-DBFE-4243-9010-18F208B0A3FC}"/>
    <cellStyle name="Currency_laroux" xfId="6" xr:uid="{B07FF7C6-0DF5-47B3-B59D-C75D587D4A12}"/>
    <cellStyle name="Currency1" xfId="7" xr:uid="{123F227B-1D72-4AED-B889-3D25E365ED0D}"/>
    <cellStyle name="Dollar (zero dec)" xfId="8" xr:uid="{AF0EB8E7-98CF-4A1E-9673-D285077B91C0}"/>
    <cellStyle name="Grey" xfId="9" xr:uid="{F185C96A-257A-4359-B4F8-B259AB115588}"/>
    <cellStyle name="Header1" xfId="10" xr:uid="{7131E11D-B861-4557-AD6E-F76569BF9979}"/>
    <cellStyle name="Header2" xfId="11" xr:uid="{D63FB29D-A1C9-42EC-B40F-1F74A52498CA}"/>
    <cellStyle name="Input [yellow]" xfId="12" xr:uid="{BAADAC88-3F13-4FCD-82D2-975EE8FFFDF8}"/>
    <cellStyle name="Milliers [0]_Arabian Spec" xfId="13" xr:uid="{2F74BF08-0CF3-450D-AD1D-424BE27F2EF1}"/>
    <cellStyle name="Milliers_Arabian Spec" xfId="14" xr:uid="{92172F10-E18B-4819-A300-026D661100E7}"/>
    <cellStyle name="Mon?aire [0]_Arabian Spec" xfId="15" xr:uid="{AA4DDC48-A9FA-47E8-9ACB-B41A5366C7A3}"/>
    <cellStyle name="Mon?aire_Arabian Spec" xfId="16" xr:uid="{49DA7719-DC84-41FF-9F3B-783E17B2810E}"/>
    <cellStyle name="Normal - Style1" xfId="17" xr:uid="{B8256FC3-92DC-4295-91C0-3B01C09C7EB6}"/>
    <cellStyle name="Normal_Certs Q2" xfId="18" xr:uid="{CC8300E3-2E04-48B2-BBE6-8D374EAE54B5}"/>
    <cellStyle name="Percent [2]" xfId="19" xr:uid="{5A12156E-0B5A-4077-88B5-A195D8729CE0}"/>
    <cellStyle name="백분율 2" xfId="20" xr:uid="{A0561AFB-E51B-46A9-A44D-DD0FEB980ABC}"/>
    <cellStyle name="백분율 3" xfId="21" xr:uid="{747F356F-20CE-4287-A6BE-265026AAF25D}"/>
    <cellStyle name="분수" xfId="22" xr:uid="{BC727B33-2D6B-4663-91E1-F23BBE5BB676}"/>
    <cellStyle name="쉼표 [0]" xfId="23" builtinId="6"/>
    <cellStyle name="쉼표 [0] 2" xfId="24" xr:uid="{CFCE5B79-F3B5-460C-A1E3-2F7BC5EEA16D}"/>
    <cellStyle name="쉼표 [0] 3" xfId="25" xr:uid="{30E2C05E-8187-41DA-8A88-E21A51B0C58A}"/>
    <cellStyle name="쉼표 [0] 4" xfId="26" xr:uid="{BF7807CA-4E93-4CDB-A8C8-FE1C1B63BA38}"/>
    <cellStyle name="쉼표 [0] 5" xfId="27" xr:uid="{504F8081-49A9-4A1F-B843-75C87101431E}"/>
    <cellStyle name="콤마 [0]_(월초P)" xfId="28" xr:uid="{4AAC9397-70B8-437E-8B25-E77D2E3BB215}"/>
    <cellStyle name="콤마_11월 거래처별" xfId="29" xr:uid="{6C07AAC7-7D03-4D55-9CE7-808702FA91D9}"/>
    <cellStyle name="통화 [0] 2" xfId="30" xr:uid="{D809B66C-0D97-4E68-8212-89380B53DA3C}"/>
    <cellStyle name="통화 [0] 3" xfId="31" xr:uid="{E9BF77B9-188F-4F71-A7D6-4F3022D4E96D}"/>
    <cellStyle name="표준" xfId="0" builtinId="0"/>
    <cellStyle name="표준 2" xfId="32" xr:uid="{5F83B5F6-8029-4F18-BC1E-58F619946E67}"/>
    <cellStyle name="표준 3" xfId="33" xr:uid="{79D5DFA0-0128-4654-B17D-9869210915E9}"/>
    <cellStyle name="표준_발주서" xfId="34" xr:uid="{AFB951E1-FBE5-4EEE-8C67-97A704BC7F99}"/>
    <cellStyle name="표준_설계2" xfId="35" xr:uid="{B2500529-24D9-4E54-AB69-916493829D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38</xdr:row>
      <xdr:rowOff>104775</xdr:rowOff>
    </xdr:from>
    <xdr:to>
      <xdr:col>6</xdr:col>
      <xdr:colOff>866775</xdr:colOff>
      <xdr:row>39</xdr:row>
      <xdr:rowOff>219075</xdr:rowOff>
    </xdr:to>
    <xdr:pic>
      <xdr:nvPicPr>
        <xdr:cNvPr id="11637" name="그림 6" descr="하이엠솔루텍메인로고.jpg">
          <a:extLst>
            <a:ext uri="{FF2B5EF4-FFF2-40B4-BE49-F238E27FC236}">
              <a16:creationId xmlns:a16="http://schemas.microsoft.com/office/drawing/2014/main" id="{0C1BEC8D-7815-D0FD-D950-E1D951A1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3" t="14085" r="48972" b="50301"/>
        <a:stretch>
          <a:fillRect/>
        </a:stretch>
      </xdr:blipFill>
      <xdr:spPr bwMode="auto">
        <a:xfrm>
          <a:off x="5305425" y="13601700"/>
          <a:ext cx="8667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9525</xdr:rowOff>
    </xdr:from>
    <xdr:to>
      <xdr:col>6</xdr:col>
      <xdr:colOff>1419225</xdr:colOff>
      <xdr:row>2</xdr:row>
      <xdr:rowOff>285750</xdr:rowOff>
    </xdr:to>
    <xdr:pic>
      <xdr:nvPicPr>
        <xdr:cNvPr id="20787" name="Picture 14" descr="사본 - 견적016">
          <a:extLst>
            <a:ext uri="{FF2B5EF4-FFF2-40B4-BE49-F238E27FC236}">
              <a16:creationId xmlns:a16="http://schemas.microsoft.com/office/drawing/2014/main" id="{D053CDBB-8A9B-C14B-F0F6-9EC8D500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9525"/>
          <a:ext cx="12668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742950</xdr:colOff>
      <xdr:row>41</xdr:row>
      <xdr:rowOff>76200</xdr:rowOff>
    </xdr:to>
    <xdr:grpSp>
      <xdr:nvGrpSpPr>
        <xdr:cNvPr id="20788" name="그룹 3">
          <a:extLst>
            <a:ext uri="{FF2B5EF4-FFF2-40B4-BE49-F238E27FC236}">
              <a16:creationId xmlns:a16="http://schemas.microsoft.com/office/drawing/2014/main" id="{C34E60E7-D6EC-1038-4C71-AEBB4BB615CC}"/>
            </a:ext>
          </a:extLst>
        </xdr:cNvPr>
        <xdr:cNvGrpSpPr>
          <a:grpSpLocks/>
        </xdr:cNvGrpSpPr>
      </xdr:nvGrpSpPr>
      <xdr:grpSpPr bwMode="auto">
        <a:xfrm>
          <a:off x="7082118" y="7328647"/>
          <a:ext cx="742950" cy="793377"/>
          <a:chOff x="5647157" y="4766045"/>
          <a:chExt cx="2722676" cy="1492500"/>
        </a:xfrm>
      </xdr:grpSpPr>
      <xdr:pic>
        <xdr:nvPicPr>
          <xdr:cNvPr id="5" name="Picture 2" descr="D:\제품사진\01_CAC\51 ● GHP Super\기존 LS\GHP(Gen.1)(Old).gif">
            <a:extLst>
              <a:ext uri="{FF2B5EF4-FFF2-40B4-BE49-F238E27FC236}">
                <a16:creationId xmlns:a16="http://schemas.microsoft.com/office/drawing/2014/main" id="{93510080-DA96-8934-DE88-3BB1A6A6CA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5647157" y="4890420"/>
            <a:ext cx="1221714" cy="1225982"/>
          </a:xfrm>
          <a:prstGeom prst="rect">
            <a:avLst/>
          </a:prstGeom>
          <a:noFill/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866B4948-A6C3-EB0C-3B75-061AD2A21B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7183026" y="4890420"/>
            <a:ext cx="1186807" cy="1297054"/>
          </a:xfrm>
          <a:prstGeom prst="rect">
            <a:avLst/>
          </a:prstGeom>
          <a:noFill/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93080FA2-B2B7-4679-2B71-012CD00EF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6380185" y="4766045"/>
            <a:ext cx="1361338" cy="1492500"/>
          </a:xfrm>
          <a:prstGeom prst="rect">
            <a:avLst/>
          </a:prstGeom>
          <a:effectLst>
            <a:outerShdw blurRad="50800" dist="38100" algn="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0</xdr:col>
      <xdr:colOff>36830</xdr:colOff>
      <xdr:row>11</xdr:row>
      <xdr:rowOff>31750</xdr:rowOff>
    </xdr:from>
    <xdr:to>
      <xdr:col>5</xdr:col>
      <xdr:colOff>550788</xdr:colOff>
      <xdr:row>16</xdr:row>
      <xdr:rowOff>2311</xdr:rowOff>
    </xdr:to>
    <xdr:sp macro="" textlink="">
      <xdr:nvSpPr>
        <xdr:cNvPr id="8" name="object 294">
          <a:extLst>
            <a:ext uri="{FF2B5EF4-FFF2-40B4-BE49-F238E27FC236}">
              <a16:creationId xmlns:a16="http://schemas.microsoft.com/office/drawing/2014/main" id="{D093A90B-0DF9-A1BF-C5A3-9701C48CF426}"/>
            </a:ext>
          </a:extLst>
        </xdr:cNvPr>
        <xdr:cNvSpPr txBox="1">
          <a:spLocks/>
        </xdr:cNvSpPr>
      </xdr:nvSpPr>
      <xdr:spPr>
        <a:xfrm>
          <a:off x="40005" y="2641600"/>
          <a:ext cx="6568667" cy="972155"/>
        </a:xfrm>
        <a:prstGeom prst="rect">
          <a:avLst/>
        </a:prstGeom>
      </xdr:spPr>
      <xdr:txBody>
        <a:bodyPr vert="horz" wrap="square" lIns="0" tIns="0" rIns="0" bIns="0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4300"/>
            </a:lnSpc>
          </a:pPr>
          <a:r>
            <a:rPr lang="en-US" sz="3600"/>
            <a:t> LG</a:t>
          </a:r>
          <a:r>
            <a:rPr lang="en-US" sz="3600" baseline="0"/>
            <a:t> </a:t>
          </a:r>
          <a:r>
            <a:rPr lang="en-US" sz="3600"/>
            <a:t> </a:t>
          </a:r>
        </a:p>
        <a:p>
          <a:pPr>
            <a:lnSpc>
              <a:spcPts val="2800"/>
            </a:lnSpc>
          </a:pPr>
          <a:r>
            <a:rPr lang="ko-KR" altLang="en-US" sz="1800"/>
            <a:t>  냉난방기</a:t>
          </a:r>
          <a:endParaRPr lang="en-US" sz="1800"/>
        </a:p>
      </xdr:txBody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0</xdr:col>
      <xdr:colOff>1181100</xdr:colOff>
      <xdr:row>2</xdr:row>
      <xdr:rowOff>295275</xdr:rowOff>
    </xdr:to>
    <xdr:pic>
      <xdr:nvPicPr>
        <xdr:cNvPr id="20790" name="Picture 15" descr="C:\Users\Administrator\Desktop\BCG\BCG 3.0\로고\LG_CI_3D_RGB_Standard.png">
          <a:extLst>
            <a:ext uri="{FF2B5EF4-FFF2-40B4-BE49-F238E27FC236}">
              <a16:creationId xmlns:a16="http://schemas.microsoft.com/office/drawing/2014/main" id="{96B183D0-2AF1-B374-ABF3-1455DAE8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028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12</xdr:col>
      <xdr:colOff>0</xdr:colOff>
      <xdr:row>18</xdr:row>
      <xdr:rowOff>0</xdr:rowOff>
    </xdr:to>
    <xdr:pic>
      <xdr:nvPicPr>
        <xdr:cNvPr id="19586" name="그림 1">
          <a:extLst>
            <a:ext uri="{FF2B5EF4-FFF2-40B4-BE49-F238E27FC236}">
              <a16:creationId xmlns:a16="http://schemas.microsoft.com/office/drawing/2014/main" id="{6707BC96-99C3-4AAA-7574-A97C2F711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8</xdr:col>
      <xdr:colOff>0</xdr:colOff>
      <xdr:row>18</xdr:row>
      <xdr:rowOff>0</xdr:rowOff>
    </xdr:to>
    <xdr:pic>
      <xdr:nvPicPr>
        <xdr:cNvPr id="19587" name="그림 2">
          <a:extLst>
            <a:ext uri="{FF2B5EF4-FFF2-40B4-BE49-F238E27FC236}">
              <a16:creationId xmlns:a16="http://schemas.microsoft.com/office/drawing/2014/main" id="{995AFC18-6652-AFD4-FC2A-0DC3E7FC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4</xdr:col>
      <xdr:colOff>0</xdr:colOff>
      <xdr:row>18</xdr:row>
      <xdr:rowOff>0</xdr:rowOff>
    </xdr:to>
    <xdr:pic>
      <xdr:nvPicPr>
        <xdr:cNvPr id="19588" name="그림 3">
          <a:extLst>
            <a:ext uri="{FF2B5EF4-FFF2-40B4-BE49-F238E27FC236}">
              <a16:creationId xmlns:a16="http://schemas.microsoft.com/office/drawing/2014/main" id="{2D2D951C-86CD-E15A-5302-599280099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3048000" cy="285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9</xdr:col>
      <xdr:colOff>38100</xdr:colOff>
      <xdr:row>30</xdr:row>
      <xdr:rowOff>123825</xdr:rowOff>
    </xdr:to>
    <xdr:pic>
      <xdr:nvPicPr>
        <xdr:cNvPr id="21819" name="그림 1">
          <a:extLst>
            <a:ext uri="{FF2B5EF4-FFF2-40B4-BE49-F238E27FC236}">
              <a16:creationId xmlns:a16="http://schemas.microsoft.com/office/drawing/2014/main" id="{FD56EB0E-68CE-530A-952F-184D7B6CB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6896100" cy="523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9</xdr:col>
      <xdr:colOff>66675</xdr:colOff>
      <xdr:row>68</xdr:row>
      <xdr:rowOff>133350</xdr:rowOff>
    </xdr:to>
    <xdr:pic>
      <xdr:nvPicPr>
        <xdr:cNvPr id="21820" name="그림 2">
          <a:extLst>
            <a:ext uri="{FF2B5EF4-FFF2-40B4-BE49-F238E27FC236}">
              <a16:creationId xmlns:a16="http://schemas.microsoft.com/office/drawing/2014/main" id="{2DDF4F59-1ECF-3170-7833-D2A142B2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"/>
          <a:ext cx="6924675" cy="649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25</xdr:row>
      <xdr:rowOff>57150</xdr:rowOff>
    </xdr:from>
    <xdr:to>
      <xdr:col>4</xdr:col>
      <xdr:colOff>276225</xdr:colOff>
      <xdr:row>27</xdr:row>
      <xdr:rowOff>28575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7BD6A9E8-1F44-B27B-B991-4038E0E638AD}"/>
            </a:ext>
          </a:extLst>
        </xdr:cNvPr>
        <xdr:cNvCxnSpPr/>
      </xdr:nvCxnSpPr>
      <xdr:spPr>
        <a:xfrm>
          <a:off x="3000375" y="4343400"/>
          <a:ext cx="323850" cy="3143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</xdr:colOff>
      <xdr:row>62</xdr:row>
      <xdr:rowOff>47625</xdr:rowOff>
    </xdr:from>
    <xdr:to>
      <xdr:col>4</xdr:col>
      <xdr:colOff>375200</xdr:colOff>
      <xdr:row>64</xdr:row>
      <xdr:rowOff>85725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0B5DB73-B696-1159-B262-E9AE983F100D}"/>
            </a:ext>
          </a:extLst>
        </xdr:cNvPr>
        <xdr:cNvCxnSpPr/>
      </xdr:nvCxnSpPr>
      <xdr:spPr>
        <a:xfrm>
          <a:off x="3095625" y="10677525"/>
          <a:ext cx="333375" cy="3810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23</xdr:row>
      <xdr:rowOff>28575</xdr:rowOff>
    </xdr:from>
    <xdr:to>
      <xdr:col>4</xdr:col>
      <xdr:colOff>633417</xdr:colOff>
      <xdr:row>26</xdr:row>
      <xdr:rowOff>28575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88762DC4-10E0-DBCC-5806-2297E7BC26BB}"/>
            </a:ext>
          </a:extLst>
        </xdr:cNvPr>
        <xdr:cNvCxnSpPr/>
      </xdr:nvCxnSpPr>
      <xdr:spPr>
        <a:xfrm flipV="1">
          <a:off x="3200400" y="3971925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21</xdr:row>
      <xdr:rowOff>85725</xdr:rowOff>
    </xdr:from>
    <xdr:to>
      <xdr:col>6</xdr:col>
      <xdr:colOff>142875</xdr:colOff>
      <xdr:row>23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2F8A73-F33E-CBC3-7700-22FD178CCED3}"/>
            </a:ext>
          </a:extLst>
        </xdr:cNvPr>
        <xdr:cNvSpPr txBox="1"/>
      </xdr:nvSpPr>
      <xdr:spPr>
        <a:xfrm>
          <a:off x="3724275" y="3686175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  <xdr:twoCellAnchor>
    <xdr:from>
      <xdr:col>4</xdr:col>
      <xdr:colOff>304800</xdr:colOff>
      <xdr:row>60</xdr:row>
      <xdr:rowOff>57150</xdr:rowOff>
    </xdr:from>
    <xdr:to>
      <xdr:col>5</xdr:col>
      <xdr:colOff>21803</xdr:colOff>
      <xdr:row>63</xdr:row>
      <xdr:rowOff>57150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D0AF7CA-E644-9981-4E38-54E857B0F1CE}"/>
            </a:ext>
          </a:extLst>
        </xdr:cNvPr>
        <xdr:cNvCxnSpPr/>
      </xdr:nvCxnSpPr>
      <xdr:spPr>
        <a:xfrm flipV="1">
          <a:off x="3352800" y="10344150"/>
          <a:ext cx="485775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</xdr:colOff>
      <xdr:row>58</xdr:row>
      <xdr:rowOff>107950</xdr:rowOff>
    </xdr:from>
    <xdr:to>
      <xdr:col>6</xdr:col>
      <xdr:colOff>288547</xdr:colOff>
      <xdr:row>60</xdr:row>
      <xdr:rowOff>67061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254884-418F-0CDC-A271-6D5BA26C5563}"/>
            </a:ext>
          </a:extLst>
        </xdr:cNvPr>
        <xdr:cNvSpPr txBox="1"/>
      </xdr:nvSpPr>
      <xdr:spPr>
        <a:xfrm>
          <a:off x="3876675" y="10058400"/>
          <a:ext cx="9906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고효율필터</a:t>
          </a:r>
          <a:endParaRPr lang="en-US" altLang="ko-K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771D-0A7D-433A-AAFC-F5FC4B719AB8}">
  <dimension ref="A1:O42"/>
  <sheetViews>
    <sheetView view="pageBreakPreview" topLeftCell="A11" zoomScale="70" zoomScaleNormal="100" zoomScaleSheetLayoutView="70" workbookViewId="0">
      <selection activeCell="E21" sqref="E21:G21"/>
    </sheetView>
  </sheetViews>
  <sheetFormatPr defaultRowHeight="16.5" x14ac:dyDescent="0.15"/>
  <cols>
    <col min="1" max="1" width="8.5546875" style="1" customWidth="1"/>
    <col min="2" max="2" width="6.5546875" style="1" customWidth="1"/>
    <col min="3" max="3" width="11" style="1" customWidth="1"/>
    <col min="4" max="4" width="9.109375" style="1" customWidth="1"/>
    <col min="5" max="5" width="11" style="1" customWidth="1"/>
    <col min="6" max="6" width="15.6640625" style="1" customWidth="1"/>
    <col min="7" max="7" width="10.5546875" style="1" customWidth="1"/>
    <col min="8" max="10" width="8.77734375" style="1" customWidth="1"/>
    <col min="11" max="11" width="7.5546875" style="1" customWidth="1"/>
    <col min="12" max="13" width="9.109375" style="1" customWidth="1"/>
    <col min="14" max="14" width="8.88671875" style="1"/>
    <col min="15" max="15" width="13.33203125" style="137" bestFit="1" customWidth="1"/>
    <col min="16" max="16384" width="8.88671875" style="137"/>
  </cols>
  <sheetData>
    <row r="1" spans="1:14" s="88" customFormat="1" ht="14.25" customHeight="1" x14ac:dyDescent="0.15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9"/>
      <c r="N1" s="1"/>
    </row>
    <row r="2" spans="1:14" s="2" customFormat="1" ht="39" customHeight="1" x14ac:dyDescent="0.15">
      <c r="A2" s="190" t="s">
        <v>21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1"/>
      <c r="N2" s="1"/>
    </row>
    <row r="3" spans="1:14" s="89" customFormat="1" ht="33" customHeight="1" thickBot="1" x14ac:dyDescent="0.2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2"/>
      <c r="M3" s="4"/>
      <c r="N3" s="1"/>
    </row>
    <row r="4" spans="1:14" s="132" customFormat="1" ht="24" customHeight="1" thickBot="1" x14ac:dyDescent="0.2">
      <c r="A4" s="192" t="s">
        <v>64</v>
      </c>
      <c r="B4" s="192"/>
      <c r="C4" s="192"/>
      <c r="D4" s="193"/>
      <c r="E4" s="194"/>
      <c r="F4" s="33"/>
      <c r="G4" s="36" t="s">
        <v>27</v>
      </c>
      <c r="H4" s="195" t="s">
        <v>28</v>
      </c>
      <c r="I4" s="195"/>
      <c r="J4" s="195"/>
      <c r="K4" s="195"/>
      <c r="L4" s="196"/>
      <c r="M4" s="197"/>
      <c r="N4" s="1"/>
    </row>
    <row r="5" spans="1:14" s="132" customFormat="1" ht="24" customHeight="1" x14ac:dyDescent="0.15">
      <c r="A5" s="198" t="s">
        <v>1</v>
      </c>
      <c r="B5" s="199"/>
      <c r="C5" s="200">
        <v>45729</v>
      </c>
      <c r="D5" s="201"/>
      <c r="E5" s="202"/>
      <c r="F5" s="33"/>
      <c r="G5" s="37" t="s">
        <v>29</v>
      </c>
      <c r="H5" s="203" t="s">
        <v>30</v>
      </c>
      <c r="I5" s="203"/>
      <c r="J5" s="204"/>
      <c r="K5" s="38" t="s">
        <v>31</v>
      </c>
      <c r="L5" s="205" t="s">
        <v>65</v>
      </c>
      <c r="M5" s="206"/>
      <c r="N5" s="1"/>
    </row>
    <row r="6" spans="1:14" s="132" customFormat="1" ht="24" customHeight="1" x14ac:dyDescent="0.15">
      <c r="A6" s="230" t="s">
        <v>39</v>
      </c>
      <c r="B6" s="231"/>
      <c r="C6" s="223" t="s">
        <v>85</v>
      </c>
      <c r="D6" s="218"/>
      <c r="E6" s="219"/>
      <c r="F6" s="34"/>
      <c r="G6" s="211" t="s">
        <v>32</v>
      </c>
      <c r="H6" s="212" t="s">
        <v>86</v>
      </c>
      <c r="I6" s="212"/>
      <c r="J6" s="212"/>
      <c r="K6" s="212"/>
      <c r="L6" s="213"/>
      <c r="M6" s="214"/>
      <c r="N6" s="1"/>
    </row>
    <row r="7" spans="1:14" s="133" customFormat="1" ht="24" customHeight="1" x14ac:dyDescent="0.15">
      <c r="A7" s="215" t="s">
        <v>37</v>
      </c>
      <c r="B7" s="216"/>
      <c r="C7" s="217" t="s">
        <v>0</v>
      </c>
      <c r="D7" s="218"/>
      <c r="E7" s="219"/>
      <c r="F7" s="34"/>
      <c r="G7" s="211"/>
      <c r="H7" s="212"/>
      <c r="I7" s="212"/>
      <c r="J7" s="212"/>
      <c r="K7" s="212"/>
      <c r="L7" s="213"/>
      <c r="M7" s="214"/>
      <c r="N7" s="1"/>
    </row>
    <row r="8" spans="1:14" s="42" customFormat="1" ht="24" customHeight="1" x14ac:dyDescent="0.15">
      <c r="A8" s="207" t="s">
        <v>38</v>
      </c>
      <c r="B8" s="208"/>
      <c r="C8" s="224">
        <f>H31</f>
        <v>2290000</v>
      </c>
      <c r="D8" s="225"/>
      <c r="E8" s="226"/>
      <c r="F8" s="194"/>
      <c r="G8" s="37" t="s">
        <v>33</v>
      </c>
      <c r="H8" s="203" t="s">
        <v>51</v>
      </c>
      <c r="I8" s="203"/>
      <c r="J8" s="212"/>
      <c r="K8" s="39" t="s">
        <v>34</v>
      </c>
      <c r="L8" s="220" t="s">
        <v>63</v>
      </c>
      <c r="M8" s="221"/>
      <c r="N8" s="1"/>
    </row>
    <row r="9" spans="1:14" s="6" customFormat="1" ht="24" customHeight="1" thickBot="1" x14ac:dyDescent="0.2">
      <c r="A9" s="209"/>
      <c r="B9" s="210"/>
      <c r="C9" s="227"/>
      <c r="D9" s="228"/>
      <c r="E9" s="229"/>
      <c r="F9" s="194"/>
      <c r="G9" s="40" t="s">
        <v>35</v>
      </c>
      <c r="H9" s="222" t="s">
        <v>87</v>
      </c>
      <c r="I9" s="222"/>
      <c r="J9" s="222"/>
      <c r="K9" s="41" t="s">
        <v>36</v>
      </c>
      <c r="L9" s="232" t="s">
        <v>62</v>
      </c>
      <c r="M9" s="233"/>
      <c r="N9" s="1"/>
    </row>
    <row r="10" spans="1:14" s="87" customFormat="1" ht="26.25" customHeight="1" x14ac:dyDescent="0.15">
      <c r="A10" s="35"/>
      <c r="B10" s="35"/>
      <c r="C10" s="236"/>
      <c r="D10" s="237"/>
      <c r="E10" s="238"/>
      <c r="F10" s="7"/>
      <c r="G10" s="7"/>
      <c r="H10" s="7"/>
      <c r="I10" s="7"/>
      <c r="J10" s="7"/>
      <c r="K10" s="7"/>
      <c r="L10" s="7"/>
      <c r="M10" s="8"/>
      <c r="N10" s="1"/>
    </row>
    <row r="11" spans="1:14" s="87" customFormat="1" ht="24.75" customHeight="1" x14ac:dyDescent="0.15">
      <c r="A11" s="42" t="s">
        <v>72</v>
      </c>
      <c r="B11" s="9"/>
      <c r="C11" s="9"/>
      <c r="D11" s="10"/>
      <c r="E11" s="9"/>
      <c r="F11" s="9"/>
      <c r="G11" s="9"/>
      <c r="H11" s="9"/>
      <c r="I11" s="9"/>
      <c r="J11" s="9"/>
      <c r="K11" s="7"/>
      <c r="L11" s="7"/>
      <c r="M11" s="8"/>
      <c r="N11" s="1"/>
    </row>
    <row r="12" spans="1:14" s="134" customFormat="1" ht="27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7"/>
      <c r="L12" s="7"/>
      <c r="M12" s="8"/>
      <c r="N12" s="1"/>
    </row>
    <row r="13" spans="1:14" s="135" customFormat="1" ht="22.5" customHeight="1" x14ac:dyDescent="0.15">
      <c r="A13" s="239" t="s">
        <v>43</v>
      </c>
      <c r="B13" s="240"/>
      <c r="C13" s="240"/>
      <c r="D13" s="9"/>
      <c r="E13" s="9"/>
      <c r="F13" s="9"/>
      <c r="G13" s="9"/>
      <c r="H13" s="9"/>
      <c r="I13" s="9"/>
      <c r="J13" s="9"/>
      <c r="K13" s="7"/>
      <c r="L13" s="31"/>
      <c r="M13" s="32"/>
      <c r="N13" s="1"/>
    </row>
    <row r="14" spans="1:14" s="136" customFormat="1" ht="27" customHeight="1" thickBot="1" x14ac:dyDescent="0.2">
      <c r="A14" s="12" t="s">
        <v>22</v>
      </c>
      <c r="B14" s="241" t="s">
        <v>24</v>
      </c>
      <c r="C14" s="242"/>
      <c r="D14" s="243"/>
      <c r="E14" s="241" t="s">
        <v>3</v>
      </c>
      <c r="F14" s="242"/>
      <c r="G14" s="243"/>
      <c r="H14" s="241" t="s">
        <v>26</v>
      </c>
      <c r="I14" s="242"/>
      <c r="J14" s="243"/>
      <c r="K14" s="243" t="s">
        <v>25</v>
      </c>
      <c r="L14" s="243"/>
      <c r="M14" s="241"/>
      <c r="N14" s="1"/>
    </row>
    <row r="15" spans="1:14" ht="27" customHeight="1" thickTop="1" x14ac:dyDescent="0.15">
      <c r="A15" s="244" t="s">
        <v>4</v>
      </c>
      <c r="B15" s="247" t="s">
        <v>5</v>
      </c>
      <c r="C15" s="247"/>
      <c r="D15" s="248"/>
      <c r="E15" s="249" t="s">
        <v>82</v>
      </c>
      <c r="F15" s="250"/>
      <c r="G15" s="251"/>
      <c r="H15" s="249">
        <f>'내역서(표준단가)'!O11</f>
        <v>1282727.2727272729</v>
      </c>
      <c r="I15" s="250"/>
      <c r="J15" s="251"/>
      <c r="K15" s="249"/>
      <c r="L15" s="250"/>
      <c r="M15" s="250"/>
      <c r="N15" s="11"/>
    </row>
    <row r="16" spans="1:14" ht="27" customHeight="1" x14ac:dyDescent="0.15">
      <c r="A16" s="245"/>
      <c r="B16" s="252" t="s">
        <v>6</v>
      </c>
      <c r="C16" s="253"/>
      <c r="D16" s="254"/>
      <c r="E16" s="255"/>
      <c r="F16" s="256"/>
      <c r="G16" s="257"/>
      <c r="H16" s="234">
        <v>0</v>
      </c>
      <c r="I16" s="235"/>
      <c r="J16" s="258"/>
      <c r="K16" s="234"/>
      <c r="L16" s="235"/>
      <c r="M16" s="235"/>
      <c r="N16" s="11"/>
    </row>
    <row r="17" spans="1:15" ht="27" customHeight="1" x14ac:dyDescent="0.15">
      <c r="A17" s="246"/>
      <c r="B17" s="259" t="s">
        <v>7</v>
      </c>
      <c r="C17" s="260"/>
      <c r="D17" s="261"/>
      <c r="E17" s="262"/>
      <c r="F17" s="263"/>
      <c r="G17" s="264"/>
      <c r="H17" s="262">
        <f>SUM(H15:J16)</f>
        <v>1282727.2727272729</v>
      </c>
      <c r="I17" s="263"/>
      <c r="J17" s="264"/>
      <c r="K17" s="262"/>
      <c r="L17" s="263"/>
      <c r="M17" s="263"/>
      <c r="N17" s="11"/>
    </row>
    <row r="18" spans="1:15" ht="27" customHeight="1" x14ac:dyDescent="0.15">
      <c r="A18" s="265" t="s">
        <v>8</v>
      </c>
      <c r="B18" s="252" t="s">
        <v>9</v>
      </c>
      <c r="C18" s="253"/>
      <c r="D18" s="254"/>
      <c r="E18" s="255" t="s">
        <v>81</v>
      </c>
      <c r="F18" s="256"/>
      <c r="G18" s="257"/>
      <c r="H18" s="234">
        <f>'내역서(표준단가)'!Q11</f>
        <v>1010000</v>
      </c>
      <c r="I18" s="235"/>
      <c r="J18" s="258"/>
      <c r="K18" s="234"/>
      <c r="L18" s="235"/>
      <c r="M18" s="235"/>
      <c r="N18" s="11"/>
    </row>
    <row r="19" spans="1:15" ht="27" customHeight="1" x14ac:dyDescent="0.15">
      <c r="A19" s="245"/>
      <c r="B19" s="266" t="s">
        <v>10</v>
      </c>
      <c r="C19" s="267"/>
      <c r="D19" s="268"/>
      <c r="E19" s="255"/>
      <c r="F19" s="256"/>
      <c r="G19" s="257"/>
      <c r="H19" s="234">
        <v>0</v>
      </c>
      <c r="I19" s="235"/>
      <c r="J19" s="258"/>
      <c r="K19" s="234"/>
      <c r="L19" s="235"/>
      <c r="M19" s="235"/>
      <c r="N19" s="11"/>
    </row>
    <row r="20" spans="1:15" ht="27" customHeight="1" x14ac:dyDescent="0.15">
      <c r="A20" s="246"/>
      <c r="B20" s="259" t="s">
        <v>7</v>
      </c>
      <c r="C20" s="260"/>
      <c r="D20" s="261"/>
      <c r="E20" s="262"/>
      <c r="F20" s="263"/>
      <c r="G20" s="264"/>
      <c r="H20" s="262">
        <f>SUM(H18:J19)</f>
        <v>1010000</v>
      </c>
      <c r="I20" s="263"/>
      <c r="J20" s="264"/>
      <c r="K20" s="262"/>
      <c r="L20" s="263"/>
      <c r="M20" s="263"/>
      <c r="N20" s="11"/>
    </row>
    <row r="21" spans="1:15" ht="27" customHeight="1" x14ac:dyDescent="0.15">
      <c r="A21" s="271" t="s">
        <v>23</v>
      </c>
      <c r="B21" s="266" t="s">
        <v>11</v>
      </c>
      <c r="C21" s="267"/>
      <c r="D21" s="268"/>
      <c r="E21" s="255" t="s">
        <v>66</v>
      </c>
      <c r="F21" s="256"/>
      <c r="G21" s="257"/>
      <c r="H21" s="234"/>
      <c r="I21" s="235"/>
      <c r="J21" s="258"/>
      <c r="K21" s="234"/>
      <c r="L21" s="235"/>
      <c r="M21" s="235"/>
      <c r="N21" s="11"/>
    </row>
    <row r="22" spans="1:15" ht="27" customHeight="1" x14ac:dyDescent="0.15">
      <c r="A22" s="272"/>
      <c r="B22" s="266" t="s">
        <v>12</v>
      </c>
      <c r="C22" s="267"/>
      <c r="D22" s="268"/>
      <c r="E22" s="255" t="s">
        <v>67</v>
      </c>
      <c r="F22" s="256"/>
      <c r="G22" s="257"/>
      <c r="H22" s="234"/>
      <c r="I22" s="235"/>
      <c r="J22" s="258"/>
      <c r="K22" s="234"/>
      <c r="L22" s="235"/>
      <c r="M22" s="235"/>
      <c r="N22" s="11"/>
    </row>
    <row r="23" spans="1:15" ht="27" customHeight="1" x14ac:dyDescent="0.15">
      <c r="A23" s="272"/>
      <c r="B23" s="266" t="s">
        <v>42</v>
      </c>
      <c r="C23" s="267"/>
      <c r="D23" s="268"/>
      <c r="E23" s="255" t="s">
        <v>44</v>
      </c>
      <c r="F23" s="256"/>
      <c r="G23" s="257"/>
      <c r="H23" s="234"/>
      <c r="I23" s="235"/>
      <c r="J23" s="258"/>
      <c r="K23" s="75"/>
      <c r="L23" s="76"/>
      <c r="M23" s="76"/>
      <c r="N23" s="11"/>
    </row>
    <row r="24" spans="1:15" ht="27" customHeight="1" x14ac:dyDescent="0.15">
      <c r="A24" s="272"/>
      <c r="B24" s="266" t="s">
        <v>45</v>
      </c>
      <c r="C24" s="267"/>
      <c r="D24" s="268"/>
      <c r="E24" s="255" t="s">
        <v>68</v>
      </c>
      <c r="F24" s="256"/>
      <c r="G24" s="257"/>
      <c r="H24" s="234"/>
      <c r="I24" s="235"/>
      <c r="J24" s="258"/>
      <c r="K24" s="78"/>
      <c r="L24" s="79"/>
      <c r="M24" s="79"/>
      <c r="N24" s="11"/>
    </row>
    <row r="25" spans="1:15" ht="27" customHeight="1" x14ac:dyDescent="0.15">
      <c r="A25" s="272"/>
      <c r="B25" s="266" t="s">
        <v>46</v>
      </c>
      <c r="C25" s="267"/>
      <c r="D25" s="268"/>
      <c r="E25" s="255" t="s">
        <v>69</v>
      </c>
      <c r="F25" s="256"/>
      <c r="G25" s="257"/>
      <c r="H25" s="234"/>
      <c r="I25" s="235"/>
      <c r="J25" s="258"/>
      <c r="K25" s="78"/>
      <c r="L25" s="79"/>
      <c r="M25" s="79"/>
      <c r="N25" s="11"/>
    </row>
    <row r="26" spans="1:15" ht="27" customHeight="1" x14ac:dyDescent="0.15">
      <c r="A26" s="272"/>
      <c r="B26" s="266" t="s">
        <v>47</v>
      </c>
      <c r="C26" s="267"/>
      <c r="D26" s="268"/>
      <c r="E26" s="255" t="s">
        <v>70</v>
      </c>
      <c r="F26" s="256"/>
      <c r="G26" s="257"/>
      <c r="H26" s="234"/>
      <c r="I26" s="235"/>
      <c r="J26" s="258"/>
      <c r="K26" s="78"/>
      <c r="L26" s="79"/>
      <c r="M26" s="79"/>
      <c r="N26" s="11"/>
    </row>
    <row r="27" spans="1:15" ht="27" customHeight="1" x14ac:dyDescent="0.15">
      <c r="A27" s="273"/>
      <c r="B27" s="259" t="s">
        <v>7</v>
      </c>
      <c r="C27" s="260"/>
      <c r="D27" s="261"/>
      <c r="E27" s="262"/>
      <c r="F27" s="263"/>
      <c r="G27" s="264"/>
      <c r="H27" s="262">
        <f>SUM(H21:J26)</f>
        <v>0</v>
      </c>
      <c r="I27" s="263"/>
      <c r="J27" s="264"/>
      <c r="K27" s="262"/>
      <c r="L27" s="263"/>
      <c r="M27" s="263"/>
      <c r="N27" s="11"/>
    </row>
    <row r="28" spans="1:15" ht="27" customHeight="1" x14ac:dyDescent="0.15">
      <c r="A28" s="293" t="s">
        <v>13</v>
      </c>
      <c r="B28" s="294"/>
      <c r="C28" s="294"/>
      <c r="D28" s="231"/>
      <c r="E28" s="255" t="s">
        <v>49</v>
      </c>
      <c r="F28" s="256"/>
      <c r="G28" s="257"/>
      <c r="H28" s="262"/>
      <c r="I28" s="263"/>
      <c r="J28" s="264"/>
      <c r="K28" s="262"/>
      <c r="L28" s="263"/>
      <c r="M28" s="263"/>
      <c r="N28" s="11"/>
    </row>
    <row r="29" spans="1:15" ht="27" customHeight="1" x14ac:dyDescent="0.15">
      <c r="A29" s="293" t="s">
        <v>48</v>
      </c>
      <c r="B29" s="294"/>
      <c r="C29" s="294"/>
      <c r="D29" s="231"/>
      <c r="E29" s="295" t="s">
        <v>71</v>
      </c>
      <c r="F29" s="296"/>
      <c r="G29" s="297"/>
      <c r="H29" s="262"/>
      <c r="I29" s="263"/>
      <c r="J29" s="264"/>
      <c r="K29" s="80"/>
      <c r="L29" s="81"/>
      <c r="M29" s="81"/>
      <c r="N29" s="11"/>
    </row>
    <row r="30" spans="1:15" ht="27" customHeight="1" x14ac:dyDescent="0.15">
      <c r="A30" s="287" t="s">
        <v>14</v>
      </c>
      <c r="B30" s="288"/>
      <c r="C30" s="288"/>
      <c r="D30" s="289"/>
      <c r="E30" s="13"/>
      <c r="F30" s="14"/>
      <c r="G30" s="15"/>
      <c r="H30" s="290">
        <f>-MOD((H17+H20+H27+H28+H29),10000)</f>
        <v>-2727.2727272729389</v>
      </c>
      <c r="I30" s="291"/>
      <c r="J30" s="292"/>
      <c r="K30" s="16"/>
      <c r="L30" s="17"/>
      <c r="M30" s="17"/>
      <c r="N30" s="11"/>
    </row>
    <row r="31" spans="1:15" ht="27" customHeight="1" x14ac:dyDescent="0.15">
      <c r="A31" s="293" t="s">
        <v>15</v>
      </c>
      <c r="B31" s="294"/>
      <c r="C31" s="294"/>
      <c r="D31" s="231"/>
      <c r="E31" s="185"/>
      <c r="F31" s="187">
        <f>H31</f>
        <v>2290000</v>
      </c>
      <c r="G31" s="186"/>
      <c r="H31" s="262">
        <f>H17+H20+H27+H28+H30+H29</f>
        <v>2290000</v>
      </c>
      <c r="I31" s="263"/>
      <c r="J31" s="264"/>
      <c r="K31" s="269" t="s">
        <v>2</v>
      </c>
      <c r="L31" s="270"/>
      <c r="M31" s="270"/>
      <c r="N31" s="11"/>
      <c r="O31" s="146"/>
    </row>
    <row r="32" spans="1:15" ht="11.25" customHeight="1" x14ac:dyDescent="0.15">
      <c r="A32" s="1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1"/>
    </row>
    <row r="33" spans="1:14" ht="30" customHeight="1" x14ac:dyDescent="0.15">
      <c r="A33" s="276" t="s">
        <v>16</v>
      </c>
      <c r="B33" s="277"/>
      <c r="C33" s="19"/>
      <c r="D33" s="19"/>
      <c r="E33" s="19"/>
      <c r="F33" s="19"/>
      <c r="G33" s="19"/>
      <c r="H33" s="19"/>
      <c r="I33" s="19"/>
      <c r="J33" s="184"/>
      <c r="K33" s="19"/>
      <c r="L33" s="19"/>
      <c r="M33" s="19"/>
      <c r="N33" s="11"/>
    </row>
    <row r="34" spans="1:14" ht="6" customHeight="1" x14ac:dyDescent="0.15">
      <c r="A34" s="278" t="s">
        <v>73</v>
      </c>
      <c r="B34" s="279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</row>
    <row r="35" spans="1:14" ht="86.25" customHeight="1" x14ac:dyDescent="0.15">
      <c r="A35" s="280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</row>
    <row r="36" spans="1:14" ht="64.5" customHeight="1" x14ac:dyDescent="0.15">
      <c r="A36" s="280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</row>
    <row r="37" spans="1:14" ht="30" customHeight="1" x14ac:dyDescent="0.15">
      <c r="A37" s="282" t="s">
        <v>17</v>
      </c>
      <c r="B37" s="283"/>
      <c r="C37" s="284" t="s">
        <v>159</v>
      </c>
      <c r="D37" s="285"/>
      <c r="E37" s="20" t="s">
        <v>18</v>
      </c>
      <c r="F37" s="284" t="s">
        <v>160</v>
      </c>
      <c r="G37" s="285"/>
      <c r="H37" s="20"/>
      <c r="I37" s="284"/>
      <c r="J37" s="285"/>
      <c r="K37" s="20" t="s">
        <v>19</v>
      </c>
      <c r="L37" s="286" t="s">
        <v>20</v>
      </c>
      <c r="M37" s="286"/>
    </row>
    <row r="38" spans="1:14" ht="18" customHeight="1" x14ac:dyDescent="0.15">
      <c r="A38" s="1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4" ht="18" customHeight="1" x14ac:dyDescent="0.15">
      <c r="A39" s="1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4" ht="18" customHeight="1" x14ac:dyDescent="0.15">
      <c r="A40" s="18"/>
      <c r="B40" s="5"/>
      <c r="C40" s="5"/>
      <c r="D40" s="5"/>
      <c r="E40" s="21"/>
      <c r="F40" s="274"/>
      <c r="G40" s="274"/>
      <c r="H40" s="22"/>
      <c r="I40" s="23"/>
      <c r="J40" s="24"/>
      <c r="K40" s="23"/>
      <c r="L40" s="21"/>
      <c r="M40" s="21"/>
    </row>
    <row r="41" spans="1:14" ht="18" customHeight="1" x14ac:dyDescent="0.15">
      <c r="A41" s="25"/>
      <c r="B41" s="26"/>
      <c r="C41" s="26"/>
      <c r="D41" s="26"/>
      <c r="E41" s="27"/>
      <c r="F41" s="275"/>
      <c r="G41" s="275"/>
      <c r="H41" s="28"/>
      <c r="I41" s="29"/>
      <c r="J41" s="30"/>
      <c r="K41" s="29"/>
      <c r="L41" s="27"/>
      <c r="M41" s="27"/>
    </row>
    <row r="42" spans="1:14" ht="31.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99">
    <mergeCell ref="E28:G28"/>
    <mergeCell ref="H28:J28"/>
    <mergeCell ref="H30:J30"/>
    <mergeCell ref="A31:D31"/>
    <mergeCell ref="H31:J31"/>
    <mergeCell ref="B24:D24"/>
    <mergeCell ref="E24:G24"/>
    <mergeCell ref="H24:J24"/>
    <mergeCell ref="B25:D25"/>
    <mergeCell ref="E25:G25"/>
    <mergeCell ref="H25:J25"/>
    <mergeCell ref="B26:D26"/>
    <mergeCell ref="E26:G26"/>
    <mergeCell ref="H26:J26"/>
    <mergeCell ref="A29:D29"/>
    <mergeCell ref="E29:G29"/>
    <mergeCell ref="H29:J29"/>
    <mergeCell ref="A28:D28"/>
    <mergeCell ref="F40:G40"/>
    <mergeCell ref="F41:G41"/>
    <mergeCell ref="A33:B33"/>
    <mergeCell ref="A34:M36"/>
    <mergeCell ref="A37:B37"/>
    <mergeCell ref="C37:D37"/>
    <mergeCell ref="F37:G37"/>
    <mergeCell ref="I37:J37"/>
    <mergeCell ref="L37:M37"/>
    <mergeCell ref="K31:M31"/>
    <mergeCell ref="K28:M28"/>
    <mergeCell ref="A21:A27"/>
    <mergeCell ref="B21:D21"/>
    <mergeCell ref="E21:G21"/>
    <mergeCell ref="B22:D22"/>
    <mergeCell ref="E22:G22"/>
    <mergeCell ref="H22:J22"/>
    <mergeCell ref="K22:M22"/>
    <mergeCell ref="E27:G27"/>
    <mergeCell ref="H27:J27"/>
    <mergeCell ref="K27:M27"/>
    <mergeCell ref="B23:D23"/>
    <mergeCell ref="E23:G23"/>
    <mergeCell ref="H23:J23"/>
    <mergeCell ref="A30:D30"/>
    <mergeCell ref="B27:D27"/>
    <mergeCell ref="H19:J19"/>
    <mergeCell ref="K19:M19"/>
    <mergeCell ref="B20:D20"/>
    <mergeCell ref="E20:G20"/>
    <mergeCell ref="H21:J21"/>
    <mergeCell ref="K21:M21"/>
    <mergeCell ref="H20:J20"/>
    <mergeCell ref="E17:G17"/>
    <mergeCell ref="H17:J17"/>
    <mergeCell ref="K17:M17"/>
    <mergeCell ref="A18:A20"/>
    <mergeCell ref="B18:D18"/>
    <mergeCell ref="E18:G18"/>
    <mergeCell ref="H18:J18"/>
    <mergeCell ref="K18:M18"/>
    <mergeCell ref="B19:D19"/>
    <mergeCell ref="K20:M20"/>
    <mergeCell ref="E19:G19"/>
    <mergeCell ref="K16:M16"/>
    <mergeCell ref="C10:E10"/>
    <mergeCell ref="A13:C13"/>
    <mergeCell ref="B14:D14"/>
    <mergeCell ref="E14:G14"/>
    <mergeCell ref="H14:J14"/>
    <mergeCell ref="K14:M14"/>
    <mergeCell ref="A15:A17"/>
    <mergeCell ref="B15:D15"/>
    <mergeCell ref="E15:G15"/>
    <mergeCell ref="H15:J15"/>
    <mergeCell ref="K15:M15"/>
    <mergeCell ref="B16:D16"/>
    <mergeCell ref="E16:G16"/>
    <mergeCell ref="H16:J16"/>
    <mergeCell ref="B17:D17"/>
    <mergeCell ref="A8:B9"/>
    <mergeCell ref="G6:G7"/>
    <mergeCell ref="H6:M7"/>
    <mergeCell ref="A7:B7"/>
    <mergeCell ref="C7:E7"/>
    <mergeCell ref="F8:F9"/>
    <mergeCell ref="H8:J8"/>
    <mergeCell ref="L8:M8"/>
    <mergeCell ref="H9:J9"/>
    <mergeCell ref="C6:E6"/>
    <mergeCell ref="C8:E9"/>
    <mergeCell ref="A6:B6"/>
    <mergeCell ref="L9:M9"/>
    <mergeCell ref="A1:M1"/>
    <mergeCell ref="A2:M2"/>
    <mergeCell ref="A4:E4"/>
    <mergeCell ref="H4:M4"/>
    <mergeCell ref="A5:B5"/>
    <mergeCell ref="C5:E5"/>
    <mergeCell ref="H5:J5"/>
    <mergeCell ref="L5:M5"/>
  </mergeCells>
  <phoneticPr fontId="2" type="noConversion"/>
  <pageMargins left="0.31496062992125984" right="0.31496062992125984" top="0.59055118110236227" bottom="0.59055118110236227" header="0" footer="0"/>
  <pageSetup paperSize="9" scale="67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C4BA-544B-4D38-A039-BE946A9C6D15}">
  <dimension ref="J1:V24"/>
  <sheetViews>
    <sheetView tabSelected="1" view="pageBreakPreview" zoomScale="115" zoomScaleNormal="100" zoomScaleSheetLayoutView="115" workbookViewId="0">
      <pane xSplit="12" ySplit="3" topLeftCell="M4" activePane="bottomRight" state="frozen"/>
      <selection pane="topRight" activeCell="D1" sqref="D1"/>
      <selection pane="bottomLeft" activeCell="A3" sqref="A3"/>
      <selection pane="bottomRight" activeCell="N5" sqref="N5"/>
    </sheetView>
  </sheetViews>
  <sheetFormatPr defaultRowHeight="20.100000000000001" customHeight="1" x14ac:dyDescent="0.15"/>
  <cols>
    <col min="1" max="9" width="0" style="47" hidden="1" customWidth="1"/>
    <col min="10" max="10" width="18.109375" style="47" customWidth="1"/>
    <col min="11" max="11" width="17.21875" style="44" customWidth="1"/>
    <col min="12" max="12" width="6.77734375" style="44" customWidth="1"/>
    <col min="13" max="13" width="5.33203125" style="45" bestFit="1" customWidth="1"/>
    <col min="14" max="14" width="9.33203125" style="46" customWidth="1"/>
    <col min="15" max="15" width="9" style="46" customWidth="1"/>
    <col min="16" max="16" width="8.44140625" style="46" customWidth="1"/>
    <col min="17" max="17" width="11.109375" style="46" customWidth="1"/>
    <col min="18" max="18" width="10.77734375" style="46" customWidth="1"/>
    <col min="19" max="19" width="18.33203125" style="47" customWidth="1"/>
    <col min="20" max="20" width="9.33203125" style="47" bestFit="1" customWidth="1"/>
    <col min="21" max="23" width="8.88671875" style="47" customWidth="1"/>
    <col min="24" max="16384" width="8.88671875" style="47"/>
  </cols>
  <sheetData>
    <row r="1" spans="10:22" ht="20.100000000000001" customHeight="1" x14ac:dyDescent="0.15">
      <c r="J1" s="43" t="s">
        <v>41</v>
      </c>
    </row>
    <row r="2" spans="10:22" s="48" customFormat="1" ht="27.95" customHeight="1" x14ac:dyDescent="0.15">
      <c r="J2" s="300" t="s">
        <v>52</v>
      </c>
      <c r="K2" s="300" t="s">
        <v>53</v>
      </c>
      <c r="L2" s="300" t="s">
        <v>54</v>
      </c>
      <c r="M2" s="303" t="s">
        <v>55</v>
      </c>
      <c r="N2" s="305" t="s">
        <v>59</v>
      </c>
      <c r="O2" s="306"/>
      <c r="P2" s="305" t="s">
        <v>58</v>
      </c>
      <c r="Q2" s="306"/>
      <c r="R2" s="298" t="s">
        <v>60</v>
      </c>
      <c r="S2" s="300" t="s">
        <v>61</v>
      </c>
    </row>
    <row r="3" spans="10:22" s="48" customFormat="1" ht="27.95" customHeight="1" x14ac:dyDescent="0.15">
      <c r="J3" s="302"/>
      <c r="K3" s="302"/>
      <c r="L3" s="302"/>
      <c r="M3" s="304"/>
      <c r="N3" s="49" t="s">
        <v>56</v>
      </c>
      <c r="O3" s="49" t="s">
        <v>57</v>
      </c>
      <c r="P3" s="49" t="s">
        <v>56</v>
      </c>
      <c r="Q3" s="49" t="s">
        <v>57</v>
      </c>
      <c r="R3" s="299"/>
      <c r="S3" s="301"/>
    </row>
    <row r="4" spans="10:22" s="57" customFormat="1" ht="24" customHeight="1" x14ac:dyDescent="0.15">
      <c r="J4" s="50" t="s">
        <v>74</v>
      </c>
      <c r="K4" s="51"/>
      <c r="L4" s="52"/>
      <c r="M4" s="53"/>
      <c r="N4" s="53"/>
      <c r="O4" s="54"/>
      <c r="P4" s="55"/>
      <c r="Q4" s="56"/>
      <c r="R4" s="60"/>
      <c r="S4" s="86" t="s">
        <v>165</v>
      </c>
    </row>
    <row r="5" spans="10:22" s="57" customFormat="1" ht="30" customHeight="1" x14ac:dyDescent="0.15">
      <c r="J5" s="82" t="s">
        <v>138</v>
      </c>
      <c r="K5" s="83" t="s">
        <v>150</v>
      </c>
      <c r="L5" s="77" t="s">
        <v>50</v>
      </c>
      <c r="M5" s="85">
        <v>3</v>
      </c>
      <c r="N5" s="58">
        <v>150000</v>
      </c>
      <c r="O5" s="54">
        <f>N5*M5</f>
        <v>450000</v>
      </c>
      <c r="P5" s="59">
        <f>70000</f>
        <v>70000</v>
      </c>
      <c r="Q5" s="56">
        <f>M5*P5</f>
        <v>210000</v>
      </c>
      <c r="R5" s="56">
        <f t="shared" ref="R5:R11" si="0">O5+Q5</f>
        <v>660000</v>
      </c>
      <c r="S5" s="138" t="s">
        <v>155</v>
      </c>
      <c r="V5" s="84"/>
    </row>
    <row r="6" spans="10:22" s="57" customFormat="1" ht="30" customHeight="1" x14ac:dyDescent="0.15">
      <c r="J6" s="82" t="s">
        <v>139</v>
      </c>
      <c r="K6" s="83" t="s">
        <v>151</v>
      </c>
      <c r="L6" s="77" t="s">
        <v>141</v>
      </c>
      <c r="M6" s="85">
        <v>3</v>
      </c>
      <c r="N6" s="58">
        <v>36363.63636363636</v>
      </c>
      <c r="O6" s="54">
        <f>N6*M6</f>
        <v>109090.90909090909</v>
      </c>
      <c r="P6" s="59"/>
      <c r="Q6" s="56"/>
      <c r="R6" s="56">
        <f t="shared" si="0"/>
        <v>109090.90909090909</v>
      </c>
      <c r="S6" s="138" t="s">
        <v>156</v>
      </c>
      <c r="V6" s="84"/>
    </row>
    <row r="7" spans="10:22" s="57" customFormat="1" ht="30" customHeight="1" x14ac:dyDescent="0.15">
      <c r="J7" s="82" t="s">
        <v>83</v>
      </c>
      <c r="K7" s="83" t="s">
        <v>152</v>
      </c>
      <c r="L7" s="77" t="s">
        <v>50</v>
      </c>
      <c r="M7" s="85">
        <v>6</v>
      </c>
      <c r="N7" s="58">
        <v>99090.909090909088</v>
      </c>
      <c r="O7" s="54">
        <f>N7*M7</f>
        <v>594545.45454545459</v>
      </c>
      <c r="P7" s="59">
        <f>70000</f>
        <v>70000</v>
      </c>
      <c r="Q7" s="56">
        <f>M7*P7</f>
        <v>420000</v>
      </c>
      <c r="R7" s="56">
        <f t="shared" si="0"/>
        <v>1014545.4545454546</v>
      </c>
      <c r="S7" s="138" t="s">
        <v>155</v>
      </c>
      <c r="V7" s="84"/>
    </row>
    <row r="8" spans="10:22" s="57" customFormat="1" ht="30" customHeight="1" x14ac:dyDescent="0.15">
      <c r="J8" s="82" t="s">
        <v>140</v>
      </c>
      <c r="K8" s="83" t="s">
        <v>153</v>
      </c>
      <c r="L8" s="77" t="s">
        <v>141</v>
      </c>
      <c r="M8" s="85">
        <v>6</v>
      </c>
      <c r="N8" s="58">
        <v>20000</v>
      </c>
      <c r="O8" s="54">
        <f>N8*M8</f>
        <v>120000</v>
      </c>
      <c r="P8" s="59"/>
      <c r="Q8" s="56"/>
      <c r="R8" s="56">
        <f t="shared" si="0"/>
        <v>120000</v>
      </c>
      <c r="S8" s="138" t="s">
        <v>157</v>
      </c>
      <c r="V8" s="84"/>
    </row>
    <row r="9" spans="10:22" s="57" customFormat="1" ht="30" customHeight="1" x14ac:dyDescent="0.15">
      <c r="J9" s="82" t="s">
        <v>148</v>
      </c>
      <c r="K9" s="83" t="s">
        <v>154</v>
      </c>
      <c r="L9" s="77" t="s">
        <v>50</v>
      </c>
      <c r="M9" s="85">
        <v>1</v>
      </c>
      <c r="N9" s="58">
        <v>9090.9090909090901</v>
      </c>
      <c r="O9" s="54">
        <f>N9*M9</f>
        <v>9090.9090909090901</v>
      </c>
      <c r="P9" s="59">
        <f>70000</f>
        <v>70000</v>
      </c>
      <c r="Q9" s="56">
        <f>M9*P9</f>
        <v>70000</v>
      </c>
      <c r="R9" s="56">
        <f t="shared" si="0"/>
        <v>79090.909090909088</v>
      </c>
      <c r="S9" s="138" t="s">
        <v>158</v>
      </c>
      <c r="V9" s="84"/>
    </row>
    <row r="10" spans="10:22" s="57" customFormat="1" ht="30" customHeight="1" x14ac:dyDescent="0.15">
      <c r="J10" s="82" t="s">
        <v>145</v>
      </c>
      <c r="K10" s="83" t="s">
        <v>145</v>
      </c>
      <c r="L10" s="77" t="s">
        <v>146</v>
      </c>
      <c r="M10" s="85">
        <v>62</v>
      </c>
      <c r="N10" s="58"/>
      <c r="O10" s="54"/>
      <c r="P10" s="59">
        <f>5000</f>
        <v>5000</v>
      </c>
      <c r="Q10" s="56">
        <f>M10*P10</f>
        <v>310000</v>
      </c>
      <c r="R10" s="56">
        <f t="shared" si="0"/>
        <v>310000</v>
      </c>
      <c r="S10" s="138"/>
      <c r="V10" s="84"/>
    </row>
    <row r="11" spans="10:22" s="44" customFormat="1" ht="24" customHeight="1" x14ac:dyDescent="0.15">
      <c r="J11" s="61" t="s">
        <v>40</v>
      </c>
      <c r="K11" s="61"/>
      <c r="L11" s="62"/>
      <c r="M11" s="63"/>
      <c r="N11" s="64"/>
      <c r="O11" s="178">
        <f>SUM(O4:O10)</f>
        <v>1282727.2727272729</v>
      </c>
      <c r="P11" s="65"/>
      <c r="Q11" s="65">
        <f>SUM(Q4:Q10)</f>
        <v>1010000</v>
      </c>
      <c r="R11" s="65">
        <f t="shared" si="0"/>
        <v>2292727.2727272729</v>
      </c>
      <c r="S11" s="66"/>
    </row>
    <row r="12" spans="10:22" ht="20.100000000000001" customHeight="1" x14ac:dyDescent="0.15">
      <c r="J12" s="67"/>
      <c r="K12" s="68"/>
      <c r="L12" s="68"/>
      <c r="M12" s="69"/>
      <c r="N12" s="70"/>
      <c r="O12" s="70"/>
      <c r="P12" s="70"/>
      <c r="Q12" s="70"/>
      <c r="R12" s="70"/>
      <c r="S12" s="67"/>
    </row>
    <row r="13" spans="10:22" ht="20.100000000000001" customHeight="1" x14ac:dyDescent="0.15">
      <c r="J13" s="71"/>
      <c r="K13" s="72"/>
      <c r="L13" s="72"/>
      <c r="M13" s="73"/>
      <c r="N13" s="74"/>
      <c r="O13" s="74"/>
      <c r="P13" s="74"/>
      <c r="Q13" s="74"/>
      <c r="R13" s="74"/>
      <c r="S13" s="71"/>
    </row>
    <row r="14" spans="10:22" ht="20.100000000000001" customHeight="1" x14ac:dyDescent="0.15">
      <c r="J14" s="71"/>
      <c r="K14" s="72"/>
      <c r="L14" s="72"/>
      <c r="M14" s="73"/>
      <c r="N14" s="74"/>
      <c r="O14" s="74"/>
      <c r="P14" s="74"/>
      <c r="Q14" s="74"/>
      <c r="R14" s="74"/>
      <c r="S14" s="71"/>
    </row>
    <row r="15" spans="10:22" ht="20.100000000000001" customHeight="1" x14ac:dyDescent="0.15">
      <c r="J15" s="71"/>
      <c r="K15" s="72"/>
      <c r="L15" s="72"/>
      <c r="M15" s="73"/>
      <c r="N15" s="74"/>
      <c r="O15" s="74"/>
      <c r="P15" s="74"/>
      <c r="Q15" s="74"/>
      <c r="R15" s="74"/>
      <c r="S15" s="71"/>
    </row>
    <row r="16" spans="10:22" ht="20.100000000000001" customHeight="1" x14ac:dyDescent="0.15">
      <c r="J16" s="71"/>
      <c r="K16" s="72"/>
      <c r="L16" s="72"/>
      <c r="M16" s="73"/>
      <c r="N16" s="74"/>
      <c r="O16" s="74"/>
      <c r="P16" s="74"/>
      <c r="Q16" s="74"/>
      <c r="R16" s="74"/>
      <c r="S16" s="71"/>
    </row>
    <row r="17" spans="10:19" ht="20.100000000000001" customHeight="1" x14ac:dyDescent="0.15">
      <c r="J17" s="71"/>
      <c r="K17" s="72"/>
      <c r="L17" s="72"/>
      <c r="M17" s="73"/>
      <c r="N17" s="74"/>
      <c r="O17" s="74"/>
      <c r="P17" s="74"/>
      <c r="Q17" s="74"/>
      <c r="R17" s="74"/>
      <c r="S17" s="71"/>
    </row>
    <row r="18" spans="10:19" ht="20.100000000000001" customHeight="1" x14ac:dyDescent="0.15">
      <c r="J18" s="71"/>
      <c r="K18" s="72"/>
      <c r="L18" s="72"/>
      <c r="M18" s="73"/>
      <c r="N18" s="74"/>
      <c r="O18" s="74"/>
      <c r="P18" s="74"/>
      <c r="Q18" s="74"/>
      <c r="R18" s="74"/>
      <c r="S18" s="71"/>
    </row>
    <row r="19" spans="10:19" ht="20.100000000000001" customHeight="1" x14ac:dyDescent="0.15">
      <c r="J19" s="71"/>
      <c r="K19" s="72"/>
      <c r="L19" s="72"/>
      <c r="M19" s="73"/>
      <c r="N19" s="74"/>
      <c r="O19" s="74"/>
      <c r="P19" s="74"/>
      <c r="Q19" s="74"/>
      <c r="R19" s="74"/>
      <c r="S19" s="71"/>
    </row>
    <row r="20" spans="10:19" ht="20.100000000000001" customHeight="1" x14ac:dyDescent="0.15">
      <c r="J20" s="71"/>
      <c r="K20" s="72"/>
      <c r="L20" s="72"/>
      <c r="M20" s="73"/>
      <c r="N20" s="74"/>
      <c r="O20" s="74"/>
      <c r="P20" s="74"/>
      <c r="Q20" s="74"/>
      <c r="R20" s="74"/>
      <c r="S20" s="71"/>
    </row>
    <row r="21" spans="10:19" ht="20.100000000000001" customHeight="1" x14ac:dyDescent="0.15">
      <c r="J21" s="71"/>
      <c r="K21" s="72"/>
      <c r="L21" s="72"/>
      <c r="M21" s="73"/>
      <c r="N21" s="74"/>
      <c r="O21" s="74"/>
      <c r="P21" s="74"/>
      <c r="Q21" s="74"/>
      <c r="R21" s="74"/>
      <c r="S21" s="71"/>
    </row>
    <row r="22" spans="10:19" ht="20.100000000000001" customHeight="1" x14ac:dyDescent="0.15">
      <c r="J22" s="71"/>
      <c r="K22" s="72"/>
      <c r="L22" s="72"/>
      <c r="M22" s="73"/>
      <c r="N22" s="74"/>
      <c r="O22" s="74"/>
      <c r="P22" s="74"/>
      <c r="Q22" s="74"/>
      <c r="R22" s="74"/>
      <c r="S22" s="71"/>
    </row>
    <row r="23" spans="10:19" ht="20.100000000000001" customHeight="1" x14ac:dyDescent="0.15">
      <c r="J23" s="71"/>
      <c r="K23" s="72"/>
      <c r="L23" s="72"/>
      <c r="M23" s="73"/>
      <c r="N23" s="74"/>
      <c r="O23" s="74"/>
      <c r="P23" s="74"/>
      <c r="Q23" s="74"/>
      <c r="R23" s="74"/>
      <c r="S23" s="71"/>
    </row>
    <row r="24" spans="10:19" ht="20.100000000000001" customHeight="1" x14ac:dyDescent="0.15">
      <c r="J24" s="71"/>
      <c r="K24" s="72"/>
      <c r="L24" s="72"/>
      <c r="M24" s="73"/>
      <c r="N24" s="74"/>
      <c r="O24" s="74"/>
      <c r="P24" s="74"/>
      <c r="Q24" s="74"/>
      <c r="R24" s="74"/>
      <c r="S24" s="71"/>
    </row>
  </sheetData>
  <mergeCells count="8">
    <mergeCell ref="R2:R3"/>
    <mergeCell ref="S2:S3"/>
    <mergeCell ref="J2:J3"/>
    <mergeCell ref="K2:K3"/>
    <mergeCell ref="L2:L3"/>
    <mergeCell ref="M2:M3"/>
    <mergeCell ref="N2:O2"/>
    <mergeCell ref="P2:Q2"/>
  </mergeCells>
  <phoneticPr fontId="2" type="noConversion"/>
  <printOptions horizontalCentered="1"/>
  <pageMargins left="0.39370078740157483" right="0.51181102362204722" top="0.31496062992125984" bottom="0.23622047244094491" header="0.23622047244094491" footer="0.11811023622047245"/>
  <pageSetup paperSize="9" scale="54" orientation="portrait" r:id="rId1"/>
  <headerFooter alignWithMargins="0">
    <oddFooter>&amp;C&amp;"돋움체,보통"&amp;9&amp;P&amp;R&amp;"돋움체,보통"&amp;9A4(210*297)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6E5A-71F1-4C9E-8D99-2295A4C2BE63}">
  <dimension ref="A1:I42"/>
  <sheetViews>
    <sheetView view="pageBreakPreview" zoomScale="85" zoomScaleNormal="100" zoomScaleSheetLayoutView="85" workbookViewId="0">
      <selection activeCell="G34" sqref="G34"/>
    </sheetView>
  </sheetViews>
  <sheetFormatPr defaultRowHeight="13.5" x14ac:dyDescent="0.15"/>
  <cols>
    <col min="1" max="1" width="14.109375" customWidth="1"/>
    <col min="2" max="2" width="14.77734375" customWidth="1"/>
    <col min="3" max="3" width="18.77734375" customWidth="1"/>
    <col min="4" max="4" width="11.109375" style="154" customWidth="1"/>
    <col min="5" max="6" width="11.88671875" customWidth="1"/>
    <col min="7" max="7" width="24" customWidth="1"/>
    <col min="8" max="8" width="16.109375" bestFit="1" customWidth="1"/>
    <col min="9" max="9" width="13.44140625" bestFit="1" customWidth="1"/>
  </cols>
  <sheetData>
    <row r="1" spans="1:9" x14ac:dyDescent="0.15">
      <c r="A1" s="330" t="s">
        <v>92</v>
      </c>
      <c r="B1" s="331"/>
      <c r="C1" s="331"/>
      <c r="D1" s="331"/>
      <c r="E1" s="331"/>
      <c r="F1" s="331"/>
      <c r="G1" s="332"/>
    </row>
    <row r="2" spans="1:9" x14ac:dyDescent="0.15">
      <c r="A2" s="333"/>
      <c r="B2" s="334"/>
      <c r="C2" s="334"/>
      <c r="D2" s="334"/>
      <c r="E2" s="334"/>
      <c r="F2" s="334"/>
      <c r="G2" s="335"/>
    </row>
    <row r="3" spans="1:9" ht="26.1" customHeight="1" thickBot="1" x14ac:dyDescent="0.2">
      <c r="A3" s="336"/>
      <c r="B3" s="337"/>
      <c r="C3" s="337"/>
      <c r="D3" s="337"/>
      <c r="E3" s="337"/>
      <c r="F3" s="337"/>
      <c r="G3" s="338"/>
    </row>
    <row r="4" spans="1:9" ht="20.25" x14ac:dyDescent="0.15">
      <c r="A4" s="90" t="s">
        <v>93</v>
      </c>
      <c r="B4" s="91" t="s">
        <v>75</v>
      </c>
      <c r="C4" s="91" t="s">
        <v>94</v>
      </c>
      <c r="D4" s="147"/>
      <c r="E4" s="91"/>
      <c r="F4" s="92"/>
      <c r="G4" s="93"/>
    </row>
    <row r="5" spans="1:9" ht="21" thickBot="1" x14ac:dyDescent="0.2">
      <c r="A5" s="339" t="s">
        <v>95</v>
      </c>
      <c r="B5" s="340"/>
      <c r="C5" s="340"/>
      <c r="D5" s="148"/>
      <c r="E5" s="91" t="s">
        <v>96</v>
      </c>
      <c r="F5" s="91"/>
      <c r="G5" s="94"/>
    </row>
    <row r="6" spans="1:9" ht="23.45" customHeight="1" x14ac:dyDescent="0.15">
      <c r="A6" s="95" t="s">
        <v>76</v>
      </c>
      <c r="B6" s="341">
        <v>45729</v>
      </c>
      <c r="C6" s="342"/>
      <c r="D6" s="149"/>
      <c r="E6" s="96" t="s">
        <v>97</v>
      </c>
      <c r="F6" s="96"/>
      <c r="G6" s="97"/>
    </row>
    <row r="7" spans="1:9" ht="23.45" customHeight="1" x14ac:dyDescent="0.15">
      <c r="A7" s="98" t="s">
        <v>98</v>
      </c>
      <c r="B7" s="307" t="s">
        <v>147</v>
      </c>
      <c r="C7" s="308"/>
      <c r="D7" s="150" t="s">
        <v>99</v>
      </c>
      <c r="E7" s="99"/>
      <c r="F7" s="100"/>
      <c r="G7" s="97"/>
    </row>
    <row r="8" spans="1:9" ht="15.6" customHeight="1" x14ac:dyDescent="0.15">
      <c r="A8" s="98" t="s">
        <v>100</v>
      </c>
      <c r="B8" s="307" t="s">
        <v>101</v>
      </c>
      <c r="C8" s="308"/>
      <c r="D8" s="151" t="s">
        <v>102</v>
      </c>
      <c r="E8" s="101"/>
      <c r="F8" s="101"/>
      <c r="G8" s="102"/>
    </row>
    <row r="9" spans="1:9" ht="15.6" customHeight="1" x14ac:dyDescent="0.15">
      <c r="A9" s="98" t="s">
        <v>103</v>
      </c>
      <c r="B9" s="307" t="s">
        <v>104</v>
      </c>
      <c r="C9" s="308"/>
      <c r="D9" s="151" t="s">
        <v>105</v>
      </c>
      <c r="E9" s="101"/>
      <c r="F9" s="101"/>
      <c r="G9" s="102"/>
    </row>
    <row r="10" spans="1:9" ht="19.899999999999999" customHeight="1" thickBot="1" x14ac:dyDescent="0.2">
      <c r="A10" s="103" t="s">
        <v>77</v>
      </c>
      <c r="B10" s="318">
        <f>G34</f>
        <v>2516500</v>
      </c>
      <c r="C10" s="319"/>
      <c r="D10" s="152" t="s">
        <v>106</v>
      </c>
      <c r="E10" s="101"/>
      <c r="F10" s="101"/>
      <c r="G10" s="102"/>
    </row>
    <row r="11" spans="1:9" ht="16.149999999999999" customHeight="1" x14ac:dyDescent="0.15">
      <c r="A11" s="104"/>
      <c r="B11" s="105"/>
      <c r="C11" s="106"/>
      <c r="D11" s="152" t="s">
        <v>106</v>
      </c>
      <c r="E11" s="101" t="s">
        <v>107</v>
      </c>
      <c r="F11" s="101"/>
      <c r="G11" s="102"/>
    </row>
    <row r="12" spans="1:9" ht="16.149999999999999" customHeight="1" x14ac:dyDescent="0.15">
      <c r="A12" s="104"/>
      <c r="B12" s="105"/>
      <c r="C12" s="105"/>
      <c r="D12" s="153"/>
      <c r="E12" s="101"/>
      <c r="F12" s="101"/>
      <c r="G12" s="107"/>
    </row>
    <row r="13" spans="1:9" ht="16.149999999999999" customHeight="1" x14ac:dyDescent="0.15">
      <c r="A13" s="320" t="s">
        <v>108</v>
      </c>
      <c r="B13" s="321"/>
      <c r="C13" s="321"/>
      <c r="D13" s="321"/>
      <c r="E13" s="321"/>
      <c r="F13" s="321"/>
      <c r="G13" s="322"/>
      <c r="I13" s="154"/>
    </row>
    <row r="14" spans="1:9" ht="15" customHeight="1" x14ac:dyDescent="0.15">
      <c r="A14" s="108"/>
      <c r="B14" s="100"/>
      <c r="C14" s="100"/>
      <c r="D14" s="155"/>
      <c r="E14" s="100"/>
      <c r="F14" s="100"/>
      <c r="G14" s="107"/>
      <c r="I14" s="139"/>
    </row>
    <row r="15" spans="1:9" ht="18" x14ac:dyDescent="0.15">
      <c r="A15" s="323" t="s">
        <v>78</v>
      </c>
      <c r="B15" s="324"/>
      <c r="C15" s="324"/>
      <c r="D15" s="324"/>
      <c r="E15" s="324"/>
      <c r="F15" s="324"/>
      <c r="G15" s="325"/>
    </row>
    <row r="16" spans="1:9" ht="15" thickBot="1" x14ac:dyDescent="0.2">
      <c r="A16" s="109"/>
      <c r="B16" s="110"/>
      <c r="C16" s="110"/>
      <c r="D16" s="156"/>
      <c r="E16" s="110"/>
      <c r="F16" s="110"/>
      <c r="G16" s="111" t="s">
        <v>109</v>
      </c>
    </row>
    <row r="17" spans="1:8" ht="14.25" x14ac:dyDescent="0.15">
      <c r="A17" s="326" t="s">
        <v>110</v>
      </c>
      <c r="B17" s="112" t="s">
        <v>111</v>
      </c>
      <c r="C17" s="113" t="s">
        <v>112</v>
      </c>
      <c r="D17" s="157" t="s">
        <v>113</v>
      </c>
      <c r="E17" s="328" t="s">
        <v>114</v>
      </c>
      <c r="F17" s="114" t="s">
        <v>115</v>
      </c>
      <c r="G17" s="115" t="s">
        <v>116</v>
      </c>
    </row>
    <row r="18" spans="1:8" ht="15" thickBot="1" x14ac:dyDescent="0.2">
      <c r="A18" s="327"/>
      <c r="B18" s="116" t="s">
        <v>117</v>
      </c>
      <c r="C18" s="117" t="s">
        <v>118</v>
      </c>
      <c r="D18" s="158" t="s">
        <v>119</v>
      </c>
      <c r="E18" s="329"/>
      <c r="F18" s="118" t="s">
        <v>120</v>
      </c>
      <c r="G18" s="119" t="s">
        <v>121</v>
      </c>
    </row>
    <row r="19" spans="1:8" x14ac:dyDescent="0.15">
      <c r="A19" s="317" t="s">
        <v>122</v>
      </c>
      <c r="B19" s="143" t="s">
        <v>84</v>
      </c>
      <c r="C19" s="180" t="s">
        <v>137</v>
      </c>
      <c r="D19" s="159">
        <v>77000</v>
      </c>
      <c r="E19" s="143" t="s">
        <v>123</v>
      </c>
      <c r="F19" s="144">
        <v>10</v>
      </c>
      <c r="G19" s="174">
        <f t="shared" ref="G19:G25" si="0">F19*D19</f>
        <v>770000</v>
      </c>
      <c r="H19" s="139">
        <f>G19/1.1</f>
        <v>700000</v>
      </c>
    </row>
    <row r="20" spans="1:8" x14ac:dyDescent="0.15">
      <c r="A20" s="316"/>
      <c r="B20" s="170" t="s">
        <v>142</v>
      </c>
      <c r="C20" s="181" t="s">
        <v>143</v>
      </c>
      <c r="D20" s="171">
        <f>5000*1.1</f>
        <v>5500</v>
      </c>
      <c r="E20" s="170" t="s">
        <v>144</v>
      </c>
      <c r="F20" s="172">
        <v>61</v>
      </c>
      <c r="G20" s="175">
        <f t="shared" si="0"/>
        <v>335500</v>
      </c>
      <c r="H20" s="139">
        <f t="shared" ref="H20:H25" si="1">G20/1.1</f>
        <v>305000</v>
      </c>
    </row>
    <row r="21" spans="1:8" x14ac:dyDescent="0.15">
      <c r="A21" s="314" t="s">
        <v>124</v>
      </c>
      <c r="B21" s="309" t="s">
        <v>125</v>
      </c>
      <c r="C21" s="182" t="s">
        <v>161</v>
      </c>
      <c r="D21" s="173">
        <v>20000</v>
      </c>
      <c r="E21" s="169" t="s">
        <v>126</v>
      </c>
      <c r="F21" s="176">
        <v>6</v>
      </c>
      <c r="G21" s="177">
        <f t="shared" si="0"/>
        <v>120000</v>
      </c>
      <c r="H21" s="139">
        <f t="shared" si="1"/>
        <v>109090.90909090909</v>
      </c>
    </row>
    <row r="22" spans="1:8" x14ac:dyDescent="0.15">
      <c r="A22" s="315"/>
      <c r="B22" s="309"/>
      <c r="C22" s="182" t="s">
        <v>149</v>
      </c>
      <c r="D22" s="173">
        <v>165000</v>
      </c>
      <c r="E22" s="169" t="s">
        <v>127</v>
      </c>
      <c r="F22" s="176">
        <v>3</v>
      </c>
      <c r="G22" s="177">
        <f t="shared" si="0"/>
        <v>495000</v>
      </c>
      <c r="H22" s="139">
        <f t="shared" si="1"/>
        <v>449999.99999999994</v>
      </c>
    </row>
    <row r="23" spans="1:8" x14ac:dyDescent="0.15">
      <c r="A23" s="315"/>
      <c r="B23" s="310" t="s">
        <v>128</v>
      </c>
      <c r="C23" s="182" t="s">
        <v>162</v>
      </c>
      <c r="D23" s="173">
        <v>11000</v>
      </c>
      <c r="E23" s="169" t="s">
        <v>129</v>
      </c>
      <c r="F23" s="176">
        <v>12</v>
      </c>
      <c r="G23" s="177">
        <f t="shared" si="0"/>
        <v>132000</v>
      </c>
      <c r="H23" s="139">
        <f t="shared" si="1"/>
        <v>119999.99999999999</v>
      </c>
    </row>
    <row r="24" spans="1:8" x14ac:dyDescent="0.15">
      <c r="A24" s="315"/>
      <c r="B24" s="310"/>
      <c r="C24" s="182" t="s">
        <v>163</v>
      </c>
      <c r="D24" s="161">
        <v>109000</v>
      </c>
      <c r="E24" s="120" t="s">
        <v>129</v>
      </c>
      <c r="F24" s="162">
        <v>6</v>
      </c>
      <c r="G24" s="177">
        <f t="shared" si="0"/>
        <v>654000</v>
      </c>
      <c r="H24" s="139">
        <f t="shared" si="1"/>
        <v>594545.45454545447</v>
      </c>
    </row>
    <row r="25" spans="1:8" x14ac:dyDescent="0.15">
      <c r="A25" s="316"/>
      <c r="B25" s="120" t="s">
        <v>79</v>
      </c>
      <c r="C25" s="183" t="s">
        <v>164</v>
      </c>
      <c r="D25" s="161">
        <v>10000</v>
      </c>
      <c r="E25" s="120" t="s">
        <v>129</v>
      </c>
      <c r="F25" s="121">
        <v>1</v>
      </c>
      <c r="G25" s="177">
        <f t="shared" si="0"/>
        <v>10000</v>
      </c>
      <c r="H25" s="139">
        <f t="shared" si="1"/>
        <v>9090.9090909090901</v>
      </c>
    </row>
    <row r="26" spans="1:8" ht="14.25" x14ac:dyDescent="0.15">
      <c r="A26" s="145"/>
      <c r="B26" s="120"/>
      <c r="C26" s="120"/>
      <c r="D26" s="161"/>
      <c r="E26" s="120"/>
      <c r="F26" s="121"/>
      <c r="G26" s="160"/>
    </row>
    <row r="27" spans="1:8" ht="14.25" x14ac:dyDescent="0.15">
      <c r="A27" s="122"/>
      <c r="B27" s="140"/>
      <c r="C27" s="140"/>
      <c r="D27" s="163"/>
      <c r="E27" s="140"/>
      <c r="F27" s="140"/>
      <c r="G27" s="160"/>
    </row>
    <row r="28" spans="1:8" ht="14.25" x14ac:dyDescent="0.15">
      <c r="A28" s="122"/>
      <c r="B28" s="140"/>
      <c r="C28" s="140"/>
      <c r="D28" s="163"/>
      <c r="E28" s="140"/>
      <c r="F28" s="140"/>
      <c r="G28" s="160"/>
    </row>
    <row r="29" spans="1:8" ht="14.25" x14ac:dyDescent="0.15">
      <c r="A29" s="122"/>
      <c r="B29" s="140"/>
      <c r="C29" s="140"/>
      <c r="D29" s="163"/>
      <c r="E29" s="140"/>
      <c r="F29" s="140"/>
      <c r="G29" s="160"/>
    </row>
    <row r="30" spans="1:8" ht="14.25" x14ac:dyDescent="0.15">
      <c r="A30" s="122"/>
      <c r="B30" s="140"/>
      <c r="C30" s="140"/>
      <c r="D30" s="163"/>
      <c r="E30" s="140"/>
      <c r="F30" s="140"/>
      <c r="G30" s="160"/>
    </row>
    <row r="31" spans="1:8" ht="14.25" x14ac:dyDescent="0.15">
      <c r="A31" s="122"/>
      <c r="B31" s="140"/>
      <c r="C31" s="140"/>
      <c r="D31" s="163"/>
      <c r="E31" s="140"/>
      <c r="F31" s="140"/>
      <c r="G31" s="160"/>
    </row>
    <row r="32" spans="1:8" ht="14.25" x14ac:dyDescent="0.15">
      <c r="A32" s="122"/>
      <c r="B32" s="140"/>
      <c r="C32" s="140"/>
      <c r="D32" s="163"/>
      <c r="E32" s="140"/>
      <c r="F32" s="140"/>
      <c r="G32" s="160"/>
      <c r="H32" s="139">
        <f>H33*1.1</f>
        <v>2332000</v>
      </c>
    </row>
    <row r="33" spans="1:8" ht="14.25" x14ac:dyDescent="0.15">
      <c r="A33" s="122"/>
      <c r="B33" s="140"/>
      <c r="C33" s="140"/>
      <c r="D33" s="163"/>
      <c r="E33" s="140"/>
      <c r="F33" s="140"/>
      <c r="G33" s="160"/>
      <c r="H33" s="179">
        <v>2120000</v>
      </c>
    </row>
    <row r="34" spans="1:8" ht="15" thickBot="1" x14ac:dyDescent="0.2">
      <c r="A34" s="141" t="s">
        <v>130</v>
      </c>
      <c r="B34" s="142"/>
      <c r="C34" s="142"/>
      <c r="D34" s="164"/>
      <c r="E34" s="142"/>
      <c r="F34" s="142"/>
      <c r="G34" s="165">
        <f>SUM(G19:G33)</f>
        <v>2516500</v>
      </c>
      <c r="H34" s="179">
        <f>G34/1.1</f>
        <v>2287727.2727272725</v>
      </c>
    </row>
    <row r="35" spans="1:8" ht="15" thickBot="1" x14ac:dyDescent="0.2">
      <c r="A35" s="123" t="s">
        <v>131</v>
      </c>
      <c r="B35" s="124"/>
      <c r="C35" s="124"/>
      <c r="D35" s="166"/>
      <c r="E35" s="124"/>
      <c r="F35" s="124"/>
      <c r="G35" s="125"/>
      <c r="H35" s="179"/>
    </row>
    <row r="36" spans="1:8" ht="14.25" x14ac:dyDescent="0.15">
      <c r="A36" s="311"/>
      <c r="B36" s="312"/>
      <c r="C36" s="312"/>
      <c r="D36" s="312"/>
      <c r="E36" s="312"/>
      <c r="F36" s="312"/>
      <c r="G36" s="313"/>
    </row>
    <row r="37" spans="1:8" ht="14.25" x14ac:dyDescent="0.15">
      <c r="A37" s="126" t="s">
        <v>132</v>
      </c>
      <c r="B37" s="127"/>
      <c r="C37" s="127"/>
      <c r="D37" s="167"/>
      <c r="E37" s="127"/>
      <c r="F37" s="127"/>
      <c r="G37" s="128"/>
    </row>
    <row r="38" spans="1:8" ht="14.25" x14ac:dyDescent="0.15">
      <c r="A38" s="126" t="s">
        <v>133</v>
      </c>
      <c r="B38" s="127"/>
      <c r="C38" s="127"/>
      <c r="D38" s="167"/>
      <c r="E38" s="127"/>
      <c r="F38" s="127"/>
      <c r="G38" s="107"/>
    </row>
    <row r="39" spans="1:8" ht="14.25" x14ac:dyDescent="0.15">
      <c r="A39" s="126" t="s">
        <v>80</v>
      </c>
      <c r="B39" s="127"/>
      <c r="C39" s="127"/>
      <c r="D39" s="167"/>
      <c r="E39" s="127"/>
      <c r="F39" s="127"/>
      <c r="G39" s="107"/>
    </row>
    <row r="40" spans="1:8" ht="14.25" x14ac:dyDescent="0.15">
      <c r="A40" s="126" t="s">
        <v>134</v>
      </c>
      <c r="B40" s="127"/>
      <c r="C40" s="127"/>
      <c r="D40" s="167"/>
      <c r="E40" s="127"/>
      <c r="F40" s="127"/>
      <c r="G40" s="107"/>
    </row>
    <row r="41" spans="1:8" ht="14.25" x14ac:dyDescent="0.15">
      <c r="A41" s="126" t="s">
        <v>135</v>
      </c>
      <c r="B41" s="127"/>
      <c r="C41" s="127"/>
      <c r="D41" s="167"/>
      <c r="E41" s="127"/>
      <c r="F41" s="127"/>
      <c r="G41" s="107"/>
    </row>
    <row r="42" spans="1:8" ht="15" thickBot="1" x14ac:dyDescent="0.2">
      <c r="A42" s="129" t="s">
        <v>136</v>
      </c>
      <c r="B42" s="130"/>
      <c r="C42" s="130"/>
      <c r="D42" s="168"/>
      <c r="E42" s="130"/>
      <c r="F42" s="130"/>
      <c r="G42" s="131"/>
    </row>
  </sheetData>
  <mergeCells count="16">
    <mergeCell ref="A1:G3"/>
    <mergeCell ref="A5:C5"/>
    <mergeCell ref="B6:C6"/>
    <mergeCell ref="B7:C7"/>
    <mergeCell ref="B8:C8"/>
    <mergeCell ref="B9:C9"/>
    <mergeCell ref="B21:B22"/>
    <mergeCell ref="B23:B24"/>
    <mergeCell ref="A36:G36"/>
    <mergeCell ref="A21:A25"/>
    <mergeCell ref="A19:A20"/>
    <mergeCell ref="B10:C10"/>
    <mergeCell ref="A13:G13"/>
    <mergeCell ref="A15:G15"/>
    <mergeCell ref="A17:A18"/>
    <mergeCell ref="E17:E18"/>
  </mergeCells>
  <phoneticPr fontId="2" type="noConversion"/>
  <pageMargins left="0.7" right="0.7" top="0.75" bottom="0.75" header="0.3" footer="0.3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7463-244B-4E9E-8766-B4A4A4FF0BAA}">
  <dimension ref="A1:L21"/>
  <sheetViews>
    <sheetView workbookViewId="0">
      <selection activeCell="I21" sqref="A21:IV37"/>
    </sheetView>
  </sheetViews>
  <sheetFormatPr defaultRowHeight="13.5" x14ac:dyDescent="0.15"/>
  <sheetData>
    <row r="1" spans="1:12" ht="13.5" customHeight="1" x14ac:dyDescent="0.15">
      <c r="A1" s="343" t="s">
        <v>88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</row>
    <row r="2" spans="1:12" ht="13.5" customHeight="1" x14ac:dyDescent="0.15">
      <c r="A2" s="343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</row>
    <row r="3" spans="1:12" ht="13.5" customHeight="1" thickBot="1" x14ac:dyDescent="0.2">
      <c r="A3" s="344"/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</row>
    <row r="4" spans="1:12" ht="15" thickTop="1" thickBot="1" x14ac:dyDescent="0.2">
      <c r="A4" s="346"/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</row>
    <row r="5" spans="1:12" ht="15" thickTop="1" thickBot="1" x14ac:dyDescent="0.2">
      <c r="A5" s="346"/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</row>
    <row r="6" spans="1:12" ht="15" thickTop="1" thickBot="1" x14ac:dyDescent="0.2">
      <c r="A6" s="346"/>
      <c r="B6" s="346"/>
      <c r="C6" s="346"/>
      <c r="D6" s="346"/>
      <c r="E6" s="346"/>
      <c r="F6" s="346"/>
      <c r="G6" s="346"/>
      <c r="H6" s="346"/>
      <c r="I6" s="346"/>
      <c r="J6" s="346"/>
      <c r="K6" s="346"/>
      <c r="L6" s="346"/>
    </row>
    <row r="7" spans="1:12" ht="15" thickTop="1" thickBot="1" x14ac:dyDescent="0.2">
      <c r="A7" s="346"/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</row>
    <row r="8" spans="1:12" ht="15" thickTop="1" thickBot="1" x14ac:dyDescent="0.2">
      <c r="A8" s="346"/>
      <c r="B8" s="346"/>
      <c r="C8" s="346"/>
      <c r="D8" s="346"/>
      <c r="E8" s="346"/>
      <c r="F8" s="346"/>
      <c r="G8" s="346"/>
      <c r="H8" s="346"/>
      <c r="I8" s="346"/>
      <c r="J8" s="346"/>
      <c r="K8" s="346"/>
      <c r="L8" s="346"/>
    </row>
    <row r="9" spans="1:12" ht="15" thickTop="1" thickBot="1" x14ac:dyDescent="0.2">
      <c r="A9" s="346"/>
      <c r="B9" s="346"/>
      <c r="C9" s="346"/>
      <c r="D9" s="346"/>
      <c r="E9" s="346"/>
      <c r="F9" s="346"/>
      <c r="G9" s="346"/>
      <c r="H9" s="346"/>
      <c r="I9" s="346"/>
      <c r="J9" s="346"/>
      <c r="K9" s="346"/>
      <c r="L9" s="346"/>
    </row>
    <row r="10" spans="1:12" ht="15" thickTop="1" thickBot="1" x14ac:dyDescent="0.2">
      <c r="A10" s="346"/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</row>
    <row r="11" spans="1:12" ht="15" thickTop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</row>
    <row r="12" spans="1:12" ht="15" thickTop="1" thickBot="1" x14ac:dyDescent="0.2">
      <c r="A12" s="346"/>
      <c r="B12" s="346"/>
      <c r="C12" s="346"/>
      <c r="D12" s="346"/>
      <c r="E12" s="346"/>
      <c r="F12" s="346"/>
      <c r="G12" s="346"/>
      <c r="H12" s="346"/>
      <c r="I12" s="346"/>
      <c r="J12" s="346"/>
      <c r="K12" s="346"/>
      <c r="L12" s="346"/>
    </row>
    <row r="13" spans="1:12" ht="15" thickTop="1" thickBot="1" x14ac:dyDescent="0.2">
      <c r="A13" s="346"/>
      <c r="B13" s="346"/>
      <c r="C13" s="346"/>
      <c r="D13" s="346"/>
      <c r="E13" s="346"/>
      <c r="F13" s="346"/>
      <c r="G13" s="346"/>
      <c r="H13" s="346"/>
      <c r="I13" s="346"/>
      <c r="J13" s="346"/>
      <c r="K13" s="346"/>
      <c r="L13" s="346"/>
    </row>
    <row r="14" spans="1:12" ht="15" thickTop="1" thickBot="1" x14ac:dyDescent="0.2">
      <c r="A14" s="346"/>
      <c r="B14" s="346"/>
      <c r="C14" s="346"/>
      <c r="D14" s="346"/>
      <c r="E14" s="346"/>
      <c r="F14" s="346"/>
      <c r="G14" s="346"/>
      <c r="H14" s="346"/>
      <c r="I14" s="346"/>
      <c r="J14" s="346"/>
      <c r="K14" s="346"/>
      <c r="L14" s="346"/>
    </row>
    <row r="15" spans="1:12" ht="15" thickTop="1" thickBot="1" x14ac:dyDescent="0.2">
      <c r="A15" s="346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</row>
    <row r="16" spans="1:12" ht="15" thickTop="1" thickBot="1" x14ac:dyDescent="0.2">
      <c r="A16" s="346"/>
      <c r="B16" s="346"/>
      <c r="C16" s="346"/>
      <c r="D16" s="346"/>
      <c r="E16" s="346"/>
      <c r="F16" s="346"/>
      <c r="G16" s="346"/>
      <c r="H16" s="346"/>
      <c r="I16" s="346"/>
      <c r="J16" s="346"/>
      <c r="K16" s="346"/>
      <c r="L16" s="346"/>
    </row>
    <row r="17" spans="1:12" ht="15" thickTop="1" thickBot="1" x14ac:dyDescent="0.2">
      <c r="A17" s="346"/>
      <c r="B17" s="346"/>
      <c r="C17" s="346"/>
      <c r="D17" s="346"/>
      <c r="E17" s="346"/>
      <c r="F17" s="346"/>
      <c r="G17" s="346"/>
      <c r="H17" s="346"/>
      <c r="I17" s="346"/>
      <c r="J17" s="346"/>
      <c r="K17" s="346"/>
      <c r="L17" s="346"/>
    </row>
    <row r="18" spans="1:12" ht="15" thickTop="1" thickBot="1" x14ac:dyDescent="0.2">
      <c r="A18" s="346"/>
      <c r="B18" s="346"/>
      <c r="C18" s="346"/>
      <c r="D18" s="346"/>
      <c r="E18" s="346"/>
      <c r="F18" s="346"/>
      <c r="G18" s="346"/>
      <c r="H18" s="346"/>
      <c r="I18" s="346"/>
      <c r="J18" s="346"/>
      <c r="K18" s="346"/>
      <c r="L18" s="346"/>
    </row>
    <row r="19" spans="1:12" ht="15" thickTop="1" thickBot="1" x14ac:dyDescent="0.2">
      <c r="A19" s="345" t="s">
        <v>89</v>
      </c>
      <c r="B19" s="345"/>
      <c r="C19" s="345"/>
      <c r="D19" s="345"/>
      <c r="E19" s="345" t="s">
        <v>90</v>
      </c>
      <c r="F19" s="345"/>
      <c r="G19" s="345"/>
      <c r="H19" s="345"/>
      <c r="I19" s="345" t="s">
        <v>91</v>
      </c>
      <c r="J19" s="345"/>
      <c r="K19" s="345"/>
      <c r="L19" s="345"/>
    </row>
    <row r="20" spans="1:12" ht="15" thickTop="1" thickBot="1" x14ac:dyDescent="0.2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4.25" thickTop="1" x14ac:dyDescent="0.15"/>
  </sheetData>
  <mergeCells count="7">
    <mergeCell ref="A1:L3"/>
    <mergeCell ref="A19:D20"/>
    <mergeCell ref="E19:H20"/>
    <mergeCell ref="I19:L20"/>
    <mergeCell ref="A4:D18"/>
    <mergeCell ref="E4:H18"/>
    <mergeCell ref="I4:L1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D644-99C5-4815-9D6B-ECE66F353603}">
  <dimension ref="A1"/>
  <sheetViews>
    <sheetView workbookViewId="0">
      <selection activeCell="M19" sqref="M19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시중가-전열소자(단가계약 없음)</vt:lpstr>
      <vt:lpstr>고효율 필터 사진</vt:lpstr>
      <vt:lpstr>전열교환기 자료</vt:lpstr>
    </vt:vector>
  </TitlesOfParts>
  <Company>지하철공사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권남흥</dc:creator>
  <cp:lastModifiedBy>종근 이</cp:lastModifiedBy>
  <cp:lastPrinted>2023-04-18T10:06:14Z</cp:lastPrinted>
  <dcterms:created xsi:type="dcterms:W3CDTF">1990-04-12T21:49:40Z</dcterms:created>
  <dcterms:modified xsi:type="dcterms:W3CDTF">2025-03-17T04:06:02Z</dcterms:modified>
</cp:coreProperties>
</file>