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0 연간 긴급대응\01 정산 현황\01 건축\[완료]기숙사 및 사택 긴급보수 작업(건축)-4차\"/>
    </mc:Choice>
  </mc:AlternateContent>
  <xr:revisionPtr revIDLastSave="0" documentId="13_ncr:1_{D558F9B4-4FA7-4A28-BD2A-1E5627908BF4}" xr6:coauthVersionLast="47" xr6:coauthVersionMax="47" xr10:uidLastSave="{00000000-0000-0000-0000-000000000000}"/>
  <bookViews>
    <workbookView xWindow="14355" yWindow="0" windowWidth="14490" windowHeight="16245" xr2:uid="{00000000-000D-0000-FFFF-FFFF00000000}"/>
  </bookViews>
  <sheets>
    <sheet name="갑지" sheetId="16" r:id="rId1"/>
    <sheet name="내역서(표준단가)" sheetId="19" r:id="rId2"/>
    <sheet name="Upload" sheetId="1" r:id="rId3"/>
    <sheet name="Upload-R" sheetId="17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6" l="1"/>
  <c r="V6" i="19"/>
  <c r="Q5" i="19"/>
  <c r="O6" i="19"/>
  <c r="Q6" i="19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F2" i="1" l="1"/>
  <c r="E2" i="1"/>
  <c r="D2" i="1"/>
  <c r="C2" i="1"/>
  <c r="B2" i="1"/>
  <c r="U5" i="19" l="1"/>
  <c r="S5" i="19"/>
  <c r="Q8" i="19"/>
  <c r="O5" i="19"/>
  <c r="O8" i="19" s="1"/>
  <c r="A2" i="1"/>
  <c r="U8" i="19" l="1"/>
  <c r="S8" i="19"/>
  <c r="F16" i="16"/>
  <c r="F17" i="16"/>
  <c r="V5" i="19"/>
  <c r="V8" i="19" s="1"/>
  <c r="F26" i="16" l="1"/>
  <c r="F18" i="16"/>
  <c r="F25" i="16" l="1"/>
  <c r="F22" i="16" l="1"/>
  <c r="F23" i="16" s="1"/>
  <c r="F24" i="16"/>
  <c r="F21" i="16"/>
  <c r="F27" i="16" l="1"/>
  <c r="F28" i="16" s="1"/>
  <c r="F19" i="16" l="1"/>
  <c r="F31" i="16" l="1"/>
  <c r="B12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<sst xmlns="http://schemas.openxmlformats.org/spreadsheetml/2006/main" count="141" uniqueCount="112">
  <si>
    <t>구분</t>
  </si>
  <si>
    <t>표준단가</t>
  </si>
  <si>
    <t>표준품셈</t>
  </si>
  <si>
    <t>물가정보</t>
  </si>
  <si>
    <t>노임단가</t>
  </si>
  <si>
    <t>수량</t>
  </si>
  <si>
    <t>단위</t>
  </si>
  <si>
    <t>견 적 서</t>
    <phoneticPr fontId="16" type="noConversion"/>
  </si>
  <si>
    <t xml:space="preserve">금액: </t>
    <phoneticPr fontId="16" type="noConversion"/>
  </si>
  <si>
    <t>원정</t>
    <phoneticPr fontId="24" type="noConversion"/>
  </si>
  <si>
    <t xml:space="preserve">  </t>
  </si>
  <si>
    <t>NO</t>
  </si>
  <si>
    <t>품명</t>
    <phoneticPr fontId="24" type="noConversion"/>
  </si>
  <si>
    <t>규격</t>
    <phoneticPr fontId="24" type="noConversion"/>
  </si>
  <si>
    <t>수량</t>
    <phoneticPr fontId="24" type="noConversion"/>
  </si>
  <si>
    <t>단위</t>
    <phoneticPr fontId="24" type="noConversion"/>
  </si>
  <si>
    <t>금액</t>
    <phoneticPr fontId="24" type="noConversion"/>
  </si>
  <si>
    <t>비고</t>
    <phoneticPr fontId="24" type="noConversion"/>
  </si>
  <si>
    <t>직접비</t>
    <phoneticPr fontId="16" type="noConversion"/>
  </si>
  <si>
    <t>재료비</t>
    <phoneticPr fontId="16" type="noConversion"/>
  </si>
  <si>
    <t>노무비</t>
    <phoneticPr fontId="24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</si>
  <si>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</si>
  <si>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</si>
  <si>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</si>
  <si>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24" type="noConversion"/>
  </si>
  <si>
    <t> 노무비*4.5%</t>
    <phoneticPr fontId="24" type="noConversion"/>
  </si>
  <si>
    <t>식</t>
    <phoneticPr fontId="24" type="noConversion"/>
  </si>
  <si>
    <t>모든공사에 적용</t>
    <phoneticPr fontId="24" type="noConversion"/>
  </si>
  <si>
    <t>  건강보험료</t>
    <phoneticPr fontId="24" type="noConversion"/>
  </si>
  <si>
    <t>  장기요양보험료</t>
    <phoneticPr fontId="24" type="noConversion"/>
  </si>
  <si>
    <t>  고용보험료</t>
    <phoneticPr fontId="24" type="noConversion"/>
  </si>
  <si>
    <t>  산재보험료</t>
    <phoneticPr fontId="24" type="noConversion"/>
  </si>
  <si>
    <t xml:space="preserve">  산업안전보건관리비</t>
    <phoneticPr fontId="24" type="noConversion"/>
  </si>
  <si>
    <t>합계(단수조정)</t>
    <phoneticPr fontId="16" type="noConversion"/>
  </si>
  <si>
    <t>VAT별도</t>
    <phoneticPr fontId="24" type="noConversion"/>
  </si>
  <si>
    <t>일반관리비/이윤</t>
    <phoneticPr fontId="24" type="noConversion"/>
  </si>
  <si>
    <t> (노무비+간접공사비)*5%</t>
    <phoneticPr fontId="24" type="noConversion"/>
  </si>
  <si>
    <t xml:space="preserve"> 수신인 : 주식회사 에스엔아이 엣스퍼트</t>
    <phoneticPr fontId="16" type="noConversion"/>
  </si>
  <si>
    <t> 노무비*1.01%</t>
    <phoneticPr fontId="24" type="noConversion"/>
  </si>
  <si>
    <t> 노무비*3.545%</t>
    <phoneticPr fontId="24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</si>
  <si>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</si>
  <si>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</si>
  <si>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</si>
  <si>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</si>
  <si>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</si>
  <si>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</si>
  <si>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</si>
  <si>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</si>
  <si>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</si>
  <si>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</si>
  <si>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</si>
  <si>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</si>
  <si>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</si>
  <si>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</si>
  <si>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</si>
  <si>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</si>
  <si>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수장공사</t>
    <phoneticPr fontId="9" type="noConversion"/>
  </si>
  <si>
    <t>시중가</t>
    <phoneticPr fontId="9" type="noConversion"/>
  </si>
  <si>
    <t>L003</t>
  </si>
  <si>
    <t>빨래건조대</t>
    <phoneticPr fontId="9" type="noConversion"/>
  </si>
  <si>
    <t>베란다 우수배관 트랩</t>
    <phoneticPr fontId="9" type="noConversion"/>
  </si>
  <si>
    <t>EA</t>
    <phoneticPr fontId="9" type="noConversion"/>
  </si>
  <si>
    <t> 건강보험료*12.95%</t>
    <phoneticPr fontId="24" type="noConversion"/>
  </si>
  <si>
    <t> 노무비*3.56%</t>
    <phoneticPr fontId="24" type="noConversion"/>
  </si>
  <si>
    <t>등록번호</t>
    <phoneticPr fontId="11" type="noConversion"/>
  </si>
  <si>
    <t>314-86-35718</t>
    <phoneticPr fontId="9" type="noConversion"/>
  </si>
  <si>
    <t>상 호</t>
    <phoneticPr fontId="11" type="noConversion"/>
  </si>
  <si>
    <t>㈜일성건축</t>
    <phoneticPr fontId="9" type="noConversion"/>
  </si>
  <si>
    <t>대표 이사</t>
    <phoneticPr fontId="11" type="noConversion"/>
  </si>
  <si>
    <t>상 석 희</t>
    <phoneticPr fontId="9" type="noConversion"/>
  </si>
  <si>
    <t>사업장</t>
    <phoneticPr fontId="11" type="noConversion"/>
  </si>
  <si>
    <t>대전 서구 도마6길 107 (도마동)</t>
    <phoneticPr fontId="9" type="noConversion"/>
  </si>
  <si>
    <t>업 태</t>
    <phoneticPr fontId="11" type="noConversion"/>
  </si>
  <si>
    <t>건설업</t>
    <phoneticPr fontId="9" type="noConversion"/>
  </si>
  <si>
    <t>종 목</t>
    <phoneticPr fontId="11" type="noConversion"/>
  </si>
  <si>
    <t>실내건축,인테리어공사</t>
    <phoneticPr fontId="9" type="noConversion"/>
  </si>
  <si>
    <t>TEL, FAX</t>
    <phoneticPr fontId="11" type="noConversion"/>
  </si>
  <si>
    <t>042)527-0995, 042)527-0996</t>
    <phoneticPr fontId="9" type="noConversion"/>
  </si>
  <si>
    <r>
      <rPr>
        <sz val="10"/>
        <color rgb="FF000000"/>
        <rFont val="돋움"/>
        <family val="3"/>
        <charset val="129"/>
      </rPr>
      <t>할증기준</t>
    </r>
    <phoneticPr fontId="9" type="noConversion"/>
  </si>
  <si>
    <r>
      <rPr>
        <sz val="10"/>
        <color rgb="FF000000"/>
        <rFont val="LG스마트체 Regular"/>
        <family val="3"/>
        <charset val="129"/>
      </rPr>
      <t>▼낙찰율</t>
    </r>
    <phoneticPr fontId="11" type="noConversion"/>
  </si>
  <si>
    <r>
      <rPr>
        <sz val="10"/>
        <color rgb="FF000000"/>
        <rFont val="LG스마트체 Regular"/>
        <family val="3"/>
        <charset val="129"/>
      </rPr>
      <t>▶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표준</t>
    </r>
    <r>
      <rPr>
        <sz val="10"/>
        <color rgb="FF000000"/>
        <rFont val="Arial"/>
        <family val="2"/>
      </rPr>
      <t xml:space="preserve"> Code(</t>
    </r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물정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노임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LG스마트체 Regular"/>
        <family val="3"/>
        <charset val="129"/>
      </rPr>
      <t>순서별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입력</t>
    </r>
    <r>
      <rPr>
        <sz val="10"/>
        <color rgb="FF000000"/>
        <rFont val="Arial"/>
        <family val="2"/>
      </rPr>
      <t xml:space="preserve">(Upload </t>
    </r>
    <r>
      <rPr>
        <sz val="10"/>
        <color rgb="FF000000"/>
        <rFont val="LG스마트체 Regular"/>
        <family val="3"/>
        <charset val="129"/>
      </rPr>
      <t>자동반영</t>
    </r>
    <r>
      <rPr>
        <sz val="10"/>
        <color rgb="FF000000"/>
        <rFont val="Arial"/>
        <family val="2"/>
      </rPr>
      <t>)</t>
    </r>
    <phoneticPr fontId="9" type="noConversion"/>
  </si>
  <si>
    <r>
      <rPr>
        <sz val="10"/>
        <color rgb="FF000000"/>
        <rFont val="LG스마트체 Regular"/>
        <family val="3"/>
        <charset val="129"/>
      </rPr>
      <t>주요내역</t>
    </r>
    <phoneticPr fontId="9" type="noConversion"/>
  </si>
  <si>
    <r>
      <rPr>
        <sz val="10"/>
        <color rgb="FF000000"/>
        <rFont val="LG스마트체 Regular"/>
        <family val="3"/>
        <charset val="129"/>
      </rPr>
      <t>단위</t>
    </r>
  </si>
  <si>
    <r>
      <rPr>
        <sz val="10"/>
        <color rgb="FF000000"/>
        <rFont val="LG스마트체 Regular"/>
        <family val="3"/>
        <charset val="129"/>
      </rPr>
      <t>수량</t>
    </r>
  </si>
  <si>
    <r>
      <rPr>
        <sz val="10"/>
        <color rgb="FF000000"/>
        <rFont val="LG스마트체 Regular"/>
        <family val="3"/>
        <charset val="129"/>
      </rPr>
      <t>재료비</t>
    </r>
    <phoneticPr fontId="11" type="noConversion"/>
  </si>
  <si>
    <r>
      <rPr>
        <sz val="10"/>
        <color rgb="FF000000"/>
        <rFont val="LG스마트체 Regular"/>
        <family val="3"/>
        <charset val="129"/>
      </rPr>
      <t>노무비</t>
    </r>
    <phoneticPr fontId="11" type="noConversion"/>
  </si>
  <si>
    <r>
      <rPr>
        <sz val="10"/>
        <color rgb="FF000000"/>
        <rFont val="LG스마트체 Regular"/>
        <family val="3"/>
        <charset val="129"/>
      </rPr>
      <t>기계경비</t>
    </r>
  </si>
  <si>
    <r>
      <rPr>
        <sz val="10"/>
        <color rgb="FF000000"/>
        <rFont val="LG스마트체 Regular"/>
        <family val="3"/>
        <charset val="129"/>
      </rPr>
      <t>기타경비</t>
    </r>
    <r>
      <rPr>
        <sz val="10"/>
        <color rgb="FF000000"/>
        <rFont val="Arial"/>
        <family val="2"/>
      </rPr>
      <t>(</t>
    </r>
    <r>
      <rPr>
        <sz val="10"/>
        <color rgb="FF000000"/>
        <rFont val="LG스마트체 Regular"/>
        <family val="3"/>
        <charset val="129"/>
      </rPr>
      <t>부자재비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</si>
  <si>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LG스마트체 Regular"/>
        <family val="3"/>
        <charset val="129"/>
      </rPr>
      <t>합계</t>
    </r>
    <phoneticPr fontId="11" type="noConversion"/>
  </si>
  <si>
    <r>
      <rPr>
        <sz val="10"/>
        <color rgb="FF000000"/>
        <rFont val="LG스마트체 Regular"/>
        <family val="3"/>
        <charset val="129"/>
      </rPr>
      <t>노무비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할증</t>
    </r>
    <phoneticPr fontId="9" type="noConversion"/>
  </si>
  <si>
    <r>
      <rPr>
        <sz val="10"/>
        <color rgb="FF000000"/>
        <rFont val="LG스마트체 Regular"/>
        <family val="3"/>
        <charset val="129"/>
      </rPr>
      <t>합계</t>
    </r>
    <phoneticPr fontId="9" type="noConversion"/>
  </si>
  <si>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 xml:space="preserve"> D</t>
    </r>
    <phoneticPr fontId="9" type="noConversion"/>
  </si>
  <si>
    <r>
      <rPr>
        <sz val="10"/>
        <color rgb="FF000000"/>
        <rFont val="LG스마트체 Regular"/>
        <family val="3"/>
        <charset val="129"/>
      </rPr>
      <t>표준품셈</t>
    </r>
    <r>
      <rPr>
        <sz val="10"/>
        <color rgb="FF000000"/>
        <rFont val="Arial"/>
        <family val="2"/>
      </rPr>
      <t xml:space="preserve"> E</t>
    </r>
    <phoneticPr fontId="9" type="noConversion"/>
  </si>
  <si>
    <r>
      <rPr>
        <sz val="10"/>
        <color rgb="FF000000"/>
        <rFont val="LG스마트체 Regular"/>
        <family val="3"/>
        <charset val="129"/>
      </rPr>
      <t>물가정보</t>
    </r>
    <r>
      <rPr>
        <sz val="10"/>
        <color rgb="FF000000"/>
        <rFont val="Arial"/>
        <family val="2"/>
      </rPr>
      <t xml:space="preserve"> M</t>
    </r>
    <phoneticPr fontId="9" type="noConversion"/>
  </si>
  <si>
    <r>
      <rPr>
        <sz val="10"/>
        <color rgb="FF000000"/>
        <rFont val="LG스마트체 Regular"/>
        <family val="3"/>
        <charset val="129"/>
      </rPr>
      <t>노임단가</t>
    </r>
    <r>
      <rPr>
        <sz val="10"/>
        <color rgb="FF000000"/>
        <rFont val="Arial"/>
        <family val="2"/>
      </rPr>
      <t xml:space="preserve"> L</t>
    </r>
    <phoneticPr fontId="9" type="noConversion"/>
  </si>
  <si>
    <r>
      <rPr>
        <sz val="10"/>
        <color rgb="FF000000"/>
        <rFont val="LG스마트체 Regular"/>
        <family val="3"/>
        <charset val="129"/>
      </rPr>
      <t>품목</t>
    </r>
    <phoneticPr fontId="9" type="noConversion"/>
  </si>
  <si>
    <r>
      <rPr>
        <sz val="10"/>
        <color rgb="FF000000"/>
        <rFont val="LG스마트체 Regular"/>
        <family val="3"/>
        <charset val="129"/>
      </rPr>
      <t>규격</t>
    </r>
    <phoneticPr fontId="9" type="noConversion"/>
  </si>
  <si>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표단</t>
    </r>
    <phoneticPr fontId="9" type="noConversion"/>
  </si>
  <si>
    <r>
      <rPr>
        <sz val="10"/>
        <color rgb="FF000000"/>
        <rFont val="LG스마트체 Regular"/>
        <family val="3"/>
        <charset val="129"/>
      </rPr>
      <t>금액</t>
    </r>
  </si>
  <si>
    <r>
      <rPr>
        <sz val="10"/>
        <color rgb="FF000000"/>
        <rFont val="LG스마트체 Regular"/>
        <family val="3"/>
        <charset val="129"/>
      </rPr>
      <t>단가</t>
    </r>
    <phoneticPr fontId="11" type="noConversion"/>
  </si>
  <si>
    <r>
      <rPr>
        <sz val="10"/>
        <color rgb="FF000000"/>
        <rFont val="LG스마트체 Regular"/>
        <family val="3"/>
        <charset val="129"/>
      </rPr>
      <t>단가</t>
    </r>
  </si>
  <si>
    <t xml:space="preserve"> </t>
    <phoneticPr fontId="9" type="noConversion"/>
  </si>
  <si>
    <t> (재료비+노무비)*3.11%</t>
    <phoneticPr fontId="24" type="noConversion"/>
  </si>
  <si>
    <t>긴급보수 대응</t>
  </si>
  <si>
    <t>특별인부</t>
  </si>
  <si>
    <t>M/D</t>
  </si>
  <si>
    <r>
      <rPr>
        <sz val="10"/>
        <rFont val="맑은 고딕"/>
        <family val="3"/>
        <charset val="129"/>
      </rPr>
      <t>방충망</t>
    </r>
    <r>
      <rPr>
        <sz val="10"/>
        <rFont val="Arial"/>
        <family val="3"/>
      </rPr>
      <t xml:space="preserve"> AL</t>
    </r>
    <phoneticPr fontId="9" type="noConversion"/>
  </si>
  <si>
    <t>MFA, 1,000×1,000㎜, AL도장</t>
    <phoneticPr fontId="9" type="noConversion"/>
  </si>
  <si>
    <t>M020450310340103</t>
    <phoneticPr fontId="9" type="noConversion"/>
  </si>
  <si>
    <t>M2</t>
    <phoneticPr fontId="9" type="noConversion"/>
  </si>
  <si>
    <t xml:space="preserve"> 공사명 : 기숙사 및 사택 긴급보수 작업(건축)-4차</t>
    <phoneticPr fontId="16" type="noConversion"/>
  </si>
  <si>
    <t xml:space="preserve"> 견적일 : 2025 년  06월  02일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</si>
</sst>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.00_);_(&quot;₩&quot;* \(#,##0.00\);_(&quot;₩&quot;* &quot;-&quot;??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_-* #,##0.0_-;\-* #,##0.0_-;_-* &quot;-&quot;_-;_-@_-"/>
    <numFmt numFmtId="183" formatCode="#,###,###,###"/>
    <numFmt numFmtId="184" formatCode="_-&quot;₩&quot;* #,##0.000_-;\-&quot;₩&quot;* #,##0.000_-;_-&quot;₩&quot;* &quot;-&quot;???_-;_-@_-"/>
    <numFmt numFmtId="185" formatCode="_-&quot;₩&quot;* #,##0.0_-;\-&quot;₩&quot;* #,##0.0_-;_-&quot;₩&quot;* &quot;-&quot;?_-;_-@_-"/>
    <numFmt numFmtId="186" formatCode="0.0%"/>
    <numFmt numFmtId="189" formatCode="_-* #,##0.000_-;\-* #,##0.000_-;_-* &quot;-&quot;_-;_-@_-"/>
  </numFmts>
  <fonts count="5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Arial"/>
      <family val="2"/>
    </font>
    <font>
      <sz val="9"/>
      <color theme="1"/>
      <name val="Malgun Gothic"/>
      <family val="3"/>
      <charset val="129"/>
    </font>
    <font>
      <sz val="10"/>
      <color rgb="FF000000"/>
      <name val="Arial"/>
      <family val="2"/>
    </font>
    <font>
      <sz val="10"/>
      <name val="Malgun Gothic"/>
      <family val="3"/>
      <charset val="129"/>
    </font>
    <font>
      <sz val="10"/>
      <name val="Arial"/>
      <family val="2"/>
    </font>
    <font>
      <sz val="10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10"/>
      <color rgb="FF000000"/>
      <name val="LG스마트체 Regular"/>
      <family val="3"/>
      <charset val="129"/>
    </font>
    <font>
      <sz val="10"/>
      <name val="맑은 고딕"/>
      <family val="3"/>
      <charset val="129"/>
    </font>
    <font>
      <sz val="12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color rgb="FFFF0000"/>
      <name val="맑은 고딕"/>
      <family val="2"/>
      <charset val="129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3"/>
    </font>
    <font>
      <sz val="10"/>
      <name val="Arial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0">
    <xf numFmtId="0" fontId="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7" fontId="7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/>
    <xf numFmtId="0" fontId="14" fillId="0" borderId="0"/>
    <xf numFmtId="180" fontId="14" fillId="0" borderId="0" applyFont="0" applyFill="0" applyBorder="0" applyAlignment="0" applyProtection="0"/>
    <xf numFmtId="0" fontId="7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33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6">
    <xf numFmtId="0" fontId="0" fillId="0" borderId="0" xfId="0">
      <alignment vertical="center"/>
    </xf>
    <xf numFmtId="0" fontId="15" fillId="0" borderId="0" xfId="6" applyFont="1" applyAlignment="1">
      <alignment vertical="center"/>
    </xf>
    <xf numFmtId="0" fontId="17" fillId="0" borderId="0" xfId="3" applyFont="1"/>
    <xf numFmtId="0" fontId="18" fillId="0" borderId="0" xfId="3" applyFont="1"/>
    <xf numFmtId="0" fontId="20" fillId="0" borderId="4" xfId="6" applyFont="1" applyBorder="1" applyAlignment="1">
      <alignment horizontal="right" vertical="center"/>
    </xf>
    <xf numFmtId="0" fontId="21" fillId="0" borderId="0" xfId="6" applyFont="1" applyAlignment="1">
      <alignment vertical="center" shrinkToFit="1"/>
    </xf>
    <xf numFmtId="0" fontId="19" fillId="0" borderId="0" xfId="6" applyFont="1" applyAlignment="1">
      <alignment horizontal="center" vertical="center" shrinkToFit="1"/>
    </xf>
    <xf numFmtId="0" fontId="21" fillId="0" borderId="5" xfId="6" applyFont="1" applyBorder="1" applyAlignment="1">
      <alignment vertical="center"/>
    </xf>
    <xf numFmtId="179" fontId="22" fillId="0" borderId="5" xfId="6" applyNumberFormat="1" applyFont="1" applyBorder="1" applyAlignment="1">
      <alignment vertical="center"/>
    </xf>
    <xf numFmtId="0" fontId="23" fillId="0" borderId="5" xfId="6" applyFont="1" applyBorder="1" applyAlignment="1">
      <alignment horizontal="right" vertical="center"/>
    </xf>
    <xf numFmtId="0" fontId="25" fillId="0" borderId="5" xfId="6" applyFont="1" applyBorder="1" applyAlignment="1">
      <alignment horizontal="right" vertical="center"/>
    </xf>
    <xf numFmtId="0" fontId="20" fillId="0" borderId="5" xfId="6" applyFont="1" applyBorder="1" applyAlignment="1">
      <alignment horizontal="right" vertical="center"/>
    </xf>
    <xf numFmtId="0" fontId="19" fillId="0" borderId="0" xfId="6" applyFont="1" applyAlignment="1">
      <alignment vertical="center" shrinkToFit="1"/>
    </xf>
    <xf numFmtId="0" fontId="20" fillId="0" borderId="6" xfId="6" applyFont="1" applyBorder="1" applyAlignment="1">
      <alignment horizontal="center" vertical="center"/>
    </xf>
    <xf numFmtId="0" fontId="20" fillId="0" borderId="7" xfId="6" applyFont="1" applyBorder="1" applyAlignment="1">
      <alignment horizontal="center" vertical="center"/>
    </xf>
    <xf numFmtId="0" fontId="20" fillId="0" borderId="8" xfId="6" applyFont="1" applyBorder="1" applyAlignment="1">
      <alignment horizontal="center" vertical="center"/>
    </xf>
    <xf numFmtId="0" fontId="26" fillId="0" borderId="9" xfId="6" applyFont="1" applyBorder="1" applyAlignment="1">
      <alignment horizontal="center" vertical="center"/>
    </xf>
    <xf numFmtId="0" fontId="20" fillId="0" borderId="10" xfId="6" applyFont="1" applyBorder="1" applyAlignment="1">
      <alignment vertical="center"/>
    </xf>
    <xf numFmtId="0" fontId="26" fillId="0" borderId="10" xfId="6" applyFont="1" applyBorder="1" applyAlignment="1">
      <alignment vertical="center"/>
    </xf>
    <xf numFmtId="1" fontId="26" fillId="0" borderId="10" xfId="6" applyNumberFormat="1" applyFont="1" applyBorder="1" applyAlignment="1">
      <alignment horizontal="center" vertical="center"/>
    </xf>
    <xf numFmtId="180" fontId="26" fillId="0" borderId="10" xfId="7" applyFont="1" applyBorder="1" applyAlignment="1">
      <alignment horizontal="right" vertical="center"/>
    </xf>
    <xf numFmtId="0" fontId="26" fillId="0" borderId="11" xfId="6" applyFont="1" applyBorder="1" applyAlignment="1">
      <alignment vertical="center"/>
    </xf>
    <xf numFmtId="0" fontId="26" fillId="0" borderId="12" xfId="6" applyFont="1" applyBorder="1" applyAlignment="1">
      <alignment horizontal="center" vertical="center"/>
    </xf>
    <xf numFmtId="0" fontId="26" fillId="0" borderId="13" xfId="6" applyFont="1" applyBorder="1" applyAlignment="1">
      <alignment horizontal="center" vertical="center"/>
    </xf>
    <xf numFmtId="0" fontId="27" fillId="0" borderId="13" xfId="3" applyFont="1" applyBorder="1" applyAlignment="1">
      <alignment horizontal="center" vertical="center"/>
    </xf>
    <xf numFmtId="1" fontId="26" fillId="0" borderId="13" xfId="6" applyNumberFormat="1" applyFont="1" applyBorder="1" applyAlignment="1">
      <alignment horizontal="center" vertical="center"/>
    </xf>
    <xf numFmtId="180" fontId="26" fillId="0" borderId="13" xfId="7" applyFont="1" applyBorder="1" applyAlignment="1">
      <alignment horizontal="right" vertical="center"/>
    </xf>
    <xf numFmtId="0" fontId="26" fillId="0" borderId="14" xfId="6" quotePrefix="1" applyFont="1" applyBorder="1" applyAlignment="1">
      <alignment vertical="center"/>
    </xf>
    <xf numFmtId="0" fontId="26" fillId="0" borderId="14" xfId="6" applyFont="1" applyBorder="1" applyAlignment="1">
      <alignment vertical="center"/>
    </xf>
    <xf numFmtId="0" fontId="20" fillId="8" borderId="13" xfId="6" applyFont="1" applyFill="1" applyBorder="1" applyAlignment="1">
      <alignment vertical="center"/>
    </xf>
    <xf numFmtId="1" fontId="20" fillId="8" borderId="13" xfId="6" applyNumberFormat="1" applyFont="1" applyFill="1" applyBorder="1" applyAlignment="1">
      <alignment horizontal="center" vertical="center"/>
    </xf>
    <xf numFmtId="180" fontId="20" fillId="8" borderId="13" xfId="7" applyFont="1" applyFill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6" fillId="0" borderId="13" xfId="6" applyFont="1" applyBorder="1" applyAlignment="1">
      <alignment vertical="center"/>
    </xf>
    <xf numFmtId="180" fontId="20" fillId="0" borderId="13" xfId="7" applyFont="1" applyFill="1" applyBorder="1" applyAlignment="1">
      <alignment horizontal="right" vertical="center"/>
    </xf>
    <xf numFmtId="9" fontId="20" fillId="8" borderId="13" xfId="3" applyNumberFormat="1" applyFont="1" applyFill="1" applyBorder="1" applyAlignment="1">
      <alignment horizontal="right" vertical="center"/>
    </xf>
    <xf numFmtId="1" fontId="20" fillId="8" borderId="13" xfId="9" applyNumberFormat="1" applyFont="1" applyFill="1" applyBorder="1" applyAlignment="1">
      <alignment horizontal="center" vertical="center"/>
    </xf>
    <xf numFmtId="177" fontId="20" fillId="8" borderId="13" xfId="7" applyNumberFormat="1" applyFont="1" applyFill="1" applyBorder="1" applyAlignment="1">
      <alignment horizontal="right" vertical="center"/>
    </xf>
    <xf numFmtId="9" fontId="26" fillId="0" borderId="13" xfId="3" applyNumberFormat="1" applyFont="1" applyBorder="1" applyAlignment="1">
      <alignment horizontal="right" vertical="center"/>
    </xf>
    <xf numFmtId="1" fontId="26" fillId="0" borderId="13" xfId="9" applyNumberFormat="1" applyFont="1" applyFill="1" applyBorder="1" applyAlignment="1">
      <alignment horizontal="center" vertical="center"/>
    </xf>
    <xf numFmtId="177" fontId="20" fillId="0" borderId="13" xfId="7" applyNumberFormat="1" applyFont="1" applyFill="1" applyBorder="1" applyAlignment="1">
      <alignment horizontal="right" vertical="center"/>
    </xf>
    <xf numFmtId="0" fontId="26" fillId="0" borderId="13" xfId="3" applyFont="1" applyBorder="1" applyAlignment="1">
      <alignment vertical="center"/>
    </xf>
    <xf numFmtId="180" fontId="26" fillId="5" borderId="13" xfId="7" applyFont="1" applyFill="1" applyBorder="1" applyAlignment="1">
      <alignment horizontal="right" vertical="center"/>
    </xf>
    <xf numFmtId="180" fontId="28" fillId="8" borderId="0" xfId="3" applyNumberFormat="1" applyFont="1" applyFill="1" applyAlignment="1">
      <alignment vertical="center"/>
    </xf>
    <xf numFmtId="0" fontId="20" fillId="0" borderId="15" xfId="6" applyFont="1" applyBorder="1" applyAlignment="1">
      <alignment horizontal="center" vertical="center" textRotation="255"/>
    </xf>
    <xf numFmtId="0" fontId="20" fillId="0" borderId="16" xfId="6" applyFont="1" applyBorder="1" applyAlignment="1">
      <alignment vertical="top"/>
    </xf>
    <xf numFmtId="0" fontId="26" fillId="0" borderId="17" xfId="6" applyFont="1" applyBorder="1" applyAlignment="1">
      <alignment vertical="center"/>
    </xf>
    <xf numFmtId="0" fontId="26" fillId="0" borderId="17" xfId="6" applyFont="1" applyBorder="1" applyAlignment="1">
      <alignment horizontal="right" vertical="center"/>
    </xf>
    <xf numFmtId="0" fontId="28" fillId="0" borderId="0" xfId="10" applyFont="1"/>
    <xf numFmtId="0" fontId="19" fillId="0" borderId="0" xfId="6" applyFont="1" applyAlignment="1">
      <alignment vertical="center"/>
    </xf>
    <xf numFmtId="0" fontId="20" fillId="0" borderId="2" xfId="6" applyFont="1" applyBorder="1" applyAlignment="1">
      <alignment vertical="center"/>
    </xf>
    <xf numFmtId="0" fontId="19" fillId="0" borderId="3" xfId="6" applyFont="1" applyBorder="1" applyAlignment="1">
      <alignment horizontal="center" vertical="center"/>
    </xf>
    <xf numFmtId="0" fontId="26" fillId="0" borderId="13" xfId="8" applyFont="1" applyBorder="1" applyAlignment="1">
      <alignment horizontal="center" vertical="center"/>
    </xf>
    <xf numFmtId="178" fontId="26" fillId="0" borderId="13" xfId="5" applyFont="1" applyFill="1" applyBorder="1" applyAlignment="1">
      <alignment horizontal="right" vertical="center"/>
    </xf>
    <xf numFmtId="0" fontId="26" fillId="0" borderId="13" xfId="3" applyFont="1" applyBorder="1" applyAlignment="1">
      <alignment horizontal="left" vertical="center"/>
    </xf>
    <xf numFmtId="0" fontId="26" fillId="5" borderId="13" xfId="8" applyFont="1" applyFill="1" applyBorder="1" applyAlignment="1">
      <alignment horizontal="center" vertical="center"/>
    </xf>
    <xf numFmtId="0" fontId="26" fillId="5" borderId="13" xfId="6" applyFont="1" applyFill="1" applyBorder="1" applyAlignment="1">
      <alignment vertical="center"/>
    </xf>
    <xf numFmtId="0" fontId="26" fillId="5" borderId="13" xfId="6" applyFont="1" applyFill="1" applyBorder="1" applyAlignment="1">
      <alignment horizontal="center" vertical="center"/>
    </xf>
    <xf numFmtId="178" fontId="26" fillId="5" borderId="13" xfId="5" applyFont="1" applyFill="1" applyBorder="1" applyAlignment="1">
      <alignment horizontal="right" vertical="center"/>
    </xf>
    <xf numFmtId="49" fontId="8" fillId="2" borderId="0" xfId="0" applyNumberFormat="1" applyFont="1" applyFill="1" applyAlignment="1">
      <alignment horizontal="center" vertical="center" wrapText="1"/>
    </xf>
    <xf numFmtId="181" fontId="29" fillId="7" borderId="0" xfId="1" applyNumberFormat="1" applyFont="1" applyFill="1" applyBorder="1" applyAlignment="1">
      <alignment horizontal="center" vertical="center"/>
    </xf>
    <xf numFmtId="181" fontId="29" fillId="0" borderId="0" xfId="1" applyNumberFormat="1" applyFont="1" applyBorder="1" applyAlignment="1">
      <alignment horizontal="center" vertical="center"/>
    </xf>
    <xf numFmtId="177" fontId="35" fillId="0" borderId="0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7" fontId="38" fillId="0" borderId="0" xfId="1" applyFont="1" applyFill="1" applyBorder="1" applyAlignment="1">
      <alignment horizontal="center" vertical="center"/>
    </xf>
    <xf numFmtId="177" fontId="39" fillId="0" borderId="0" xfId="1" applyFont="1" applyBorder="1">
      <alignment vertical="center"/>
    </xf>
    <xf numFmtId="184" fontId="26" fillId="0" borderId="14" xfId="6" applyNumberFormat="1" applyFont="1" applyBorder="1" applyAlignment="1">
      <alignment vertical="center"/>
    </xf>
    <xf numFmtId="185" fontId="26" fillId="0" borderId="18" xfId="6" applyNumberFormat="1" applyFont="1" applyBorder="1" applyAlignment="1">
      <alignment vertical="center"/>
    </xf>
    <xf numFmtId="0" fontId="23" fillId="5" borderId="19" xfId="6" applyFont="1" applyFill="1" applyBorder="1" applyAlignment="1">
      <alignment horizontal="center" vertical="center"/>
    </xf>
    <xf numFmtId="0" fontId="23" fillId="5" borderId="20" xfId="6" applyFont="1" applyFill="1" applyBorder="1" applyAlignment="1">
      <alignment vertical="center" shrinkToFit="1"/>
    </xf>
    <xf numFmtId="0" fontId="23" fillId="5" borderId="1" xfId="6" applyFont="1" applyFill="1" applyBorder="1" applyAlignment="1">
      <alignment horizontal="center" vertical="center"/>
    </xf>
    <xf numFmtId="0" fontId="23" fillId="5" borderId="21" xfId="6" applyFont="1" applyFill="1" applyBorder="1" applyAlignment="1">
      <alignment vertical="center" shrinkToFit="1"/>
    </xf>
    <xf numFmtId="0" fontId="23" fillId="5" borderId="1" xfId="6" applyFont="1" applyFill="1" applyBorder="1" applyAlignment="1">
      <alignment horizontal="center" vertical="center" shrinkToFit="1"/>
    </xf>
    <xf numFmtId="0" fontId="23" fillId="0" borderId="1" xfId="6" applyFont="1" applyBorder="1" applyAlignment="1">
      <alignment horizontal="center" vertical="center"/>
    </xf>
    <xf numFmtId="0" fontId="23" fillId="0" borderId="21" xfId="6" applyFont="1" applyBorder="1" applyAlignment="1">
      <alignment vertical="center"/>
    </xf>
    <xf numFmtId="0" fontId="23" fillId="0" borderId="22" xfId="6" applyFont="1" applyBorder="1" applyAlignment="1">
      <alignment horizontal="center" vertical="center" shrinkToFit="1"/>
    </xf>
    <xf numFmtId="0" fontId="23" fillId="0" borderId="23" xfId="6" applyFont="1" applyBorder="1" applyAlignment="1">
      <alignment vertical="center" shrinkToFit="1"/>
    </xf>
    <xf numFmtId="0" fontId="36" fillId="0" borderId="0" xfId="0" applyFont="1">
      <alignment vertical="center"/>
    </xf>
    <xf numFmtId="0" fontId="36" fillId="0" borderId="0" xfId="0" applyFont="1" applyAlignment="1">
      <alignment horizontal="center" vertical="center"/>
    </xf>
    <xf numFmtId="0" fontId="36" fillId="6" borderId="27" xfId="0" applyFont="1" applyFill="1" applyBorder="1" applyAlignment="1">
      <alignment horizontal="center" vertical="center"/>
    </xf>
    <xf numFmtId="0" fontId="36" fillId="6" borderId="28" xfId="0" applyFont="1" applyFill="1" applyBorder="1" applyAlignment="1">
      <alignment horizontal="center" vertical="center"/>
    </xf>
    <xf numFmtId="0" fontId="34" fillId="7" borderId="28" xfId="0" applyFont="1" applyFill="1" applyBorder="1" applyAlignment="1">
      <alignment horizontal="center" vertical="center"/>
    </xf>
    <xf numFmtId="177" fontId="36" fillId="6" borderId="28" xfId="1" applyFont="1" applyFill="1" applyBorder="1" applyAlignment="1">
      <alignment horizontal="center" vertical="center" wrapText="1"/>
    </xf>
    <xf numFmtId="177" fontId="36" fillId="0" borderId="28" xfId="1" applyFont="1" applyFill="1" applyBorder="1" applyAlignment="1">
      <alignment horizontal="center" vertical="center" wrapText="1"/>
    </xf>
    <xf numFmtId="0" fontId="42" fillId="0" borderId="0" xfId="0" applyFont="1">
      <alignment vertical="center"/>
    </xf>
    <xf numFmtId="49" fontId="36" fillId="7" borderId="28" xfId="0" applyNumberFormat="1" applyFont="1" applyFill="1" applyBorder="1" applyAlignment="1">
      <alignment horizontal="center" vertical="center" wrapText="1"/>
    </xf>
    <xf numFmtId="0" fontId="36" fillId="7" borderId="28" xfId="0" applyFont="1" applyFill="1" applyBorder="1" applyAlignment="1">
      <alignment horizontal="center" vertical="center"/>
    </xf>
    <xf numFmtId="0" fontId="45" fillId="0" borderId="0" xfId="0" applyFont="1">
      <alignment vertical="center"/>
    </xf>
    <xf numFmtId="0" fontId="40" fillId="5" borderId="0" xfId="0" applyFont="1" applyFill="1">
      <alignment vertical="center"/>
    </xf>
    <xf numFmtId="177" fontId="36" fillId="0" borderId="0" xfId="0" applyNumberFormat="1" applyFont="1">
      <alignment vertical="center"/>
    </xf>
    <xf numFmtId="0" fontId="36" fillId="0" borderId="29" xfId="0" applyFont="1" applyBorder="1" applyAlignment="1">
      <alignment horizontal="center" vertical="center"/>
    </xf>
    <xf numFmtId="177" fontId="38" fillId="5" borderId="28" xfId="1" applyFont="1" applyFill="1" applyBorder="1" applyAlignment="1">
      <alignment horizontal="center" vertical="center" wrapText="1"/>
    </xf>
    <xf numFmtId="49" fontId="38" fillId="5" borderId="28" xfId="0" applyNumberFormat="1" applyFont="1" applyFill="1" applyBorder="1" applyAlignment="1">
      <alignment horizontal="center" vertical="center" wrapText="1"/>
    </xf>
    <xf numFmtId="177" fontId="34" fillId="5" borderId="28" xfId="1" applyFont="1" applyFill="1" applyBorder="1" applyAlignment="1">
      <alignment horizontal="center" vertical="center"/>
    </xf>
    <xf numFmtId="183" fontId="36" fillId="0" borderId="28" xfId="0" applyNumberFormat="1" applyFont="1" applyBorder="1" applyAlignment="1">
      <alignment horizontal="right" vertical="center" wrapText="1"/>
    </xf>
    <xf numFmtId="9" fontId="36" fillId="0" borderId="28" xfId="0" applyNumberFormat="1" applyFont="1" applyBorder="1" applyAlignment="1">
      <alignment horizontal="center" vertical="center"/>
    </xf>
    <xf numFmtId="9" fontId="36" fillId="0" borderId="0" xfId="0" applyNumberFormat="1" applyFont="1" applyAlignment="1">
      <alignment horizontal="center" vertical="center"/>
    </xf>
    <xf numFmtId="186" fontId="36" fillId="3" borderId="0" xfId="2" applyNumberFormat="1" applyFont="1" applyFill="1" applyAlignment="1">
      <alignment horizontal="center" vertical="center"/>
    </xf>
    <xf numFmtId="0" fontId="36" fillId="9" borderId="24" xfId="0" applyFont="1" applyFill="1" applyBorder="1">
      <alignment vertical="center"/>
    </xf>
    <xf numFmtId="0" fontId="36" fillId="9" borderId="25" xfId="0" applyFont="1" applyFill="1" applyBorder="1">
      <alignment vertical="center"/>
    </xf>
    <xf numFmtId="0" fontId="36" fillId="4" borderId="27" xfId="0" applyFont="1" applyFill="1" applyBorder="1" applyAlignment="1">
      <alignment horizontal="center" vertical="center"/>
    </xf>
    <xf numFmtId="0" fontId="36" fillId="4" borderId="28" xfId="3" applyFont="1" applyFill="1" applyBorder="1" applyAlignment="1">
      <alignment horizontal="center" vertical="center"/>
    </xf>
    <xf numFmtId="177" fontId="36" fillId="4" borderId="28" xfId="27" applyFont="1" applyFill="1" applyBorder="1" applyAlignment="1">
      <alignment horizontal="center" vertical="center"/>
    </xf>
    <xf numFmtId="178" fontId="36" fillId="4" borderId="28" xfId="5" applyFont="1" applyFill="1" applyBorder="1" applyAlignment="1">
      <alignment horizontal="center" vertical="center"/>
    </xf>
    <xf numFmtId="0" fontId="36" fillId="4" borderId="28" xfId="0" applyFont="1" applyFill="1" applyBorder="1" applyAlignment="1">
      <alignment horizontal="center" vertical="center"/>
    </xf>
    <xf numFmtId="49" fontId="37" fillId="5" borderId="28" xfId="0" applyNumberFormat="1" applyFont="1" applyFill="1" applyBorder="1" applyAlignment="1">
      <alignment horizontal="center" vertical="center" wrapText="1"/>
    </xf>
    <xf numFmtId="0" fontId="40" fillId="10" borderId="0" xfId="0" applyFont="1" applyFill="1">
      <alignment vertical="center"/>
    </xf>
    <xf numFmtId="0" fontId="40" fillId="0" borderId="0" xfId="0" applyFont="1">
      <alignment vertical="center"/>
    </xf>
    <xf numFmtId="177" fontId="40" fillId="10" borderId="0" xfId="0" applyNumberFormat="1" applyFont="1" applyFill="1">
      <alignment vertical="center"/>
    </xf>
    <xf numFmtId="0" fontId="40" fillId="0" borderId="0" xfId="0" applyFont="1" applyAlignment="1">
      <alignment horizontal="center" vertical="center"/>
    </xf>
    <xf numFmtId="0" fontId="48" fillId="0" borderId="0" xfId="0" applyFont="1">
      <alignment vertical="center"/>
    </xf>
    <xf numFmtId="0" fontId="50" fillId="0" borderId="0" xfId="0" applyFont="1">
      <alignment vertical="center"/>
    </xf>
    <xf numFmtId="49" fontId="38" fillId="0" borderId="28" xfId="0" applyNumberFormat="1" applyFont="1" applyBorder="1" applyAlignment="1">
      <alignment horizontal="center" vertical="center" wrapText="1"/>
    </xf>
    <xf numFmtId="182" fontId="34" fillId="0" borderId="28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44" fillId="0" borderId="28" xfId="0" applyNumberFormat="1" applyFont="1" applyBorder="1" applyAlignment="1">
      <alignment horizontal="center" vertical="center" wrapText="1"/>
    </xf>
    <xf numFmtId="177" fontId="18" fillId="0" borderId="0" xfId="1" applyFont="1" applyAlignment="1"/>
    <xf numFmtId="184" fontId="18" fillId="0" borderId="0" xfId="3" applyNumberFormat="1" applyFont="1"/>
    <xf numFmtId="49" fontId="52" fillId="5" borderId="28" xfId="0" applyNumberFormat="1" applyFont="1" applyFill="1" applyBorder="1" applyAlignment="1">
      <alignment horizontal="center" vertical="center" wrapText="1"/>
    </xf>
    <xf numFmtId="176" fontId="36" fillId="0" borderId="0" xfId="0" applyNumberFormat="1" applyFont="1">
      <alignment vertical="center"/>
    </xf>
    <xf numFmtId="177" fontId="36" fillId="0" borderId="0" xfId="1" applyFont="1">
      <alignment vertical="center"/>
    </xf>
    <xf numFmtId="0" fontId="15" fillId="0" borderId="0" xfId="6" applyFont="1" applyAlignment="1">
      <alignment horizontal="center" vertical="center"/>
    </xf>
    <xf numFmtId="0" fontId="20" fillId="0" borderId="2" xfId="6" applyFont="1" applyBorder="1" applyAlignment="1">
      <alignment vertical="center"/>
    </xf>
    <xf numFmtId="0" fontId="20" fillId="0" borderId="3" xfId="6" applyFont="1" applyBorder="1" applyAlignment="1">
      <alignment vertical="center"/>
    </xf>
    <xf numFmtId="0" fontId="20" fillId="0" borderId="4" xfId="6" applyFont="1" applyBorder="1" applyAlignment="1">
      <alignment vertical="center"/>
    </xf>
    <xf numFmtId="0" fontId="23" fillId="0" borderId="2" xfId="6" applyFont="1" applyBorder="1" applyAlignment="1">
      <alignment vertical="center"/>
    </xf>
    <xf numFmtId="0" fontId="23" fillId="0" borderId="3" xfId="6" applyFont="1" applyBorder="1" applyAlignment="1">
      <alignment vertical="center"/>
    </xf>
    <xf numFmtId="0" fontId="23" fillId="0" borderId="4" xfId="6" applyFont="1" applyBorder="1" applyAlignment="1">
      <alignment vertical="center"/>
    </xf>
    <xf numFmtId="0" fontId="21" fillId="0" borderId="0" xfId="6" applyFont="1" applyAlignment="1">
      <alignment vertical="center"/>
    </xf>
    <xf numFmtId="0" fontId="19" fillId="0" borderId="0" xfId="6" applyFont="1" applyAlignment="1">
      <alignment vertical="center"/>
    </xf>
    <xf numFmtId="177" fontId="49" fillId="0" borderId="0" xfId="1" applyFont="1" applyAlignment="1">
      <alignment vertical="center"/>
    </xf>
    <xf numFmtId="0" fontId="36" fillId="0" borderId="26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4" borderId="25" xfId="3" applyFont="1" applyFill="1" applyBorder="1" applyAlignment="1">
      <alignment horizontal="center" vertical="center"/>
    </xf>
    <xf numFmtId="0" fontId="36" fillId="4" borderId="28" xfId="3" applyFont="1" applyFill="1" applyBorder="1" applyAlignment="1">
      <alignment horizontal="center" vertical="center"/>
    </xf>
    <xf numFmtId="177" fontId="36" fillId="4" borderId="25" xfId="27" applyFont="1" applyFill="1" applyBorder="1" applyAlignment="1">
      <alignment horizontal="center" vertical="center"/>
    </xf>
    <xf numFmtId="178" fontId="36" fillId="4" borderId="25" xfId="5" applyFont="1" applyFill="1" applyBorder="1" applyAlignment="1">
      <alignment horizontal="center" vertical="center"/>
    </xf>
    <xf numFmtId="0" fontId="36" fillId="4" borderId="25" xfId="0" applyFont="1" applyFill="1" applyBorder="1" applyAlignment="1">
      <alignment horizontal="center" vertical="center"/>
    </xf>
    <xf numFmtId="0" fontId="36" fillId="4" borderId="28" xfId="0" applyFont="1" applyFill="1" applyBorder="1" applyAlignment="1">
      <alignment horizontal="center" vertical="center"/>
    </xf>
    <xf numFmtId="0" fontId="36" fillId="9" borderId="25" xfId="0" applyFont="1" applyFill="1" applyBorder="1" applyAlignment="1">
      <alignment horizontal="center" vertical="center"/>
    </xf>
    <xf numFmtId="0" fontId="36" fillId="9" borderId="28" xfId="0" applyFont="1" applyFill="1" applyBorder="1" applyAlignment="1">
      <alignment horizontal="center" vertical="center"/>
    </xf>
    <xf numFmtId="177" fontId="46" fillId="0" borderId="0" xfId="1" applyFont="1" applyAlignment="1">
      <alignment vertical="center"/>
    </xf>
    <xf numFmtId="177" fontId="47" fillId="0" borderId="0" xfId="1" applyFont="1" applyAlignment="1">
      <alignment vertical="center"/>
    </xf>
    <xf numFmtId="182" fontId="34" fillId="0" borderId="28" xfId="1" applyNumberFormat="1" applyFont="1" applyFill="1" applyBorder="1" applyAlignment="1">
      <alignment vertical="center"/>
    </xf>
    <xf numFmtId="189" fontId="34" fillId="0" borderId="28" xfId="1" applyNumberFormat="1" applyFont="1" applyFill="1" applyBorder="1" applyAlignment="1">
      <alignment vertical="center"/>
    </xf>
  </cellXfs>
  <cellStyles count="30">
    <cellStyle name="백분율" xfId="2" builtinId="5"/>
    <cellStyle name="백분율 2" xfId="12" xr:uid="{00000000-0005-0000-0000-000001000000}"/>
    <cellStyle name="백분율 2 64" xfId="9" xr:uid="{00000000-0005-0000-0000-000002000000}"/>
    <cellStyle name="백분율 4" xfId="21" xr:uid="{00000000-0005-0000-0000-000003000000}"/>
    <cellStyle name="쉼표 [0]" xfId="1" builtinId="6"/>
    <cellStyle name="쉼표 [0] 17" xfId="5" xr:uid="{00000000-0005-0000-0000-000005000000}"/>
    <cellStyle name="쉼표 [0] 2" xfId="4" xr:uid="{00000000-0005-0000-0000-000006000000}"/>
    <cellStyle name="쉼표 [0] 2 2" xfId="13" xr:uid="{00000000-0005-0000-0000-000007000000}"/>
    <cellStyle name="쉼표 [0] 2 2 2" xfId="25" xr:uid="{00000000-0005-0000-0000-000008000000}"/>
    <cellStyle name="쉼표 [0] 2 2 29" xfId="15" xr:uid="{00000000-0005-0000-0000-000009000000}"/>
    <cellStyle name="쉼표 [0] 2 3" xfId="27" xr:uid="{00000000-0005-0000-0000-00000A000000}"/>
    <cellStyle name="쉼표 [0] 2 4" xfId="22" xr:uid="{00000000-0005-0000-0000-00000B000000}"/>
    <cellStyle name="쉼표 [0] 2 4 2" xfId="28" xr:uid="{00000000-0005-0000-0000-00000C000000}"/>
    <cellStyle name="쉼표 [0] 3" xfId="16" xr:uid="{00000000-0005-0000-0000-00000D000000}"/>
    <cellStyle name="쉼표 [0] 4" xfId="19" xr:uid="{00000000-0005-0000-0000-00000E000000}"/>
    <cellStyle name="쉼표 [0]_봉강빌딩신축공사" xfId="7" xr:uid="{00000000-0005-0000-0000-00000F000000}"/>
    <cellStyle name="표준" xfId="0" builtinId="0"/>
    <cellStyle name="표준 10 10 2" xfId="3" xr:uid="{00000000-0005-0000-0000-000011000000}"/>
    <cellStyle name="표준 2" xfId="8" xr:uid="{00000000-0005-0000-0000-000012000000}"/>
    <cellStyle name="표준 2 10 5" xfId="10" xr:uid="{00000000-0005-0000-0000-000013000000}"/>
    <cellStyle name="표준 2 2" xfId="23" xr:uid="{00000000-0005-0000-0000-000014000000}"/>
    <cellStyle name="표준 3" xfId="17" xr:uid="{00000000-0005-0000-0000-000015000000}"/>
    <cellStyle name="표준 4" xfId="14" xr:uid="{00000000-0005-0000-0000-000016000000}"/>
    <cellStyle name="표준 4 2" xfId="29" xr:uid="{00000000-0005-0000-0000-000017000000}"/>
    <cellStyle name="표준 5" xfId="11" xr:uid="{00000000-0005-0000-0000-000018000000}"/>
    <cellStyle name="표준 5 2" xfId="24" xr:uid="{00000000-0005-0000-0000-000019000000}"/>
    <cellStyle name="표준 6" xfId="26" xr:uid="{00000000-0005-0000-0000-00001A000000}"/>
    <cellStyle name="표준 7" xfId="18" xr:uid="{00000000-0005-0000-0000-00001B000000}"/>
    <cellStyle name="표준 8" xfId="20" xr:uid="{00000000-0005-0000-0000-00001C000000}"/>
    <cellStyle name="표준_봉강빌딩신축공사" xfId="6" xr:uid="{00000000-0005-0000-0000-00001D000000}"/>
  </cellStyles>
  <dxfs count="0"/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CD3CF6E1-4B6E-448E-B8FA-9F3AD4600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8B124E0E-7FE5-4C07-B935-3F5B441B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C715360-CB98-4A95-80B5-A4CFA5874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5CCF72DE-CF0D-4E21-923E-618927AA6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1887C7BD-9424-4305-B98A-89C3399F2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DC7380F3-1BCE-4669-B4D6-EE71D6A76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" name="Picture 1" descr="세원도장">
          <a:extLst>
            <a:ext uri="{FF2B5EF4-FFF2-40B4-BE49-F238E27FC236}">
              <a16:creationId xmlns:a16="http://schemas.microsoft.com/office/drawing/2014/main" id="{4FE8CC88-5089-4BD7-8AE0-C4CA5F958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" name="Picture 1" descr="세원도장">
          <a:extLst>
            <a:ext uri="{FF2B5EF4-FFF2-40B4-BE49-F238E27FC236}">
              <a16:creationId xmlns:a16="http://schemas.microsoft.com/office/drawing/2014/main" id="{CAA236F3-8044-4A84-B01D-02033BCA5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0" name="Picture 1" descr="세원도장">
          <a:extLst>
            <a:ext uri="{FF2B5EF4-FFF2-40B4-BE49-F238E27FC236}">
              <a16:creationId xmlns:a16="http://schemas.microsoft.com/office/drawing/2014/main" id="{1B762D5D-B602-4DBA-A9FE-9B2F79CA2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7634654-0CEF-4622-AFB1-44DAF5FE3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2" name="Picture 1" descr="세원도장">
          <a:extLst>
            <a:ext uri="{FF2B5EF4-FFF2-40B4-BE49-F238E27FC236}">
              <a16:creationId xmlns:a16="http://schemas.microsoft.com/office/drawing/2014/main" id="{6C0D31FA-1EF7-41E0-A058-E8728B8DF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2056E820-F2B6-4312-83AF-0D45A61BA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005BCE60-10B8-4C0C-8C9F-F330CDAB1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879D4724-BE3D-4AD1-9E51-BBCA4BCF5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8ACA5A83-06C1-4BA0-84D9-580710FFF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FCDB7E48-CA07-4DFD-881F-89CD7F364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5110E4CA-16B3-41D0-91CB-846FA885F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9B7A48F5-A094-48E7-A22E-837592F6C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ED0E1CA7-C237-4BC5-A8C3-0C06210FD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C649835B-A929-4B7C-8956-2E2387269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C99DABAD-08AE-49F3-AAD5-5E1AE7D31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5FA352D2-5AC7-4332-903C-4D76E8EC0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F299C3CE-3111-4766-BCA0-F48A27030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E4FA317-DB4E-4F10-BE68-01C97FDD0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68D0E291-AF4C-4758-B372-FF77BADFC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5A313D48-56B9-4CE5-A5F3-6C3E8778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8" name="Picture 6" descr="도장">
          <a:extLst>
            <a:ext uri="{FF2B5EF4-FFF2-40B4-BE49-F238E27FC236}">
              <a16:creationId xmlns:a16="http://schemas.microsoft.com/office/drawing/2014/main" id="{E3D31D2F-D31A-4665-87B4-ABA8934DE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8DD7348D-4793-4A1B-A0FB-0F3ED1E81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0" name="Picture 6" descr="도장">
          <a:extLst>
            <a:ext uri="{FF2B5EF4-FFF2-40B4-BE49-F238E27FC236}">
              <a16:creationId xmlns:a16="http://schemas.microsoft.com/office/drawing/2014/main" id="{5CAE3BBF-7495-4929-85D4-6EF8D9E94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8ED98FD3-13B8-4FEF-A99A-AF3609B3C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E77B087C-9086-404C-B978-E852793D0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D90111B5-7834-40F1-8562-065BDA623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6D7903F0-F47C-409A-8D3B-1A7986EE8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910DAFD0-30F8-438F-A98F-1E4E8D98B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6" name="Picture 1" descr="세원도장">
          <a:extLst>
            <a:ext uri="{FF2B5EF4-FFF2-40B4-BE49-F238E27FC236}">
              <a16:creationId xmlns:a16="http://schemas.microsoft.com/office/drawing/2014/main" id="{57B78430-9EDA-4B9B-86A7-8299D7F29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87EFD4E2-B873-4892-B93C-60D169A4E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8" name="Picture 1" descr="세원도장">
          <a:extLst>
            <a:ext uri="{FF2B5EF4-FFF2-40B4-BE49-F238E27FC236}">
              <a16:creationId xmlns:a16="http://schemas.microsoft.com/office/drawing/2014/main" id="{1F878F7F-BF50-4346-A1A4-0465015E2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7B447A0B-6374-4A69-B6E3-D8BE9CD26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0" name="Picture 1" descr="세원도장">
          <a:extLst>
            <a:ext uri="{FF2B5EF4-FFF2-40B4-BE49-F238E27FC236}">
              <a16:creationId xmlns:a16="http://schemas.microsoft.com/office/drawing/2014/main" id="{1AD46DCC-F364-4453-B36E-1DC651568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1" name="Picture 1" descr="세원도장">
          <a:extLst>
            <a:ext uri="{FF2B5EF4-FFF2-40B4-BE49-F238E27FC236}">
              <a16:creationId xmlns:a16="http://schemas.microsoft.com/office/drawing/2014/main" id="{E51336E4-449E-4AF8-B4D7-274A126D4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2" name="Picture 1" descr="세원도장">
          <a:extLst>
            <a:ext uri="{FF2B5EF4-FFF2-40B4-BE49-F238E27FC236}">
              <a16:creationId xmlns:a16="http://schemas.microsoft.com/office/drawing/2014/main" id="{D24C1EB6-CAF0-4691-92BB-8CA3D92A3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3" name="Picture 1" descr="세원도장">
          <a:extLst>
            <a:ext uri="{FF2B5EF4-FFF2-40B4-BE49-F238E27FC236}">
              <a16:creationId xmlns:a16="http://schemas.microsoft.com/office/drawing/2014/main" id="{14FC1D22-8A82-4C9A-B5B4-427C49BD5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4" name="Picture 1" descr="세원도장">
          <a:extLst>
            <a:ext uri="{FF2B5EF4-FFF2-40B4-BE49-F238E27FC236}">
              <a16:creationId xmlns:a16="http://schemas.microsoft.com/office/drawing/2014/main" id="{A31A7844-DA0E-42C3-9116-41ABCE75B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9B0E81E5-4C59-442F-A163-AFD0EC379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6" name="Picture 1" descr="세원도장">
          <a:extLst>
            <a:ext uri="{FF2B5EF4-FFF2-40B4-BE49-F238E27FC236}">
              <a16:creationId xmlns:a16="http://schemas.microsoft.com/office/drawing/2014/main" id="{FDEA983F-3424-4552-B96D-C9872FB82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0DC4EE28-233F-4647-9E8D-98142A975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430C73F8-E3C5-4338-BD0C-64CA1C2ED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FE9A0DA-BDE0-415B-A385-DD703B590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0BA9AFEC-B607-4D38-8915-3FC55E8DD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F3DCA757-B37C-4BAD-B9C6-5BABC743D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924B7924-C5C3-41CC-BB5F-06C10757A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785CEEF6-A28C-4147-AC3B-F0DBB213E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4" name="Picture 6" descr="도장">
          <a:extLst>
            <a:ext uri="{FF2B5EF4-FFF2-40B4-BE49-F238E27FC236}">
              <a16:creationId xmlns:a16="http://schemas.microsoft.com/office/drawing/2014/main" id="{BD40E79E-4884-49F7-B4C8-F7AB202CA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285CCE7A-7D4F-4BC9-8C71-F52F27C96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6" name="Picture 6" descr="도장">
          <a:extLst>
            <a:ext uri="{FF2B5EF4-FFF2-40B4-BE49-F238E27FC236}">
              <a16:creationId xmlns:a16="http://schemas.microsoft.com/office/drawing/2014/main" id="{B2B72111-0770-40DE-8493-4EA3F933D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B7072E8D-F8D5-4D8D-ADD4-56D4CDC4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8" name="Picture 6" descr="도장">
          <a:extLst>
            <a:ext uri="{FF2B5EF4-FFF2-40B4-BE49-F238E27FC236}">
              <a16:creationId xmlns:a16="http://schemas.microsoft.com/office/drawing/2014/main" id="{AC6333D0-719E-4F88-80F9-798948C93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9" name="Picture 6" descr="도장">
          <a:extLst>
            <a:ext uri="{FF2B5EF4-FFF2-40B4-BE49-F238E27FC236}">
              <a16:creationId xmlns:a16="http://schemas.microsoft.com/office/drawing/2014/main" id="{9C9FEFEF-D97C-4A16-8CB4-33306B06E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0" name="Picture 6" descr="도장">
          <a:extLst>
            <a:ext uri="{FF2B5EF4-FFF2-40B4-BE49-F238E27FC236}">
              <a16:creationId xmlns:a16="http://schemas.microsoft.com/office/drawing/2014/main" id="{F253816F-6685-4693-9002-6E8D4CFC6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1" name="Picture 6" descr="도장">
          <a:extLst>
            <a:ext uri="{FF2B5EF4-FFF2-40B4-BE49-F238E27FC236}">
              <a16:creationId xmlns:a16="http://schemas.microsoft.com/office/drawing/2014/main" id="{C801EE83-8169-49DD-ADAA-2F4DE5130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2" name="Picture 6" descr="도장">
          <a:extLst>
            <a:ext uri="{FF2B5EF4-FFF2-40B4-BE49-F238E27FC236}">
              <a16:creationId xmlns:a16="http://schemas.microsoft.com/office/drawing/2014/main" id="{25A39858-7B6F-4274-915B-78B9B4388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4163F251-913F-4ED0-B9B7-629EBCE30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4" name="Picture 6" descr="도장">
          <a:extLst>
            <a:ext uri="{FF2B5EF4-FFF2-40B4-BE49-F238E27FC236}">
              <a16:creationId xmlns:a16="http://schemas.microsoft.com/office/drawing/2014/main" id="{8D496749-F099-4908-8DC4-2FA7587F3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445F4CB6-8363-4E06-8364-4DF5A7E28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38C70F7F-F7B2-4453-A346-847B55F0A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348B415E-1A9E-4F04-91A7-3A132D885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DB539F24-BFE2-4465-AE20-6A8A6AA2E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2C01FD1A-526F-4469-89F2-082EE47FF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0" name="Picture 1" descr="세원도장">
          <a:extLst>
            <a:ext uri="{FF2B5EF4-FFF2-40B4-BE49-F238E27FC236}">
              <a16:creationId xmlns:a16="http://schemas.microsoft.com/office/drawing/2014/main" id="{B02CEE47-90B3-4697-863F-DDBEA19B0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114B290D-4E3E-4813-BFEC-B335C8228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2" name="Picture 1" descr="세원도장">
          <a:extLst>
            <a:ext uri="{FF2B5EF4-FFF2-40B4-BE49-F238E27FC236}">
              <a16:creationId xmlns:a16="http://schemas.microsoft.com/office/drawing/2014/main" id="{62470B86-9D01-4A2F-B553-C5FC2190D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1CB5A10C-FD74-4D5E-AD6B-63E381975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F5011F16-C2EA-4F03-BB90-7BEB3CE02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FADFB8A1-8850-4DDC-8EA0-188471AE8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EF2BE174-F8D7-4634-AA33-418E8BC88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1F4A28F4-D1FB-478F-9CA7-9BD0B60F8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AE8735CA-478D-472B-9445-07DA29AA3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DA5A92C2-E9C9-4BAC-B5F4-344E6158D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BD7A12C1-1013-4FDF-91D9-E41F7DB75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693A7CBC-E10D-47BC-8027-00841F1A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B8D4FB83-870E-48BF-A0E8-0F4D99C48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8DE7152D-5049-4DCD-B680-5B490D2BE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187EC16D-BED5-4172-8E4C-8D2A4CA6C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CCF5D2DF-A265-4DC6-8940-B28A38BFC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B4A916A7-2DBD-4330-BF4E-A5E241641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2981C8B5-FFD5-4DCD-AF82-EA766D5B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8" name="Picture 6" descr="도장">
          <a:extLst>
            <a:ext uri="{FF2B5EF4-FFF2-40B4-BE49-F238E27FC236}">
              <a16:creationId xmlns:a16="http://schemas.microsoft.com/office/drawing/2014/main" id="{763FCDAD-32A7-481E-8317-89D829FC4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C8172C44-75FB-42C7-AD6A-3D06E84D7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0" name="Picture 6" descr="도장">
          <a:extLst>
            <a:ext uri="{FF2B5EF4-FFF2-40B4-BE49-F238E27FC236}">
              <a16:creationId xmlns:a16="http://schemas.microsoft.com/office/drawing/2014/main" id="{B1935E11-26B8-4DB6-8D6D-23E78C38C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ED382815-6D2E-4720-BBDE-48D874C30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D099C40F-7F1D-4BCB-96B4-17D67A059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EDBE7BF1-9793-4C02-81FB-3F90BD84A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2323BA0D-037F-4F70-85A7-AAB36A678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8CCA4445-ACA3-40D7-80BE-D47B8BC5B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6" name="Picture 1" descr="세원도장">
          <a:extLst>
            <a:ext uri="{FF2B5EF4-FFF2-40B4-BE49-F238E27FC236}">
              <a16:creationId xmlns:a16="http://schemas.microsoft.com/office/drawing/2014/main" id="{89F7885D-9AED-4874-989E-FBF794A13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7" name="Picture 1" descr="세원도장">
          <a:extLst>
            <a:ext uri="{FF2B5EF4-FFF2-40B4-BE49-F238E27FC236}">
              <a16:creationId xmlns:a16="http://schemas.microsoft.com/office/drawing/2014/main" id="{F521A4FA-7F36-488B-B503-04E6EC400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0E16012B-20EC-4B29-96CE-E25505D33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9" name="Picture 1" descr="세원도장">
          <a:extLst>
            <a:ext uri="{FF2B5EF4-FFF2-40B4-BE49-F238E27FC236}">
              <a16:creationId xmlns:a16="http://schemas.microsoft.com/office/drawing/2014/main" id="{61AC8674-DCDB-48A4-A437-6CB034C4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359E70F-0D8B-41E5-A462-52A66F84D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1" name="Picture 1" descr="세원도장">
          <a:extLst>
            <a:ext uri="{FF2B5EF4-FFF2-40B4-BE49-F238E27FC236}">
              <a16:creationId xmlns:a16="http://schemas.microsoft.com/office/drawing/2014/main" id="{75932061-3F37-461D-A8B8-3FBB17499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2" name="Picture 1" descr="세원도장">
          <a:extLst>
            <a:ext uri="{FF2B5EF4-FFF2-40B4-BE49-F238E27FC236}">
              <a16:creationId xmlns:a16="http://schemas.microsoft.com/office/drawing/2014/main" id="{E0991303-38E1-45A7-B9EE-FEE28B300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3" name="Picture 1" descr="세원도장">
          <a:extLst>
            <a:ext uri="{FF2B5EF4-FFF2-40B4-BE49-F238E27FC236}">
              <a16:creationId xmlns:a16="http://schemas.microsoft.com/office/drawing/2014/main" id="{7945C096-6188-4F36-B063-6F581617F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4" name="Picture 1" descr="세원도장">
          <a:extLst>
            <a:ext uri="{FF2B5EF4-FFF2-40B4-BE49-F238E27FC236}">
              <a16:creationId xmlns:a16="http://schemas.microsoft.com/office/drawing/2014/main" id="{BFAAF46A-F88F-4951-A484-7ED31B1D5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5" name="Picture 1" descr="세원도장">
          <a:extLst>
            <a:ext uri="{FF2B5EF4-FFF2-40B4-BE49-F238E27FC236}">
              <a16:creationId xmlns:a16="http://schemas.microsoft.com/office/drawing/2014/main" id="{04BE64BB-528D-40D2-84DF-1B7D70336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E32F5335-C3F8-4FCF-BA03-4A7F75D3C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7" name="Picture 1" descr="세원도장">
          <a:extLst>
            <a:ext uri="{FF2B5EF4-FFF2-40B4-BE49-F238E27FC236}">
              <a16:creationId xmlns:a16="http://schemas.microsoft.com/office/drawing/2014/main" id="{D236F54C-975F-40B2-8B3B-3D3DEC6CE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0E7E6D69-0B5A-4802-A304-E07BFB5CF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9" name="Picture 1" descr="세원도장">
          <a:extLst>
            <a:ext uri="{FF2B5EF4-FFF2-40B4-BE49-F238E27FC236}">
              <a16:creationId xmlns:a16="http://schemas.microsoft.com/office/drawing/2014/main" id="{EB5DB798-9EC0-456A-8763-1EBF72F60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0" name="Picture 1" descr="세원도장">
          <a:extLst>
            <a:ext uri="{FF2B5EF4-FFF2-40B4-BE49-F238E27FC236}">
              <a16:creationId xmlns:a16="http://schemas.microsoft.com/office/drawing/2014/main" id="{D03F7A8A-7FF2-4259-8ABE-18D21F7CE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1" name="Picture 1" descr="세원도장">
          <a:extLst>
            <a:ext uri="{FF2B5EF4-FFF2-40B4-BE49-F238E27FC236}">
              <a16:creationId xmlns:a16="http://schemas.microsoft.com/office/drawing/2014/main" id="{47318804-E85D-42B1-943A-48D6FDF80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2" name="Picture 1" descr="세원도장">
          <a:extLst>
            <a:ext uri="{FF2B5EF4-FFF2-40B4-BE49-F238E27FC236}">
              <a16:creationId xmlns:a16="http://schemas.microsoft.com/office/drawing/2014/main" id="{0A6DD303-0A1A-4188-85AF-D178D9C31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3" name="Picture 1" descr="세원도장">
          <a:extLst>
            <a:ext uri="{FF2B5EF4-FFF2-40B4-BE49-F238E27FC236}">
              <a16:creationId xmlns:a16="http://schemas.microsoft.com/office/drawing/2014/main" id="{FF04BD89-DCB0-47E4-933C-B5D6F8357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5" name="Picture 6" descr="도장">
          <a:extLst>
            <a:ext uri="{FF2B5EF4-FFF2-40B4-BE49-F238E27FC236}">
              <a16:creationId xmlns:a16="http://schemas.microsoft.com/office/drawing/2014/main" id="{E42ECB0D-1BCF-4514-91E8-7F04C973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6" name="Picture 1" descr="세원도장">
          <a:extLst>
            <a:ext uri="{FF2B5EF4-FFF2-40B4-BE49-F238E27FC236}">
              <a16:creationId xmlns:a16="http://schemas.microsoft.com/office/drawing/2014/main" id="{597B4086-AA35-4F9F-A2A3-1AB1169FF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7" name="Picture 6" descr="도장">
          <a:extLst>
            <a:ext uri="{FF2B5EF4-FFF2-40B4-BE49-F238E27FC236}">
              <a16:creationId xmlns:a16="http://schemas.microsoft.com/office/drawing/2014/main" id="{0A563873-5146-4B09-9EBE-79D0103E1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8" name="Picture 1" descr="세원도장">
          <a:extLst>
            <a:ext uri="{FF2B5EF4-FFF2-40B4-BE49-F238E27FC236}">
              <a16:creationId xmlns:a16="http://schemas.microsoft.com/office/drawing/2014/main" id="{F188A689-4752-4800-8D0A-6E66A3A2C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9" name="Picture 6" descr="도장">
          <a:extLst>
            <a:ext uri="{FF2B5EF4-FFF2-40B4-BE49-F238E27FC236}">
              <a16:creationId xmlns:a16="http://schemas.microsoft.com/office/drawing/2014/main" id="{2B995B0B-C566-484C-BF7C-B3F39D387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0" name="Picture 6" descr="도장">
          <a:extLst>
            <a:ext uri="{FF2B5EF4-FFF2-40B4-BE49-F238E27FC236}">
              <a16:creationId xmlns:a16="http://schemas.microsoft.com/office/drawing/2014/main" id="{794DD870-19E7-4B59-A04F-C181ED135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1" name="Picture 6" descr="도장">
          <a:extLst>
            <a:ext uri="{FF2B5EF4-FFF2-40B4-BE49-F238E27FC236}">
              <a16:creationId xmlns:a16="http://schemas.microsoft.com/office/drawing/2014/main" id="{C2666AB2-DEC3-42F5-ADE2-2595D32DD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2" name="Picture 6" descr="도장">
          <a:extLst>
            <a:ext uri="{FF2B5EF4-FFF2-40B4-BE49-F238E27FC236}">
              <a16:creationId xmlns:a16="http://schemas.microsoft.com/office/drawing/2014/main" id="{72FA5CB0-E7E4-4CEE-AB3A-CCD60B5DC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3" name="Picture 6" descr="도장">
          <a:extLst>
            <a:ext uri="{FF2B5EF4-FFF2-40B4-BE49-F238E27FC236}">
              <a16:creationId xmlns:a16="http://schemas.microsoft.com/office/drawing/2014/main" id="{549A73B1-1B49-44EE-B7FD-9557CBF0C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4" name="Picture 1" descr="세원도장">
          <a:extLst>
            <a:ext uri="{FF2B5EF4-FFF2-40B4-BE49-F238E27FC236}">
              <a16:creationId xmlns:a16="http://schemas.microsoft.com/office/drawing/2014/main" id="{6DDCE0DB-C057-45D2-AD08-0FDC56F66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5" name="Picture 6" descr="도장">
          <a:extLst>
            <a:ext uri="{FF2B5EF4-FFF2-40B4-BE49-F238E27FC236}">
              <a16:creationId xmlns:a16="http://schemas.microsoft.com/office/drawing/2014/main" id="{EBFAF1E4-1A3D-4236-8E3B-C9A163EE1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6" name="Picture 1" descr="세원도장">
          <a:extLst>
            <a:ext uri="{FF2B5EF4-FFF2-40B4-BE49-F238E27FC236}">
              <a16:creationId xmlns:a16="http://schemas.microsoft.com/office/drawing/2014/main" id="{79FD27C3-F7D0-4B12-A289-3588857DE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7" name="Picture 6" descr="도장">
          <a:extLst>
            <a:ext uri="{FF2B5EF4-FFF2-40B4-BE49-F238E27FC236}">
              <a16:creationId xmlns:a16="http://schemas.microsoft.com/office/drawing/2014/main" id="{0302AB27-1A05-4066-82F1-CBC292350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8" name="Picture 6" descr="도장">
          <a:extLst>
            <a:ext uri="{FF2B5EF4-FFF2-40B4-BE49-F238E27FC236}">
              <a16:creationId xmlns:a16="http://schemas.microsoft.com/office/drawing/2014/main" id="{54EF0E51-CC5C-4119-9795-53DF2CFB5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9" name="Picture 6" descr="도장">
          <a:extLst>
            <a:ext uri="{FF2B5EF4-FFF2-40B4-BE49-F238E27FC236}">
              <a16:creationId xmlns:a16="http://schemas.microsoft.com/office/drawing/2014/main" id="{1A66A88C-EDAA-41AE-B6AE-5D4637EC2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0" name="Picture 6" descr="도장">
          <a:extLst>
            <a:ext uri="{FF2B5EF4-FFF2-40B4-BE49-F238E27FC236}">
              <a16:creationId xmlns:a16="http://schemas.microsoft.com/office/drawing/2014/main" id="{0595B8D0-A942-4671-9C26-F86A7B7B5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1" name="Picture 6" descr="도장">
          <a:extLst>
            <a:ext uri="{FF2B5EF4-FFF2-40B4-BE49-F238E27FC236}">
              <a16:creationId xmlns:a16="http://schemas.microsoft.com/office/drawing/2014/main" id="{058E98C9-7F8C-4AAD-A4A3-7DEB68BC9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32" name="Picture 1" descr="세원도장">
          <a:extLst>
            <a:ext uri="{FF2B5EF4-FFF2-40B4-BE49-F238E27FC236}">
              <a16:creationId xmlns:a16="http://schemas.microsoft.com/office/drawing/2014/main" id="{FC0955F9-5952-48A3-AE36-E038733E2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3" name="Picture 6" descr="도장">
          <a:extLst>
            <a:ext uri="{FF2B5EF4-FFF2-40B4-BE49-F238E27FC236}">
              <a16:creationId xmlns:a16="http://schemas.microsoft.com/office/drawing/2014/main" id="{EA26FD14-1949-4BAE-B757-8F6C049EF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34" name="Picture 1" descr="세원도장">
          <a:extLst>
            <a:ext uri="{FF2B5EF4-FFF2-40B4-BE49-F238E27FC236}">
              <a16:creationId xmlns:a16="http://schemas.microsoft.com/office/drawing/2014/main" id="{357E67B0-364F-4703-93BB-72C182E41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5" name="Picture 6" descr="도장">
          <a:extLst>
            <a:ext uri="{FF2B5EF4-FFF2-40B4-BE49-F238E27FC236}">
              <a16:creationId xmlns:a16="http://schemas.microsoft.com/office/drawing/2014/main" id="{8DCE0DB1-1BE3-4F65-B5FC-1D36C3DBD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6" name="Picture 6" descr="도장">
          <a:extLst>
            <a:ext uri="{FF2B5EF4-FFF2-40B4-BE49-F238E27FC236}">
              <a16:creationId xmlns:a16="http://schemas.microsoft.com/office/drawing/2014/main" id="{969B7BA4-4CBD-4EBC-97E3-D469973A8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7" name="Picture 6" descr="도장">
          <a:extLst>
            <a:ext uri="{FF2B5EF4-FFF2-40B4-BE49-F238E27FC236}">
              <a16:creationId xmlns:a16="http://schemas.microsoft.com/office/drawing/2014/main" id="{9C01C547-279C-4626-943D-3FCF63C8B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8" name="Picture 6" descr="도장">
          <a:extLst>
            <a:ext uri="{FF2B5EF4-FFF2-40B4-BE49-F238E27FC236}">
              <a16:creationId xmlns:a16="http://schemas.microsoft.com/office/drawing/2014/main" id="{4ABB0A76-5216-49CC-8D2C-CF83A0003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9" name="Picture 6" descr="도장">
          <a:extLst>
            <a:ext uri="{FF2B5EF4-FFF2-40B4-BE49-F238E27FC236}">
              <a16:creationId xmlns:a16="http://schemas.microsoft.com/office/drawing/2014/main" id="{3034C227-9B82-42C7-88BA-E88E9CBB7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0" name="Picture 1" descr="세원도장">
          <a:extLst>
            <a:ext uri="{FF2B5EF4-FFF2-40B4-BE49-F238E27FC236}">
              <a16:creationId xmlns:a16="http://schemas.microsoft.com/office/drawing/2014/main" id="{1A9D569F-0749-41CD-B613-A62FEFFA1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41" name="Picture 6" descr="도장">
          <a:extLst>
            <a:ext uri="{FF2B5EF4-FFF2-40B4-BE49-F238E27FC236}">
              <a16:creationId xmlns:a16="http://schemas.microsoft.com/office/drawing/2014/main" id="{865ED73A-E592-4462-BDD5-62AA12F79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2" name="Picture 1" descr="세원도장">
          <a:extLst>
            <a:ext uri="{FF2B5EF4-FFF2-40B4-BE49-F238E27FC236}">
              <a16:creationId xmlns:a16="http://schemas.microsoft.com/office/drawing/2014/main" id="{ECB1F0F9-25A5-4585-A574-48FB7333B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3" name="Picture 1" descr="세원도장">
          <a:extLst>
            <a:ext uri="{FF2B5EF4-FFF2-40B4-BE49-F238E27FC236}">
              <a16:creationId xmlns:a16="http://schemas.microsoft.com/office/drawing/2014/main" id="{93A3416D-34C0-4C99-B5FC-804A2E8CE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4" name="Picture 1" descr="세원도장">
          <a:extLst>
            <a:ext uri="{FF2B5EF4-FFF2-40B4-BE49-F238E27FC236}">
              <a16:creationId xmlns:a16="http://schemas.microsoft.com/office/drawing/2014/main" id="{29B6F34A-1233-4717-AF42-9145796B9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5" name="Picture 1" descr="세원도장">
          <a:extLst>
            <a:ext uri="{FF2B5EF4-FFF2-40B4-BE49-F238E27FC236}">
              <a16:creationId xmlns:a16="http://schemas.microsoft.com/office/drawing/2014/main" id="{DBB5F57C-7E12-433D-99BF-68BAF0E83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6" name="Picture 1" descr="세원도장">
          <a:extLst>
            <a:ext uri="{FF2B5EF4-FFF2-40B4-BE49-F238E27FC236}">
              <a16:creationId xmlns:a16="http://schemas.microsoft.com/office/drawing/2014/main" id="{1001B35F-1003-4E6D-974B-17FE61476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47" name="Picture 1" descr="세원도장">
          <a:extLst>
            <a:ext uri="{FF2B5EF4-FFF2-40B4-BE49-F238E27FC236}">
              <a16:creationId xmlns:a16="http://schemas.microsoft.com/office/drawing/2014/main" id="{63F34411-F3EB-4637-87E0-34A204002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48" name="Picture 1" descr="세원도장">
          <a:extLst>
            <a:ext uri="{FF2B5EF4-FFF2-40B4-BE49-F238E27FC236}">
              <a16:creationId xmlns:a16="http://schemas.microsoft.com/office/drawing/2014/main" id="{7AAF4DCB-A894-4067-95B0-56F346148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49" name="Picture 1" descr="세원도장">
          <a:extLst>
            <a:ext uri="{FF2B5EF4-FFF2-40B4-BE49-F238E27FC236}">
              <a16:creationId xmlns:a16="http://schemas.microsoft.com/office/drawing/2014/main" id="{9E29468A-ED88-49F8-A0E7-2FDA97196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0" name="Picture 1" descr="세원도장">
          <a:extLst>
            <a:ext uri="{FF2B5EF4-FFF2-40B4-BE49-F238E27FC236}">
              <a16:creationId xmlns:a16="http://schemas.microsoft.com/office/drawing/2014/main" id="{F1922C4A-1BBE-4C1D-AB18-05638723F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1" name="Picture 1" descr="세원도장">
          <a:extLst>
            <a:ext uri="{FF2B5EF4-FFF2-40B4-BE49-F238E27FC236}">
              <a16:creationId xmlns:a16="http://schemas.microsoft.com/office/drawing/2014/main" id="{1DF2CB34-6075-4163-885B-7FC53A6C4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2" name="Picture 1" descr="세원도장">
          <a:extLst>
            <a:ext uri="{FF2B5EF4-FFF2-40B4-BE49-F238E27FC236}">
              <a16:creationId xmlns:a16="http://schemas.microsoft.com/office/drawing/2014/main" id="{DE3362A7-E449-436F-BB07-8BE54FF5A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3" name="Picture 1" descr="세원도장">
          <a:extLst>
            <a:ext uri="{FF2B5EF4-FFF2-40B4-BE49-F238E27FC236}">
              <a16:creationId xmlns:a16="http://schemas.microsoft.com/office/drawing/2014/main" id="{977EC603-C8FC-4981-96F2-8268DE306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4" name="Picture 1" descr="세원도장">
          <a:extLst>
            <a:ext uri="{FF2B5EF4-FFF2-40B4-BE49-F238E27FC236}">
              <a16:creationId xmlns:a16="http://schemas.microsoft.com/office/drawing/2014/main" id="{C50C8551-F511-46A5-9B82-9F0EDCEEB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5" name="Picture 1" descr="세원도장">
          <a:extLst>
            <a:ext uri="{FF2B5EF4-FFF2-40B4-BE49-F238E27FC236}">
              <a16:creationId xmlns:a16="http://schemas.microsoft.com/office/drawing/2014/main" id="{CE3807C0-9450-49ED-82CF-DE8E63B6C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6" name="Picture 1" descr="세원도장">
          <a:extLst>
            <a:ext uri="{FF2B5EF4-FFF2-40B4-BE49-F238E27FC236}">
              <a16:creationId xmlns:a16="http://schemas.microsoft.com/office/drawing/2014/main" id="{8CF99028-664C-4DE0-9626-0A2156793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7" name="Picture 1" descr="세원도장">
          <a:extLst>
            <a:ext uri="{FF2B5EF4-FFF2-40B4-BE49-F238E27FC236}">
              <a16:creationId xmlns:a16="http://schemas.microsoft.com/office/drawing/2014/main" id="{C85FA0EA-34DB-4B74-87DC-EAFBF9541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8" name="Picture 1" descr="세원도장">
          <a:extLst>
            <a:ext uri="{FF2B5EF4-FFF2-40B4-BE49-F238E27FC236}">
              <a16:creationId xmlns:a16="http://schemas.microsoft.com/office/drawing/2014/main" id="{CC4A5AD5-E213-4889-BCC2-24EBE3304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59" name="Picture 1" descr="세원도장">
          <a:extLst>
            <a:ext uri="{FF2B5EF4-FFF2-40B4-BE49-F238E27FC236}">
              <a16:creationId xmlns:a16="http://schemas.microsoft.com/office/drawing/2014/main" id="{5DF7F4C1-BF12-423D-A323-B501237FF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0" name="Picture 1" descr="세원도장">
          <a:extLst>
            <a:ext uri="{FF2B5EF4-FFF2-40B4-BE49-F238E27FC236}">
              <a16:creationId xmlns:a16="http://schemas.microsoft.com/office/drawing/2014/main" id="{DB88BBEF-A185-4D92-8BFC-8B8DD3BBB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1" name="Picture 1" descr="세원도장">
          <a:extLst>
            <a:ext uri="{FF2B5EF4-FFF2-40B4-BE49-F238E27FC236}">
              <a16:creationId xmlns:a16="http://schemas.microsoft.com/office/drawing/2014/main" id="{52B84FF1-514B-4979-8C9E-9CB7877F8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2" name="Picture 1" descr="세원도장">
          <a:extLst>
            <a:ext uri="{FF2B5EF4-FFF2-40B4-BE49-F238E27FC236}">
              <a16:creationId xmlns:a16="http://schemas.microsoft.com/office/drawing/2014/main" id="{84592A2A-70D8-47A1-A1CF-AB648F200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3" name="Picture 1" descr="세원도장">
          <a:extLst>
            <a:ext uri="{FF2B5EF4-FFF2-40B4-BE49-F238E27FC236}">
              <a16:creationId xmlns:a16="http://schemas.microsoft.com/office/drawing/2014/main" id="{12E18103-7C9F-4213-9D86-BB2906C2B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4" name="Picture 1" descr="세원도장">
          <a:extLst>
            <a:ext uri="{FF2B5EF4-FFF2-40B4-BE49-F238E27FC236}">
              <a16:creationId xmlns:a16="http://schemas.microsoft.com/office/drawing/2014/main" id="{E01F7844-DB50-4F54-947A-66D5AE5F1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5" name="Picture 6" descr="도장">
          <a:extLst>
            <a:ext uri="{FF2B5EF4-FFF2-40B4-BE49-F238E27FC236}">
              <a16:creationId xmlns:a16="http://schemas.microsoft.com/office/drawing/2014/main" id="{9D18FE64-AC71-470A-8B0E-E91C88AF6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66" name="Picture 1" descr="세원도장">
          <a:extLst>
            <a:ext uri="{FF2B5EF4-FFF2-40B4-BE49-F238E27FC236}">
              <a16:creationId xmlns:a16="http://schemas.microsoft.com/office/drawing/2014/main" id="{704C0762-0400-48E9-BE8F-F1616CE49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7" name="Picture 6" descr="도장">
          <a:extLst>
            <a:ext uri="{FF2B5EF4-FFF2-40B4-BE49-F238E27FC236}">
              <a16:creationId xmlns:a16="http://schemas.microsoft.com/office/drawing/2014/main" id="{7C2A5C9F-381D-4A52-8689-A4A72FF2F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68" name="Picture 1" descr="세원도장">
          <a:extLst>
            <a:ext uri="{FF2B5EF4-FFF2-40B4-BE49-F238E27FC236}">
              <a16:creationId xmlns:a16="http://schemas.microsoft.com/office/drawing/2014/main" id="{AA667DE8-722D-4E3A-AC5F-3A3D7E2A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9" name="Picture 6" descr="도장">
          <a:extLst>
            <a:ext uri="{FF2B5EF4-FFF2-40B4-BE49-F238E27FC236}">
              <a16:creationId xmlns:a16="http://schemas.microsoft.com/office/drawing/2014/main" id="{D0473149-AB5C-44FC-891E-0EA750AD3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0" name="Picture 6" descr="도장">
          <a:extLst>
            <a:ext uri="{FF2B5EF4-FFF2-40B4-BE49-F238E27FC236}">
              <a16:creationId xmlns:a16="http://schemas.microsoft.com/office/drawing/2014/main" id="{C4FA2E6B-E52B-4F1D-8F66-8B3243FF8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1" name="Picture 6" descr="도장">
          <a:extLst>
            <a:ext uri="{FF2B5EF4-FFF2-40B4-BE49-F238E27FC236}">
              <a16:creationId xmlns:a16="http://schemas.microsoft.com/office/drawing/2014/main" id="{471AD165-B3CC-4621-A7D9-815A514B2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2" name="Picture 6" descr="도장">
          <a:extLst>
            <a:ext uri="{FF2B5EF4-FFF2-40B4-BE49-F238E27FC236}">
              <a16:creationId xmlns:a16="http://schemas.microsoft.com/office/drawing/2014/main" id="{CA4E7622-0E40-4316-A468-303853E3C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3" name="Picture 6" descr="도장">
          <a:extLst>
            <a:ext uri="{FF2B5EF4-FFF2-40B4-BE49-F238E27FC236}">
              <a16:creationId xmlns:a16="http://schemas.microsoft.com/office/drawing/2014/main" id="{A98D4DE2-A8C1-4991-BE86-98C26D270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4" name="Picture 1" descr="세원도장">
          <a:extLst>
            <a:ext uri="{FF2B5EF4-FFF2-40B4-BE49-F238E27FC236}">
              <a16:creationId xmlns:a16="http://schemas.microsoft.com/office/drawing/2014/main" id="{8F013B4C-381C-4204-852F-93F5E1810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5" name="Picture 6" descr="도장">
          <a:extLst>
            <a:ext uri="{FF2B5EF4-FFF2-40B4-BE49-F238E27FC236}">
              <a16:creationId xmlns:a16="http://schemas.microsoft.com/office/drawing/2014/main" id="{96CC80A5-C030-4E56-B942-11BA5B8C1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6" name="Picture 1" descr="세원도장">
          <a:extLst>
            <a:ext uri="{FF2B5EF4-FFF2-40B4-BE49-F238E27FC236}">
              <a16:creationId xmlns:a16="http://schemas.microsoft.com/office/drawing/2014/main" id="{998196F8-FC6F-4645-8BF6-5E6B6A265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7" name="Picture 1" descr="세원도장">
          <a:extLst>
            <a:ext uri="{FF2B5EF4-FFF2-40B4-BE49-F238E27FC236}">
              <a16:creationId xmlns:a16="http://schemas.microsoft.com/office/drawing/2014/main" id="{9B0B48BE-B24B-443F-B3E7-5A630DB19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8" name="Picture 1" descr="세원도장">
          <a:extLst>
            <a:ext uri="{FF2B5EF4-FFF2-40B4-BE49-F238E27FC236}">
              <a16:creationId xmlns:a16="http://schemas.microsoft.com/office/drawing/2014/main" id="{4DA90E52-5D9E-4A60-9555-79939B9F8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9" name="Picture 1" descr="세원도장">
          <a:extLst>
            <a:ext uri="{FF2B5EF4-FFF2-40B4-BE49-F238E27FC236}">
              <a16:creationId xmlns:a16="http://schemas.microsoft.com/office/drawing/2014/main" id="{772DC3DB-3B86-48D6-8BAB-B14E8A60F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80" name="Picture 1" descr="세원도장">
          <a:extLst>
            <a:ext uri="{FF2B5EF4-FFF2-40B4-BE49-F238E27FC236}">
              <a16:creationId xmlns:a16="http://schemas.microsoft.com/office/drawing/2014/main" id="{764E73DC-722B-4FE0-95FA-0D416540B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1" name="Picture 1" descr="세원도장">
          <a:extLst>
            <a:ext uri="{FF2B5EF4-FFF2-40B4-BE49-F238E27FC236}">
              <a16:creationId xmlns:a16="http://schemas.microsoft.com/office/drawing/2014/main" id="{9D4A1C3D-21F9-4350-877F-AB69BD278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2" name="Picture 1" descr="세원도장">
          <a:extLst>
            <a:ext uri="{FF2B5EF4-FFF2-40B4-BE49-F238E27FC236}">
              <a16:creationId xmlns:a16="http://schemas.microsoft.com/office/drawing/2014/main" id="{7A9AD37B-294A-4B6D-ACFE-7B72E3052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3" name="Picture 1" descr="세원도장">
          <a:extLst>
            <a:ext uri="{FF2B5EF4-FFF2-40B4-BE49-F238E27FC236}">
              <a16:creationId xmlns:a16="http://schemas.microsoft.com/office/drawing/2014/main" id="{CDDEA9D1-B2DC-41A4-88EB-67553F749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4" name="Picture 1" descr="세원도장">
          <a:extLst>
            <a:ext uri="{FF2B5EF4-FFF2-40B4-BE49-F238E27FC236}">
              <a16:creationId xmlns:a16="http://schemas.microsoft.com/office/drawing/2014/main" id="{AE0416D5-585B-4437-81E3-38BC3C66E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5" name="Picture 1" descr="세원도장">
          <a:extLst>
            <a:ext uri="{FF2B5EF4-FFF2-40B4-BE49-F238E27FC236}">
              <a16:creationId xmlns:a16="http://schemas.microsoft.com/office/drawing/2014/main" id="{205E2E5D-F109-47D1-88F4-11056C7C9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6" name="Picture 1" descr="세원도장">
          <a:extLst>
            <a:ext uri="{FF2B5EF4-FFF2-40B4-BE49-F238E27FC236}">
              <a16:creationId xmlns:a16="http://schemas.microsoft.com/office/drawing/2014/main" id="{98CA4547-3036-445B-B608-2420CE55E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7" name="Picture 1" descr="세원도장">
          <a:extLst>
            <a:ext uri="{FF2B5EF4-FFF2-40B4-BE49-F238E27FC236}">
              <a16:creationId xmlns:a16="http://schemas.microsoft.com/office/drawing/2014/main" id="{604704E9-8A49-4661-93ED-83C4E3BC4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8" name="Picture 1" descr="세원도장">
          <a:extLst>
            <a:ext uri="{FF2B5EF4-FFF2-40B4-BE49-F238E27FC236}">
              <a16:creationId xmlns:a16="http://schemas.microsoft.com/office/drawing/2014/main" id="{608F7F61-6906-4584-BEED-964EDD669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9" name="Picture 1" descr="세원도장">
          <a:extLst>
            <a:ext uri="{FF2B5EF4-FFF2-40B4-BE49-F238E27FC236}">
              <a16:creationId xmlns:a16="http://schemas.microsoft.com/office/drawing/2014/main" id="{91C0837A-E888-43AD-90A3-1BE6392F3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0" name="Picture 1" descr="세원도장">
          <a:extLst>
            <a:ext uri="{FF2B5EF4-FFF2-40B4-BE49-F238E27FC236}">
              <a16:creationId xmlns:a16="http://schemas.microsoft.com/office/drawing/2014/main" id="{F51FBD2A-2E48-4A88-A9DE-A0AB6B604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1" name="Picture 1" descr="세원도장">
          <a:extLst>
            <a:ext uri="{FF2B5EF4-FFF2-40B4-BE49-F238E27FC236}">
              <a16:creationId xmlns:a16="http://schemas.microsoft.com/office/drawing/2014/main" id="{D9DE7BD8-BA88-4490-8DFC-6FCE04F58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2" name="Picture 1" descr="세원도장">
          <a:extLst>
            <a:ext uri="{FF2B5EF4-FFF2-40B4-BE49-F238E27FC236}">
              <a16:creationId xmlns:a16="http://schemas.microsoft.com/office/drawing/2014/main" id="{D87F9C4E-7C8A-4E76-BC03-A44C0DE29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3" name="Picture 1" descr="세원도장">
          <a:extLst>
            <a:ext uri="{FF2B5EF4-FFF2-40B4-BE49-F238E27FC236}">
              <a16:creationId xmlns:a16="http://schemas.microsoft.com/office/drawing/2014/main" id="{AEB94F23-1B55-4293-83C7-39DC2609F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4" name="Picture 1" descr="세원도장">
          <a:extLst>
            <a:ext uri="{FF2B5EF4-FFF2-40B4-BE49-F238E27FC236}">
              <a16:creationId xmlns:a16="http://schemas.microsoft.com/office/drawing/2014/main" id="{9CE935B4-EC69-466E-A31B-4B9F36483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5" name="Picture 1" descr="세원도장">
          <a:extLst>
            <a:ext uri="{FF2B5EF4-FFF2-40B4-BE49-F238E27FC236}">
              <a16:creationId xmlns:a16="http://schemas.microsoft.com/office/drawing/2014/main" id="{723E2BEC-EC0F-4071-AD87-CEA8BAAAE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6" name="Picture 1" descr="세원도장">
          <a:extLst>
            <a:ext uri="{FF2B5EF4-FFF2-40B4-BE49-F238E27FC236}">
              <a16:creationId xmlns:a16="http://schemas.microsoft.com/office/drawing/2014/main" id="{C1CB15FF-DD00-4576-A64A-CE45F1C2B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97" name="Picture 1" descr="세원도장">
          <a:extLst>
            <a:ext uri="{FF2B5EF4-FFF2-40B4-BE49-F238E27FC236}">
              <a16:creationId xmlns:a16="http://schemas.microsoft.com/office/drawing/2014/main" id="{213EB3DA-F7D4-4DB1-BD1E-E2F0E1D90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98" name="Picture 1" descr="세원도장">
          <a:extLst>
            <a:ext uri="{FF2B5EF4-FFF2-40B4-BE49-F238E27FC236}">
              <a16:creationId xmlns:a16="http://schemas.microsoft.com/office/drawing/2014/main" id="{D156C543-B55E-4223-AED0-43F2BEE1C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99" name="Picture 6" descr="도장">
          <a:extLst>
            <a:ext uri="{FF2B5EF4-FFF2-40B4-BE49-F238E27FC236}">
              <a16:creationId xmlns:a16="http://schemas.microsoft.com/office/drawing/2014/main" id="{B19A6E49-C224-4FBB-99E4-A69FB76D3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0" name="Picture 1" descr="세원도장">
          <a:extLst>
            <a:ext uri="{FF2B5EF4-FFF2-40B4-BE49-F238E27FC236}">
              <a16:creationId xmlns:a16="http://schemas.microsoft.com/office/drawing/2014/main" id="{16727CCD-1016-4BB8-8ACE-0462C5EF2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01" name="Picture 6" descr="도장">
          <a:extLst>
            <a:ext uri="{FF2B5EF4-FFF2-40B4-BE49-F238E27FC236}">
              <a16:creationId xmlns:a16="http://schemas.microsoft.com/office/drawing/2014/main" id="{2CFD3713-F6C0-40BB-9BB8-D0E5EFF90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2" name="Picture 1" descr="세원도장">
          <a:extLst>
            <a:ext uri="{FF2B5EF4-FFF2-40B4-BE49-F238E27FC236}">
              <a16:creationId xmlns:a16="http://schemas.microsoft.com/office/drawing/2014/main" id="{EE02166A-6425-4FB9-9B2D-1137C3739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3" name="Picture 1" descr="세원도장">
          <a:extLst>
            <a:ext uri="{FF2B5EF4-FFF2-40B4-BE49-F238E27FC236}">
              <a16:creationId xmlns:a16="http://schemas.microsoft.com/office/drawing/2014/main" id="{6012E0B4-0D11-48F7-AF28-A745DBF46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4" name="Picture 1" descr="세원도장">
          <a:extLst>
            <a:ext uri="{FF2B5EF4-FFF2-40B4-BE49-F238E27FC236}">
              <a16:creationId xmlns:a16="http://schemas.microsoft.com/office/drawing/2014/main" id="{7FE1E609-E048-4540-909C-1B30E30E4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5" name="Picture 1" descr="세원도장">
          <a:extLst>
            <a:ext uri="{FF2B5EF4-FFF2-40B4-BE49-F238E27FC236}">
              <a16:creationId xmlns:a16="http://schemas.microsoft.com/office/drawing/2014/main" id="{B7A21836-7598-4F48-981C-9FEB985B5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6" name="Picture 1" descr="세원도장">
          <a:extLst>
            <a:ext uri="{FF2B5EF4-FFF2-40B4-BE49-F238E27FC236}">
              <a16:creationId xmlns:a16="http://schemas.microsoft.com/office/drawing/2014/main" id="{2F96AFFD-1ED2-4F45-915B-DFFAB09DB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207" name="Picture 1" descr="세원도장">
          <a:extLst>
            <a:ext uri="{FF2B5EF4-FFF2-40B4-BE49-F238E27FC236}">
              <a16:creationId xmlns:a16="http://schemas.microsoft.com/office/drawing/2014/main" id="{81DC4A76-BE22-492E-9D3C-AF2E57B16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208" name="Picture 1" descr="세원도장">
          <a:extLst>
            <a:ext uri="{FF2B5EF4-FFF2-40B4-BE49-F238E27FC236}">
              <a16:creationId xmlns:a16="http://schemas.microsoft.com/office/drawing/2014/main" id="{59EBCCD7-3F03-4988-9688-778BA6E38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9" name="Picture 1" descr="세원도장">
          <a:extLst>
            <a:ext uri="{FF2B5EF4-FFF2-40B4-BE49-F238E27FC236}">
              <a16:creationId xmlns:a16="http://schemas.microsoft.com/office/drawing/2014/main" id="{FFFD5303-B042-484C-9AD9-AAEB1882B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0" name="Picture 1" descr="세원도장">
          <a:extLst>
            <a:ext uri="{FF2B5EF4-FFF2-40B4-BE49-F238E27FC236}">
              <a16:creationId xmlns:a16="http://schemas.microsoft.com/office/drawing/2014/main" id="{48415B6C-3C57-4A40-9C0A-32F9E4C7C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1" name="Picture 1" descr="세원도장">
          <a:extLst>
            <a:ext uri="{FF2B5EF4-FFF2-40B4-BE49-F238E27FC236}">
              <a16:creationId xmlns:a16="http://schemas.microsoft.com/office/drawing/2014/main" id="{6EAE962E-5802-41CC-B8D1-9203854ED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2" name="Picture 1" descr="세원도장">
          <a:extLst>
            <a:ext uri="{FF2B5EF4-FFF2-40B4-BE49-F238E27FC236}">
              <a16:creationId xmlns:a16="http://schemas.microsoft.com/office/drawing/2014/main" id="{BE07C254-7F4A-44BA-9E5A-536D569E3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3" name="Picture 1" descr="세원도장">
          <a:extLst>
            <a:ext uri="{FF2B5EF4-FFF2-40B4-BE49-F238E27FC236}">
              <a16:creationId xmlns:a16="http://schemas.microsoft.com/office/drawing/2014/main" id="{D4A85246-84B7-4078-9F74-D4EEB8380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4" name="Picture 1" descr="세원도장">
          <a:extLst>
            <a:ext uri="{FF2B5EF4-FFF2-40B4-BE49-F238E27FC236}">
              <a16:creationId xmlns:a16="http://schemas.microsoft.com/office/drawing/2014/main" id="{EC97FDFA-52E2-4211-AEE8-C5F74C58F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5" name="Picture 1" descr="세원도장">
          <a:extLst>
            <a:ext uri="{FF2B5EF4-FFF2-40B4-BE49-F238E27FC236}">
              <a16:creationId xmlns:a16="http://schemas.microsoft.com/office/drawing/2014/main" id="{B840D610-A976-4DB4-ACBC-8E4E5D9AD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6" name="Picture 1" descr="세원도장">
          <a:extLst>
            <a:ext uri="{FF2B5EF4-FFF2-40B4-BE49-F238E27FC236}">
              <a16:creationId xmlns:a16="http://schemas.microsoft.com/office/drawing/2014/main" id="{E44C08C8-F417-4F14-8DF9-4BB264776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7" name="Picture 1" descr="세원도장">
          <a:extLst>
            <a:ext uri="{FF2B5EF4-FFF2-40B4-BE49-F238E27FC236}">
              <a16:creationId xmlns:a16="http://schemas.microsoft.com/office/drawing/2014/main" id="{03939667-A6D4-417A-B01E-8D7380D74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8" name="Picture 1" descr="세원도장">
          <a:extLst>
            <a:ext uri="{FF2B5EF4-FFF2-40B4-BE49-F238E27FC236}">
              <a16:creationId xmlns:a16="http://schemas.microsoft.com/office/drawing/2014/main" id="{5229AFEB-276C-492E-BA4D-ADDB07817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19" name="Picture 1" descr="세원도장">
          <a:extLst>
            <a:ext uri="{FF2B5EF4-FFF2-40B4-BE49-F238E27FC236}">
              <a16:creationId xmlns:a16="http://schemas.microsoft.com/office/drawing/2014/main" id="{90E832F4-680B-4A1C-947E-7C782CD08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0" name="Picture 1" descr="세원도장">
          <a:extLst>
            <a:ext uri="{FF2B5EF4-FFF2-40B4-BE49-F238E27FC236}">
              <a16:creationId xmlns:a16="http://schemas.microsoft.com/office/drawing/2014/main" id="{B2B5B868-687E-4C64-93D2-97B3B7EE4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1" name="Picture 1" descr="세원도장">
          <a:extLst>
            <a:ext uri="{FF2B5EF4-FFF2-40B4-BE49-F238E27FC236}">
              <a16:creationId xmlns:a16="http://schemas.microsoft.com/office/drawing/2014/main" id="{AA92A0F8-387E-46E1-9EEA-2E11786C3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2" name="Picture 1" descr="세원도장">
          <a:extLst>
            <a:ext uri="{FF2B5EF4-FFF2-40B4-BE49-F238E27FC236}">
              <a16:creationId xmlns:a16="http://schemas.microsoft.com/office/drawing/2014/main" id="{8FA41764-65FA-4595-A217-F2BD2BA83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23" name="Picture 1" descr="세원도장">
          <a:extLst>
            <a:ext uri="{FF2B5EF4-FFF2-40B4-BE49-F238E27FC236}">
              <a16:creationId xmlns:a16="http://schemas.microsoft.com/office/drawing/2014/main" id="{7523A4E3-1E62-4431-9373-3FEE8ADF8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24" name="Picture 1" descr="세원도장">
          <a:extLst>
            <a:ext uri="{FF2B5EF4-FFF2-40B4-BE49-F238E27FC236}">
              <a16:creationId xmlns:a16="http://schemas.microsoft.com/office/drawing/2014/main" id="{76EBA27D-41F8-4F11-A6B9-9AB6DCDCE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225" name="Picture 2">
          <a:extLst>
            <a:ext uri="{FF2B5EF4-FFF2-40B4-BE49-F238E27FC236}">
              <a16:creationId xmlns:a16="http://schemas.microsoft.com/office/drawing/2014/main" id="{E240417F-B298-4F03-98F3-6F67C15193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582025" y="1503589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26" name="Picture 6" descr="도장">
          <a:extLst>
            <a:ext uri="{FF2B5EF4-FFF2-40B4-BE49-F238E27FC236}">
              <a16:creationId xmlns:a16="http://schemas.microsoft.com/office/drawing/2014/main" id="{70CD4128-4986-4840-BFD6-5E0392AA3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27" name="Picture 1" descr="세원도장">
          <a:extLst>
            <a:ext uri="{FF2B5EF4-FFF2-40B4-BE49-F238E27FC236}">
              <a16:creationId xmlns:a16="http://schemas.microsoft.com/office/drawing/2014/main" id="{9104ED7E-061D-4F82-AA7C-C1EBCDA03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28" name="Picture 6" descr="도장">
          <a:extLst>
            <a:ext uri="{FF2B5EF4-FFF2-40B4-BE49-F238E27FC236}">
              <a16:creationId xmlns:a16="http://schemas.microsoft.com/office/drawing/2014/main" id="{82632FC9-851F-4EA8-A06A-CC8B709F7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29" name="Picture 1" descr="세원도장">
          <a:extLst>
            <a:ext uri="{FF2B5EF4-FFF2-40B4-BE49-F238E27FC236}">
              <a16:creationId xmlns:a16="http://schemas.microsoft.com/office/drawing/2014/main" id="{AB3A9932-D76E-4784-A20D-DF089DECF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0" name="Picture 6" descr="도장">
          <a:extLst>
            <a:ext uri="{FF2B5EF4-FFF2-40B4-BE49-F238E27FC236}">
              <a16:creationId xmlns:a16="http://schemas.microsoft.com/office/drawing/2014/main" id="{1D14E10B-1730-4D52-A0CB-7F4BC2551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1" name="Picture 6" descr="도장">
          <a:extLst>
            <a:ext uri="{FF2B5EF4-FFF2-40B4-BE49-F238E27FC236}">
              <a16:creationId xmlns:a16="http://schemas.microsoft.com/office/drawing/2014/main" id="{ED43FC46-3EC4-4434-BAB8-ED0BB238F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2" name="Picture 6" descr="도장">
          <a:extLst>
            <a:ext uri="{FF2B5EF4-FFF2-40B4-BE49-F238E27FC236}">
              <a16:creationId xmlns:a16="http://schemas.microsoft.com/office/drawing/2014/main" id="{150705BB-100B-452E-8CC0-AC4BD41BA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3" name="Picture 6" descr="도장">
          <a:extLst>
            <a:ext uri="{FF2B5EF4-FFF2-40B4-BE49-F238E27FC236}">
              <a16:creationId xmlns:a16="http://schemas.microsoft.com/office/drawing/2014/main" id="{198F638D-AEC6-4FF0-9E6D-4B6512921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4" name="Picture 6" descr="도장">
          <a:extLst>
            <a:ext uri="{FF2B5EF4-FFF2-40B4-BE49-F238E27FC236}">
              <a16:creationId xmlns:a16="http://schemas.microsoft.com/office/drawing/2014/main" id="{0E203F4F-7243-4CB5-BFAF-35B74CC99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235" name="Picture 1" descr="세원도장">
          <a:extLst>
            <a:ext uri="{FF2B5EF4-FFF2-40B4-BE49-F238E27FC236}">
              <a16:creationId xmlns:a16="http://schemas.microsoft.com/office/drawing/2014/main" id="{182352DF-28E0-4B0C-950A-78F8953B5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6" name="Picture 6" descr="도장">
          <a:extLst>
            <a:ext uri="{FF2B5EF4-FFF2-40B4-BE49-F238E27FC236}">
              <a16:creationId xmlns:a16="http://schemas.microsoft.com/office/drawing/2014/main" id="{D6597902-63D0-4351-A58D-89260C92D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237" name="Picture 1" descr="세원도장">
          <a:extLst>
            <a:ext uri="{FF2B5EF4-FFF2-40B4-BE49-F238E27FC236}">
              <a16:creationId xmlns:a16="http://schemas.microsoft.com/office/drawing/2014/main" id="{C15575FD-8E25-430B-9D78-F100722E5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8" name="Picture 6" descr="도장">
          <a:extLst>
            <a:ext uri="{FF2B5EF4-FFF2-40B4-BE49-F238E27FC236}">
              <a16:creationId xmlns:a16="http://schemas.microsoft.com/office/drawing/2014/main" id="{A1911D27-B5B2-4993-9060-9509E94B6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9" name="Picture 6" descr="도장">
          <a:extLst>
            <a:ext uri="{FF2B5EF4-FFF2-40B4-BE49-F238E27FC236}">
              <a16:creationId xmlns:a16="http://schemas.microsoft.com/office/drawing/2014/main" id="{B288ABBC-6E67-4122-B88B-6AA94E619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40" name="Picture 6" descr="도장">
          <a:extLst>
            <a:ext uri="{FF2B5EF4-FFF2-40B4-BE49-F238E27FC236}">
              <a16:creationId xmlns:a16="http://schemas.microsoft.com/office/drawing/2014/main" id="{C594D106-D21E-40D6-AF52-E27BB4FD2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41" name="Picture 6" descr="도장">
          <a:extLst>
            <a:ext uri="{FF2B5EF4-FFF2-40B4-BE49-F238E27FC236}">
              <a16:creationId xmlns:a16="http://schemas.microsoft.com/office/drawing/2014/main" id="{869FD46C-6082-4F41-A727-FF88301F5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59418</xdr:rowOff>
    </xdr:from>
    <xdr:to>
      <xdr:col>7</xdr:col>
      <xdr:colOff>515804</xdr:colOff>
      <xdr:row>9</xdr:row>
      <xdr:rowOff>2148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128940-0947-4D70-BC64-FF1A32F800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4148"/>
        <a:stretch/>
      </xdr:blipFill>
      <xdr:spPr>
        <a:xfrm>
          <a:off x="0" y="2811815"/>
          <a:ext cx="7025649" cy="1195254"/>
        </a:xfrm>
        <a:prstGeom prst="rect">
          <a:avLst/>
        </a:prstGeom>
      </xdr:spPr>
    </xdr:pic>
    <xdr:clientData/>
  </xdr:twoCellAnchor>
  <xdr:twoCellAnchor editAs="oneCell">
    <xdr:from>
      <xdr:col>0</xdr:col>
      <xdr:colOff>13139</xdr:colOff>
      <xdr:row>9</xdr:row>
      <xdr:rowOff>174079</xdr:rowOff>
    </xdr:from>
    <xdr:to>
      <xdr:col>7</xdr:col>
      <xdr:colOff>570516</xdr:colOff>
      <xdr:row>21</xdr:row>
      <xdr:rowOff>48600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37D3A9C-6EB8-4630-A68C-2C01F879D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8455"/>
        <a:stretch/>
      </xdr:blipFill>
      <xdr:spPr>
        <a:xfrm>
          <a:off x="13139" y="2065941"/>
          <a:ext cx="7067222" cy="239700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62</xdr:row>
      <xdr:rowOff>13139</xdr:rowOff>
    </xdr:from>
    <xdr:to>
      <xdr:col>6</xdr:col>
      <xdr:colOff>608286</xdr:colOff>
      <xdr:row>79</xdr:row>
      <xdr:rowOff>182947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A08107E-4FBF-409D-977C-43AB2A2EBD6B}"/>
            </a:ext>
          </a:extLst>
        </xdr:cNvPr>
        <xdr:cNvSpPr/>
      </xdr:nvSpPr>
      <xdr:spPr>
        <a:xfrm>
          <a:off x="203638" y="863162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3_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어린이 놀이터 의자 목재 교체 자재비 구입 및 가공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157357</xdr:colOff>
      <xdr:row>138</xdr:row>
      <xdr:rowOff>37920</xdr:rowOff>
    </xdr:from>
    <xdr:to>
      <xdr:col>6</xdr:col>
      <xdr:colOff>604046</xdr:colOff>
      <xdr:row>168</xdr:row>
      <xdr:rowOff>11645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B2D3ABE-A72B-4AB8-8CED-E2524D611452}"/>
            </a:ext>
          </a:extLst>
        </xdr:cNvPr>
        <xdr:cNvSpPr/>
      </xdr:nvSpPr>
      <xdr:spPr>
        <a:xfrm>
          <a:off x="157357" y="28716829"/>
          <a:ext cx="6274257" cy="62082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놀이터 운동기구 도장용 페인트 구입 명세서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249619</xdr:colOff>
      <xdr:row>63</xdr:row>
      <xdr:rowOff>124811</xdr:rowOff>
    </xdr:from>
    <xdr:to>
      <xdr:col>4</xdr:col>
      <xdr:colOff>253688</xdr:colOff>
      <xdr:row>78</xdr:row>
      <xdr:rowOff>128221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194F3D1-4301-4BB6-852B-64C65D632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581" y="12818705"/>
          <a:ext cx="4326953" cy="3025766"/>
        </a:xfrm>
        <a:prstGeom prst="rect">
          <a:avLst/>
        </a:prstGeom>
      </xdr:spPr>
    </xdr:pic>
    <xdr:clientData/>
  </xdr:twoCellAnchor>
  <xdr:twoCellAnchor>
    <xdr:from>
      <xdr:col>0</xdr:col>
      <xdr:colOff>210207</xdr:colOff>
      <xdr:row>81</xdr:row>
      <xdr:rowOff>13138</xdr:rowOff>
    </xdr:from>
    <xdr:to>
      <xdr:col>6</xdr:col>
      <xdr:colOff>614855</xdr:colOff>
      <xdr:row>98</xdr:row>
      <xdr:rowOff>182946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9A74873A-2335-4370-B10F-4BF7863EAAD6}"/>
            </a:ext>
          </a:extLst>
        </xdr:cNvPr>
        <xdr:cNvSpPr/>
      </xdr:nvSpPr>
      <xdr:spPr>
        <a:xfrm>
          <a:off x="210207" y="1262555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4_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2-208,308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현관방화문 보수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223345</xdr:colOff>
      <xdr:row>82</xdr:row>
      <xdr:rowOff>137897</xdr:rowOff>
    </xdr:from>
    <xdr:to>
      <xdr:col>4</xdr:col>
      <xdr:colOff>274761</xdr:colOff>
      <xdr:row>98</xdr:row>
      <xdr:rowOff>50715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544B251B-F9C8-40FC-A091-011BF2E2B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307" y="16660109"/>
          <a:ext cx="4374300" cy="313666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100</xdr:row>
      <xdr:rowOff>13138</xdr:rowOff>
    </xdr:from>
    <xdr:to>
      <xdr:col>6</xdr:col>
      <xdr:colOff>608286</xdr:colOff>
      <xdr:row>117</xdr:row>
      <xdr:rowOff>182946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9083A7C2-F0AA-46BE-93D6-DDF28D8D2D5D}"/>
            </a:ext>
          </a:extLst>
        </xdr:cNvPr>
        <xdr:cNvSpPr/>
      </xdr:nvSpPr>
      <xdr:spPr>
        <a:xfrm>
          <a:off x="203638" y="16619483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5_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103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1-2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라인 자동문 보수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137948</xdr:colOff>
      <xdr:row>101</xdr:row>
      <xdr:rowOff>111672</xdr:rowOff>
    </xdr:from>
    <xdr:to>
      <xdr:col>5</xdr:col>
      <xdr:colOff>11964</xdr:colOff>
      <xdr:row>116</xdr:row>
      <xdr:rowOff>157655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271F437-CC32-4304-BEA9-1BBAB041C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362" y="16928224"/>
          <a:ext cx="4544550" cy="3199086"/>
        </a:xfrm>
        <a:prstGeom prst="rect">
          <a:avLst/>
        </a:prstGeom>
      </xdr:spPr>
    </xdr:pic>
    <xdr:clientData/>
  </xdr:twoCellAnchor>
  <xdr:twoCellAnchor editAs="oneCell">
    <xdr:from>
      <xdr:col>1</xdr:col>
      <xdr:colOff>542238</xdr:colOff>
      <xdr:row>140</xdr:row>
      <xdr:rowOff>81217</xdr:rowOff>
    </xdr:from>
    <xdr:to>
      <xdr:col>3</xdr:col>
      <xdr:colOff>1139244</xdr:colOff>
      <xdr:row>166</xdr:row>
      <xdr:rowOff>25362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3E5A77CF-3852-4B90-A8CB-5B78E2BB7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874" y="29175762"/>
          <a:ext cx="3532438" cy="5347418"/>
        </a:xfrm>
        <a:prstGeom prst="rect">
          <a:avLst/>
        </a:prstGeom>
      </xdr:spPr>
    </xdr:pic>
    <xdr:clientData/>
  </xdr:twoCellAnchor>
  <xdr:twoCellAnchor>
    <xdr:from>
      <xdr:col>0</xdr:col>
      <xdr:colOff>147204</xdr:colOff>
      <xdr:row>119</xdr:row>
      <xdr:rowOff>34638</xdr:rowOff>
    </xdr:from>
    <xdr:to>
      <xdr:col>6</xdr:col>
      <xdr:colOff>593893</xdr:colOff>
      <xdr:row>137</xdr:row>
      <xdr:rowOff>34637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66C4178-489F-43D0-AC19-3E82C6D8550F}"/>
            </a:ext>
          </a:extLst>
        </xdr:cNvPr>
        <xdr:cNvSpPr/>
      </xdr:nvSpPr>
      <xdr:spPr>
        <a:xfrm>
          <a:off x="147204" y="24765002"/>
          <a:ext cx="6274257" cy="37407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6_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7-203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씽크대 도어 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개 교체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183173</xdr:colOff>
      <xdr:row>24</xdr:row>
      <xdr:rowOff>-1</xdr:rowOff>
    </xdr:from>
    <xdr:to>
      <xdr:col>6</xdr:col>
      <xdr:colOff>629862</xdr:colOff>
      <xdr:row>41</xdr:row>
      <xdr:rowOff>201489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8A228DF7-7D04-46C0-9556-B755C726EC71}"/>
            </a:ext>
          </a:extLst>
        </xdr:cNvPr>
        <xdr:cNvSpPr/>
      </xdr:nvSpPr>
      <xdr:spPr>
        <a:xfrm>
          <a:off x="183173" y="5037259"/>
          <a:ext cx="6271593" cy="36268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1_1&gt;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173182</xdr:colOff>
      <xdr:row>120</xdr:row>
      <xdr:rowOff>138546</xdr:rowOff>
    </xdr:from>
    <xdr:to>
      <xdr:col>5</xdr:col>
      <xdr:colOff>60614</xdr:colOff>
      <xdr:row>136</xdr:row>
      <xdr:rowOff>115605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F422FC8-06C8-4D01-AA1E-A7BC694F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818" y="25076728"/>
          <a:ext cx="4563341" cy="330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34"/>
  <sheetViews>
    <sheetView showGridLines="0" tabSelected="1" topLeftCell="A11" zoomScale="70" zoomScaleNormal="70" workbookViewId="0">
      <selection activeCell="F31" sqref="F31"/>
    </sheetView>
  </sheetViews>
  <sheetFormatPr defaultColWidth="9"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121" t="s">
        <v>7</v>
      </c>
      <c r="B2" s="121"/>
      <c r="C2" s="121"/>
      <c r="D2" s="121"/>
      <c r="E2" s="121"/>
      <c r="F2" s="121"/>
      <c r="G2" s="121"/>
      <c r="H2" s="1"/>
    </row>
    <row r="3" spans="1:9" ht="14.25">
      <c r="A3" s="49"/>
      <c r="B3" s="49"/>
      <c r="C3" s="49"/>
      <c r="D3" s="49"/>
      <c r="E3" s="49"/>
      <c r="F3" s="49"/>
      <c r="G3" s="49"/>
      <c r="H3" s="49"/>
    </row>
    <row r="4" spans="1:9" ht="14.25">
      <c r="A4" s="49"/>
      <c r="B4" s="49"/>
      <c r="C4" s="49"/>
      <c r="D4" s="49"/>
      <c r="E4" s="49"/>
      <c r="H4" s="49"/>
    </row>
    <row r="5" spans="1:9" ht="27" customHeight="1">
      <c r="A5" s="50" t="s">
        <v>37</v>
      </c>
      <c r="B5" s="51"/>
      <c r="C5" s="4"/>
      <c r="D5" s="49"/>
      <c r="E5" s="49"/>
      <c r="F5" s="68" t="s">
        <v>64</v>
      </c>
      <c r="G5" s="69" t="s">
        <v>65</v>
      </c>
      <c r="H5" s="49"/>
    </row>
    <row r="6" spans="1:9" ht="27" customHeight="1">
      <c r="A6" s="49"/>
      <c r="B6" s="49"/>
      <c r="C6" s="49"/>
      <c r="D6" s="49"/>
      <c r="E6" s="49"/>
      <c r="F6" s="70" t="s">
        <v>66</v>
      </c>
      <c r="G6" s="71" t="s">
        <v>67</v>
      </c>
      <c r="H6" s="49"/>
    </row>
    <row r="7" spans="1:9" ht="27" customHeight="1">
      <c r="A7" s="122" t="s">
        <v>110</v>
      </c>
      <c r="B7" s="123"/>
      <c r="C7" s="124"/>
      <c r="D7" s="49"/>
      <c r="E7" s="5"/>
      <c r="F7" s="72" t="s">
        <v>68</v>
      </c>
      <c r="G7" s="71" t="s">
        <v>69</v>
      </c>
      <c r="H7" s="49"/>
    </row>
    <row r="8" spans="1:9" ht="27" customHeight="1">
      <c r="A8" s="49"/>
      <c r="B8" s="49"/>
      <c r="C8" s="49"/>
      <c r="D8" s="49"/>
      <c r="E8" s="49"/>
      <c r="F8" s="70" t="s">
        <v>70</v>
      </c>
      <c r="G8" s="71" t="s">
        <v>71</v>
      </c>
      <c r="H8" s="49"/>
    </row>
    <row r="9" spans="1:9" ht="27" customHeight="1">
      <c r="A9" s="125" t="s">
        <v>111</v>
      </c>
      <c r="B9" s="126"/>
      <c r="C9" s="127"/>
      <c r="D9" s="49"/>
      <c r="E9" s="49"/>
      <c r="F9" s="70" t="s">
        <v>72</v>
      </c>
      <c r="G9" s="71" t="s">
        <v>73</v>
      </c>
      <c r="H9" s="49"/>
    </row>
    <row r="10" spans="1:9" ht="27" customHeight="1">
      <c r="A10" s="49"/>
      <c r="B10" s="49"/>
      <c r="C10" s="49"/>
      <c r="D10" s="49"/>
      <c r="E10" s="49"/>
      <c r="F10" s="73" t="s">
        <v>74</v>
      </c>
      <c r="G10" s="74" t="s">
        <v>75</v>
      </c>
      <c r="H10" s="49"/>
      <c r="I10" s="49"/>
    </row>
    <row r="11" spans="1:9" ht="27" customHeight="1">
      <c r="A11" s="128"/>
      <c r="B11" s="129"/>
      <c r="C11" s="129"/>
      <c r="D11" s="49"/>
      <c r="E11" s="6"/>
      <c r="F11" s="75" t="s">
        <v>76</v>
      </c>
      <c r="G11" s="76" t="s">
        <v>77</v>
      </c>
      <c r="H11" s="6"/>
    </row>
    <row r="12" spans="1:9" ht="27" customHeight="1" thickBot="1">
      <c r="A12" s="7" t="s">
        <v>8</v>
      </c>
      <c r="B12" s="7" t="str">
        <f>NUMBERSTRING(F31,1)</f>
        <v>사백오십오만육천</v>
      </c>
      <c r="C12" s="8"/>
      <c r="D12" s="9" t="s">
        <v>9</v>
      </c>
      <c r="E12" s="10" t="s">
        <v>10</v>
      </c>
      <c r="F12" s="10" t="s">
        <v>10</v>
      </c>
      <c r="G12" s="11"/>
      <c r="H12" s="12"/>
    </row>
    <row r="13" spans="1:9" ht="15.75" thickTop="1" thickBot="1">
      <c r="A13" s="49"/>
      <c r="B13" s="49"/>
      <c r="C13" s="49"/>
      <c r="D13" s="49"/>
      <c r="E13" s="49"/>
      <c r="F13" s="49"/>
      <c r="G13" s="49"/>
      <c r="H13" s="12"/>
    </row>
    <row r="14" spans="1:9" ht="33" customHeight="1" thickBot="1">
      <c r="A14" s="13" t="s">
        <v>11</v>
      </c>
      <c r="B14" s="14" t="s">
        <v>12</v>
      </c>
      <c r="C14" s="14" t="s">
        <v>13</v>
      </c>
      <c r="D14" s="14" t="s">
        <v>14</v>
      </c>
      <c r="E14" s="14" t="s">
        <v>15</v>
      </c>
      <c r="F14" s="14" t="s">
        <v>16</v>
      </c>
      <c r="G14" s="15" t="s">
        <v>17</v>
      </c>
      <c r="H14" s="12"/>
    </row>
    <row r="15" spans="1:9" ht="33" customHeight="1" thickTop="1">
      <c r="A15" s="16"/>
      <c r="B15" s="17" t="s">
        <v>18</v>
      </c>
      <c r="C15" s="18"/>
      <c r="D15" s="19"/>
      <c r="E15" s="19"/>
      <c r="F15" s="20"/>
      <c r="G15" s="21"/>
    </row>
    <row r="16" spans="1:9" ht="33" customHeight="1">
      <c r="A16" s="22"/>
      <c r="B16" s="23" t="s">
        <v>19</v>
      </c>
      <c r="C16" s="24"/>
      <c r="D16" s="25"/>
      <c r="E16" s="25"/>
      <c r="F16" s="26">
        <f>'내역서(표준단가)'!O8</f>
        <v>1166983.4749999999</v>
      </c>
      <c r="G16" s="27"/>
    </row>
    <row r="17" spans="1:9" ht="33" customHeight="1">
      <c r="A17" s="22"/>
      <c r="B17" s="23" t="s">
        <v>20</v>
      </c>
      <c r="C17" s="24"/>
      <c r="D17" s="25"/>
      <c r="E17" s="25"/>
      <c r="F17" s="26">
        <f>'내역서(표준단가)'!Q8</f>
        <v>2746995.5249999999</v>
      </c>
      <c r="G17" s="28"/>
      <c r="H17" s="3"/>
      <c r="I17" s="3"/>
    </row>
    <row r="18" spans="1:9" ht="33" customHeight="1">
      <c r="A18" s="22"/>
      <c r="B18" s="23" t="s">
        <v>21</v>
      </c>
      <c r="C18" s="24"/>
      <c r="D18" s="25"/>
      <c r="E18" s="25"/>
      <c r="F18" s="26">
        <f>'내역서(표준단가)'!S8+'내역서(표준단가)'!U8</f>
        <v>0</v>
      </c>
      <c r="G18" s="28"/>
      <c r="H18" s="3"/>
      <c r="I18" s="3"/>
    </row>
    <row r="19" spans="1:9" ht="33" customHeight="1">
      <c r="A19" s="22"/>
      <c r="B19" s="29" t="s">
        <v>22</v>
      </c>
      <c r="C19" s="29"/>
      <c r="D19" s="30"/>
      <c r="E19" s="30"/>
      <c r="F19" s="31">
        <f>F16+F17+F18</f>
        <v>3913979</v>
      </c>
      <c r="G19" s="28"/>
      <c r="H19" s="3"/>
      <c r="I19" s="3"/>
    </row>
    <row r="20" spans="1:9" ht="33" customHeight="1">
      <c r="A20" s="22"/>
      <c r="B20" s="32" t="s">
        <v>23</v>
      </c>
      <c r="C20" s="33"/>
      <c r="D20" s="25"/>
      <c r="E20" s="25"/>
      <c r="F20" s="34"/>
      <c r="G20" s="28"/>
      <c r="H20" s="3"/>
      <c r="I20" s="3"/>
    </row>
    <row r="21" spans="1:9" ht="33" customHeight="1">
      <c r="A21" s="22"/>
      <c r="B21" s="52" t="s">
        <v>24</v>
      </c>
      <c r="C21" s="33" t="s">
        <v>25</v>
      </c>
      <c r="D21" s="23">
        <v>1</v>
      </c>
      <c r="E21" s="23" t="s">
        <v>26</v>
      </c>
      <c r="F21" s="53">
        <f>F17*4.5%</f>
        <v>123614.798625</v>
      </c>
      <c r="G21" s="28" t="s">
        <v>27</v>
      </c>
      <c r="H21" s="3"/>
      <c r="I21" s="3"/>
    </row>
    <row r="22" spans="1:9" ht="33" customHeight="1">
      <c r="A22" s="22"/>
      <c r="B22" s="55" t="s">
        <v>28</v>
      </c>
      <c r="C22" s="56" t="s">
        <v>39</v>
      </c>
      <c r="D22" s="57">
        <v>1</v>
      </c>
      <c r="E22" s="57" t="s">
        <v>26</v>
      </c>
      <c r="F22" s="58">
        <f>F17*3.545%</f>
        <v>97380.99136125001</v>
      </c>
      <c r="G22" s="28" t="s">
        <v>27</v>
      </c>
      <c r="H22" s="3"/>
      <c r="I22" s="3"/>
    </row>
    <row r="23" spans="1:9" ht="33" customHeight="1">
      <c r="A23" s="22"/>
      <c r="B23" s="52" t="s">
        <v>29</v>
      </c>
      <c r="C23" s="33" t="s">
        <v>62</v>
      </c>
      <c r="D23" s="23">
        <v>1</v>
      </c>
      <c r="E23" s="23" t="s">
        <v>26</v>
      </c>
      <c r="F23" s="53">
        <f>F22*12.95%</f>
        <v>12610.838381281877</v>
      </c>
      <c r="G23" s="28" t="s">
        <v>27</v>
      </c>
      <c r="H23" s="3"/>
      <c r="I23" s="3"/>
    </row>
    <row r="24" spans="1:9" ht="33" customHeight="1">
      <c r="A24" s="22"/>
      <c r="B24" s="52" t="s">
        <v>30</v>
      </c>
      <c r="C24" s="33" t="s">
        <v>38</v>
      </c>
      <c r="D24" s="23">
        <v>1</v>
      </c>
      <c r="E24" s="23" t="s">
        <v>26</v>
      </c>
      <c r="F24" s="53">
        <f>F17*1.01%</f>
        <v>27744.654802499997</v>
      </c>
      <c r="G24" s="28" t="s">
        <v>27</v>
      </c>
      <c r="H24" s="3"/>
      <c r="I24" s="3"/>
    </row>
    <row r="25" spans="1:9" ht="33" customHeight="1">
      <c r="A25" s="22"/>
      <c r="B25" s="52" t="s">
        <v>31</v>
      </c>
      <c r="C25" s="33" t="s">
        <v>63</v>
      </c>
      <c r="D25" s="23">
        <v>1</v>
      </c>
      <c r="E25" s="23" t="s">
        <v>26</v>
      </c>
      <c r="F25" s="53">
        <f>F17*3.56%</f>
        <v>97793.040689999994</v>
      </c>
      <c r="G25" s="28" t="s">
        <v>27</v>
      </c>
      <c r="H25" s="3"/>
      <c r="I25" s="3"/>
    </row>
    <row r="26" spans="1:9" ht="33" customHeight="1">
      <c r="A26" s="22"/>
      <c r="B26" s="52" t="s">
        <v>32</v>
      </c>
      <c r="C26" s="54" t="s">
        <v>102</v>
      </c>
      <c r="D26" s="23">
        <v>1</v>
      </c>
      <c r="E26" s="23" t="s">
        <v>26</v>
      </c>
      <c r="F26" s="53">
        <f>(F16+F17)*3.11%</f>
        <v>121724.7469</v>
      </c>
      <c r="G26" s="28" t="s">
        <v>27</v>
      </c>
      <c r="H26" s="3"/>
      <c r="I26" s="3"/>
    </row>
    <row r="27" spans="1:9" ht="33" customHeight="1">
      <c r="A27" s="22"/>
      <c r="B27" s="52" t="s">
        <v>35</v>
      </c>
      <c r="C27" s="54" t="s">
        <v>36</v>
      </c>
      <c r="D27" s="23">
        <v>1</v>
      </c>
      <c r="E27" s="23" t="s">
        <v>26</v>
      </c>
      <c r="F27" s="53">
        <f>SUM(F17+F21+F22+F23+F24+F25+F26)*5%</f>
        <v>161393.22978800163</v>
      </c>
      <c r="G27" s="28"/>
      <c r="H27" s="3"/>
      <c r="I27" s="3"/>
    </row>
    <row r="28" spans="1:9" ht="33" customHeight="1">
      <c r="A28" s="22"/>
      <c r="B28" s="29" t="s">
        <v>22</v>
      </c>
      <c r="C28" s="35"/>
      <c r="D28" s="36"/>
      <c r="E28" s="30"/>
      <c r="F28" s="37">
        <f>F21+F22+F23+F24+F25+F26+F27</f>
        <v>642262.30054803356</v>
      </c>
      <c r="G28" s="28"/>
      <c r="H28" s="3"/>
      <c r="I28" s="3"/>
    </row>
    <row r="29" spans="1:9" ht="33" customHeight="1">
      <c r="A29" s="22"/>
      <c r="B29" s="33"/>
      <c r="C29" s="38"/>
      <c r="D29" s="39"/>
      <c r="E29" s="25"/>
      <c r="F29" s="40"/>
      <c r="G29" s="28"/>
      <c r="H29" s="3"/>
      <c r="I29" s="3"/>
    </row>
    <row r="30" spans="1:9" ht="33" customHeight="1">
      <c r="A30" s="22"/>
      <c r="B30" s="41"/>
      <c r="C30" s="38"/>
      <c r="D30" s="39"/>
      <c r="E30" s="25"/>
      <c r="F30" s="42">
        <f>F19+F28+F29</f>
        <v>4556241.3005480338</v>
      </c>
      <c r="G30" s="28"/>
      <c r="H30" s="3"/>
      <c r="I30" s="3"/>
    </row>
    <row r="31" spans="1:9" ht="33" customHeight="1">
      <c r="A31" s="22"/>
      <c r="B31" s="29" t="s">
        <v>33</v>
      </c>
      <c r="C31" s="29"/>
      <c r="D31" s="30"/>
      <c r="E31" s="30"/>
      <c r="F31" s="43">
        <f>ROUNDDOWN(F30,-3)</f>
        <v>4556000</v>
      </c>
      <c r="G31" s="66"/>
      <c r="H31" s="3"/>
      <c r="I31" s="3"/>
    </row>
    <row r="32" spans="1:9" ht="33" customHeight="1" thickBot="1">
      <c r="A32" s="44"/>
      <c r="B32" s="45" t="s">
        <v>34</v>
      </c>
      <c r="C32" s="46"/>
      <c r="D32" s="46"/>
      <c r="E32" s="46"/>
      <c r="F32" s="47"/>
      <c r="G32" s="67"/>
      <c r="H32" s="3"/>
      <c r="I32" s="3"/>
    </row>
    <row r="33" spans="2:3" s="3" customFormat="1" ht="15.75">
      <c r="B33" s="48"/>
      <c r="C33" s="116"/>
    </row>
    <row r="34" spans="2:3" s="3" customFormat="1" ht="15.75">
      <c r="B34" s="48"/>
      <c r="C34" s="117"/>
    </row>
  </sheetData>
  <mergeCells count="4">
    <mergeCell ref="A2:G2"/>
    <mergeCell ref="A7:C7"/>
    <mergeCell ref="A9:C9"/>
    <mergeCell ref="A11:C11"/>
  </mergeCells>
  <phoneticPr fontId="9" type="noConversion"/>
  <pageMargins left="0.31496062992125984" right="0.19685039370078741" top="0.94488188976377963" bottom="0.55118110236220474" header="0.31496062992125984" footer="0.31496062992125984"/>
  <pageSetup paperSize="9" scale="61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16"/>
  <sheetViews>
    <sheetView showGridLines="0" topLeftCell="K1" zoomScale="85" zoomScaleNormal="85" workbookViewId="0">
      <selection activeCell="V8" sqref="V8"/>
    </sheetView>
  </sheetViews>
  <sheetFormatPr defaultColWidth="9" defaultRowHeight="12.75"/>
  <cols>
    <col min="1" max="1" width="17.625" style="88" bestFit="1" customWidth="1"/>
    <col min="2" max="5" width="18.5" style="88" hidden="1" customWidth="1"/>
    <col min="6" max="6" width="13.875" style="77" hidden="1" customWidth="1"/>
    <col min="7" max="7" width="14.5" style="77" hidden="1" customWidth="1"/>
    <col min="8" max="8" width="16.625" style="77" hidden="1" customWidth="1"/>
    <col min="9" max="9" width="11.5" style="77" hidden="1" customWidth="1"/>
    <col min="10" max="10" width="33.5" style="77" bestFit="1" customWidth="1"/>
    <col min="11" max="11" width="25" style="77" bestFit="1" customWidth="1"/>
    <col min="12" max="12" width="9.625" style="77" bestFit="1" customWidth="1"/>
    <col min="13" max="13" width="7.625" style="77" customWidth="1"/>
    <col min="14" max="14" width="11.625" style="77" bestFit="1" customWidth="1"/>
    <col min="15" max="15" width="12.5" style="77" customWidth="1"/>
    <col min="16" max="16" width="9.625" style="77" customWidth="1"/>
    <col min="17" max="17" width="13.5" style="77" bestFit="1" customWidth="1"/>
    <col min="18" max="18" width="8.5" style="77" hidden="1" customWidth="1"/>
    <col min="19" max="19" width="10.5" style="77" hidden="1" customWidth="1"/>
    <col min="20" max="20" width="9.25" style="77" customWidth="1"/>
    <col min="21" max="21" width="9.75" style="77" customWidth="1"/>
    <col min="22" max="22" width="13.5" style="77" bestFit="1" customWidth="1"/>
    <col min="23" max="23" width="10.625" style="78" bestFit="1" customWidth="1"/>
    <col min="24" max="24" width="8.5" style="77" bestFit="1" customWidth="1"/>
    <col min="25" max="16384" width="9" style="77"/>
  </cols>
  <sheetData>
    <row r="1" spans="1:24" ht="30" customHeight="1">
      <c r="A1" s="133"/>
      <c r="B1" s="133"/>
      <c r="C1" s="133"/>
      <c r="D1" s="133"/>
      <c r="E1" s="133"/>
      <c r="F1" s="133"/>
      <c r="G1" s="133"/>
      <c r="H1" s="133"/>
      <c r="I1" s="133"/>
      <c r="N1" s="78"/>
      <c r="O1" s="78" t="s">
        <v>79</v>
      </c>
      <c r="Q1" s="78" t="s">
        <v>79</v>
      </c>
      <c r="S1" s="78" t="s">
        <v>79</v>
      </c>
      <c r="U1" s="78" t="s">
        <v>79</v>
      </c>
    </row>
    <row r="2" spans="1:24" ht="30" customHeight="1" thickBot="1">
      <c r="A2" s="133"/>
      <c r="B2" s="133"/>
      <c r="C2" s="133"/>
      <c r="D2" s="133"/>
      <c r="E2" s="133"/>
      <c r="F2" s="133"/>
      <c r="G2" s="133"/>
      <c r="H2" s="133"/>
      <c r="I2" s="133"/>
      <c r="N2" s="96"/>
      <c r="O2" s="97">
        <v>0.83499999999999996</v>
      </c>
      <c r="Q2" s="97">
        <v>0.83499999999999996</v>
      </c>
      <c r="S2" s="97">
        <v>0.83499999999999996</v>
      </c>
      <c r="U2" s="97">
        <v>0.83499999999999996</v>
      </c>
    </row>
    <row r="3" spans="1:24" ht="30" customHeight="1">
      <c r="A3" s="98"/>
      <c r="B3" s="99"/>
      <c r="C3" s="99"/>
      <c r="D3" s="99"/>
      <c r="E3" s="99"/>
      <c r="F3" s="99" t="s">
        <v>80</v>
      </c>
      <c r="G3" s="99"/>
      <c r="H3" s="99"/>
      <c r="I3" s="99"/>
      <c r="J3" s="134" t="s">
        <v>81</v>
      </c>
      <c r="K3" s="134"/>
      <c r="L3" s="134" t="s">
        <v>82</v>
      </c>
      <c r="M3" s="134" t="s">
        <v>83</v>
      </c>
      <c r="N3" s="136" t="s">
        <v>84</v>
      </c>
      <c r="O3" s="136"/>
      <c r="P3" s="136" t="s">
        <v>85</v>
      </c>
      <c r="Q3" s="136"/>
      <c r="R3" s="137" t="s">
        <v>86</v>
      </c>
      <c r="S3" s="137"/>
      <c r="T3" s="137" t="s">
        <v>87</v>
      </c>
      <c r="U3" s="137"/>
      <c r="V3" s="138" t="s">
        <v>88</v>
      </c>
      <c r="W3" s="140" t="s">
        <v>89</v>
      </c>
      <c r="X3" s="131" t="s">
        <v>78</v>
      </c>
    </row>
    <row r="4" spans="1:24" ht="30" customHeight="1">
      <c r="A4" s="100" t="s">
        <v>90</v>
      </c>
      <c r="B4" s="104"/>
      <c r="C4" s="104"/>
      <c r="D4" s="104"/>
      <c r="E4" s="104"/>
      <c r="F4" s="86" t="s">
        <v>91</v>
      </c>
      <c r="G4" s="86" t="s">
        <v>92</v>
      </c>
      <c r="H4" s="86" t="s">
        <v>93</v>
      </c>
      <c r="I4" s="86" t="s">
        <v>94</v>
      </c>
      <c r="J4" s="101" t="s">
        <v>95</v>
      </c>
      <c r="K4" s="101" t="s">
        <v>96</v>
      </c>
      <c r="L4" s="135"/>
      <c r="M4" s="135"/>
      <c r="N4" s="102" t="s">
        <v>97</v>
      </c>
      <c r="O4" s="103" t="s">
        <v>98</v>
      </c>
      <c r="P4" s="102" t="s">
        <v>99</v>
      </c>
      <c r="Q4" s="103" t="s">
        <v>98</v>
      </c>
      <c r="R4" s="103" t="s">
        <v>100</v>
      </c>
      <c r="S4" s="103" t="s">
        <v>98</v>
      </c>
      <c r="T4" s="103" t="s">
        <v>100</v>
      </c>
      <c r="U4" s="103" t="s">
        <v>98</v>
      </c>
      <c r="V4" s="139"/>
      <c r="W4" s="141"/>
      <c r="X4" s="132"/>
    </row>
    <row r="5" spans="1:24" s="84" customFormat="1" ht="30" customHeight="1">
      <c r="A5" s="79" t="s">
        <v>58</v>
      </c>
      <c r="B5" s="80"/>
      <c r="C5" s="80"/>
      <c r="D5" s="80"/>
      <c r="E5" s="80"/>
      <c r="F5" s="85"/>
      <c r="G5" s="81"/>
      <c r="H5" s="81"/>
      <c r="I5" s="85" t="s">
        <v>58</v>
      </c>
      <c r="J5" s="92" t="s">
        <v>103</v>
      </c>
      <c r="K5" s="105" t="s">
        <v>104</v>
      </c>
      <c r="L5" s="93" t="s">
        <v>105</v>
      </c>
      <c r="M5" s="144">
        <v>15</v>
      </c>
      <c r="N5" s="91"/>
      <c r="O5" s="82">
        <f t="shared" ref="O5:O6" si="0">SUM(N5:N5)*M5*$O$2</f>
        <v>0</v>
      </c>
      <c r="P5" s="94">
        <v>219321</v>
      </c>
      <c r="Q5" s="82">
        <f>M5*P5*Q2</f>
        <v>2746995.5249999999</v>
      </c>
      <c r="R5" s="83"/>
      <c r="S5" s="82">
        <f t="shared" ref="S5" si="1">R5*M5*$S$2</f>
        <v>0</v>
      </c>
      <c r="T5" s="83"/>
      <c r="U5" s="82">
        <f t="shared" ref="U5" si="2">T5*M5*$U$2</f>
        <v>0</v>
      </c>
      <c r="V5" s="83">
        <f t="shared" ref="V5:V6" si="3">SUM(O5+Q5)+S5+U5</f>
        <v>2746995.5249999999</v>
      </c>
      <c r="W5" s="95"/>
      <c r="X5" s="90"/>
    </row>
    <row r="6" spans="1:24" s="84" customFormat="1" ht="30" customHeight="1">
      <c r="A6" s="79" t="s">
        <v>108</v>
      </c>
      <c r="B6" s="80"/>
      <c r="C6" s="80"/>
      <c r="D6" s="80"/>
      <c r="E6" s="80"/>
      <c r="F6" s="85"/>
      <c r="G6" s="81"/>
      <c r="H6" s="81"/>
      <c r="I6" s="85"/>
      <c r="J6" s="118" t="s">
        <v>106</v>
      </c>
      <c r="K6" s="105" t="s">
        <v>107</v>
      </c>
      <c r="L6" s="93" t="s">
        <v>109</v>
      </c>
      <c r="M6" s="145">
        <v>38.29</v>
      </c>
      <c r="N6" s="91">
        <v>36500</v>
      </c>
      <c r="O6" s="82">
        <f t="shared" si="0"/>
        <v>1166983.4749999999</v>
      </c>
      <c r="P6" s="94"/>
      <c r="Q6" s="82">
        <f t="shared" ref="Q6" si="4">M6*P6</f>
        <v>0</v>
      </c>
      <c r="R6" s="83"/>
      <c r="S6" s="82"/>
      <c r="T6" s="83"/>
      <c r="U6" s="82"/>
      <c r="V6" s="83">
        <f t="shared" si="3"/>
        <v>1166983.4749999999</v>
      </c>
      <c r="W6" s="95"/>
      <c r="X6" s="90"/>
    </row>
    <row r="7" spans="1:24" s="84" customFormat="1" ht="30" customHeight="1">
      <c r="A7" s="79"/>
      <c r="B7" s="80"/>
      <c r="C7" s="80"/>
      <c r="D7" s="80"/>
      <c r="E7" s="80"/>
      <c r="F7" s="85"/>
      <c r="G7" s="81"/>
      <c r="H7" s="81"/>
      <c r="I7" s="85"/>
      <c r="J7" s="112"/>
      <c r="K7" s="115"/>
      <c r="L7" s="93"/>
      <c r="M7" s="113"/>
      <c r="N7" s="94"/>
      <c r="O7" s="82"/>
      <c r="P7" s="94"/>
      <c r="Q7" s="82"/>
      <c r="R7" s="83"/>
      <c r="S7" s="82"/>
      <c r="T7" s="83"/>
      <c r="U7" s="82"/>
      <c r="V7" s="83"/>
      <c r="W7" s="95"/>
      <c r="X7" s="90"/>
    </row>
    <row r="8" spans="1:24" s="87" customFormat="1" ht="30" customHeight="1">
      <c r="A8" s="106"/>
      <c r="B8" s="106"/>
      <c r="C8" s="106"/>
      <c r="D8" s="106"/>
      <c r="E8" s="106"/>
      <c r="F8" s="107"/>
      <c r="G8" s="107"/>
      <c r="H8" s="107"/>
      <c r="I8" s="107"/>
      <c r="J8" s="107"/>
      <c r="K8" s="107"/>
      <c r="L8" s="107"/>
      <c r="M8" s="107"/>
      <c r="N8" s="107"/>
      <c r="O8" s="108">
        <f>SUM(O5:O7)</f>
        <v>1166983.4749999999</v>
      </c>
      <c r="P8" s="107"/>
      <c r="Q8" s="108">
        <f>SUM(Q5:Q7)</f>
        <v>2746995.5249999999</v>
      </c>
      <c r="R8" s="107"/>
      <c r="S8" s="108">
        <f>SUM(S5:S7)</f>
        <v>0</v>
      </c>
      <c r="T8" s="107"/>
      <c r="U8" s="108">
        <f>SUM(U5:U7)</f>
        <v>0</v>
      </c>
      <c r="V8" s="108">
        <f>SUM(V5:V7)</f>
        <v>3913979</v>
      </c>
      <c r="W8" s="109"/>
      <c r="X8" s="107"/>
    </row>
    <row r="9" spans="1:24" ht="30" customHeight="1">
      <c r="J9" s="130"/>
      <c r="K9" s="130"/>
      <c r="L9" s="130"/>
      <c r="M9" s="130"/>
      <c r="Q9" s="89"/>
    </row>
    <row r="10" spans="1:24" ht="30" customHeight="1">
      <c r="J10" s="130"/>
      <c r="K10" s="130"/>
      <c r="L10" s="130"/>
      <c r="M10" s="111"/>
      <c r="N10" s="120"/>
      <c r="V10" s="89" t="s">
        <v>101</v>
      </c>
    </row>
    <row r="11" spans="1:24" ht="30" customHeight="1">
      <c r="J11" s="130"/>
      <c r="K11" s="130"/>
      <c r="L11" s="130"/>
      <c r="M11" s="111"/>
      <c r="N11" s="120"/>
      <c r="V11" s="89" t="s">
        <v>101</v>
      </c>
    </row>
    <row r="12" spans="1:24" ht="30" customHeight="1">
      <c r="J12" s="130"/>
      <c r="K12" s="130"/>
      <c r="L12" s="130"/>
      <c r="M12" s="111"/>
      <c r="N12" s="119"/>
      <c r="V12" s="89" t="s">
        <v>101</v>
      </c>
    </row>
    <row r="13" spans="1:24" ht="30" customHeight="1">
      <c r="J13" s="130"/>
      <c r="K13" s="130"/>
      <c r="L13" s="130"/>
      <c r="M13" s="111"/>
      <c r="N13" s="119"/>
      <c r="V13" s="89" t="s">
        <v>101</v>
      </c>
    </row>
    <row r="14" spans="1:24" ht="30" customHeight="1">
      <c r="J14" s="130"/>
      <c r="K14" s="130"/>
      <c r="L14" s="130"/>
      <c r="M14" s="111"/>
      <c r="N14" s="119"/>
      <c r="V14" s="89" t="s">
        <v>101</v>
      </c>
    </row>
    <row r="15" spans="1:24" ht="30" customHeight="1">
      <c r="J15" s="142"/>
      <c r="K15" s="142"/>
      <c r="L15" s="142"/>
      <c r="M15" s="110"/>
    </row>
    <row r="16" spans="1:24" ht="30" customHeight="1">
      <c r="J16" s="143"/>
      <c r="K16" s="142"/>
      <c r="L16" s="142"/>
      <c r="M16" s="110"/>
    </row>
  </sheetData>
  <mergeCells count="20">
    <mergeCell ref="J11:L11"/>
    <mergeCell ref="J10:L10"/>
    <mergeCell ref="J15:L15"/>
    <mergeCell ref="J16:L16"/>
    <mergeCell ref="J14:L14"/>
    <mergeCell ref="J12:L12"/>
    <mergeCell ref="J13:L13"/>
    <mergeCell ref="J9:M9"/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</mergeCells>
  <phoneticPr fontId="9" type="noConversion"/>
  <pageMargins left="0.7" right="0.7" top="0.75" bottom="0.75" header="0.3" footer="0.3"/>
  <pageSetup paperSize="9" scale="41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="130" zoomScaleNormal="130" workbookViewId="0">
      <selection activeCell="A5" sqref="A5"/>
    </sheetView>
  </sheetViews>
  <sheetFormatPr defaultRowHeight="16.5"/>
  <cols>
    <col min="1" max="1" width="23" style="61" customWidth="1"/>
    <col min="2" max="2" width="21.6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</cols>
  <sheetData>
    <row r="1" spans="1:6" ht="18" customHeight="1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</row>
    <row r="2" spans="1:6">
      <c r="A2" s="60" t="str">
        <f>'내역서(표준단가)'!A5</f>
        <v>L003</v>
      </c>
      <c r="B2" s="61">
        <f>'내역서(표준단가)'!F5</f>
        <v>0</v>
      </c>
      <c r="C2" s="61">
        <f>'내역서(표준단가)'!G5</f>
        <v>0</v>
      </c>
      <c r="D2" s="61">
        <f>'내역서(표준단가)'!H5</f>
        <v>0</v>
      </c>
      <c r="E2" s="61" t="str">
        <f>'내역서(표준단가)'!I5</f>
        <v>L003</v>
      </c>
      <c r="F2" s="61">
        <f>'내역서(표준단가)'!M5</f>
        <v>15</v>
      </c>
    </row>
    <row r="3" spans="1:6">
      <c r="A3" s="60" t="e">
        <f>'내역서(표준단가)'!#REF!</f>
        <v>#REF!</v>
      </c>
      <c r="B3" s="61" t="e">
        <f>'내역서(표준단가)'!#REF!</f>
        <v>#REF!</v>
      </c>
      <c r="C3" s="61" t="e">
        <f>'내역서(표준단가)'!#REF!</f>
        <v>#REF!</v>
      </c>
      <c r="D3" s="61" t="e">
        <f>'내역서(표준단가)'!#REF!</f>
        <v>#REF!</v>
      </c>
      <c r="E3" s="61" t="e">
        <f>'내역서(표준단가)'!#REF!</f>
        <v>#REF!</v>
      </c>
      <c r="F3" s="61" t="e">
        <f>'내역서(표준단가)'!#REF!</f>
        <v>#REF!</v>
      </c>
    </row>
    <row r="4" spans="1:6">
      <c r="A4" s="60" t="e">
        <f>'내역서(표준단가)'!#REF!</f>
        <v>#REF!</v>
      </c>
      <c r="B4" s="61" t="e">
        <f>'내역서(표준단가)'!#REF!</f>
        <v>#REF!</v>
      </c>
      <c r="C4" s="61" t="e">
        <f>'내역서(표준단가)'!#REF!</f>
        <v>#REF!</v>
      </c>
      <c r="D4" s="61" t="e">
        <f>'내역서(표준단가)'!#REF!</f>
        <v>#REF!</v>
      </c>
      <c r="E4" s="61" t="e">
        <f>'내역서(표준단가)'!#REF!</f>
        <v>#REF!</v>
      </c>
      <c r="F4" s="61" t="e">
        <f>'내역서(표준단가)'!#REF!</f>
        <v>#REF!</v>
      </c>
    </row>
    <row r="5" spans="1:6">
      <c r="A5" s="60" t="str">
        <f>'내역서(표준단가)'!A6</f>
        <v>M020450310340103</v>
      </c>
      <c r="B5" s="61">
        <f>'내역서(표준단가)'!F6</f>
        <v>0</v>
      </c>
      <c r="C5" s="61">
        <f>'내역서(표준단가)'!G6</f>
        <v>0</v>
      </c>
      <c r="D5" s="61">
        <f>'내역서(표준단가)'!H6</f>
        <v>0</v>
      </c>
      <c r="E5" s="61">
        <f>'내역서(표준단가)'!I6</f>
        <v>0</v>
      </c>
      <c r="F5" s="61">
        <f>'내역서(표준단가)'!M6</f>
        <v>38.29</v>
      </c>
    </row>
    <row r="6" spans="1:6">
      <c r="A6" s="60" t="e">
        <f>'내역서(표준단가)'!#REF!</f>
        <v>#REF!</v>
      </c>
      <c r="B6" s="61" t="e">
        <f>'내역서(표준단가)'!#REF!</f>
        <v>#REF!</v>
      </c>
      <c r="C6" s="61" t="e">
        <f>'내역서(표준단가)'!#REF!</f>
        <v>#REF!</v>
      </c>
      <c r="D6" s="61" t="e">
        <f>'내역서(표준단가)'!#REF!</f>
        <v>#REF!</v>
      </c>
      <c r="E6" s="61" t="e">
        <f>'내역서(표준단가)'!#REF!</f>
        <v>#REF!</v>
      </c>
      <c r="F6" s="61" t="e">
        <f>'내역서(표준단가)'!#REF!</f>
        <v>#REF!</v>
      </c>
    </row>
    <row r="7" spans="1:6">
      <c r="A7" s="60" t="e">
        <f>'내역서(표준단가)'!#REF!</f>
        <v>#REF!</v>
      </c>
      <c r="B7" s="61" t="e">
        <f>'내역서(표준단가)'!#REF!</f>
        <v>#REF!</v>
      </c>
      <c r="C7" s="61" t="e">
        <f>'내역서(표준단가)'!#REF!</f>
        <v>#REF!</v>
      </c>
      <c r="D7" s="61" t="e">
        <f>'내역서(표준단가)'!#REF!</f>
        <v>#REF!</v>
      </c>
      <c r="E7" s="61" t="e">
        <f>'내역서(표준단가)'!#REF!</f>
        <v>#REF!</v>
      </c>
      <c r="F7" s="61" t="e">
        <f>'내역서(표준단가)'!#REF!</f>
        <v>#REF!</v>
      </c>
    </row>
  </sheetData>
  <phoneticPr fontId="9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zoomScale="110" zoomScaleNormal="110" workbookViewId="0">
      <selection activeCell="A2" sqref="A2:I3"/>
    </sheetView>
  </sheetViews>
  <sheetFormatPr defaultRowHeight="16.5"/>
  <cols>
    <col min="1" max="1" width="10.5" bestFit="1" customWidth="1"/>
    <col min="2" max="2" width="9.375" bestFit="1" customWidth="1"/>
    <col min="3" max="3" width="29.125" bestFit="1" customWidth="1"/>
    <col min="4" max="4" width="18.25" customWidth="1"/>
    <col min="5" max="5" width="4.5" bestFit="1" customWidth="1"/>
    <col min="6" max="6" width="4.625" bestFit="1" customWidth="1"/>
    <col min="11" max="14" width="10.5" bestFit="1" customWidth="1"/>
    <col min="15" max="15" width="7.5" bestFit="1" customWidth="1"/>
    <col min="16" max="17" width="10.5" bestFit="1" customWidth="1"/>
    <col min="18" max="18" width="7.5" bestFit="1" customWidth="1"/>
  </cols>
  <sheetData>
    <row r="1" spans="1:18" ht="17.100000000000001" customHeight="1">
      <c r="A1" s="59" t="s">
        <v>40</v>
      </c>
      <c r="B1" s="59" t="s">
        <v>41</v>
      </c>
      <c r="C1" s="59" t="s">
        <v>42</v>
      </c>
      <c r="D1" s="59" t="s">
        <v>43</v>
      </c>
      <c r="E1" s="59" t="s">
        <v>6</v>
      </c>
      <c r="F1" s="59" t="s">
        <v>5</v>
      </c>
      <c r="G1" s="59" t="s">
        <v>44</v>
      </c>
      <c r="H1" s="59" t="s">
        <v>45</v>
      </c>
      <c r="I1" s="59" t="s">
        <v>46</v>
      </c>
      <c r="J1" s="59" t="s">
        <v>47</v>
      </c>
      <c r="K1" s="59" t="s">
        <v>48</v>
      </c>
      <c r="L1" s="59" t="s">
        <v>49</v>
      </c>
      <c r="M1" s="59" t="s">
        <v>50</v>
      </c>
      <c r="N1" s="59" t="s">
        <v>51</v>
      </c>
      <c r="O1" s="59" t="s">
        <v>52</v>
      </c>
      <c r="P1" s="59" t="s">
        <v>53</v>
      </c>
      <c r="Q1" s="59" t="s">
        <v>54</v>
      </c>
      <c r="R1" s="59" t="s">
        <v>55</v>
      </c>
    </row>
    <row r="2" spans="1:18" ht="17.100000000000001" customHeight="1">
      <c r="A2">
        <v>999999</v>
      </c>
      <c r="B2" s="63" t="s">
        <v>56</v>
      </c>
      <c r="C2" s="63" t="s">
        <v>57</v>
      </c>
      <c r="D2" s="63" t="s">
        <v>59</v>
      </c>
      <c r="E2" s="63" t="s">
        <v>61</v>
      </c>
      <c r="F2" s="64">
        <v>6</v>
      </c>
      <c r="G2" s="65">
        <v>25900</v>
      </c>
      <c r="M2" s="62"/>
      <c r="N2" s="62"/>
    </row>
    <row r="3" spans="1:18" ht="17.100000000000001" customHeight="1">
      <c r="A3">
        <v>999999</v>
      </c>
      <c r="B3" s="63" t="s">
        <v>56</v>
      </c>
      <c r="C3" s="63" t="s">
        <v>57</v>
      </c>
      <c r="D3" s="114" t="s">
        <v>60</v>
      </c>
      <c r="E3" s="63" t="s">
        <v>61</v>
      </c>
      <c r="F3" s="64">
        <v>6</v>
      </c>
      <c r="G3" s="65">
        <v>10500</v>
      </c>
      <c r="M3" s="62"/>
      <c r="N3" s="62"/>
    </row>
  </sheetData>
  <phoneticPr fontId="9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Upload</vt:lpstr>
      <vt:lpstr>Upload-R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2024-04-29T00:50:53Z</cp:lastPrinted>
  <dcterms:created xsi:type="dcterms:W3CDTF">2020-09-15T23:52:51Z</dcterms:created>
  <dcterms:modified xsi:type="dcterms:W3CDTF">2025-09-24T05:30:34Z</dcterms:modified>
</cp:coreProperties>
</file>