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729\06 작업폴더\01 기숙사 및 사택 긴급 작업(건축)-5차\"/>
    </mc:Choice>
  </mc:AlternateContent>
  <xr:revisionPtr revIDLastSave="0" documentId="13_ncr:1_{585FA588-C464-4649-9688-5CB91025BE5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16" r:id="rId1"/>
    <sheet name="내역서(표준단가)" sheetId="19" r:id="rId2"/>
    <sheet name="Upload" sheetId="1" r:id="rId3"/>
    <sheet name="Upload-PS" sheetId="17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Q10" i="19"/>
  <c r="Q9" i="19"/>
  <c r="Q8" i="19"/>
  <c r="Q7" i="19"/>
  <c r="Q6" i="19"/>
  <c r="O10" i="19"/>
  <c r="O9" i="19"/>
  <c r="O8" i="19"/>
  <c r="O7" i="19"/>
  <c r="O6" i="19"/>
  <c r="F2" i="1" l="1"/>
  <c r="E2" i="1"/>
  <c r="D2" i="1"/>
  <c r="C2" i="1"/>
  <c r="B2" i="1"/>
  <c r="U5" i="19" l="1"/>
  <c r="S5" i="19"/>
  <c r="Q5" i="19"/>
  <c r="Q12" i="19" s="1"/>
  <c r="O5" i="19"/>
  <c r="O12" i="19" s="1"/>
  <c r="A2" i="1"/>
  <c r="U12" i="19" l="1"/>
  <c r="S12" i="19"/>
  <c r="F16" i="16"/>
  <c r="F17" i="16"/>
  <c r="V5" i="19"/>
  <c r="V12" i="19" s="1"/>
  <c r="F26" i="16" l="1"/>
  <c r="F18" i="16"/>
  <c r="F25" i="16" l="1"/>
  <c r="F22" i="16" l="1"/>
  <c r="F23" i="16" s="1"/>
  <c r="F24" i="16"/>
  <c r="F21" i="16"/>
  <c r="F27" i="16" l="1"/>
  <c r="F28" i="16" s="1"/>
  <c r="F19" i="16" l="1"/>
  <c r="F30" i="16" l="1"/>
  <c r="F31" i="16" s="1"/>
  <c r="B1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<sst xmlns="http://schemas.openxmlformats.org/spreadsheetml/2006/main" count="155" uniqueCount="122">
  <si>
    <t>구분</t>
  </si>
  <si>
    <t>표준단가</t>
  </si>
  <si>
    <t>표준품셈</t>
  </si>
  <si>
    <t>물가정보</t>
  </si>
  <si>
    <t>노임단가</t>
  </si>
  <si>
    <t>수량</t>
  </si>
  <si>
    <t>단위</t>
  </si>
  <si>
    <t>견 적 서</t>
    <phoneticPr fontId="16" type="noConversion"/>
  </si>
  <si>
    <t xml:space="preserve">금액: </t>
    <phoneticPr fontId="16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</si>
  <si>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</si>
  <si>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</si>
  <si>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</si>
  <si>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</si>
  <si>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</si>
  <si>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</si>
  <si>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</si>
  <si>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</si>
  <si>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</si>
  <si>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6" type="noConversion"/>
  </si>
  <si>
    <t>재료비</t>
    <phoneticPr fontId="16" type="noConversion"/>
  </si>
  <si>
    <t>노무비</t>
    <phoneticPr fontId="24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</si>
  <si>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</si>
  <si>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</si>
  <si>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</si>
  <si>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24" type="noConversion"/>
  </si>
  <si>
    <t> 노무비*4.5%</t>
    <phoneticPr fontId="24" type="noConversion"/>
  </si>
  <si>
    <t>식</t>
    <phoneticPr fontId="24" type="noConversion"/>
  </si>
  <si>
    <t>모든공사에 적용</t>
    <phoneticPr fontId="24" type="noConversion"/>
  </si>
  <si>
    <t>  건강보험료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</si>
  <si>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</si>
  <si>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</si>
  <si>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</si>
  <si>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</si>
  <si>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합계(단수조정)</t>
    <phoneticPr fontId="16" type="noConversion"/>
  </si>
  <si>
    <t>VAT별도</t>
    <phoneticPr fontId="24" type="noConversion"/>
  </si>
  <si>
    <t>일반관리비/이윤</t>
    <phoneticPr fontId="24" type="noConversion"/>
  </si>
  <si>
    <t> (노무비+간접공사비)*5%</t>
    <phoneticPr fontId="24" type="noConversion"/>
  </si>
  <si>
    <t xml:space="preserve"> 수신인 : 주식회사 에스엔아이 엣스퍼트</t>
    <phoneticPr fontId="16" type="noConversion"/>
  </si>
  <si>
    <t> 노무비*1.01%</t>
    <phoneticPr fontId="24" type="noConversion"/>
  </si>
  <si>
    <t> 노무비*3.545%</t>
    <phoneticPr fontId="24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</si>
  <si>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</si>
  <si>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</si>
  <si>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</si>
  <si>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</si>
  <si>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</si>
  <si>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</si>
  <si>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</si>
  <si>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</si>
  <si>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</si>
  <si>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</si>
  <si>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</si>
  <si>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</si>
  <si>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</si>
  <si>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</si>
  <si>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</si>
  <si>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</si>
  <si>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수장공사</t>
    <phoneticPr fontId="9" type="noConversion"/>
  </si>
  <si>
    <t>시중가</t>
    <phoneticPr fontId="9" type="noConversion"/>
  </si>
  <si>
    <t>L003</t>
  </si>
  <si>
    <t>빨래건조대</t>
    <phoneticPr fontId="9" type="noConversion"/>
  </si>
  <si>
    <t>베란다 우수배관 트랩</t>
    <phoneticPr fontId="9" type="noConversion"/>
  </si>
  <si>
    <t>EA</t>
    <phoneticPr fontId="9" type="noConversion"/>
  </si>
  <si>
    <t> 건강보험료*12.95%</t>
    <phoneticPr fontId="24" type="noConversion"/>
  </si>
  <si>
    <t> 노무비*3.56%</t>
    <phoneticPr fontId="24" type="noConversion"/>
  </si>
  <si>
    <t>등록번호</t>
    <phoneticPr fontId="11" type="noConversion"/>
  </si>
  <si>
    <t>314-86-35718</t>
    <phoneticPr fontId="9" type="noConversion"/>
  </si>
  <si>
    <t>상 호</t>
    <phoneticPr fontId="11" type="noConversion"/>
  </si>
  <si>
    <t>㈜일성건축</t>
    <phoneticPr fontId="9" type="noConversion"/>
  </si>
  <si>
    <t>대표 이사</t>
    <phoneticPr fontId="11" type="noConversion"/>
  </si>
  <si>
    <t>상 석 희</t>
    <phoneticPr fontId="9" type="noConversion"/>
  </si>
  <si>
    <t>사업장</t>
    <phoneticPr fontId="11" type="noConversion"/>
  </si>
  <si>
    <t>대전 서구 도마6길 107 (도마동)</t>
    <phoneticPr fontId="9" type="noConversion"/>
  </si>
  <si>
    <t>업 태</t>
    <phoneticPr fontId="11" type="noConversion"/>
  </si>
  <si>
    <t>건설업</t>
    <phoneticPr fontId="9" type="noConversion"/>
  </si>
  <si>
    <t>종 목</t>
    <phoneticPr fontId="11" type="noConversion"/>
  </si>
  <si>
    <t>실내건축,인테리어공사</t>
    <phoneticPr fontId="9" type="noConversion"/>
  </si>
  <si>
    <t>TEL, FAX</t>
    <phoneticPr fontId="11" type="noConversion"/>
  </si>
  <si>
    <t>042)527-0995, 042)527-0996</t>
    <phoneticPr fontId="9" type="noConversion"/>
  </si>
  <si>
    <r>
      <rPr>
        <sz val="10"/>
        <color rgb="FF000000"/>
        <rFont val="돋움"/>
        <family val="3"/>
        <charset val="129"/>
      </rPr>
      <t>할증기준</t>
    </r>
    <phoneticPr fontId="9" type="noConversion"/>
  </si>
  <si>
    <r>
      <rPr>
        <sz val="10"/>
        <color rgb="FF000000"/>
        <rFont val="LG스마트체 Regular"/>
        <family val="3"/>
        <charset val="129"/>
      </rPr>
      <t>▼낙찰율</t>
    </r>
    <phoneticPr fontId="11" type="noConversion"/>
  </si>
  <si>
    <r>
      <rPr>
        <sz val="10"/>
        <color rgb="FF000000"/>
        <rFont val="LG스마트체 Regular"/>
        <family val="3"/>
        <charset val="129"/>
      </rPr>
      <t>▶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표준</t>
    </r>
    <r>
      <rPr>
        <sz val="10"/>
        <color rgb="FF000000"/>
        <rFont val="Arial"/>
        <family val="2"/>
      </rPr>
      <t xml:space="preserve"> Code(</t>
    </r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물정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노임</t>
    </r>
    <r>
      <rPr>
        <sz val="10"/>
        <color rgb="FF000000"/>
        <rFont val="Arial"/>
        <family val="2"/>
      </rPr>
      <t xml:space="preserve">) </t>
    </r>
    <r>
      <rPr>
        <sz val="10"/>
        <color rgb="FF000000"/>
        <rFont val="LG스마트체 Regular"/>
        <family val="3"/>
        <charset val="129"/>
      </rPr>
      <t>순서별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입력</t>
    </r>
    <r>
      <rPr>
        <sz val="10"/>
        <color rgb="FF000000"/>
        <rFont val="Arial"/>
        <family val="2"/>
      </rPr>
      <t xml:space="preserve">(Upload </t>
    </r>
    <r>
      <rPr>
        <sz val="10"/>
        <color rgb="FF000000"/>
        <rFont val="LG스마트체 Regular"/>
        <family val="3"/>
        <charset val="129"/>
      </rPr>
      <t>자동반영</t>
    </r>
    <r>
      <rPr>
        <sz val="10"/>
        <color rgb="FF000000"/>
        <rFont val="Arial"/>
        <family val="2"/>
      </rPr>
      <t>)</t>
    </r>
    <phoneticPr fontId="9" type="noConversion"/>
  </si>
  <si>
    <r>
      <rPr>
        <sz val="10"/>
        <color rgb="FF000000"/>
        <rFont val="LG스마트체 Regular"/>
        <family val="3"/>
        <charset val="129"/>
      </rPr>
      <t>주요내역</t>
    </r>
    <phoneticPr fontId="9" type="noConversion"/>
  </si>
  <si>
    <r>
      <rPr>
        <sz val="10"/>
        <color rgb="FF000000"/>
        <rFont val="LG스마트체 Regular"/>
        <family val="3"/>
        <charset val="129"/>
      </rPr>
      <t>단위</t>
    </r>
  </si>
  <si>
    <r>
      <rPr>
        <sz val="10"/>
        <color rgb="FF000000"/>
        <rFont val="LG스마트체 Regular"/>
        <family val="3"/>
        <charset val="129"/>
      </rPr>
      <t>수량</t>
    </r>
  </si>
  <si>
    <r>
      <rPr>
        <sz val="10"/>
        <color rgb="FF000000"/>
        <rFont val="LG스마트체 Regular"/>
        <family val="3"/>
        <charset val="129"/>
      </rPr>
      <t>재료비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</si>
  <si>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phoneticPr fontId="11" type="noConversion"/>
  </si>
  <si>
    <r>
      <rPr>
        <sz val="10"/>
        <color rgb="FF000000"/>
        <rFont val="LG스마트체 Regular"/>
        <family val="3"/>
        <charset val="129"/>
      </rPr>
      <t>기계경비</t>
    </r>
  </si>
  <si>
    <r>
      <rPr>
        <sz val="10"/>
        <color rgb="FF000000"/>
        <rFont val="LG스마트체 Regular"/>
        <family val="3"/>
        <charset val="129"/>
      </rPr>
      <t>기타경비</t>
    </r>
    <r>
      <rPr>
        <sz val="10"/>
        <color rgb="FF000000"/>
        <rFont val="Arial"/>
        <family val="2"/>
      </rPr>
      <t>(</t>
    </r>
    <r>
      <rPr>
        <sz val="10"/>
        <color rgb="FF000000"/>
        <rFont val="LG스마트체 Regular"/>
        <family val="3"/>
        <charset val="129"/>
      </rPr>
      <t>부자재비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</si>
  <si>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LG스마트체 Regular"/>
        <family val="3"/>
        <charset val="129"/>
      </rPr>
      <t>합계</t>
    </r>
    <phoneticPr fontId="11" type="noConversion"/>
  </si>
  <si>
    <r>
      <rPr>
        <sz val="10"/>
        <color rgb="FF000000"/>
        <rFont val="LG스마트체 Regular"/>
        <family val="3"/>
        <charset val="129"/>
      </rPr>
      <t>노무비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LG스마트체 Regular"/>
        <family val="3"/>
        <charset val="129"/>
      </rPr>
      <t>할증</t>
    </r>
    <phoneticPr fontId="9" type="noConversion"/>
  </si>
  <si>
    <r>
      <rPr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</si>
  <si>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표준단가</t>
    </r>
    <r>
      <rPr>
        <sz val="10"/>
        <color rgb="FF000000"/>
        <rFont val="Arial"/>
        <family val="2"/>
      </rPr>
      <t xml:space="preserve"> D</t>
    </r>
    <phoneticPr fontId="9" type="noConversion"/>
  </si>
  <si>
    <r>
      <rPr>
        <sz val="10"/>
        <color rgb="FF000000"/>
        <rFont val="LG스마트체 Regular"/>
        <family val="3"/>
        <charset val="129"/>
      </rPr>
      <t>표준품셈</t>
    </r>
    <r>
      <rPr>
        <sz val="10"/>
        <color rgb="FF000000"/>
        <rFont val="Arial"/>
        <family val="2"/>
      </rPr>
      <t xml:space="preserve"> E</t>
    </r>
    <phoneticPr fontId="9" type="noConversion"/>
  </si>
  <si>
    <r>
      <rPr>
        <sz val="10"/>
        <color rgb="FF000000"/>
        <rFont val="LG스마트체 Regular"/>
        <family val="3"/>
        <charset val="129"/>
      </rPr>
      <t>물가정보</t>
    </r>
    <r>
      <rPr>
        <sz val="10"/>
        <color rgb="FF000000"/>
        <rFont val="Arial"/>
        <family val="2"/>
      </rPr>
      <t xml:space="preserve"> M</t>
    </r>
    <phoneticPr fontId="9" type="noConversion"/>
  </si>
  <si>
    <r>
      <rPr>
        <sz val="10"/>
        <color rgb="FF000000"/>
        <rFont val="LG스마트체 Regular"/>
        <family val="3"/>
        <charset val="129"/>
      </rPr>
      <t>노임단가</t>
    </r>
    <r>
      <rPr>
        <sz val="10"/>
        <color rgb="FF000000"/>
        <rFont val="Arial"/>
        <family val="2"/>
      </rPr>
      <t xml:space="preserve"> L</t>
    </r>
    <phoneticPr fontId="9" type="noConversion"/>
  </si>
  <si>
    <r>
      <rPr>
        <sz val="10"/>
        <color rgb="FF000000"/>
        <rFont val="LG스마트체 Regular"/>
        <family val="3"/>
        <charset val="129"/>
      </rPr>
      <t>품목</t>
    </r>
    <phoneticPr fontId="9" type="noConversion"/>
  </si>
  <si>
    <r>
      <rPr>
        <sz val="10"/>
        <color rgb="FF000000"/>
        <rFont val="LG스마트체 Regular"/>
        <family val="3"/>
        <charset val="129"/>
      </rPr>
      <t>규격</t>
    </r>
    <phoneticPr fontId="9" type="noConversion"/>
  </si>
  <si>
    <r>
      <rPr>
        <sz val="10"/>
        <color rgb="FF000000"/>
        <rFont val="LG스마트체 Regular"/>
        <family val="3"/>
        <charset val="129"/>
      </rPr>
      <t>품셈</t>
    </r>
    <r>
      <rPr>
        <sz val="10"/>
        <color rgb="FF000000"/>
        <rFont val="Arial"/>
        <family val="2"/>
      </rPr>
      <t>/</t>
    </r>
    <r>
      <rPr>
        <sz val="10"/>
        <color rgb="FF000000"/>
        <rFont val="LG스마트체 Regular"/>
        <family val="3"/>
        <charset val="129"/>
      </rPr>
      <t>표단</t>
    </r>
    <phoneticPr fontId="9" type="noConversion"/>
  </si>
  <si>
    <r>
      <rPr>
        <sz val="10"/>
        <color rgb="FF000000"/>
        <rFont val="LG스마트체 Regular"/>
        <family val="3"/>
        <charset val="129"/>
      </rPr>
      <t>금액</t>
    </r>
  </si>
  <si>
    <r>
      <rPr>
        <sz val="10"/>
        <color rgb="FF000000"/>
        <rFont val="LG스마트체 Regular"/>
        <family val="3"/>
        <charset val="129"/>
      </rPr>
      <t>단가</t>
    </r>
    <phoneticPr fontId="11" type="noConversion"/>
  </si>
  <si>
    <r>
      <rPr>
        <sz val="10"/>
        <color rgb="FF000000"/>
        <rFont val="LG스마트체 Regular"/>
        <family val="3"/>
        <charset val="129"/>
      </rPr>
      <t>단가</t>
    </r>
  </si>
  <si>
    <t xml:space="preserve"> </t>
    <phoneticPr fontId="9" type="noConversion"/>
  </si>
  <si>
    <t> (재료비+노무비)*3.11%</t>
    <phoneticPr fontId="24" type="noConversion"/>
  </si>
  <si>
    <t>L002</t>
  </si>
  <si>
    <t>L009</t>
  </si>
  <si>
    <t>긴급보수 대응</t>
  </si>
  <si>
    <t>빨래건조대</t>
  </si>
  <si>
    <t>베란다 우수배관 트랩</t>
  </si>
  <si>
    <t>특별인부</t>
  </si>
  <si>
    <t>보통인부</t>
  </si>
  <si>
    <t>철공</t>
  </si>
  <si>
    <t>베란다용(봉형</t>
  </si>
  <si>
    <t>100A</t>
  </si>
  <si>
    <t>M/D</t>
  </si>
  <si>
    <t>Set</t>
  </si>
  <si>
    <t>EA</t>
  </si>
  <si>
    <r>
      <rPr>
        <sz val="10"/>
        <rFont val="맑은 고딕"/>
        <family val="3"/>
        <charset val="129"/>
      </rPr>
      <t>방충망</t>
    </r>
    <r>
      <rPr>
        <sz val="10"/>
        <rFont val="Arial"/>
        <family val="3"/>
      </rPr>
      <t xml:space="preserve"> AL</t>
    </r>
    <phoneticPr fontId="9" type="noConversion"/>
  </si>
  <si>
    <t>MFA, 1,000×1,000㎜, AL도장</t>
    <phoneticPr fontId="9" type="noConversion"/>
  </si>
  <si>
    <t>M020450310340103</t>
    <phoneticPr fontId="9" type="noConversion"/>
  </si>
  <si>
    <t>M2</t>
    <phoneticPr fontId="9" type="noConversion"/>
  </si>
  <si>
    <t xml:space="preserve"> 견적일 : 2026 년  07월  29일</t>
    <phoneticPr fontId="16" type="noConversion"/>
  </si>
  <si>
    <t xml:space="preserve"> 공사명 : 기숙사 및 사택 긴급 작업(건축)-5차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</si>
</sst>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.00_);_(&quot;₩&quot;* \(#,##0.00\);_(&quot;₩&quot;* &quot;-&quot;??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_-* #,##0.0_-;\-* #,##0.0_-;_-* &quot;-&quot;_-;_-@_-"/>
    <numFmt numFmtId="183" formatCode="#,###,###,###"/>
    <numFmt numFmtId="184" formatCode="_-&quot;₩&quot;* #,##0.000_-;\-&quot;₩&quot;* #,##0.000_-;_-&quot;₩&quot;* &quot;-&quot;???_-;_-@_-"/>
    <numFmt numFmtId="185" formatCode="_-&quot;₩&quot;* #,##0.0_-;\-&quot;₩&quot;* #,##0.0_-;_-&quot;₩&quot;* &quot;-&quot;?_-;_-@_-"/>
    <numFmt numFmtId="186" formatCode="0.0%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Arial"/>
      <family val="2"/>
    </font>
    <font>
      <sz val="9"/>
      <color theme="1"/>
      <name val="Malgun Gothic"/>
      <family val="3"/>
      <charset val="129"/>
    </font>
    <font>
      <sz val="10"/>
      <color rgb="FF000000"/>
      <name val="Arial"/>
      <family val="2"/>
    </font>
    <font>
      <sz val="10"/>
      <name val="Malgun Gothic"/>
      <family val="3"/>
      <charset val="129"/>
    </font>
    <font>
      <sz val="10"/>
      <name val="Arial"/>
      <family val="2"/>
    </font>
    <font>
      <sz val="10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0"/>
      <name val="맑은 고딕"/>
      <family val="3"/>
      <charset val="129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rgb="FFFF0000"/>
      <name val="맑은 고딕"/>
      <family val="2"/>
      <charset val="129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3"/>
    </font>
    <font>
      <sz val="10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0">
    <xf numFmtId="0" fontId="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2" fillId="0" borderId="0"/>
    <xf numFmtId="177" fontId="7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/>
    <xf numFmtId="0" fontId="14" fillId="0" borderId="0"/>
    <xf numFmtId="180" fontId="14" fillId="0" borderId="0" applyFont="0" applyFill="0" applyBorder="0" applyAlignment="0" applyProtection="0"/>
    <xf numFmtId="0" fontId="7" fillId="0" borderId="0">
      <alignment vertical="center"/>
    </xf>
    <xf numFmtId="9" fontId="13" fillId="0" borderId="0" applyFont="0" applyFill="0" applyBorder="0" applyAlignment="0" applyProtection="0"/>
    <xf numFmtId="0" fontId="12" fillId="0" borderId="0"/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33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0" fontId="15" fillId="0" borderId="0" xfId="6" applyFont="1" applyAlignment="1">
      <alignment vertical="center"/>
    </xf>
    <xf numFmtId="0" fontId="17" fillId="0" borderId="0" xfId="3" applyFont="1"/>
    <xf numFmtId="0" fontId="18" fillId="0" borderId="0" xfId="3" applyFont="1"/>
    <xf numFmtId="0" fontId="20" fillId="0" borderId="4" xfId="6" applyFont="1" applyBorder="1" applyAlignment="1">
      <alignment horizontal="right" vertical="center"/>
    </xf>
    <xf numFmtId="0" fontId="21" fillId="0" borderId="0" xfId="6" applyFont="1" applyAlignment="1">
      <alignment vertical="center" shrinkToFit="1"/>
    </xf>
    <xf numFmtId="0" fontId="19" fillId="0" borderId="0" xfId="6" applyFont="1" applyAlignment="1">
      <alignment horizontal="center" vertical="center" shrinkToFit="1"/>
    </xf>
    <xf numFmtId="0" fontId="21" fillId="0" borderId="5" xfId="6" applyFont="1" applyBorder="1" applyAlignment="1">
      <alignment vertical="center"/>
    </xf>
    <xf numFmtId="179" fontId="22" fillId="0" borderId="5" xfId="6" applyNumberFormat="1" applyFont="1" applyBorder="1" applyAlignment="1">
      <alignment vertical="center"/>
    </xf>
    <xf numFmtId="0" fontId="23" fillId="0" borderId="5" xfId="6" applyFont="1" applyBorder="1" applyAlignment="1">
      <alignment horizontal="right" vertical="center"/>
    </xf>
    <xf numFmtId="0" fontId="25" fillId="0" borderId="5" xfId="6" applyFont="1" applyBorder="1" applyAlignment="1">
      <alignment horizontal="right" vertical="center"/>
    </xf>
    <xf numFmtId="0" fontId="20" fillId="0" borderId="5" xfId="6" applyFont="1" applyBorder="1" applyAlignment="1">
      <alignment horizontal="right" vertical="center"/>
    </xf>
    <xf numFmtId="0" fontId="19" fillId="0" borderId="0" xfId="6" applyFont="1" applyAlignment="1">
      <alignment vertical="center" shrinkToFit="1"/>
    </xf>
    <xf numFmtId="0" fontId="20" fillId="0" borderId="6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8" xfId="6" applyFont="1" applyBorder="1" applyAlignment="1">
      <alignment horizontal="center" vertical="center"/>
    </xf>
    <xf numFmtId="0" fontId="26" fillId="0" borderId="9" xfId="6" applyFont="1" applyBorder="1" applyAlignment="1">
      <alignment horizontal="center" vertical="center"/>
    </xf>
    <xf numFmtId="0" fontId="20" fillId="0" borderId="10" xfId="6" applyFont="1" applyBorder="1" applyAlignment="1">
      <alignment vertical="center"/>
    </xf>
    <xf numFmtId="0" fontId="26" fillId="0" borderId="10" xfId="6" applyFont="1" applyBorder="1" applyAlignment="1">
      <alignment vertical="center"/>
    </xf>
    <xf numFmtId="1" fontId="26" fillId="0" borderId="10" xfId="6" applyNumberFormat="1" applyFont="1" applyBorder="1" applyAlignment="1">
      <alignment horizontal="center" vertical="center"/>
    </xf>
    <xf numFmtId="180" fontId="26" fillId="0" borderId="10" xfId="7" applyFont="1" applyBorder="1" applyAlignment="1">
      <alignment horizontal="right" vertical="center"/>
    </xf>
    <xf numFmtId="0" fontId="26" fillId="0" borderId="11" xfId="6" applyFont="1" applyBorder="1" applyAlignment="1">
      <alignment vertical="center"/>
    </xf>
    <xf numFmtId="0" fontId="26" fillId="0" borderId="12" xfId="6" applyFont="1" applyBorder="1" applyAlignment="1">
      <alignment horizontal="center" vertical="center"/>
    </xf>
    <xf numFmtId="0" fontId="26" fillId="0" borderId="13" xfId="6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/>
    </xf>
    <xf numFmtId="1" fontId="26" fillId="0" borderId="13" xfId="6" applyNumberFormat="1" applyFont="1" applyBorder="1" applyAlignment="1">
      <alignment horizontal="center" vertical="center"/>
    </xf>
    <xf numFmtId="180" fontId="26" fillId="0" borderId="13" xfId="7" applyFont="1" applyBorder="1" applyAlignment="1">
      <alignment horizontal="right" vertical="center"/>
    </xf>
    <xf numFmtId="0" fontId="26" fillId="0" borderId="14" xfId="6" quotePrefix="1" applyFont="1" applyBorder="1" applyAlignment="1">
      <alignment vertical="center"/>
    </xf>
    <xf numFmtId="0" fontId="26" fillId="0" borderId="14" xfId="6" applyFont="1" applyBorder="1" applyAlignment="1">
      <alignment vertical="center"/>
    </xf>
    <xf numFmtId="0" fontId="20" fillId="8" borderId="13" xfId="6" applyFont="1" applyFill="1" applyBorder="1" applyAlignment="1">
      <alignment vertical="center"/>
    </xf>
    <xf numFmtId="1" fontId="20" fillId="8" borderId="13" xfId="6" applyNumberFormat="1" applyFont="1" applyFill="1" applyBorder="1" applyAlignment="1">
      <alignment horizontal="center" vertical="center"/>
    </xf>
    <xf numFmtId="180" fontId="20" fillId="8" borderId="13" xfId="7" applyFont="1" applyFill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6" fillId="0" borderId="13" xfId="6" applyFont="1" applyBorder="1" applyAlignment="1">
      <alignment vertical="center"/>
    </xf>
    <xf numFmtId="180" fontId="20" fillId="0" borderId="13" xfId="7" applyFont="1" applyFill="1" applyBorder="1" applyAlignment="1">
      <alignment horizontal="right" vertical="center"/>
    </xf>
    <xf numFmtId="9" fontId="20" fillId="8" borderId="13" xfId="3" applyNumberFormat="1" applyFont="1" applyFill="1" applyBorder="1" applyAlignment="1">
      <alignment horizontal="right" vertical="center"/>
    </xf>
    <xf numFmtId="1" fontId="20" fillId="8" borderId="13" xfId="9" applyNumberFormat="1" applyFont="1" applyFill="1" applyBorder="1" applyAlignment="1">
      <alignment horizontal="center" vertical="center"/>
    </xf>
    <xf numFmtId="177" fontId="20" fillId="8" borderId="13" xfId="7" applyNumberFormat="1" applyFont="1" applyFill="1" applyBorder="1" applyAlignment="1">
      <alignment horizontal="right" vertical="center"/>
    </xf>
    <xf numFmtId="9" fontId="26" fillId="0" borderId="13" xfId="3" applyNumberFormat="1" applyFont="1" applyBorder="1" applyAlignment="1">
      <alignment horizontal="right" vertical="center"/>
    </xf>
    <xf numFmtId="1" fontId="26" fillId="0" borderId="13" xfId="9" applyNumberFormat="1" applyFont="1" applyFill="1" applyBorder="1" applyAlignment="1">
      <alignment horizontal="center" vertical="center"/>
    </xf>
    <xf numFmtId="177" fontId="20" fillId="0" borderId="13" xfId="7" applyNumberFormat="1" applyFont="1" applyFill="1" applyBorder="1" applyAlignment="1">
      <alignment horizontal="right" vertical="center"/>
    </xf>
    <xf numFmtId="0" fontId="26" fillId="0" borderId="13" xfId="3" applyFont="1" applyBorder="1" applyAlignment="1">
      <alignment vertical="center"/>
    </xf>
    <xf numFmtId="180" fontId="26" fillId="5" borderId="13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20" fillId="0" borderId="15" xfId="6" applyFont="1" applyBorder="1" applyAlignment="1">
      <alignment horizontal="center" vertical="center" textRotation="255"/>
    </xf>
    <xf numFmtId="0" fontId="20" fillId="0" borderId="16" xfId="6" applyFont="1" applyBorder="1" applyAlignment="1">
      <alignment vertical="top"/>
    </xf>
    <xf numFmtId="0" fontId="26" fillId="0" borderId="17" xfId="6" applyFont="1" applyBorder="1" applyAlignment="1">
      <alignment vertical="center"/>
    </xf>
    <xf numFmtId="0" fontId="26" fillId="0" borderId="17" xfId="6" applyFont="1" applyBorder="1" applyAlignment="1">
      <alignment horizontal="right" vertical="center"/>
    </xf>
    <xf numFmtId="0" fontId="28" fillId="0" borderId="0" xfId="10" applyFont="1"/>
    <xf numFmtId="0" fontId="19" fillId="0" borderId="0" xfId="6" applyFont="1" applyAlignment="1">
      <alignment vertical="center"/>
    </xf>
    <xf numFmtId="0" fontId="20" fillId="0" borderId="2" xfId="6" applyFont="1" applyBorder="1" applyAlignment="1">
      <alignment vertical="center"/>
    </xf>
    <xf numFmtId="0" fontId="19" fillId="0" borderId="3" xfId="6" applyFont="1" applyBorder="1" applyAlignment="1">
      <alignment horizontal="center" vertical="center"/>
    </xf>
    <xf numFmtId="0" fontId="26" fillId="0" borderId="13" xfId="8" applyFont="1" applyBorder="1" applyAlignment="1">
      <alignment horizontal="center" vertical="center"/>
    </xf>
    <xf numFmtId="178" fontId="26" fillId="0" borderId="13" xfId="5" applyFont="1" applyFill="1" applyBorder="1" applyAlignment="1">
      <alignment horizontal="right" vertical="center"/>
    </xf>
    <xf numFmtId="0" fontId="26" fillId="0" borderId="13" xfId="3" applyFont="1" applyBorder="1" applyAlignment="1">
      <alignment horizontal="left" vertical="center"/>
    </xf>
    <xf numFmtId="0" fontId="26" fillId="5" borderId="13" xfId="8" applyFont="1" applyFill="1" applyBorder="1" applyAlignment="1">
      <alignment horizontal="center" vertical="center"/>
    </xf>
    <xf numFmtId="0" fontId="26" fillId="5" borderId="13" xfId="6" applyFont="1" applyFill="1" applyBorder="1" applyAlignment="1">
      <alignment vertical="center"/>
    </xf>
    <xf numFmtId="0" fontId="26" fillId="5" borderId="13" xfId="6" applyFont="1" applyFill="1" applyBorder="1" applyAlignment="1">
      <alignment horizontal="center" vertical="center"/>
    </xf>
    <xf numFmtId="178" fontId="26" fillId="5" borderId="13" xfId="5" applyFont="1" applyFill="1" applyBorder="1" applyAlignment="1">
      <alignment horizontal="right" vertical="center"/>
    </xf>
    <xf numFmtId="49" fontId="8" fillId="2" borderId="0" xfId="0" applyNumberFormat="1" applyFont="1" applyFill="1" applyAlignment="1">
      <alignment horizontal="center" vertical="center" wrapText="1"/>
    </xf>
    <xf numFmtId="181" fontId="29" fillId="7" borderId="0" xfId="1" applyNumberFormat="1" applyFont="1" applyFill="1" applyBorder="1" applyAlignment="1">
      <alignment horizontal="center" vertical="center"/>
    </xf>
    <xf numFmtId="181" fontId="29" fillId="0" borderId="0" xfId="1" applyNumberFormat="1" applyFont="1" applyBorder="1" applyAlignment="1">
      <alignment horizontal="center" vertical="center"/>
    </xf>
    <xf numFmtId="177" fontId="35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38" fillId="0" borderId="0" xfId="1" applyFont="1" applyFill="1" applyBorder="1" applyAlignment="1">
      <alignment horizontal="center" vertical="center"/>
    </xf>
    <xf numFmtId="177" fontId="39" fillId="0" borderId="0" xfId="1" applyFont="1" applyBorder="1">
      <alignment vertical="center"/>
    </xf>
    <xf numFmtId="184" fontId="26" fillId="0" borderId="14" xfId="6" applyNumberFormat="1" applyFont="1" applyBorder="1" applyAlignment="1">
      <alignment vertical="center"/>
    </xf>
    <xf numFmtId="185" fontId="26" fillId="0" borderId="18" xfId="6" applyNumberFormat="1" applyFont="1" applyBorder="1" applyAlignment="1">
      <alignment vertical="center"/>
    </xf>
    <xf numFmtId="0" fontId="23" fillId="5" borderId="19" xfId="6" applyFont="1" applyFill="1" applyBorder="1" applyAlignment="1">
      <alignment horizontal="center" vertical="center"/>
    </xf>
    <xf numFmtId="0" fontId="23" fillId="5" borderId="20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/>
    </xf>
    <xf numFmtId="0" fontId="23" fillId="5" borderId="21" xfId="6" applyFont="1" applyFill="1" applyBorder="1" applyAlignment="1">
      <alignment vertical="center" shrinkToFit="1"/>
    </xf>
    <xf numFmtId="0" fontId="23" fillId="5" borderId="1" xfId="6" applyFont="1" applyFill="1" applyBorder="1" applyAlignment="1">
      <alignment horizontal="center" vertical="center" shrinkToFit="1"/>
    </xf>
    <xf numFmtId="0" fontId="23" fillId="0" borderId="1" xfId="6" applyFont="1" applyBorder="1" applyAlignment="1">
      <alignment horizontal="center" vertical="center"/>
    </xf>
    <xf numFmtId="0" fontId="23" fillId="0" borderId="21" xfId="6" applyFont="1" applyBorder="1" applyAlignment="1">
      <alignment vertical="center"/>
    </xf>
    <xf numFmtId="0" fontId="23" fillId="0" borderId="22" xfId="6" applyFont="1" applyBorder="1" applyAlignment="1">
      <alignment horizontal="center" vertical="center" shrinkToFit="1"/>
    </xf>
    <xf numFmtId="0" fontId="23" fillId="0" borderId="23" xfId="6" applyFont="1" applyBorder="1" applyAlignment="1">
      <alignment vertical="center" shrinkToFit="1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36" fillId="6" borderId="27" xfId="0" applyFont="1" applyFill="1" applyBorder="1" applyAlignment="1">
      <alignment horizontal="center" vertical="center"/>
    </xf>
    <xf numFmtId="0" fontId="36" fillId="6" borderId="28" xfId="0" applyFont="1" applyFill="1" applyBorder="1" applyAlignment="1">
      <alignment horizontal="center" vertical="center"/>
    </xf>
    <xf numFmtId="0" fontId="34" fillId="7" borderId="28" xfId="0" applyFont="1" applyFill="1" applyBorder="1" applyAlignment="1">
      <alignment horizontal="center" vertical="center"/>
    </xf>
    <xf numFmtId="177" fontId="36" fillId="6" borderId="28" xfId="1" applyFont="1" applyFill="1" applyBorder="1" applyAlignment="1">
      <alignment horizontal="center" vertical="center" wrapText="1"/>
    </xf>
    <xf numFmtId="177" fontId="36" fillId="0" borderId="28" xfId="1" applyFont="1" applyFill="1" applyBorder="1" applyAlignment="1">
      <alignment horizontal="center" vertical="center" wrapText="1"/>
    </xf>
    <xf numFmtId="0" fontId="42" fillId="0" borderId="0" xfId="0" applyFont="1">
      <alignment vertical="center"/>
    </xf>
    <xf numFmtId="49" fontId="36" fillId="7" borderId="28" xfId="0" applyNumberFormat="1" applyFont="1" applyFill="1" applyBorder="1" applyAlignment="1">
      <alignment horizontal="center" vertical="center" wrapText="1"/>
    </xf>
    <xf numFmtId="0" fontId="36" fillId="7" borderId="28" xfId="0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0" fillId="5" borderId="0" xfId="0" applyFont="1" applyFill="1">
      <alignment vertical="center"/>
    </xf>
    <xf numFmtId="177" fontId="36" fillId="0" borderId="0" xfId="0" applyNumberFormat="1" applyFont="1">
      <alignment vertical="center"/>
    </xf>
    <xf numFmtId="0" fontId="36" fillId="0" borderId="29" xfId="0" applyFont="1" applyBorder="1" applyAlignment="1">
      <alignment horizontal="center" vertical="center"/>
    </xf>
    <xf numFmtId="177" fontId="38" fillId="5" borderId="28" xfId="1" applyFont="1" applyFill="1" applyBorder="1" applyAlignment="1">
      <alignment horizontal="center" vertical="center" wrapText="1"/>
    </xf>
    <xf numFmtId="49" fontId="38" fillId="5" borderId="28" xfId="0" applyNumberFormat="1" applyFont="1" applyFill="1" applyBorder="1" applyAlignment="1">
      <alignment horizontal="center" vertical="center" wrapText="1"/>
    </xf>
    <xf numFmtId="177" fontId="34" fillId="5" borderId="28" xfId="1" applyFont="1" applyFill="1" applyBorder="1" applyAlignment="1">
      <alignment horizontal="center" vertical="center"/>
    </xf>
    <xf numFmtId="183" fontId="36" fillId="0" borderId="28" xfId="0" applyNumberFormat="1" applyFont="1" applyBorder="1" applyAlignment="1">
      <alignment horizontal="right" vertical="center" wrapText="1"/>
    </xf>
    <xf numFmtId="9" fontId="36" fillId="0" borderId="28" xfId="0" applyNumberFormat="1" applyFont="1" applyBorder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86" fontId="36" fillId="3" borderId="0" xfId="2" applyNumberFormat="1" applyFont="1" applyFill="1" applyAlignment="1">
      <alignment horizontal="center" vertical="center"/>
    </xf>
    <xf numFmtId="0" fontId="36" fillId="9" borderId="24" xfId="0" applyFont="1" applyFill="1" applyBorder="1">
      <alignment vertical="center"/>
    </xf>
    <xf numFmtId="0" fontId="36" fillId="9" borderId="25" xfId="0" applyFont="1" applyFill="1" applyBorder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8" xfId="27" applyFont="1" applyFill="1" applyBorder="1" applyAlignment="1">
      <alignment horizontal="center" vertical="center"/>
    </xf>
    <xf numFmtId="178" fontId="36" fillId="4" borderId="28" xfId="5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49" fontId="37" fillId="5" borderId="28" xfId="0" applyNumberFormat="1" applyFont="1" applyFill="1" applyBorder="1" applyAlignment="1">
      <alignment horizontal="center" vertical="center" wrapText="1"/>
    </xf>
    <xf numFmtId="0" fontId="40" fillId="10" borderId="0" xfId="0" applyFont="1" applyFill="1">
      <alignment vertical="center"/>
    </xf>
    <xf numFmtId="0" fontId="40" fillId="0" borderId="0" xfId="0" applyFont="1">
      <alignment vertical="center"/>
    </xf>
    <xf numFmtId="177" fontId="40" fillId="10" borderId="0" xfId="0" applyNumberFormat="1" applyFont="1" applyFill="1">
      <alignment vertical="center"/>
    </xf>
    <xf numFmtId="0" fontId="40" fillId="0" borderId="0" xfId="0" applyFont="1" applyAlignment="1">
      <alignment horizontal="center" vertical="center"/>
    </xf>
    <xf numFmtId="0" fontId="48" fillId="0" borderId="0" xfId="0" applyFont="1">
      <alignment vertical="center"/>
    </xf>
    <xf numFmtId="0" fontId="50" fillId="0" borderId="0" xfId="0" applyFont="1">
      <alignment vertical="center"/>
    </xf>
    <xf numFmtId="49" fontId="38" fillId="0" borderId="28" xfId="0" applyNumberFormat="1" applyFont="1" applyBorder="1" applyAlignment="1">
      <alignment horizontal="center" vertical="center" wrapText="1"/>
    </xf>
    <xf numFmtId="182" fontId="34" fillId="0" borderId="28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44" fillId="0" borderId="28" xfId="0" applyNumberFormat="1" applyFont="1" applyBorder="1" applyAlignment="1">
      <alignment horizontal="center" vertical="center" wrapText="1"/>
    </xf>
    <xf numFmtId="177" fontId="18" fillId="0" borderId="0" xfId="1" applyFont="1" applyAlignment="1"/>
    <xf numFmtId="184" fontId="18" fillId="0" borderId="0" xfId="3" applyNumberFormat="1" applyFont="1"/>
    <xf numFmtId="49" fontId="52" fillId="5" borderId="28" xfId="0" applyNumberFormat="1" applyFont="1" applyFill="1" applyBorder="1" applyAlignment="1">
      <alignment horizontal="center" vertical="center" wrapText="1"/>
    </xf>
    <xf numFmtId="176" fontId="36" fillId="0" borderId="0" xfId="0" applyNumberFormat="1" applyFont="1">
      <alignment vertical="center"/>
    </xf>
    <xf numFmtId="177" fontId="36" fillId="0" borderId="0" xfId="1" applyFont="1">
      <alignment vertical="center"/>
    </xf>
    <xf numFmtId="0" fontId="15" fillId="0" borderId="0" xfId="6" applyFont="1" applyAlignment="1">
      <alignment horizontal="center" vertical="center"/>
    </xf>
    <xf numFmtId="0" fontId="20" fillId="0" borderId="2" xfId="6" applyFont="1" applyBorder="1" applyAlignment="1">
      <alignment vertical="center"/>
    </xf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0" fontId="23" fillId="0" borderId="2" xfId="6" applyFont="1" applyBorder="1" applyAlignment="1">
      <alignment vertical="center"/>
    </xf>
    <xf numFmtId="0" fontId="23" fillId="0" borderId="3" xfId="6" applyFont="1" applyBorder="1" applyAlignment="1">
      <alignment vertical="center"/>
    </xf>
    <xf numFmtId="0" fontId="23" fillId="0" borderId="4" xfId="6" applyFont="1" applyBorder="1" applyAlignment="1">
      <alignment vertical="center"/>
    </xf>
    <xf numFmtId="0" fontId="21" fillId="0" borderId="0" xfId="6" applyFont="1" applyAlignment="1">
      <alignment vertical="center"/>
    </xf>
    <xf numFmtId="0" fontId="19" fillId="0" borderId="0" xfId="6" applyFont="1" applyAlignment="1">
      <alignment vertical="center"/>
    </xf>
    <xf numFmtId="177" fontId="49" fillId="0" borderId="0" xfId="1" applyFont="1" applyAlignment="1">
      <alignment vertical="center"/>
    </xf>
    <xf numFmtId="177" fontId="46" fillId="0" borderId="0" xfId="1" applyFont="1" applyAlignment="1">
      <alignment vertical="center"/>
    </xf>
    <xf numFmtId="177" fontId="47" fillId="0" borderId="0" xfId="1" applyFont="1" applyAlignment="1">
      <alignment vertical="center"/>
    </xf>
    <xf numFmtId="0" fontId="36" fillId="0" borderId="26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" borderId="25" xfId="3" applyFont="1" applyFill="1" applyBorder="1" applyAlignment="1">
      <alignment horizontal="center" vertical="center"/>
    </xf>
    <xf numFmtId="0" fontId="36" fillId="4" borderId="28" xfId="3" applyFont="1" applyFill="1" applyBorder="1" applyAlignment="1">
      <alignment horizontal="center" vertical="center"/>
    </xf>
    <xf numFmtId="177" fontId="36" fillId="4" borderId="25" xfId="27" applyFont="1" applyFill="1" applyBorder="1" applyAlignment="1">
      <alignment horizontal="center" vertical="center"/>
    </xf>
    <xf numFmtId="178" fontId="36" fillId="4" borderId="25" xfId="5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28" xfId="0" applyFont="1" applyFill="1" applyBorder="1" applyAlignment="1">
      <alignment horizontal="center" vertical="center"/>
    </xf>
    <xf numFmtId="0" fontId="36" fillId="9" borderId="25" xfId="0" applyFont="1" applyFill="1" applyBorder="1" applyAlignment="1">
      <alignment horizontal="center" vertical="center"/>
    </xf>
    <xf numFmtId="0" fontId="36" fillId="9" borderId="28" xfId="0" applyFont="1" applyFill="1" applyBorder="1" applyAlignment="1">
      <alignment horizontal="center" vertical="center"/>
    </xf>
  </cellXfs>
  <cellStyles count="30">
    <cellStyle name="백분율" xfId="2" builtinId="5"/>
    <cellStyle name="백분율 2" xfId="12" xr:uid="{00000000-0005-0000-0000-000001000000}"/>
    <cellStyle name="백분율 2 64" xfId="9" xr:uid="{00000000-0005-0000-0000-000002000000}"/>
    <cellStyle name="백분율 4" xfId="21" xr:uid="{00000000-0005-0000-0000-000003000000}"/>
    <cellStyle name="쉼표 [0]" xfId="1" builtinId="6"/>
    <cellStyle name="쉼표 [0] 17" xfId="5" xr:uid="{00000000-0005-0000-0000-000005000000}"/>
    <cellStyle name="쉼표 [0] 2" xfId="4" xr:uid="{00000000-0005-0000-0000-000006000000}"/>
    <cellStyle name="쉼표 [0] 2 2" xfId="13" xr:uid="{00000000-0005-0000-0000-000007000000}"/>
    <cellStyle name="쉼표 [0] 2 2 2" xfId="25" xr:uid="{00000000-0005-0000-0000-000008000000}"/>
    <cellStyle name="쉼표 [0] 2 2 29" xfId="15" xr:uid="{00000000-0005-0000-0000-000009000000}"/>
    <cellStyle name="쉼표 [0] 2 3" xfId="27" xr:uid="{00000000-0005-0000-0000-00000A000000}"/>
    <cellStyle name="쉼표 [0] 2 4" xfId="22" xr:uid="{00000000-0005-0000-0000-00000B000000}"/>
    <cellStyle name="쉼표 [0] 2 4 2" xfId="28" xr:uid="{00000000-0005-0000-0000-00000C000000}"/>
    <cellStyle name="쉼표 [0] 3" xfId="16" xr:uid="{00000000-0005-0000-0000-00000D000000}"/>
    <cellStyle name="쉼표 [0] 4" xfId="19" xr:uid="{00000000-0005-0000-0000-00000E000000}"/>
    <cellStyle name="쉼표 [0]_봉강빌딩신축공사" xfId="7" xr:uid="{00000000-0005-0000-0000-00000F000000}"/>
    <cellStyle name="표준" xfId="0" builtinId="0"/>
    <cellStyle name="표준 10 10 2" xfId="3" xr:uid="{00000000-0005-0000-0000-000011000000}"/>
    <cellStyle name="표준 2" xfId="8" xr:uid="{00000000-0005-0000-0000-000012000000}"/>
    <cellStyle name="표준 2 10 5" xfId="10" xr:uid="{00000000-0005-0000-0000-000013000000}"/>
    <cellStyle name="표준 2 2" xfId="23" xr:uid="{00000000-0005-0000-0000-000014000000}"/>
    <cellStyle name="표준 3" xfId="17" xr:uid="{00000000-0005-0000-0000-000015000000}"/>
    <cellStyle name="표준 4" xfId="14" xr:uid="{00000000-0005-0000-0000-000016000000}"/>
    <cellStyle name="표준 4 2" xfId="29" xr:uid="{00000000-0005-0000-0000-000017000000}"/>
    <cellStyle name="표준 5" xfId="11" xr:uid="{00000000-0005-0000-0000-000018000000}"/>
    <cellStyle name="표준 5 2" xfId="24" xr:uid="{00000000-0005-0000-0000-000019000000}"/>
    <cellStyle name="표준 6" xfId="26" xr:uid="{00000000-0005-0000-0000-00001A000000}"/>
    <cellStyle name="표준 7" xfId="18" xr:uid="{00000000-0005-0000-0000-00001B000000}"/>
    <cellStyle name="표준 8" xfId="20" xr:uid="{00000000-0005-0000-0000-00001C000000}"/>
    <cellStyle name="표준_봉강빌딩신축공사" xfId="6" xr:uid="{00000000-0005-0000-0000-00001D000000}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1" name="Picture 6" descr="도장">
          <a:extLst>
            <a:ext uri="{FF2B5EF4-FFF2-40B4-BE49-F238E27FC236}">
              <a16:creationId xmlns:a16="http://schemas.microsoft.com/office/drawing/2014/main" id="{058E98C9-7F8C-4AAD-A4A3-7DEB68BC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2" name="Picture 1" descr="세원도장">
          <a:extLst>
            <a:ext uri="{FF2B5EF4-FFF2-40B4-BE49-F238E27FC236}">
              <a16:creationId xmlns:a16="http://schemas.microsoft.com/office/drawing/2014/main" id="{FC0955F9-5952-48A3-AE36-E038733E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3" name="Picture 6" descr="도장">
          <a:extLst>
            <a:ext uri="{FF2B5EF4-FFF2-40B4-BE49-F238E27FC236}">
              <a16:creationId xmlns:a16="http://schemas.microsoft.com/office/drawing/2014/main" id="{EA26FD14-1949-4BAE-B757-8F6C049EF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34" name="Picture 1" descr="세원도장">
          <a:extLst>
            <a:ext uri="{FF2B5EF4-FFF2-40B4-BE49-F238E27FC236}">
              <a16:creationId xmlns:a16="http://schemas.microsoft.com/office/drawing/2014/main" id="{357E67B0-364F-4703-93BB-72C182E41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5" name="Picture 6" descr="도장">
          <a:extLst>
            <a:ext uri="{FF2B5EF4-FFF2-40B4-BE49-F238E27FC236}">
              <a16:creationId xmlns:a16="http://schemas.microsoft.com/office/drawing/2014/main" id="{8DCE0DB1-1BE3-4F65-B5FC-1D36C3DBD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6" name="Picture 6" descr="도장">
          <a:extLst>
            <a:ext uri="{FF2B5EF4-FFF2-40B4-BE49-F238E27FC236}">
              <a16:creationId xmlns:a16="http://schemas.microsoft.com/office/drawing/2014/main" id="{969B7BA4-4CBD-4EBC-97E3-D469973A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7" name="Picture 6" descr="도장">
          <a:extLst>
            <a:ext uri="{FF2B5EF4-FFF2-40B4-BE49-F238E27FC236}">
              <a16:creationId xmlns:a16="http://schemas.microsoft.com/office/drawing/2014/main" id="{9C01C547-279C-4626-943D-3FCF63C8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8" name="Picture 6" descr="도장">
          <a:extLst>
            <a:ext uri="{FF2B5EF4-FFF2-40B4-BE49-F238E27FC236}">
              <a16:creationId xmlns:a16="http://schemas.microsoft.com/office/drawing/2014/main" id="{4ABB0A76-5216-49CC-8D2C-CF83A000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9" name="Picture 6" descr="도장">
          <a:extLst>
            <a:ext uri="{FF2B5EF4-FFF2-40B4-BE49-F238E27FC236}">
              <a16:creationId xmlns:a16="http://schemas.microsoft.com/office/drawing/2014/main" id="{3034C227-9B82-42C7-88BA-E88E9CBB7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0" name="Picture 1" descr="세원도장">
          <a:extLst>
            <a:ext uri="{FF2B5EF4-FFF2-40B4-BE49-F238E27FC236}">
              <a16:creationId xmlns:a16="http://schemas.microsoft.com/office/drawing/2014/main" id="{1A9D569F-0749-41CD-B613-A62FEFFA1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1" name="Picture 6" descr="도장">
          <a:extLst>
            <a:ext uri="{FF2B5EF4-FFF2-40B4-BE49-F238E27FC236}">
              <a16:creationId xmlns:a16="http://schemas.microsoft.com/office/drawing/2014/main" id="{865ED73A-E592-4462-BDD5-62AA12F7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2" name="Picture 1" descr="세원도장">
          <a:extLst>
            <a:ext uri="{FF2B5EF4-FFF2-40B4-BE49-F238E27FC236}">
              <a16:creationId xmlns:a16="http://schemas.microsoft.com/office/drawing/2014/main" id="{ECB1F0F9-25A5-4585-A574-48FB7333B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3" name="Picture 1" descr="세원도장">
          <a:extLst>
            <a:ext uri="{FF2B5EF4-FFF2-40B4-BE49-F238E27FC236}">
              <a16:creationId xmlns:a16="http://schemas.microsoft.com/office/drawing/2014/main" id="{93A3416D-34C0-4C99-B5FC-804A2E8C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4" name="Picture 1" descr="세원도장">
          <a:extLst>
            <a:ext uri="{FF2B5EF4-FFF2-40B4-BE49-F238E27FC236}">
              <a16:creationId xmlns:a16="http://schemas.microsoft.com/office/drawing/2014/main" id="{29B6F34A-1233-4717-AF42-9145796B9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5" name="Picture 1" descr="세원도장">
          <a:extLst>
            <a:ext uri="{FF2B5EF4-FFF2-40B4-BE49-F238E27FC236}">
              <a16:creationId xmlns:a16="http://schemas.microsoft.com/office/drawing/2014/main" id="{DBB5F57C-7E12-433D-99BF-68BAF0E8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6" name="Picture 1" descr="세원도장">
          <a:extLst>
            <a:ext uri="{FF2B5EF4-FFF2-40B4-BE49-F238E27FC236}">
              <a16:creationId xmlns:a16="http://schemas.microsoft.com/office/drawing/2014/main" id="{1001B35F-1003-4E6D-974B-17FE61476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7" name="Picture 1" descr="세원도장">
          <a:extLst>
            <a:ext uri="{FF2B5EF4-FFF2-40B4-BE49-F238E27FC236}">
              <a16:creationId xmlns:a16="http://schemas.microsoft.com/office/drawing/2014/main" id="{63F34411-F3EB-4637-87E0-34A20400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48" name="Picture 1" descr="세원도장">
          <a:extLst>
            <a:ext uri="{FF2B5EF4-FFF2-40B4-BE49-F238E27FC236}">
              <a16:creationId xmlns:a16="http://schemas.microsoft.com/office/drawing/2014/main" id="{7AAF4DCB-A894-4067-95B0-56F346148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9" name="Picture 1" descr="세원도장">
          <a:extLst>
            <a:ext uri="{FF2B5EF4-FFF2-40B4-BE49-F238E27FC236}">
              <a16:creationId xmlns:a16="http://schemas.microsoft.com/office/drawing/2014/main" id="{9E29468A-ED88-49F8-A0E7-2FDA9719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0" name="Picture 1" descr="세원도장">
          <a:extLst>
            <a:ext uri="{FF2B5EF4-FFF2-40B4-BE49-F238E27FC236}">
              <a16:creationId xmlns:a16="http://schemas.microsoft.com/office/drawing/2014/main" id="{F1922C4A-1BBE-4C1D-AB18-05638723F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1" name="Picture 1" descr="세원도장">
          <a:extLst>
            <a:ext uri="{FF2B5EF4-FFF2-40B4-BE49-F238E27FC236}">
              <a16:creationId xmlns:a16="http://schemas.microsoft.com/office/drawing/2014/main" id="{1DF2CB34-6075-4163-885B-7FC53A6C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2" name="Picture 1" descr="세원도장">
          <a:extLst>
            <a:ext uri="{FF2B5EF4-FFF2-40B4-BE49-F238E27FC236}">
              <a16:creationId xmlns:a16="http://schemas.microsoft.com/office/drawing/2014/main" id="{DE3362A7-E449-436F-BB07-8BE54FF5A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3" name="Picture 1" descr="세원도장">
          <a:extLst>
            <a:ext uri="{FF2B5EF4-FFF2-40B4-BE49-F238E27FC236}">
              <a16:creationId xmlns:a16="http://schemas.microsoft.com/office/drawing/2014/main" id="{977EC603-C8FC-4981-96F2-8268DE30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4" name="Picture 1" descr="세원도장">
          <a:extLst>
            <a:ext uri="{FF2B5EF4-FFF2-40B4-BE49-F238E27FC236}">
              <a16:creationId xmlns:a16="http://schemas.microsoft.com/office/drawing/2014/main" id="{C50C8551-F511-46A5-9B82-9F0EDCEEB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5" name="Picture 1" descr="세원도장">
          <a:extLst>
            <a:ext uri="{FF2B5EF4-FFF2-40B4-BE49-F238E27FC236}">
              <a16:creationId xmlns:a16="http://schemas.microsoft.com/office/drawing/2014/main" id="{CE3807C0-9450-49ED-82CF-DE8E63B6C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6" name="Picture 1" descr="세원도장">
          <a:extLst>
            <a:ext uri="{FF2B5EF4-FFF2-40B4-BE49-F238E27FC236}">
              <a16:creationId xmlns:a16="http://schemas.microsoft.com/office/drawing/2014/main" id="{8CF99028-664C-4DE0-9626-0A2156793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7" name="Picture 1" descr="세원도장">
          <a:extLst>
            <a:ext uri="{FF2B5EF4-FFF2-40B4-BE49-F238E27FC236}">
              <a16:creationId xmlns:a16="http://schemas.microsoft.com/office/drawing/2014/main" id="{C85FA0EA-34DB-4B74-87DC-EAFBF9541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8" name="Picture 1" descr="세원도장">
          <a:extLst>
            <a:ext uri="{FF2B5EF4-FFF2-40B4-BE49-F238E27FC236}">
              <a16:creationId xmlns:a16="http://schemas.microsoft.com/office/drawing/2014/main" id="{CC4A5AD5-E213-4889-BCC2-24EBE3304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59" name="Picture 1" descr="세원도장">
          <a:extLst>
            <a:ext uri="{FF2B5EF4-FFF2-40B4-BE49-F238E27FC236}">
              <a16:creationId xmlns:a16="http://schemas.microsoft.com/office/drawing/2014/main" id="{5DF7F4C1-BF12-423D-A323-B501237F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0" name="Picture 1" descr="세원도장">
          <a:extLst>
            <a:ext uri="{FF2B5EF4-FFF2-40B4-BE49-F238E27FC236}">
              <a16:creationId xmlns:a16="http://schemas.microsoft.com/office/drawing/2014/main" id="{DB88BBEF-A185-4D92-8BFC-8B8DD3BBB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1" name="Picture 1" descr="세원도장">
          <a:extLst>
            <a:ext uri="{FF2B5EF4-FFF2-40B4-BE49-F238E27FC236}">
              <a16:creationId xmlns:a16="http://schemas.microsoft.com/office/drawing/2014/main" id="{52B84FF1-514B-4979-8C9E-9CB7877F8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62" name="Picture 1" descr="세원도장">
          <a:extLst>
            <a:ext uri="{FF2B5EF4-FFF2-40B4-BE49-F238E27FC236}">
              <a16:creationId xmlns:a16="http://schemas.microsoft.com/office/drawing/2014/main" id="{84592A2A-70D8-47A1-A1CF-AB648F200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3" name="Picture 1" descr="세원도장">
          <a:extLst>
            <a:ext uri="{FF2B5EF4-FFF2-40B4-BE49-F238E27FC236}">
              <a16:creationId xmlns:a16="http://schemas.microsoft.com/office/drawing/2014/main" id="{12E18103-7C9F-4213-9D86-BB2906C2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4" name="Picture 1" descr="세원도장">
          <a:extLst>
            <a:ext uri="{FF2B5EF4-FFF2-40B4-BE49-F238E27FC236}">
              <a16:creationId xmlns:a16="http://schemas.microsoft.com/office/drawing/2014/main" id="{E01F7844-DB50-4F54-947A-66D5AE5F1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5" name="Picture 6" descr="도장">
          <a:extLst>
            <a:ext uri="{FF2B5EF4-FFF2-40B4-BE49-F238E27FC236}">
              <a16:creationId xmlns:a16="http://schemas.microsoft.com/office/drawing/2014/main" id="{9D18FE64-AC71-470A-8B0E-E91C88AF6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6" name="Picture 1" descr="세원도장">
          <a:extLst>
            <a:ext uri="{FF2B5EF4-FFF2-40B4-BE49-F238E27FC236}">
              <a16:creationId xmlns:a16="http://schemas.microsoft.com/office/drawing/2014/main" id="{704C0762-0400-48E9-BE8F-F1616CE4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7" name="Picture 6" descr="도장">
          <a:extLst>
            <a:ext uri="{FF2B5EF4-FFF2-40B4-BE49-F238E27FC236}">
              <a16:creationId xmlns:a16="http://schemas.microsoft.com/office/drawing/2014/main" id="{7C2A5C9F-381D-4A52-8689-A4A72FF2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68" name="Picture 1" descr="세원도장">
          <a:extLst>
            <a:ext uri="{FF2B5EF4-FFF2-40B4-BE49-F238E27FC236}">
              <a16:creationId xmlns:a16="http://schemas.microsoft.com/office/drawing/2014/main" id="{AA667DE8-722D-4E3A-AC5F-3A3D7E2A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69" name="Picture 6" descr="도장">
          <a:extLst>
            <a:ext uri="{FF2B5EF4-FFF2-40B4-BE49-F238E27FC236}">
              <a16:creationId xmlns:a16="http://schemas.microsoft.com/office/drawing/2014/main" id="{D0473149-AB5C-44FC-891E-0EA750AD3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0" name="Picture 6" descr="도장">
          <a:extLst>
            <a:ext uri="{FF2B5EF4-FFF2-40B4-BE49-F238E27FC236}">
              <a16:creationId xmlns:a16="http://schemas.microsoft.com/office/drawing/2014/main" id="{C4FA2E6B-E52B-4F1D-8F66-8B3243FF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1" name="Picture 6" descr="도장">
          <a:extLst>
            <a:ext uri="{FF2B5EF4-FFF2-40B4-BE49-F238E27FC236}">
              <a16:creationId xmlns:a16="http://schemas.microsoft.com/office/drawing/2014/main" id="{471AD165-B3CC-4621-A7D9-815A514B2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2" name="Picture 6" descr="도장">
          <a:extLst>
            <a:ext uri="{FF2B5EF4-FFF2-40B4-BE49-F238E27FC236}">
              <a16:creationId xmlns:a16="http://schemas.microsoft.com/office/drawing/2014/main" id="{CA4E7622-0E40-4316-A468-303853E3C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3" name="Picture 6" descr="도장">
          <a:extLst>
            <a:ext uri="{FF2B5EF4-FFF2-40B4-BE49-F238E27FC236}">
              <a16:creationId xmlns:a16="http://schemas.microsoft.com/office/drawing/2014/main" id="{A98D4DE2-A8C1-4991-BE86-98C26D270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4" name="Picture 1" descr="세원도장">
          <a:extLst>
            <a:ext uri="{FF2B5EF4-FFF2-40B4-BE49-F238E27FC236}">
              <a16:creationId xmlns:a16="http://schemas.microsoft.com/office/drawing/2014/main" id="{8F013B4C-381C-4204-852F-93F5E1810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75" name="Picture 6" descr="도장">
          <a:extLst>
            <a:ext uri="{FF2B5EF4-FFF2-40B4-BE49-F238E27FC236}">
              <a16:creationId xmlns:a16="http://schemas.microsoft.com/office/drawing/2014/main" id="{96CC80A5-C030-4E56-B942-11BA5B8C1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6" name="Picture 1" descr="세원도장">
          <a:extLst>
            <a:ext uri="{FF2B5EF4-FFF2-40B4-BE49-F238E27FC236}">
              <a16:creationId xmlns:a16="http://schemas.microsoft.com/office/drawing/2014/main" id="{998196F8-FC6F-4645-8BF6-5E6B6A265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7" name="Picture 1" descr="세원도장">
          <a:extLst>
            <a:ext uri="{FF2B5EF4-FFF2-40B4-BE49-F238E27FC236}">
              <a16:creationId xmlns:a16="http://schemas.microsoft.com/office/drawing/2014/main" id="{9B0B48BE-B24B-443F-B3E7-5A630DB1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8" name="Picture 1" descr="세원도장">
          <a:extLst>
            <a:ext uri="{FF2B5EF4-FFF2-40B4-BE49-F238E27FC236}">
              <a16:creationId xmlns:a16="http://schemas.microsoft.com/office/drawing/2014/main" id="{4DA90E52-5D9E-4A60-9555-79939B9F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9" name="Picture 1" descr="세원도장">
          <a:extLst>
            <a:ext uri="{FF2B5EF4-FFF2-40B4-BE49-F238E27FC236}">
              <a16:creationId xmlns:a16="http://schemas.microsoft.com/office/drawing/2014/main" id="{772DC3DB-3B86-48D6-8BAB-B14E8A60F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80" name="Picture 1" descr="세원도장">
          <a:extLst>
            <a:ext uri="{FF2B5EF4-FFF2-40B4-BE49-F238E27FC236}">
              <a16:creationId xmlns:a16="http://schemas.microsoft.com/office/drawing/2014/main" id="{764E73DC-722B-4FE0-95FA-0D416540B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1" name="Picture 1" descr="세원도장">
          <a:extLst>
            <a:ext uri="{FF2B5EF4-FFF2-40B4-BE49-F238E27FC236}">
              <a16:creationId xmlns:a16="http://schemas.microsoft.com/office/drawing/2014/main" id="{9D4A1C3D-21F9-4350-877F-AB69BD27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2" name="Picture 1" descr="세원도장">
          <a:extLst>
            <a:ext uri="{FF2B5EF4-FFF2-40B4-BE49-F238E27FC236}">
              <a16:creationId xmlns:a16="http://schemas.microsoft.com/office/drawing/2014/main" id="{7A9AD37B-294A-4B6D-ACFE-7B72E305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3" name="Picture 1" descr="세원도장">
          <a:extLst>
            <a:ext uri="{FF2B5EF4-FFF2-40B4-BE49-F238E27FC236}">
              <a16:creationId xmlns:a16="http://schemas.microsoft.com/office/drawing/2014/main" id="{CDDEA9D1-B2DC-41A4-88EB-67553F749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4" name="Picture 1" descr="세원도장">
          <a:extLst>
            <a:ext uri="{FF2B5EF4-FFF2-40B4-BE49-F238E27FC236}">
              <a16:creationId xmlns:a16="http://schemas.microsoft.com/office/drawing/2014/main" id="{AE0416D5-585B-4437-81E3-38BC3C66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5" name="Picture 1" descr="세원도장">
          <a:extLst>
            <a:ext uri="{FF2B5EF4-FFF2-40B4-BE49-F238E27FC236}">
              <a16:creationId xmlns:a16="http://schemas.microsoft.com/office/drawing/2014/main" id="{205E2E5D-F109-47D1-88F4-11056C7C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6" name="Picture 1" descr="세원도장">
          <a:extLst>
            <a:ext uri="{FF2B5EF4-FFF2-40B4-BE49-F238E27FC236}">
              <a16:creationId xmlns:a16="http://schemas.microsoft.com/office/drawing/2014/main" id="{98CA4547-3036-445B-B608-2420CE55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7" name="Picture 1" descr="세원도장">
          <a:extLst>
            <a:ext uri="{FF2B5EF4-FFF2-40B4-BE49-F238E27FC236}">
              <a16:creationId xmlns:a16="http://schemas.microsoft.com/office/drawing/2014/main" id="{604704E9-8A49-4661-93ED-83C4E3BC4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8" name="Picture 1" descr="세원도장">
          <a:extLst>
            <a:ext uri="{FF2B5EF4-FFF2-40B4-BE49-F238E27FC236}">
              <a16:creationId xmlns:a16="http://schemas.microsoft.com/office/drawing/2014/main" id="{608F7F61-6906-4584-BEED-964EDD669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9" name="Picture 1" descr="세원도장">
          <a:extLst>
            <a:ext uri="{FF2B5EF4-FFF2-40B4-BE49-F238E27FC236}">
              <a16:creationId xmlns:a16="http://schemas.microsoft.com/office/drawing/2014/main" id="{91C0837A-E888-43AD-90A3-1BE6392F3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0" name="Picture 1" descr="세원도장">
          <a:extLst>
            <a:ext uri="{FF2B5EF4-FFF2-40B4-BE49-F238E27FC236}">
              <a16:creationId xmlns:a16="http://schemas.microsoft.com/office/drawing/2014/main" id="{F51FBD2A-2E48-4A88-A9DE-A0AB6B6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1" name="Picture 1" descr="세원도장">
          <a:extLst>
            <a:ext uri="{FF2B5EF4-FFF2-40B4-BE49-F238E27FC236}">
              <a16:creationId xmlns:a16="http://schemas.microsoft.com/office/drawing/2014/main" id="{D9DE7BD8-BA88-4490-8DFC-6FCE04F5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2" name="Picture 1" descr="세원도장">
          <a:extLst>
            <a:ext uri="{FF2B5EF4-FFF2-40B4-BE49-F238E27FC236}">
              <a16:creationId xmlns:a16="http://schemas.microsoft.com/office/drawing/2014/main" id="{D87F9C4E-7C8A-4E76-BC03-A44C0DE29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3" name="Picture 1" descr="세원도장">
          <a:extLst>
            <a:ext uri="{FF2B5EF4-FFF2-40B4-BE49-F238E27FC236}">
              <a16:creationId xmlns:a16="http://schemas.microsoft.com/office/drawing/2014/main" id="{AEB94F23-1B55-4293-83C7-39DC2609F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4" name="Picture 1" descr="세원도장">
          <a:extLst>
            <a:ext uri="{FF2B5EF4-FFF2-40B4-BE49-F238E27FC236}">
              <a16:creationId xmlns:a16="http://schemas.microsoft.com/office/drawing/2014/main" id="{9CE935B4-EC69-466E-A31B-4B9F36483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5" name="Picture 1" descr="세원도장">
          <a:extLst>
            <a:ext uri="{FF2B5EF4-FFF2-40B4-BE49-F238E27FC236}">
              <a16:creationId xmlns:a16="http://schemas.microsoft.com/office/drawing/2014/main" id="{723E2BEC-EC0F-4071-AD87-CEA8BAAA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96" name="Picture 1" descr="세원도장">
          <a:extLst>
            <a:ext uri="{FF2B5EF4-FFF2-40B4-BE49-F238E27FC236}">
              <a16:creationId xmlns:a16="http://schemas.microsoft.com/office/drawing/2014/main" id="{C1CB15FF-DD00-4576-A64A-CE45F1C2B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7" name="Picture 1" descr="세원도장">
          <a:extLst>
            <a:ext uri="{FF2B5EF4-FFF2-40B4-BE49-F238E27FC236}">
              <a16:creationId xmlns:a16="http://schemas.microsoft.com/office/drawing/2014/main" id="{213EB3DA-F7D4-4DB1-BD1E-E2F0E1D90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98" name="Picture 1" descr="세원도장">
          <a:extLst>
            <a:ext uri="{FF2B5EF4-FFF2-40B4-BE49-F238E27FC236}">
              <a16:creationId xmlns:a16="http://schemas.microsoft.com/office/drawing/2014/main" id="{D156C543-B55E-4223-AED0-43F2BEE1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99" name="Picture 6" descr="도장">
          <a:extLst>
            <a:ext uri="{FF2B5EF4-FFF2-40B4-BE49-F238E27FC236}">
              <a16:creationId xmlns:a16="http://schemas.microsoft.com/office/drawing/2014/main" id="{B19A6E49-C224-4FBB-99E4-A69FB76D3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0" name="Picture 1" descr="세원도장">
          <a:extLst>
            <a:ext uri="{FF2B5EF4-FFF2-40B4-BE49-F238E27FC236}">
              <a16:creationId xmlns:a16="http://schemas.microsoft.com/office/drawing/2014/main" id="{16727CCD-1016-4BB8-8ACE-0462C5EF2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01" name="Picture 6" descr="도장">
          <a:extLst>
            <a:ext uri="{FF2B5EF4-FFF2-40B4-BE49-F238E27FC236}">
              <a16:creationId xmlns:a16="http://schemas.microsoft.com/office/drawing/2014/main" id="{2CFD3713-F6C0-40BB-9BB8-D0E5EFF9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2" name="Picture 1" descr="세원도장">
          <a:extLst>
            <a:ext uri="{FF2B5EF4-FFF2-40B4-BE49-F238E27FC236}">
              <a16:creationId xmlns:a16="http://schemas.microsoft.com/office/drawing/2014/main" id="{EE02166A-6425-4FB9-9B2D-1137C3739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3" name="Picture 1" descr="세원도장">
          <a:extLst>
            <a:ext uri="{FF2B5EF4-FFF2-40B4-BE49-F238E27FC236}">
              <a16:creationId xmlns:a16="http://schemas.microsoft.com/office/drawing/2014/main" id="{6012E0B4-0D11-48F7-AF28-A745DBF46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4" name="Picture 1" descr="세원도장">
          <a:extLst>
            <a:ext uri="{FF2B5EF4-FFF2-40B4-BE49-F238E27FC236}">
              <a16:creationId xmlns:a16="http://schemas.microsoft.com/office/drawing/2014/main" id="{7FE1E609-E048-4540-909C-1B30E30E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5" name="Picture 1" descr="세원도장">
          <a:extLst>
            <a:ext uri="{FF2B5EF4-FFF2-40B4-BE49-F238E27FC236}">
              <a16:creationId xmlns:a16="http://schemas.microsoft.com/office/drawing/2014/main" id="{B7A21836-7598-4F48-981C-9FEB985B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06" name="Picture 1" descr="세원도장">
          <a:extLst>
            <a:ext uri="{FF2B5EF4-FFF2-40B4-BE49-F238E27FC236}">
              <a16:creationId xmlns:a16="http://schemas.microsoft.com/office/drawing/2014/main" id="{2F96AFFD-1ED2-4F45-915B-DFFAB09DB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7" name="Picture 1" descr="세원도장">
          <a:extLst>
            <a:ext uri="{FF2B5EF4-FFF2-40B4-BE49-F238E27FC236}">
              <a16:creationId xmlns:a16="http://schemas.microsoft.com/office/drawing/2014/main" id="{81DC4A76-BE22-492E-9D3C-AF2E57B16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208" name="Picture 1" descr="세원도장">
          <a:extLst>
            <a:ext uri="{FF2B5EF4-FFF2-40B4-BE49-F238E27FC236}">
              <a16:creationId xmlns:a16="http://schemas.microsoft.com/office/drawing/2014/main" id="{59EBCCD7-3F03-4988-9688-778BA6E38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9" name="Picture 1" descr="세원도장">
          <a:extLst>
            <a:ext uri="{FF2B5EF4-FFF2-40B4-BE49-F238E27FC236}">
              <a16:creationId xmlns:a16="http://schemas.microsoft.com/office/drawing/2014/main" id="{FFFD5303-B042-484C-9AD9-AAEB1882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0" name="Picture 1" descr="세원도장">
          <a:extLst>
            <a:ext uri="{FF2B5EF4-FFF2-40B4-BE49-F238E27FC236}">
              <a16:creationId xmlns:a16="http://schemas.microsoft.com/office/drawing/2014/main" id="{48415B6C-3C57-4A40-9C0A-32F9E4C7C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1" name="Picture 1" descr="세원도장">
          <a:extLst>
            <a:ext uri="{FF2B5EF4-FFF2-40B4-BE49-F238E27FC236}">
              <a16:creationId xmlns:a16="http://schemas.microsoft.com/office/drawing/2014/main" id="{6EAE962E-5802-41CC-B8D1-9203854ED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2" name="Picture 1" descr="세원도장">
          <a:extLst>
            <a:ext uri="{FF2B5EF4-FFF2-40B4-BE49-F238E27FC236}">
              <a16:creationId xmlns:a16="http://schemas.microsoft.com/office/drawing/2014/main" id="{BE07C254-7F4A-44BA-9E5A-536D569E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3" name="Picture 1" descr="세원도장">
          <a:extLst>
            <a:ext uri="{FF2B5EF4-FFF2-40B4-BE49-F238E27FC236}">
              <a16:creationId xmlns:a16="http://schemas.microsoft.com/office/drawing/2014/main" id="{D4A85246-84B7-4078-9F74-D4EEB8380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4" name="Picture 1" descr="세원도장">
          <a:extLst>
            <a:ext uri="{FF2B5EF4-FFF2-40B4-BE49-F238E27FC236}">
              <a16:creationId xmlns:a16="http://schemas.microsoft.com/office/drawing/2014/main" id="{EC97FDFA-52E2-4211-AEE8-C5F74C58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5" name="Picture 1" descr="세원도장">
          <a:extLst>
            <a:ext uri="{FF2B5EF4-FFF2-40B4-BE49-F238E27FC236}">
              <a16:creationId xmlns:a16="http://schemas.microsoft.com/office/drawing/2014/main" id="{B840D610-A976-4DB4-ACBC-8E4E5D9AD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6" name="Picture 1" descr="세원도장">
          <a:extLst>
            <a:ext uri="{FF2B5EF4-FFF2-40B4-BE49-F238E27FC236}">
              <a16:creationId xmlns:a16="http://schemas.microsoft.com/office/drawing/2014/main" id="{E44C08C8-F417-4F14-8DF9-4BB26477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7" name="Picture 1" descr="세원도장">
          <a:extLst>
            <a:ext uri="{FF2B5EF4-FFF2-40B4-BE49-F238E27FC236}">
              <a16:creationId xmlns:a16="http://schemas.microsoft.com/office/drawing/2014/main" id="{03939667-A6D4-417A-B01E-8D7380D74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8" name="Picture 1" descr="세원도장">
          <a:extLst>
            <a:ext uri="{FF2B5EF4-FFF2-40B4-BE49-F238E27FC236}">
              <a16:creationId xmlns:a16="http://schemas.microsoft.com/office/drawing/2014/main" id="{5229AFEB-276C-492E-BA4D-ADDB0781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19" name="Picture 1" descr="세원도장">
          <a:extLst>
            <a:ext uri="{FF2B5EF4-FFF2-40B4-BE49-F238E27FC236}">
              <a16:creationId xmlns:a16="http://schemas.microsoft.com/office/drawing/2014/main" id="{90E832F4-680B-4A1C-947E-7C782CD08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0" name="Picture 1" descr="세원도장">
          <a:extLst>
            <a:ext uri="{FF2B5EF4-FFF2-40B4-BE49-F238E27FC236}">
              <a16:creationId xmlns:a16="http://schemas.microsoft.com/office/drawing/2014/main" id="{B2B5B868-687E-4C64-93D2-97B3B7EE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1" name="Picture 1" descr="세원도장">
          <a:extLst>
            <a:ext uri="{FF2B5EF4-FFF2-40B4-BE49-F238E27FC236}">
              <a16:creationId xmlns:a16="http://schemas.microsoft.com/office/drawing/2014/main" id="{AA92A0F8-387E-46E1-9EEA-2E11786C3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2" name="Picture 1" descr="세원도장">
          <a:extLst>
            <a:ext uri="{FF2B5EF4-FFF2-40B4-BE49-F238E27FC236}">
              <a16:creationId xmlns:a16="http://schemas.microsoft.com/office/drawing/2014/main" id="{8FA41764-65FA-4595-A217-F2BD2BA83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3" name="Picture 1" descr="세원도장">
          <a:extLst>
            <a:ext uri="{FF2B5EF4-FFF2-40B4-BE49-F238E27FC236}">
              <a16:creationId xmlns:a16="http://schemas.microsoft.com/office/drawing/2014/main" id="{7523A4E3-1E62-4431-9373-3FEE8ADF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24" name="Picture 1" descr="세원도장">
          <a:extLst>
            <a:ext uri="{FF2B5EF4-FFF2-40B4-BE49-F238E27FC236}">
              <a16:creationId xmlns:a16="http://schemas.microsoft.com/office/drawing/2014/main" id="{76EBA27D-41F8-4F11-A6B9-9AB6DCDC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225" name="Picture 2">
          <a:extLst>
            <a:ext uri="{FF2B5EF4-FFF2-40B4-BE49-F238E27FC236}">
              <a16:creationId xmlns:a16="http://schemas.microsoft.com/office/drawing/2014/main" id="{E240417F-B298-4F03-98F3-6F67C15193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582025" y="1503589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6" name="Picture 6" descr="도장">
          <a:extLst>
            <a:ext uri="{FF2B5EF4-FFF2-40B4-BE49-F238E27FC236}">
              <a16:creationId xmlns:a16="http://schemas.microsoft.com/office/drawing/2014/main" id="{70CD4128-4986-4840-BFD6-5E0392AA3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7" name="Picture 1" descr="세원도장">
          <a:extLst>
            <a:ext uri="{FF2B5EF4-FFF2-40B4-BE49-F238E27FC236}">
              <a16:creationId xmlns:a16="http://schemas.microsoft.com/office/drawing/2014/main" id="{9104ED7E-061D-4F82-AA7C-C1EBCDA03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28" name="Picture 6" descr="도장">
          <a:extLst>
            <a:ext uri="{FF2B5EF4-FFF2-40B4-BE49-F238E27FC236}">
              <a16:creationId xmlns:a16="http://schemas.microsoft.com/office/drawing/2014/main" id="{82632FC9-851F-4EA8-A06A-CC8B709F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29" name="Picture 1" descr="세원도장">
          <a:extLst>
            <a:ext uri="{FF2B5EF4-FFF2-40B4-BE49-F238E27FC236}">
              <a16:creationId xmlns:a16="http://schemas.microsoft.com/office/drawing/2014/main" id="{AB3A9932-D76E-4784-A20D-DF089DECF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0" name="Picture 6" descr="도장">
          <a:extLst>
            <a:ext uri="{FF2B5EF4-FFF2-40B4-BE49-F238E27FC236}">
              <a16:creationId xmlns:a16="http://schemas.microsoft.com/office/drawing/2014/main" id="{1D14E10B-1730-4D52-A0CB-7F4BC2551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1" name="Picture 6" descr="도장">
          <a:extLst>
            <a:ext uri="{FF2B5EF4-FFF2-40B4-BE49-F238E27FC236}">
              <a16:creationId xmlns:a16="http://schemas.microsoft.com/office/drawing/2014/main" id="{ED43FC46-3EC4-4434-BAB8-ED0BB238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2" name="Picture 6" descr="도장">
          <a:extLst>
            <a:ext uri="{FF2B5EF4-FFF2-40B4-BE49-F238E27FC236}">
              <a16:creationId xmlns:a16="http://schemas.microsoft.com/office/drawing/2014/main" id="{150705BB-100B-452E-8CC0-AC4BD41B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3" name="Picture 6" descr="도장">
          <a:extLst>
            <a:ext uri="{FF2B5EF4-FFF2-40B4-BE49-F238E27FC236}">
              <a16:creationId xmlns:a16="http://schemas.microsoft.com/office/drawing/2014/main" id="{198F638D-AEC6-4FF0-9E6D-4B651292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4" name="Picture 6" descr="도장">
          <a:extLst>
            <a:ext uri="{FF2B5EF4-FFF2-40B4-BE49-F238E27FC236}">
              <a16:creationId xmlns:a16="http://schemas.microsoft.com/office/drawing/2014/main" id="{0E203F4F-7243-4CB5-BFAF-35B74CC9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5" name="Picture 1" descr="세원도장">
          <a:extLst>
            <a:ext uri="{FF2B5EF4-FFF2-40B4-BE49-F238E27FC236}">
              <a16:creationId xmlns:a16="http://schemas.microsoft.com/office/drawing/2014/main" id="{182352DF-28E0-4B0C-950A-78F8953B5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6" name="Picture 6" descr="도장">
          <a:extLst>
            <a:ext uri="{FF2B5EF4-FFF2-40B4-BE49-F238E27FC236}">
              <a16:creationId xmlns:a16="http://schemas.microsoft.com/office/drawing/2014/main" id="{D6597902-63D0-4351-A58D-89260C92D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237" name="Picture 1" descr="세원도장">
          <a:extLst>
            <a:ext uri="{FF2B5EF4-FFF2-40B4-BE49-F238E27FC236}">
              <a16:creationId xmlns:a16="http://schemas.microsoft.com/office/drawing/2014/main" id="{C15575FD-8E25-430B-9D78-F100722E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8" name="Picture 6" descr="도장">
          <a:extLst>
            <a:ext uri="{FF2B5EF4-FFF2-40B4-BE49-F238E27FC236}">
              <a16:creationId xmlns:a16="http://schemas.microsoft.com/office/drawing/2014/main" id="{A1911D27-B5B2-4993-9060-9509E94B6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39" name="Picture 6" descr="도장">
          <a:extLst>
            <a:ext uri="{FF2B5EF4-FFF2-40B4-BE49-F238E27FC236}">
              <a16:creationId xmlns:a16="http://schemas.microsoft.com/office/drawing/2014/main" id="{B288ABBC-6E67-4122-B88B-6AA94E619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0" name="Picture 6" descr="도장">
          <a:extLst>
            <a:ext uri="{FF2B5EF4-FFF2-40B4-BE49-F238E27FC236}">
              <a16:creationId xmlns:a16="http://schemas.microsoft.com/office/drawing/2014/main" id="{C594D106-D21E-40D6-AF52-E27BB4FD2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41" name="Picture 6" descr="도장">
          <a:extLst>
            <a:ext uri="{FF2B5EF4-FFF2-40B4-BE49-F238E27FC236}">
              <a16:creationId xmlns:a16="http://schemas.microsoft.com/office/drawing/2014/main" id="{869FD46C-6082-4F41-A727-FF88301F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1460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59418</xdr:rowOff>
    </xdr:from>
    <xdr:to>
      <xdr:col>7</xdr:col>
      <xdr:colOff>515804</xdr:colOff>
      <xdr:row>9</xdr:row>
      <xdr:rowOff>2148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128940-0947-4D70-BC64-FF1A32F800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4148"/>
        <a:stretch/>
      </xdr:blipFill>
      <xdr:spPr>
        <a:xfrm>
          <a:off x="0" y="2811815"/>
          <a:ext cx="7025649" cy="1195254"/>
        </a:xfrm>
        <a:prstGeom prst="rect">
          <a:avLst/>
        </a:prstGeom>
      </xdr:spPr>
    </xdr:pic>
    <xdr:clientData/>
  </xdr:twoCellAnchor>
  <xdr:twoCellAnchor editAs="oneCell">
    <xdr:from>
      <xdr:col>0</xdr:col>
      <xdr:colOff>13139</xdr:colOff>
      <xdr:row>9</xdr:row>
      <xdr:rowOff>174079</xdr:rowOff>
    </xdr:from>
    <xdr:to>
      <xdr:col>7</xdr:col>
      <xdr:colOff>570516</xdr:colOff>
      <xdr:row>21</xdr:row>
      <xdr:rowOff>48600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7D3A9C-6EB8-4630-A68C-2C01F879D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55"/>
        <a:stretch/>
      </xdr:blipFill>
      <xdr:spPr>
        <a:xfrm>
          <a:off x="13139" y="2065941"/>
          <a:ext cx="7067222" cy="239700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62</xdr:row>
      <xdr:rowOff>13139</xdr:rowOff>
    </xdr:from>
    <xdr:to>
      <xdr:col>6</xdr:col>
      <xdr:colOff>608286</xdr:colOff>
      <xdr:row>79</xdr:row>
      <xdr:rowOff>182947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A08107E-4FBF-409D-977C-43AB2A2EBD6B}"/>
            </a:ext>
          </a:extLst>
        </xdr:cNvPr>
        <xdr:cNvSpPr/>
      </xdr:nvSpPr>
      <xdr:spPr>
        <a:xfrm>
          <a:off x="203638" y="863162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3_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어린이 놀이터 의자 목재 교체 자재비 구입 및 가공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157357</xdr:colOff>
      <xdr:row>138</xdr:row>
      <xdr:rowOff>37920</xdr:rowOff>
    </xdr:from>
    <xdr:to>
      <xdr:col>6</xdr:col>
      <xdr:colOff>604046</xdr:colOff>
      <xdr:row>168</xdr:row>
      <xdr:rowOff>11645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B2D3ABE-A72B-4AB8-8CED-E2524D611452}"/>
            </a:ext>
          </a:extLst>
        </xdr:cNvPr>
        <xdr:cNvSpPr/>
      </xdr:nvSpPr>
      <xdr:spPr>
        <a:xfrm>
          <a:off x="157357" y="28716829"/>
          <a:ext cx="6274257" cy="62082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놀이터 운동기구 도장용 페인트 구입 명세서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249619</xdr:colOff>
      <xdr:row>63</xdr:row>
      <xdr:rowOff>124811</xdr:rowOff>
    </xdr:from>
    <xdr:to>
      <xdr:col>4</xdr:col>
      <xdr:colOff>253688</xdr:colOff>
      <xdr:row>78</xdr:row>
      <xdr:rowOff>128221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B194F3D1-4301-4BB6-852B-64C65D632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581" y="12818705"/>
          <a:ext cx="4326953" cy="3025766"/>
        </a:xfrm>
        <a:prstGeom prst="rect">
          <a:avLst/>
        </a:prstGeom>
      </xdr:spPr>
    </xdr:pic>
    <xdr:clientData/>
  </xdr:twoCellAnchor>
  <xdr:twoCellAnchor>
    <xdr:from>
      <xdr:col>0</xdr:col>
      <xdr:colOff>210207</xdr:colOff>
      <xdr:row>81</xdr:row>
      <xdr:rowOff>13138</xdr:rowOff>
    </xdr:from>
    <xdr:to>
      <xdr:col>6</xdr:col>
      <xdr:colOff>614855</xdr:colOff>
      <xdr:row>98</xdr:row>
      <xdr:rowOff>182946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9A74873A-2335-4370-B10F-4BF7863EAAD6}"/>
            </a:ext>
          </a:extLst>
        </xdr:cNvPr>
        <xdr:cNvSpPr/>
      </xdr:nvSpPr>
      <xdr:spPr>
        <a:xfrm>
          <a:off x="210207" y="12625552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4_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2-208,308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현관방화문 보수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223345</xdr:colOff>
      <xdr:row>82</xdr:row>
      <xdr:rowOff>137897</xdr:rowOff>
    </xdr:from>
    <xdr:to>
      <xdr:col>4</xdr:col>
      <xdr:colOff>274761</xdr:colOff>
      <xdr:row>98</xdr:row>
      <xdr:rowOff>50715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544B251B-F9C8-40FC-A091-011BF2E2B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307" y="16660109"/>
          <a:ext cx="4374300" cy="3136664"/>
        </a:xfrm>
        <a:prstGeom prst="rect">
          <a:avLst/>
        </a:prstGeom>
      </xdr:spPr>
    </xdr:pic>
    <xdr:clientData/>
  </xdr:twoCellAnchor>
  <xdr:twoCellAnchor>
    <xdr:from>
      <xdr:col>0</xdr:col>
      <xdr:colOff>203638</xdr:colOff>
      <xdr:row>100</xdr:row>
      <xdr:rowOff>13138</xdr:rowOff>
    </xdr:from>
    <xdr:to>
      <xdr:col>6</xdr:col>
      <xdr:colOff>608286</xdr:colOff>
      <xdr:row>117</xdr:row>
      <xdr:rowOff>182946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9083A7C2-F0AA-46BE-93D6-DDF28D8D2D5D}"/>
            </a:ext>
          </a:extLst>
        </xdr:cNvPr>
        <xdr:cNvSpPr/>
      </xdr:nvSpPr>
      <xdr:spPr>
        <a:xfrm>
          <a:off x="203638" y="16619483"/>
          <a:ext cx="6231320" cy="374332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5_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103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1-2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라인 자동문 보수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137948</xdr:colOff>
      <xdr:row>101</xdr:row>
      <xdr:rowOff>111672</xdr:rowOff>
    </xdr:from>
    <xdr:to>
      <xdr:col>5</xdr:col>
      <xdr:colOff>11964</xdr:colOff>
      <xdr:row>116</xdr:row>
      <xdr:rowOff>157655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B271F437-CC32-4304-BEA9-1BBAB04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362" y="16928224"/>
          <a:ext cx="4544550" cy="31990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542238</xdr:colOff>
      <xdr:row>140</xdr:row>
      <xdr:rowOff>81217</xdr:rowOff>
    </xdr:from>
    <xdr:to>
      <xdr:col>3</xdr:col>
      <xdr:colOff>1139244</xdr:colOff>
      <xdr:row>166</xdr:row>
      <xdr:rowOff>25362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3E5A77CF-3852-4B90-A8CB-5B78E2BB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8874" y="29175762"/>
          <a:ext cx="3532438" cy="5347418"/>
        </a:xfrm>
        <a:prstGeom prst="rect">
          <a:avLst/>
        </a:prstGeom>
      </xdr:spPr>
    </xdr:pic>
    <xdr:clientData/>
  </xdr:twoCellAnchor>
  <xdr:twoCellAnchor>
    <xdr:from>
      <xdr:col>0</xdr:col>
      <xdr:colOff>147204</xdr:colOff>
      <xdr:row>119</xdr:row>
      <xdr:rowOff>34638</xdr:rowOff>
    </xdr:from>
    <xdr:to>
      <xdr:col>6</xdr:col>
      <xdr:colOff>593893</xdr:colOff>
      <xdr:row>137</xdr:row>
      <xdr:rowOff>34637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66C4178-489F-43D0-AC19-3E82C6D8550F}"/>
            </a:ext>
          </a:extLst>
        </xdr:cNvPr>
        <xdr:cNvSpPr/>
      </xdr:nvSpPr>
      <xdr:spPr>
        <a:xfrm>
          <a:off x="147204" y="24765002"/>
          <a:ext cx="6274257" cy="37407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6_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사택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7-203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도어 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개 교체 세금계산서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183173</xdr:colOff>
      <xdr:row>24</xdr:row>
      <xdr:rowOff>-1</xdr:rowOff>
    </xdr:from>
    <xdr:to>
      <xdr:col>6</xdr:col>
      <xdr:colOff>629862</xdr:colOff>
      <xdr:row>41</xdr:row>
      <xdr:rowOff>201489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A228DF7-7D04-46C0-9556-B755C726EC71}"/>
            </a:ext>
          </a:extLst>
        </xdr:cNvPr>
        <xdr:cNvSpPr/>
      </xdr:nvSpPr>
      <xdr:spPr>
        <a:xfrm>
          <a:off x="183173" y="5037259"/>
          <a:ext cx="6271593" cy="362682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1_1&gt;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173182</xdr:colOff>
      <xdr:row>120</xdr:row>
      <xdr:rowOff>138546</xdr:rowOff>
    </xdr:from>
    <xdr:to>
      <xdr:col>5</xdr:col>
      <xdr:colOff>60614</xdr:colOff>
      <xdr:row>136</xdr:row>
      <xdr:rowOff>115605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422FC8-06C8-4D01-AA1E-A7BC694F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818" y="25076728"/>
          <a:ext cx="4563341" cy="330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1D9777-C162-4ED0-8B9D-B5F3B6722BA8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34"/>
  <sheetViews>
    <sheetView showGridLines="0" tabSelected="1" zoomScale="70" zoomScaleNormal="70" workbookViewId="0">
      <selection activeCell="A8" sqref="A8"/>
    </sheetView>
  </sheetViews>
  <sheetFormatPr defaultColWidth="9"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21" t="s">
        <v>7</v>
      </c>
      <c r="B2" s="121"/>
      <c r="C2" s="121"/>
      <c r="D2" s="121"/>
      <c r="E2" s="121"/>
      <c r="F2" s="121"/>
      <c r="G2" s="121"/>
      <c r="H2" s="1"/>
    </row>
    <row r="3" spans="1:9" ht="14.25">
      <c r="A3" s="49"/>
      <c r="B3" s="49"/>
      <c r="C3" s="49"/>
      <c r="D3" s="49"/>
      <c r="E3" s="49"/>
      <c r="F3" s="49"/>
      <c r="G3" s="49"/>
      <c r="H3" s="49"/>
    </row>
    <row r="4" spans="1:9" ht="14.25">
      <c r="A4" s="49"/>
      <c r="B4" s="49"/>
      <c r="C4" s="49"/>
      <c r="D4" s="49"/>
      <c r="E4" s="49"/>
      <c r="H4" s="49"/>
    </row>
    <row r="5" spans="1:9" ht="27" customHeight="1">
      <c r="A5" s="50" t="s">
        <v>37</v>
      </c>
      <c r="B5" s="51"/>
      <c r="C5" s="4"/>
      <c r="D5" s="49"/>
      <c r="E5" s="49"/>
      <c r="F5" s="68" t="s">
        <v>64</v>
      </c>
      <c r="G5" s="69" t="s">
        <v>65</v>
      </c>
      <c r="H5" s="49"/>
    </row>
    <row r="6" spans="1:9" ht="27" customHeight="1">
      <c r="A6" s="49"/>
      <c r="B6" s="49"/>
      <c r="C6" s="49"/>
      <c r="D6" s="49"/>
      <c r="E6" s="49"/>
      <c r="F6" s="70" t="s">
        <v>66</v>
      </c>
      <c r="G6" s="71" t="s">
        <v>67</v>
      </c>
      <c r="H6" s="49"/>
    </row>
    <row r="7" spans="1:9" ht="27" customHeight="1">
      <c r="A7" s="122" t="s">
        <v>121</v>
      </c>
      <c r="B7" s="123"/>
      <c r="C7" s="124"/>
      <c r="D7" s="49"/>
      <c r="E7" s="5"/>
      <c r="F7" s="72" t="s">
        <v>68</v>
      </c>
      <c r="G7" s="71" t="s">
        <v>69</v>
      </c>
      <c r="H7" s="49"/>
    </row>
    <row r="8" spans="1:9" ht="27" customHeight="1">
      <c r="A8" s="49"/>
      <c r="B8" s="49"/>
      <c r="C8" s="49"/>
      <c r="D8" s="49"/>
      <c r="E8" s="49"/>
      <c r="F8" s="70" t="s">
        <v>70</v>
      </c>
      <c r="G8" s="71" t="s">
        <v>71</v>
      </c>
      <c r="H8" s="49"/>
    </row>
    <row r="9" spans="1:9" ht="27" customHeight="1">
      <c r="A9" s="125" t="s">
        <v>120</v>
      </c>
      <c r="B9" s="126"/>
      <c r="C9" s="127"/>
      <c r="D9" s="49"/>
      <c r="E9" s="49"/>
      <c r="F9" s="70" t="s">
        <v>72</v>
      </c>
      <c r="G9" s="71" t="s">
        <v>73</v>
      </c>
      <c r="H9" s="49"/>
    </row>
    <row r="10" spans="1:9" ht="27" customHeight="1">
      <c r="A10" s="49"/>
      <c r="B10" s="49"/>
      <c r="C10" s="49"/>
      <c r="D10" s="49"/>
      <c r="E10" s="49"/>
      <c r="F10" s="73" t="s">
        <v>74</v>
      </c>
      <c r="G10" s="74" t="s">
        <v>75</v>
      </c>
      <c r="H10" s="49"/>
      <c r="I10" s="49"/>
    </row>
    <row r="11" spans="1:9" ht="27" customHeight="1">
      <c r="A11" s="128"/>
      <c r="B11" s="129"/>
      <c r="C11" s="129"/>
      <c r="D11" s="49"/>
      <c r="E11" s="6"/>
      <c r="F11" s="75" t="s">
        <v>76</v>
      </c>
      <c r="G11" s="76" t="s">
        <v>77</v>
      </c>
      <c r="H11" s="6"/>
    </row>
    <row r="12" spans="1:9" ht="27" customHeight="1" thickBot="1">
      <c r="A12" s="7" t="s">
        <v>8</v>
      </c>
      <c r="B12" s="7" t="str">
        <f>NUMBERSTRING(F31,1)</f>
        <v>사백오십오만육천</v>
      </c>
      <c r="C12" s="8"/>
      <c r="D12" s="9" t="s">
        <v>9</v>
      </c>
      <c r="E12" s="10" t="s">
        <v>10</v>
      </c>
      <c r="F12" s="10" t="s">
        <v>10</v>
      </c>
      <c r="G12" s="11"/>
      <c r="H12" s="12"/>
    </row>
    <row r="13" spans="1:9" ht="15.75" thickTop="1" thickBot="1">
      <c r="A13" s="49"/>
      <c r="B13" s="49"/>
      <c r="C13" s="49"/>
      <c r="D13" s="49"/>
      <c r="E13" s="49"/>
      <c r="F13" s="49"/>
      <c r="G13" s="49"/>
      <c r="H13" s="12"/>
    </row>
    <row r="14" spans="1:9" ht="33" customHeight="1" thickBot="1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 t="s">
        <v>16</v>
      </c>
      <c r="G14" s="15" t="s">
        <v>17</v>
      </c>
      <c r="H14" s="12"/>
    </row>
    <row r="15" spans="1:9" ht="33" customHeight="1" thickTop="1">
      <c r="A15" s="16"/>
      <c r="B15" s="17" t="s">
        <v>18</v>
      </c>
      <c r="C15" s="18"/>
      <c r="D15" s="19"/>
      <c r="E15" s="19"/>
      <c r="F15" s="20"/>
      <c r="G15" s="21"/>
    </row>
    <row r="16" spans="1:9" ht="33" customHeight="1">
      <c r="A16" s="22"/>
      <c r="B16" s="23" t="s">
        <v>19</v>
      </c>
      <c r="C16" s="24"/>
      <c r="D16" s="25"/>
      <c r="E16" s="25"/>
      <c r="F16" s="26">
        <f>'내역서(표준단가)'!O12</f>
        <v>437864</v>
      </c>
      <c r="G16" s="27"/>
    </row>
    <row r="17" spans="1:9" ht="33" customHeight="1">
      <c r="A17" s="22"/>
      <c r="B17" s="23" t="s">
        <v>20</v>
      </c>
      <c r="C17" s="24"/>
      <c r="D17" s="25"/>
      <c r="E17" s="25"/>
      <c r="F17" s="26">
        <f>'내역서(표준단가)'!Q12</f>
        <v>3365014</v>
      </c>
      <c r="G17" s="28"/>
      <c r="H17" s="3"/>
      <c r="I17" s="3"/>
    </row>
    <row r="18" spans="1:9" ht="33" customHeight="1">
      <c r="A18" s="22"/>
      <c r="B18" s="23" t="s">
        <v>21</v>
      </c>
      <c r="C18" s="24"/>
      <c r="D18" s="25"/>
      <c r="E18" s="25"/>
      <c r="F18" s="26">
        <f>'내역서(표준단가)'!S12+'내역서(표준단가)'!U12</f>
        <v>0</v>
      </c>
      <c r="G18" s="28"/>
      <c r="H18" s="3"/>
      <c r="I18" s="3"/>
    </row>
    <row r="19" spans="1:9" ht="33" customHeight="1">
      <c r="A19" s="22"/>
      <c r="B19" s="29" t="s">
        <v>22</v>
      </c>
      <c r="C19" s="29"/>
      <c r="D19" s="30"/>
      <c r="E19" s="30"/>
      <c r="F19" s="31">
        <f>F16+F17+F18</f>
        <v>3802878</v>
      </c>
      <c r="G19" s="28"/>
      <c r="H19" s="3"/>
      <c r="I19" s="3"/>
    </row>
    <row r="20" spans="1:9" ht="33" customHeight="1">
      <c r="A20" s="22"/>
      <c r="B20" s="32" t="s">
        <v>23</v>
      </c>
      <c r="C20" s="33"/>
      <c r="D20" s="25"/>
      <c r="E20" s="25"/>
      <c r="F20" s="34"/>
      <c r="G20" s="28"/>
      <c r="H20" s="3"/>
      <c r="I20" s="3"/>
    </row>
    <row r="21" spans="1:9" ht="33" customHeight="1">
      <c r="A21" s="22"/>
      <c r="B21" s="52" t="s">
        <v>24</v>
      </c>
      <c r="C21" s="33" t="s">
        <v>25</v>
      </c>
      <c r="D21" s="23">
        <v>1</v>
      </c>
      <c r="E21" s="23" t="s">
        <v>26</v>
      </c>
      <c r="F21" s="53">
        <f>F17*4.5%</f>
        <v>151425.63</v>
      </c>
      <c r="G21" s="28" t="s">
        <v>27</v>
      </c>
      <c r="H21" s="3"/>
      <c r="I21" s="3"/>
    </row>
    <row r="22" spans="1:9" ht="33" customHeight="1">
      <c r="A22" s="22"/>
      <c r="B22" s="55" t="s">
        <v>28</v>
      </c>
      <c r="C22" s="56" t="s">
        <v>39</v>
      </c>
      <c r="D22" s="57">
        <v>1</v>
      </c>
      <c r="E22" s="57" t="s">
        <v>26</v>
      </c>
      <c r="F22" s="58">
        <f>F17*3.545%</f>
        <v>119289.74630000001</v>
      </c>
      <c r="G22" s="28" t="s">
        <v>27</v>
      </c>
      <c r="H22" s="3"/>
      <c r="I22" s="3"/>
    </row>
    <row r="23" spans="1:9" ht="33" customHeight="1">
      <c r="A23" s="22"/>
      <c r="B23" s="52" t="s">
        <v>29</v>
      </c>
      <c r="C23" s="33" t="s">
        <v>62</v>
      </c>
      <c r="D23" s="23">
        <v>1</v>
      </c>
      <c r="E23" s="23" t="s">
        <v>26</v>
      </c>
      <c r="F23" s="53">
        <f>F22*12.95%</f>
        <v>15448.022145850002</v>
      </c>
      <c r="G23" s="28" t="s">
        <v>27</v>
      </c>
      <c r="H23" s="3"/>
      <c r="I23" s="3"/>
    </row>
    <row r="24" spans="1:9" ht="33" customHeight="1">
      <c r="A24" s="22"/>
      <c r="B24" s="52" t="s">
        <v>30</v>
      </c>
      <c r="C24" s="33" t="s">
        <v>38</v>
      </c>
      <c r="D24" s="23">
        <v>1</v>
      </c>
      <c r="E24" s="23" t="s">
        <v>26</v>
      </c>
      <c r="F24" s="53">
        <f>F17*1.01%</f>
        <v>33986.6414</v>
      </c>
      <c r="G24" s="28" t="s">
        <v>27</v>
      </c>
      <c r="H24" s="3"/>
      <c r="I24" s="3"/>
    </row>
    <row r="25" spans="1:9" ht="33" customHeight="1">
      <c r="A25" s="22"/>
      <c r="B25" s="52" t="s">
        <v>31</v>
      </c>
      <c r="C25" s="33" t="s">
        <v>63</v>
      </c>
      <c r="D25" s="23">
        <v>1</v>
      </c>
      <c r="E25" s="23" t="s">
        <v>26</v>
      </c>
      <c r="F25" s="53">
        <f>F17*3.56%</f>
        <v>119794.4984</v>
      </c>
      <c r="G25" s="28" t="s">
        <v>27</v>
      </c>
      <c r="H25" s="3"/>
      <c r="I25" s="3"/>
    </row>
    <row r="26" spans="1:9" ht="33" customHeight="1">
      <c r="A26" s="22"/>
      <c r="B26" s="52" t="s">
        <v>32</v>
      </c>
      <c r="C26" s="54" t="s">
        <v>102</v>
      </c>
      <c r="D26" s="23">
        <v>1</v>
      </c>
      <c r="E26" s="23" t="s">
        <v>26</v>
      </c>
      <c r="F26" s="53">
        <f>(F16+F17)*3.11%</f>
        <v>118269.5058</v>
      </c>
      <c r="G26" s="28" t="s">
        <v>27</v>
      </c>
      <c r="H26" s="3"/>
      <c r="I26" s="3"/>
    </row>
    <row r="27" spans="1:9" ht="33" customHeight="1">
      <c r="A27" s="22"/>
      <c r="B27" s="52" t="s">
        <v>35</v>
      </c>
      <c r="C27" s="54" t="s">
        <v>36</v>
      </c>
      <c r="D27" s="23">
        <v>1</v>
      </c>
      <c r="E27" s="23" t="s">
        <v>26</v>
      </c>
      <c r="F27" s="53">
        <f>SUM(F17+F21+F22+F23+F24+F25+F26)*5%</f>
        <v>196161.40220229252</v>
      </c>
      <c r="G27" s="28"/>
      <c r="H27" s="3"/>
      <c r="I27" s="3"/>
    </row>
    <row r="28" spans="1:9" ht="33" customHeight="1">
      <c r="A28" s="22"/>
      <c r="B28" s="29" t="s">
        <v>22</v>
      </c>
      <c r="C28" s="35"/>
      <c r="D28" s="36"/>
      <c r="E28" s="30"/>
      <c r="F28" s="37">
        <f>F21+F22+F23+F24+F25+F26+F27</f>
        <v>754375.44624814251</v>
      </c>
      <c r="G28" s="28"/>
      <c r="H28" s="3"/>
      <c r="I28" s="3"/>
    </row>
    <row r="29" spans="1:9" ht="33" customHeight="1">
      <c r="A29" s="22"/>
      <c r="B29" s="33"/>
      <c r="C29" s="38"/>
      <c r="D29" s="39"/>
      <c r="E29" s="25"/>
      <c r="F29" s="40"/>
      <c r="G29" s="28"/>
      <c r="H29" s="3"/>
      <c r="I29" s="3"/>
    </row>
    <row r="30" spans="1:9" ht="33" customHeight="1">
      <c r="A30" s="22"/>
      <c r="B30" s="41"/>
      <c r="C30" s="38"/>
      <c r="D30" s="39"/>
      <c r="E30" s="25"/>
      <c r="F30" s="42">
        <f>F19+F28+F29-1000</f>
        <v>4556253.446248142</v>
      </c>
      <c r="G30" s="28"/>
      <c r="H30" s="3"/>
      <c r="I30" s="3"/>
    </row>
    <row r="31" spans="1:9" ht="33" customHeight="1">
      <c r="A31" s="22"/>
      <c r="B31" s="29" t="s">
        <v>33</v>
      </c>
      <c r="C31" s="29"/>
      <c r="D31" s="30"/>
      <c r="E31" s="30"/>
      <c r="F31" s="43">
        <f>ROUNDDOWN(F30,-3)</f>
        <v>4556000</v>
      </c>
      <c r="G31" s="66"/>
      <c r="H31" s="3"/>
      <c r="I31" s="3"/>
    </row>
    <row r="32" spans="1:9" ht="33" customHeight="1" thickBot="1">
      <c r="A32" s="44"/>
      <c r="B32" s="45" t="s">
        <v>34</v>
      </c>
      <c r="C32" s="46"/>
      <c r="D32" s="46"/>
      <c r="E32" s="46"/>
      <c r="F32" s="47"/>
      <c r="G32" s="67"/>
      <c r="H32" s="3"/>
      <c r="I32" s="3"/>
    </row>
    <row r="33" spans="2:3" s="3" customFormat="1" ht="15.75">
      <c r="B33" s="48"/>
      <c r="C33" s="116"/>
    </row>
    <row r="34" spans="2:3" s="3" customFormat="1" ht="15.75">
      <c r="B34" s="48"/>
      <c r="C34" s="117"/>
    </row>
  </sheetData>
  <mergeCells count="4">
    <mergeCell ref="A2:G2"/>
    <mergeCell ref="A7:C7"/>
    <mergeCell ref="A9:C9"/>
    <mergeCell ref="A11:C11"/>
  </mergeCells>
  <phoneticPr fontId="9" type="noConversion"/>
  <pageMargins left="0.31496062992125984" right="0.19685039370078741" top="0.94488188976377963" bottom="0.55118110236220474" header="0.31496062992125984" footer="0.31496062992125984"/>
  <pageSetup paperSize="9" scale="61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0"/>
  <sheetViews>
    <sheetView showGridLines="0" zoomScale="85" zoomScaleNormal="85" workbookViewId="0">
      <selection activeCell="L10" sqref="L10"/>
    </sheetView>
  </sheetViews>
  <sheetFormatPr defaultColWidth="9" defaultRowHeight="12.75"/>
  <cols>
    <col min="1" max="1" width="17.625" style="88" bestFit="1" customWidth="1"/>
    <col min="2" max="5" width="18.5" style="88" hidden="1" customWidth="1"/>
    <col min="6" max="6" width="13.875" style="77" hidden="1" customWidth="1"/>
    <col min="7" max="7" width="14.5" style="77" hidden="1" customWidth="1"/>
    <col min="8" max="8" width="16.625" style="77" hidden="1" customWidth="1"/>
    <col min="9" max="9" width="11.5" style="77" hidden="1" customWidth="1"/>
    <col min="10" max="10" width="33.5" style="77" bestFit="1" customWidth="1"/>
    <col min="11" max="11" width="25" style="77" bestFit="1" customWidth="1"/>
    <col min="12" max="12" width="9.625" style="77" bestFit="1" customWidth="1"/>
    <col min="13" max="13" width="7.625" style="77" customWidth="1"/>
    <col min="14" max="14" width="11.625" style="77" bestFit="1" customWidth="1"/>
    <col min="15" max="15" width="12.5" style="77" customWidth="1"/>
    <col min="16" max="16" width="9.625" style="77" customWidth="1"/>
    <col min="17" max="17" width="13.5" style="77" bestFit="1" customWidth="1"/>
    <col min="18" max="18" width="8.5" style="77" hidden="1" customWidth="1"/>
    <col min="19" max="19" width="10.5" style="77" hidden="1" customWidth="1"/>
    <col min="20" max="20" width="9.25" style="77" customWidth="1"/>
    <col min="21" max="21" width="9.75" style="77" customWidth="1"/>
    <col min="22" max="22" width="13.5" style="77" bestFit="1" customWidth="1"/>
    <col min="23" max="23" width="10.625" style="78" bestFit="1" customWidth="1"/>
    <col min="24" max="24" width="8.5" style="77" bestFit="1" customWidth="1"/>
    <col min="25" max="16384" width="9" style="77"/>
  </cols>
  <sheetData>
    <row r="1" spans="1:24" ht="30" customHeight="1">
      <c r="A1" s="135"/>
      <c r="B1" s="135"/>
      <c r="C1" s="135"/>
      <c r="D1" s="135"/>
      <c r="E1" s="135"/>
      <c r="F1" s="135"/>
      <c r="G1" s="135"/>
      <c r="H1" s="135"/>
      <c r="I1" s="135"/>
      <c r="N1" s="78"/>
      <c r="O1" s="78" t="s">
        <v>79</v>
      </c>
      <c r="Q1" s="78" t="s">
        <v>79</v>
      </c>
      <c r="S1" s="78" t="s">
        <v>79</v>
      </c>
      <c r="U1" s="78" t="s">
        <v>79</v>
      </c>
    </row>
    <row r="2" spans="1:24" ht="30" customHeight="1" thickBot="1">
      <c r="A2" s="135"/>
      <c r="B2" s="135"/>
      <c r="C2" s="135"/>
      <c r="D2" s="135"/>
      <c r="E2" s="135"/>
      <c r="F2" s="135"/>
      <c r="G2" s="135"/>
      <c r="H2" s="135"/>
      <c r="I2" s="135"/>
      <c r="N2" s="96"/>
      <c r="O2" s="97">
        <v>0.83499999999999996</v>
      </c>
      <c r="Q2" s="97">
        <v>0.83499999999999996</v>
      </c>
      <c r="S2" s="97">
        <v>0.83499999999999996</v>
      </c>
      <c r="U2" s="97">
        <v>0.83499999999999996</v>
      </c>
    </row>
    <row r="3" spans="1:24" ht="30" customHeight="1">
      <c r="A3" s="98"/>
      <c r="B3" s="99"/>
      <c r="C3" s="99"/>
      <c r="D3" s="99"/>
      <c r="E3" s="99"/>
      <c r="F3" s="99" t="s">
        <v>80</v>
      </c>
      <c r="G3" s="99"/>
      <c r="H3" s="99"/>
      <c r="I3" s="99"/>
      <c r="J3" s="136" t="s">
        <v>81</v>
      </c>
      <c r="K3" s="136"/>
      <c r="L3" s="136" t="s">
        <v>82</v>
      </c>
      <c r="M3" s="136" t="s">
        <v>83</v>
      </c>
      <c r="N3" s="138" t="s">
        <v>84</v>
      </c>
      <c r="O3" s="138"/>
      <c r="P3" s="138" t="s">
        <v>85</v>
      </c>
      <c r="Q3" s="138"/>
      <c r="R3" s="139" t="s">
        <v>86</v>
      </c>
      <c r="S3" s="139"/>
      <c r="T3" s="139" t="s">
        <v>87</v>
      </c>
      <c r="U3" s="139"/>
      <c r="V3" s="140" t="s">
        <v>88</v>
      </c>
      <c r="W3" s="142" t="s">
        <v>89</v>
      </c>
      <c r="X3" s="133" t="s">
        <v>78</v>
      </c>
    </row>
    <row r="4" spans="1:24" ht="30" customHeight="1">
      <c r="A4" s="100" t="s">
        <v>90</v>
      </c>
      <c r="B4" s="104"/>
      <c r="C4" s="104"/>
      <c r="D4" s="104"/>
      <c r="E4" s="104"/>
      <c r="F4" s="86" t="s">
        <v>91</v>
      </c>
      <c r="G4" s="86" t="s">
        <v>92</v>
      </c>
      <c r="H4" s="86" t="s">
        <v>93</v>
      </c>
      <c r="I4" s="86" t="s">
        <v>94</v>
      </c>
      <c r="J4" s="101" t="s">
        <v>95</v>
      </c>
      <c r="K4" s="101" t="s">
        <v>96</v>
      </c>
      <c r="L4" s="137"/>
      <c r="M4" s="137"/>
      <c r="N4" s="102" t="s">
        <v>97</v>
      </c>
      <c r="O4" s="103" t="s">
        <v>98</v>
      </c>
      <c r="P4" s="102" t="s">
        <v>99</v>
      </c>
      <c r="Q4" s="103" t="s">
        <v>98</v>
      </c>
      <c r="R4" s="103" t="s">
        <v>100</v>
      </c>
      <c r="S4" s="103" t="s">
        <v>98</v>
      </c>
      <c r="T4" s="103" t="s">
        <v>100</v>
      </c>
      <c r="U4" s="103" t="s">
        <v>98</v>
      </c>
      <c r="V4" s="141"/>
      <c r="W4" s="143"/>
      <c r="X4" s="134"/>
    </row>
    <row r="5" spans="1:24" s="84" customFormat="1" ht="30" customHeight="1">
      <c r="A5" s="79" t="s">
        <v>58</v>
      </c>
      <c r="B5" s="80"/>
      <c r="C5" s="80"/>
      <c r="D5" s="80"/>
      <c r="E5" s="80"/>
      <c r="F5" s="85"/>
      <c r="G5" s="81"/>
      <c r="H5" s="81"/>
      <c r="I5" s="85" t="s">
        <v>58</v>
      </c>
      <c r="J5" s="92" t="s">
        <v>105</v>
      </c>
      <c r="K5" s="105" t="s">
        <v>108</v>
      </c>
      <c r="L5" s="93" t="s">
        <v>113</v>
      </c>
      <c r="M5" s="113">
        <v>6</v>
      </c>
      <c r="N5" s="91"/>
      <c r="O5" s="82">
        <f t="shared" ref="O5:O10" si="0">SUM(N5:N5)*M5*$O$2</f>
        <v>0</v>
      </c>
      <c r="P5" s="94">
        <v>219321</v>
      </c>
      <c r="Q5" s="82">
        <f>M5*P5</f>
        <v>1315926</v>
      </c>
      <c r="R5" s="83"/>
      <c r="S5" s="82">
        <f t="shared" ref="S5" si="1">R5*M5*$S$2</f>
        <v>0</v>
      </c>
      <c r="T5" s="83"/>
      <c r="U5" s="82">
        <f t="shared" ref="U5" si="2">T5*M5*$U$2</f>
        <v>0</v>
      </c>
      <c r="V5" s="83">
        <f t="shared" ref="V5" si="3">SUM(O5+Q5)+S5+U5</f>
        <v>1315926</v>
      </c>
      <c r="W5" s="95"/>
      <c r="X5" s="90"/>
    </row>
    <row r="6" spans="1:24" s="84" customFormat="1" ht="30" customHeight="1">
      <c r="A6" s="79" t="s">
        <v>103</v>
      </c>
      <c r="B6" s="80"/>
      <c r="C6" s="80"/>
      <c r="D6" s="80"/>
      <c r="E6" s="80"/>
      <c r="F6" s="85"/>
      <c r="G6" s="81"/>
      <c r="H6" s="81"/>
      <c r="I6" s="85"/>
      <c r="J6" s="92" t="s">
        <v>105</v>
      </c>
      <c r="K6" s="105" t="s">
        <v>109</v>
      </c>
      <c r="L6" s="93" t="s">
        <v>113</v>
      </c>
      <c r="M6" s="113">
        <v>8</v>
      </c>
      <c r="N6" s="91"/>
      <c r="O6" s="82">
        <f t="shared" si="0"/>
        <v>0</v>
      </c>
      <c r="P6" s="94">
        <v>167081</v>
      </c>
      <c r="Q6" s="82">
        <f t="shared" ref="Q6:Q10" si="4">M6*P6</f>
        <v>1336648</v>
      </c>
      <c r="R6" s="83"/>
      <c r="S6" s="82"/>
      <c r="T6" s="83"/>
      <c r="U6" s="82"/>
      <c r="V6" s="83"/>
      <c r="W6" s="95"/>
      <c r="X6" s="90"/>
    </row>
    <row r="7" spans="1:24" s="84" customFormat="1" ht="30" customHeight="1">
      <c r="A7" s="79" t="s">
        <v>104</v>
      </c>
      <c r="B7" s="80"/>
      <c r="C7" s="80"/>
      <c r="D7" s="80"/>
      <c r="E7" s="80"/>
      <c r="F7" s="85"/>
      <c r="G7" s="81"/>
      <c r="H7" s="81"/>
      <c r="I7" s="85"/>
      <c r="J7" s="92" t="s">
        <v>105</v>
      </c>
      <c r="K7" s="105" t="s">
        <v>110</v>
      </c>
      <c r="L7" s="93" t="s">
        <v>113</v>
      </c>
      <c r="M7" s="113">
        <v>3</v>
      </c>
      <c r="N7" s="91"/>
      <c r="O7" s="82">
        <f t="shared" si="0"/>
        <v>0</v>
      </c>
      <c r="P7" s="94">
        <v>237480</v>
      </c>
      <c r="Q7" s="82">
        <f t="shared" si="4"/>
        <v>712440</v>
      </c>
      <c r="R7" s="83"/>
      <c r="S7" s="82"/>
      <c r="T7" s="83"/>
      <c r="U7" s="82"/>
      <c r="V7" s="83"/>
      <c r="W7" s="95"/>
      <c r="X7" s="90"/>
    </row>
    <row r="8" spans="1:24" s="84" customFormat="1" ht="30" customHeight="1">
      <c r="A8" s="79" t="s">
        <v>118</v>
      </c>
      <c r="B8" s="80"/>
      <c r="C8" s="80"/>
      <c r="D8" s="80"/>
      <c r="E8" s="80"/>
      <c r="F8" s="85"/>
      <c r="G8" s="81"/>
      <c r="H8" s="81"/>
      <c r="I8" s="85"/>
      <c r="J8" s="118" t="s">
        <v>116</v>
      </c>
      <c r="K8" s="105" t="s">
        <v>117</v>
      </c>
      <c r="L8" s="93" t="s">
        <v>119</v>
      </c>
      <c r="M8" s="113">
        <v>7</v>
      </c>
      <c r="N8" s="91">
        <v>43712.574850299403</v>
      </c>
      <c r="O8" s="82">
        <f t="shared" si="0"/>
        <v>255500</v>
      </c>
      <c r="P8" s="94"/>
      <c r="Q8" s="82">
        <f t="shared" si="4"/>
        <v>0</v>
      </c>
      <c r="R8" s="83"/>
      <c r="S8" s="82"/>
      <c r="T8" s="83"/>
      <c r="U8" s="82"/>
      <c r="V8" s="83"/>
      <c r="W8" s="95"/>
      <c r="X8" s="90"/>
    </row>
    <row r="9" spans="1:24" s="84" customFormat="1" ht="30" customHeight="1">
      <c r="A9" s="79">
        <v>999999</v>
      </c>
      <c r="B9" s="80"/>
      <c r="C9" s="80"/>
      <c r="D9" s="80"/>
      <c r="E9" s="80"/>
      <c r="F9" s="85"/>
      <c r="G9" s="81"/>
      <c r="H9" s="81"/>
      <c r="I9" s="85"/>
      <c r="J9" s="92" t="s">
        <v>106</v>
      </c>
      <c r="K9" s="105" t="s">
        <v>111</v>
      </c>
      <c r="L9" s="93" t="s">
        <v>114</v>
      </c>
      <c r="M9" s="113">
        <v>6</v>
      </c>
      <c r="N9" s="91">
        <v>25900</v>
      </c>
      <c r="O9" s="82">
        <f t="shared" si="0"/>
        <v>129759</v>
      </c>
      <c r="P9" s="94"/>
      <c r="Q9" s="82">
        <f t="shared" si="4"/>
        <v>0</v>
      </c>
      <c r="R9" s="83"/>
      <c r="S9" s="82"/>
      <c r="T9" s="83"/>
      <c r="U9" s="82"/>
      <c r="V9" s="83"/>
      <c r="W9" s="95"/>
      <c r="X9" s="90"/>
    </row>
    <row r="10" spans="1:24" s="84" customFormat="1" ht="30" customHeight="1">
      <c r="A10" s="79">
        <v>999999</v>
      </c>
      <c r="B10" s="80"/>
      <c r="C10" s="80"/>
      <c r="D10" s="80"/>
      <c r="E10" s="80"/>
      <c r="F10" s="85"/>
      <c r="G10" s="81"/>
      <c r="H10" s="81"/>
      <c r="I10" s="85"/>
      <c r="J10" s="92" t="s">
        <v>107</v>
      </c>
      <c r="K10" s="105" t="s">
        <v>112</v>
      </c>
      <c r="L10" s="93" t="s">
        <v>115</v>
      </c>
      <c r="M10" s="113">
        <v>6</v>
      </c>
      <c r="N10" s="91">
        <v>10500</v>
      </c>
      <c r="O10" s="82">
        <f t="shared" si="0"/>
        <v>52605</v>
      </c>
      <c r="P10" s="94"/>
      <c r="Q10" s="82">
        <f t="shared" si="4"/>
        <v>0</v>
      </c>
      <c r="R10" s="83"/>
      <c r="S10" s="82"/>
      <c r="T10" s="83"/>
      <c r="U10" s="82"/>
      <c r="V10" s="83"/>
      <c r="W10" s="95"/>
      <c r="X10" s="90"/>
    </row>
    <row r="11" spans="1:24" s="84" customFormat="1" ht="30" customHeight="1">
      <c r="A11" s="79"/>
      <c r="B11" s="80"/>
      <c r="C11" s="80"/>
      <c r="D11" s="80"/>
      <c r="E11" s="80"/>
      <c r="F11" s="85"/>
      <c r="G11" s="81"/>
      <c r="H11" s="81"/>
      <c r="I11" s="85"/>
      <c r="J11" s="112"/>
      <c r="K11" s="115"/>
      <c r="L11" s="93"/>
      <c r="M11" s="113"/>
      <c r="N11" s="94"/>
      <c r="O11" s="82"/>
      <c r="P11" s="94"/>
      <c r="Q11" s="82"/>
      <c r="R11" s="83"/>
      <c r="S11" s="82"/>
      <c r="T11" s="83"/>
      <c r="U11" s="82"/>
      <c r="V11" s="83"/>
      <c r="W11" s="95"/>
      <c r="X11" s="90"/>
    </row>
    <row r="12" spans="1:24" s="87" customFormat="1" ht="30" customHeight="1">
      <c r="A12" s="106"/>
      <c r="B12" s="106"/>
      <c r="C12" s="106"/>
      <c r="D12" s="106"/>
      <c r="E12" s="106"/>
      <c r="F12" s="107"/>
      <c r="G12" s="107"/>
      <c r="H12" s="107"/>
      <c r="I12" s="107"/>
      <c r="J12" s="107"/>
      <c r="K12" s="107"/>
      <c r="L12" s="107"/>
      <c r="M12" s="107"/>
      <c r="N12" s="107"/>
      <c r="O12" s="108">
        <f>SUM(O5:O11)</f>
        <v>437864</v>
      </c>
      <c r="P12" s="107"/>
      <c r="Q12" s="108">
        <f>SUM(Q5:Q11)</f>
        <v>3365014</v>
      </c>
      <c r="R12" s="107"/>
      <c r="S12" s="108">
        <f>SUM(S5:S11)</f>
        <v>0</v>
      </c>
      <c r="T12" s="107"/>
      <c r="U12" s="108">
        <f>SUM(U5:U11)</f>
        <v>0</v>
      </c>
      <c r="V12" s="108">
        <f>SUM(V5:V11)</f>
        <v>1315926</v>
      </c>
      <c r="W12" s="109"/>
      <c r="X12" s="107"/>
    </row>
    <row r="13" spans="1:24" ht="30" customHeight="1">
      <c r="J13" s="130"/>
      <c r="K13" s="130"/>
      <c r="L13" s="130"/>
      <c r="M13" s="130"/>
      <c r="Q13" s="89"/>
    </row>
    <row r="14" spans="1:24" ht="30" customHeight="1">
      <c r="J14" s="130"/>
      <c r="K14" s="130"/>
      <c r="L14" s="130"/>
      <c r="M14" s="111"/>
      <c r="N14" s="120"/>
      <c r="V14" s="89" t="s">
        <v>101</v>
      </c>
    </row>
    <row r="15" spans="1:24" ht="30" customHeight="1">
      <c r="J15" s="130"/>
      <c r="K15" s="130"/>
      <c r="L15" s="130"/>
      <c r="M15" s="111"/>
      <c r="N15" s="120"/>
      <c r="V15" s="89" t="s">
        <v>101</v>
      </c>
    </row>
    <row r="16" spans="1:24" ht="30" customHeight="1">
      <c r="J16" s="130"/>
      <c r="K16" s="130"/>
      <c r="L16" s="130"/>
      <c r="M16" s="111"/>
      <c r="N16" s="119"/>
      <c r="V16" s="89" t="s">
        <v>101</v>
      </c>
    </row>
    <row r="17" spans="10:22" ht="30" customHeight="1">
      <c r="J17" s="130"/>
      <c r="K17" s="130"/>
      <c r="L17" s="130"/>
      <c r="M17" s="111"/>
      <c r="N17" s="119"/>
      <c r="V17" s="89" t="s">
        <v>101</v>
      </c>
    </row>
    <row r="18" spans="10:22" ht="30" customHeight="1">
      <c r="J18" s="130"/>
      <c r="K18" s="130"/>
      <c r="L18" s="130"/>
      <c r="M18" s="111"/>
      <c r="N18" s="119"/>
      <c r="V18" s="89" t="s">
        <v>101</v>
      </c>
    </row>
    <row r="19" spans="10:22" ht="30" customHeight="1">
      <c r="J19" s="131"/>
      <c r="K19" s="131"/>
      <c r="L19" s="131"/>
      <c r="M19" s="110"/>
    </row>
    <row r="20" spans="10:22" ht="30" customHeight="1">
      <c r="J20" s="132"/>
      <c r="K20" s="131"/>
      <c r="L20" s="131"/>
      <c r="M20" s="110"/>
    </row>
  </sheetData>
  <mergeCells count="20">
    <mergeCell ref="J13:M13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  <mergeCell ref="J15:L15"/>
    <mergeCell ref="J14:L14"/>
    <mergeCell ref="J19:L19"/>
    <mergeCell ref="J20:L20"/>
    <mergeCell ref="J18:L18"/>
    <mergeCell ref="J16:L16"/>
    <mergeCell ref="J17:L17"/>
  </mergeCells>
  <phoneticPr fontId="9" type="noConversion"/>
  <pageMargins left="0.7" right="0.7" top="0.75" bottom="0.75" header="0.3" footer="0.3"/>
  <pageSetup paperSize="9" scale="41" orientation="landscape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30" zoomScaleNormal="130" workbookViewId="0">
      <selection activeCell="D6" sqref="D6"/>
    </sheetView>
  </sheetViews>
  <sheetFormatPr defaultRowHeight="16.5"/>
  <cols>
    <col min="1" max="1" width="23" style="61" customWidth="1"/>
    <col min="2" max="2" width="21.6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</cols>
  <sheetData>
    <row r="1" spans="1:6" ht="18" customHeight="1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</row>
    <row r="2" spans="1:6">
      <c r="A2" s="60" t="str">
        <f>'내역서(표준단가)'!A5</f>
        <v>L003</v>
      </c>
      <c r="B2" s="61">
        <f>'내역서(표준단가)'!F5</f>
        <v>0</v>
      </c>
      <c r="C2" s="61">
        <f>'내역서(표준단가)'!G5</f>
        <v>0</v>
      </c>
      <c r="D2" s="61">
        <f>'내역서(표준단가)'!H5</f>
        <v>0</v>
      </c>
      <c r="E2" s="61" t="str">
        <f>'내역서(표준단가)'!I5</f>
        <v>L003</v>
      </c>
      <c r="F2" s="61">
        <f>'내역서(표준단가)'!M5</f>
        <v>6</v>
      </c>
    </row>
    <row r="3" spans="1:6">
      <c r="A3" s="60" t="str">
        <f>'내역서(표준단가)'!A6</f>
        <v>L002</v>
      </c>
      <c r="B3" s="61">
        <f>'내역서(표준단가)'!F6</f>
        <v>0</v>
      </c>
      <c r="C3" s="61">
        <f>'내역서(표준단가)'!G6</f>
        <v>0</v>
      </c>
      <c r="D3" s="61">
        <f>'내역서(표준단가)'!H6</f>
        <v>0</v>
      </c>
      <c r="E3" s="61">
        <f>'내역서(표준단가)'!I6</f>
        <v>0</v>
      </c>
      <c r="F3" s="61">
        <f>'내역서(표준단가)'!M6</f>
        <v>8</v>
      </c>
    </row>
    <row r="4" spans="1:6">
      <c r="A4" s="60" t="str">
        <f>'내역서(표준단가)'!A7</f>
        <v>L009</v>
      </c>
      <c r="B4" s="61">
        <f>'내역서(표준단가)'!F7</f>
        <v>0</v>
      </c>
      <c r="C4" s="61">
        <f>'내역서(표준단가)'!G7</f>
        <v>0</v>
      </c>
      <c r="D4" s="61">
        <f>'내역서(표준단가)'!H7</f>
        <v>0</v>
      </c>
      <c r="E4" s="61">
        <f>'내역서(표준단가)'!I7</f>
        <v>0</v>
      </c>
      <c r="F4" s="61">
        <f>'내역서(표준단가)'!M7</f>
        <v>3</v>
      </c>
    </row>
    <row r="5" spans="1:6">
      <c r="A5" s="60" t="str">
        <f>'내역서(표준단가)'!A8</f>
        <v>M020450310340103</v>
      </c>
      <c r="B5" s="61">
        <f>'내역서(표준단가)'!F8</f>
        <v>0</v>
      </c>
      <c r="C5" s="61">
        <f>'내역서(표준단가)'!G8</f>
        <v>0</v>
      </c>
      <c r="D5" s="61" t="str">
        <f>A5</f>
        <v>M020450310340103</v>
      </c>
      <c r="E5" s="61">
        <f>'내역서(표준단가)'!I8</f>
        <v>0</v>
      </c>
      <c r="F5" s="61">
        <f>'내역서(표준단가)'!M8</f>
        <v>7</v>
      </c>
    </row>
    <row r="6" spans="1:6">
      <c r="A6" s="60">
        <f>'내역서(표준단가)'!A9</f>
        <v>999999</v>
      </c>
      <c r="B6" s="61">
        <f>'내역서(표준단가)'!F9</f>
        <v>0</v>
      </c>
      <c r="C6" s="61">
        <f>'내역서(표준단가)'!G9</f>
        <v>0</v>
      </c>
      <c r="D6" s="61">
        <f>'내역서(표준단가)'!H9</f>
        <v>0</v>
      </c>
      <c r="E6" s="61">
        <f>'내역서(표준단가)'!I9</f>
        <v>0</v>
      </c>
      <c r="F6" s="61">
        <f>'내역서(표준단가)'!M9</f>
        <v>6</v>
      </c>
    </row>
    <row r="7" spans="1:6">
      <c r="A7" s="60">
        <f>'내역서(표준단가)'!A10</f>
        <v>999999</v>
      </c>
      <c r="B7" s="61">
        <f>'내역서(표준단가)'!F10</f>
        <v>0</v>
      </c>
      <c r="C7" s="61">
        <f>'내역서(표준단가)'!G10</f>
        <v>0</v>
      </c>
      <c r="D7" s="61">
        <f>'내역서(표준단가)'!H10</f>
        <v>0</v>
      </c>
      <c r="E7" s="61">
        <f>'내역서(표준단가)'!I10</f>
        <v>0</v>
      </c>
      <c r="F7" s="61">
        <f>'내역서(표준단가)'!M10</f>
        <v>6</v>
      </c>
    </row>
  </sheetData>
  <phoneticPr fontId="9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"/>
  <sheetViews>
    <sheetView zoomScale="110" zoomScaleNormal="110" workbookViewId="0">
      <selection activeCell="C23" sqref="C23"/>
    </sheetView>
  </sheetViews>
  <sheetFormatPr defaultRowHeight="16.5"/>
  <cols>
    <col min="1" max="1" width="10.5" bestFit="1" customWidth="1"/>
    <col min="2" max="2" width="9.375" bestFit="1" customWidth="1"/>
    <col min="3" max="3" width="29.125" bestFit="1" customWidth="1"/>
    <col min="4" max="4" width="18.25" customWidth="1"/>
    <col min="5" max="5" width="4.5" bestFit="1" customWidth="1"/>
    <col min="6" max="6" width="4.625" bestFit="1" customWidth="1"/>
    <col min="11" max="14" width="10.5" bestFit="1" customWidth="1"/>
    <col min="15" max="15" width="7.5" bestFit="1" customWidth="1"/>
    <col min="16" max="17" width="10.5" bestFit="1" customWidth="1"/>
    <col min="18" max="18" width="7.5" bestFit="1" customWidth="1"/>
  </cols>
  <sheetData>
    <row r="1" spans="1:18" ht="17.100000000000001" customHeight="1">
      <c r="A1" s="59" t="s">
        <v>40</v>
      </c>
      <c r="B1" s="59" t="s">
        <v>41</v>
      </c>
      <c r="C1" s="59" t="s">
        <v>42</v>
      </c>
      <c r="D1" s="59" t="s">
        <v>43</v>
      </c>
      <c r="E1" s="59" t="s">
        <v>6</v>
      </c>
      <c r="F1" s="59" t="s">
        <v>5</v>
      </c>
      <c r="G1" s="59" t="s">
        <v>44</v>
      </c>
      <c r="H1" s="59" t="s">
        <v>45</v>
      </c>
      <c r="I1" s="59" t="s">
        <v>46</v>
      </c>
      <c r="J1" s="59" t="s">
        <v>47</v>
      </c>
      <c r="K1" s="59" t="s">
        <v>48</v>
      </c>
      <c r="L1" s="59" t="s">
        <v>49</v>
      </c>
      <c r="M1" s="59" t="s">
        <v>50</v>
      </c>
      <c r="N1" s="59" t="s">
        <v>51</v>
      </c>
      <c r="O1" s="59" t="s">
        <v>52</v>
      </c>
      <c r="P1" s="59" t="s">
        <v>53</v>
      </c>
      <c r="Q1" s="59" t="s">
        <v>54</v>
      </c>
      <c r="R1" s="59" t="s">
        <v>55</v>
      </c>
    </row>
    <row r="2" spans="1:18" ht="17.100000000000001" customHeight="1">
      <c r="A2">
        <v>999999</v>
      </c>
      <c r="B2" s="63" t="s">
        <v>56</v>
      </c>
      <c r="C2" s="63" t="s">
        <v>57</v>
      </c>
      <c r="D2" s="63" t="s">
        <v>59</v>
      </c>
      <c r="E2" s="63" t="s">
        <v>61</v>
      </c>
      <c r="F2" s="64">
        <v>6</v>
      </c>
      <c r="G2" s="65">
        <v>25900</v>
      </c>
      <c r="M2" s="62"/>
      <c r="N2" s="62"/>
    </row>
    <row r="3" spans="1:18" ht="17.100000000000001" customHeight="1">
      <c r="A3">
        <v>999999</v>
      </c>
      <c r="B3" s="63" t="s">
        <v>56</v>
      </c>
      <c r="C3" s="63" t="s">
        <v>57</v>
      </c>
      <c r="D3" s="114" t="s">
        <v>60</v>
      </c>
      <c r="E3" s="63" t="s">
        <v>61</v>
      </c>
      <c r="F3" s="64">
        <v>6</v>
      </c>
      <c r="G3" s="65">
        <v>10500</v>
      </c>
      <c r="M3" s="62"/>
      <c r="N3" s="62"/>
    </row>
  </sheetData>
  <phoneticPr fontId="9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Upload</vt:lpstr>
      <vt:lpstr>Upload-PS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2024-04-29T00:50:53Z</cp:lastPrinted>
  <dcterms:created xsi:type="dcterms:W3CDTF">2020-09-15T23:52:51Z</dcterms:created>
  <dcterms:modified xsi:type="dcterms:W3CDTF">2026-07-29T02:37:54Z</dcterms:modified>
</cp:coreProperties>
</file>