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ieskobar/RData/Famitsu/"/>
    </mc:Choice>
  </mc:AlternateContent>
  <xr:revisionPtr revIDLastSave="0" documentId="13_ncr:1_{8C2010C1-AAC0-A94F-B8BA-9AF5F2B80EE1}" xr6:coauthVersionLast="45" xr6:coauthVersionMax="45" xr10:uidLastSave="{00000000-0000-0000-0000-000000000000}"/>
  <bookViews>
    <workbookView xWindow="40" yWindow="0" windowWidth="26540" windowHeight="18000" firstSheet="35" activeTab="38" xr2:uid="{C29713EA-CFA8-9C40-A064-31623AEBCD1B}"/>
  </bookViews>
  <sheets>
    <sheet name="Week 1 Dec 30 - Jan 5 2020" sheetId="40" r:id="rId1"/>
    <sheet name="Week 2 Jan 6 - Jan 12 2020" sheetId="39" r:id="rId2"/>
    <sheet name="Week 3 Jan 13 - Jan 19 2020" sheetId="38" r:id="rId3"/>
    <sheet name="Week 4 Jan 20 - 26 2020" sheetId="37" r:id="rId4"/>
    <sheet name="Week 5 Jan 27 - Feb 2 2020" sheetId="36" r:id="rId5"/>
    <sheet name="Week 6 Feb 3 - Feb 9 2020" sheetId="35" r:id="rId6"/>
    <sheet name="Week 7 Feb 10 - Feb 16 2020" sheetId="34" r:id="rId7"/>
    <sheet name="Week 8 Feb 17 - Feb 23 2020" sheetId="33" r:id="rId8"/>
    <sheet name="Week 9 Feb 24 - Mar 1 2020" sheetId="32" r:id="rId9"/>
    <sheet name="Week 10 Mar 2 - Mar 8 2020" sheetId="31" r:id="rId10"/>
    <sheet name="Week 11 Mar 9 - Mar 15 2020" sheetId="30" r:id="rId11"/>
    <sheet name="Week 12 Mar 16 - Mar 22 2020" sheetId="29" r:id="rId12"/>
    <sheet name="Week 13 Mar 23 - Mar 29 2020" sheetId="28" r:id="rId13"/>
    <sheet name="Week 14 Mar 30 - Apr 5 2020" sheetId="27" r:id="rId14"/>
    <sheet name="Week 15 Apr 6 - Apr 12 2020" sheetId="26" r:id="rId15"/>
    <sheet name="Week 16 Apr 13 - Apr 19 2020" sheetId="25" r:id="rId16"/>
    <sheet name="Week 17 Apr 20 - Apr 26 2020" sheetId="24" r:id="rId17"/>
    <sheet name="Week 18 Apr 27 - May 10 2020" sheetId="23" r:id="rId18"/>
    <sheet name="Week 19 May 11 - May 17 2020" sheetId="22" r:id="rId19"/>
    <sheet name="Week 20 May 18 - May 24 2020" sheetId="21" r:id="rId20"/>
    <sheet name="Week 21 May 18 - May 24 2020" sheetId="20" r:id="rId21"/>
    <sheet name="Week 22 May 25 - May 31 2020" sheetId="19" r:id="rId22"/>
    <sheet name="Week 23 June 1 - June 7 2020" sheetId="18" r:id="rId23"/>
    <sheet name="Week 24 June 8 - June 14 2020" sheetId="17" r:id="rId24"/>
    <sheet name="Week 25 June 15 - June 21 2020" sheetId="16" r:id="rId25"/>
    <sheet name="Week 26 June 22 - June 28 2020" sheetId="15" r:id="rId26"/>
    <sheet name="Week 27 June 29 - July 5 2020" sheetId="14" r:id="rId27"/>
    <sheet name="Week 28 July 6 - July 12 2020" sheetId="13" r:id="rId28"/>
    <sheet name="Week 29 July 13 - July 19 2020" sheetId="12" r:id="rId29"/>
    <sheet name="Week 30 July 20 - July 26 2020" sheetId="11" r:id="rId30"/>
    <sheet name="Week 31 July 27 - Aug 2 2020" sheetId="10" r:id="rId31"/>
    <sheet name="Week 32 Aug 3 - Aug 9 2020" sheetId="9" r:id="rId32"/>
    <sheet name="Week 33 Aug 10 - Aug 16 2020" sheetId="8" r:id="rId33"/>
    <sheet name="Week 34 Aug 17 - Aug 23 2020" sheetId="7" r:id="rId34"/>
    <sheet name="Week 35 Aug 24 - Aug 30 2020" sheetId="6" r:id="rId35"/>
    <sheet name="Week 36 Aug 31 - Sept 6 2020" sheetId="5" r:id="rId36"/>
    <sheet name="Week 37 Sept 7 - Sept 13 2020" sheetId="1" r:id="rId37"/>
    <sheet name="Week 38 Sept 14 - Sept 20 2020" sheetId="2" r:id="rId38"/>
    <sheet name="Week 39 Sept 21 - Sept 27 2020" sheetId="41" r:id="rId39"/>
    <sheet name="Total September 2020" sheetId="4" r:id="rId40"/>
    <sheet name="Sheet2" sheetId="3" r:id="rId4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2" i="4"/>
  <c r="J6" i="41"/>
  <c r="J10" i="41"/>
  <c r="J21" i="41"/>
  <c r="J29" i="41"/>
  <c r="I3" i="41"/>
  <c r="J3" i="41" s="1"/>
  <c r="I4" i="41"/>
  <c r="J4" i="41" s="1"/>
  <c r="I5" i="41"/>
  <c r="J5" i="41" s="1"/>
  <c r="I6" i="41"/>
  <c r="I7" i="41"/>
  <c r="J7" i="41" s="1"/>
  <c r="I8" i="41"/>
  <c r="J8" i="41" s="1"/>
  <c r="I9" i="41"/>
  <c r="J9" i="41" s="1"/>
  <c r="I10" i="41"/>
  <c r="I11" i="41"/>
  <c r="J11" i="41" s="1"/>
  <c r="I12" i="41"/>
  <c r="J12" i="41" s="1"/>
  <c r="I13" i="41"/>
  <c r="J13" i="41" s="1"/>
  <c r="I14" i="41"/>
  <c r="I15" i="41"/>
  <c r="I16" i="41"/>
  <c r="J16" i="41" s="1"/>
  <c r="I17" i="41"/>
  <c r="J17" i="41" s="1"/>
  <c r="I18" i="41"/>
  <c r="J18" i="41" s="1"/>
  <c r="I19" i="41"/>
  <c r="I20" i="41"/>
  <c r="J20" i="41" s="1"/>
  <c r="I21" i="41"/>
  <c r="I22" i="41"/>
  <c r="I23" i="41"/>
  <c r="J23" i="41" s="1"/>
  <c r="I24" i="41"/>
  <c r="J24" i="41" s="1"/>
  <c r="I25" i="41"/>
  <c r="I26" i="41"/>
  <c r="I27" i="41"/>
  <c r="J27" i="41" s="1"/>
  <c r="I28" i="41"/>
  <c r="I29" i="41"/>
  <c r="I30" i="41"/>
  <c r="J30" i="41" s="1"/>
  <c r="I31" i="41"/>
  <c r="J31" i="41" s="1"/>
  <c r="I2" i="41"/>
  <c r="J2" i="41" s="1"/>
  <c r="E35" i="41"/>
  <c r="E34" i="41"/>
  <c r="E33" i="41"/>
  <c r="H42" i="40" l="1"/>
  <c r="H43" i="40"/>
  <c r="H41" i="40"/>
  <c r="H40" i="40"/>
  <c r="H39" i="40"/>
  <c r="H34" i="40"/>
  <c r="H38" i="40"/>
  <c r="H35" i="40"/>
  <c r="H36" i="40"/>
  <c r="H37" i="40"/>
  <c r="H33" i="40"/>
  <c r="J2" i="40"/>
  <c r="E35" i="7"/>
  <c r="E34" i="7"/>
  <c r="E33" i="7"/>
  <c r="J30" i="7"/>
  <c r="J29" i="7"/>
  <c r="J28" i="7"/>
  <c r="J27" i="7"/>
  <c r="J26" i="7"/>
  <c r="J25" i="7"/>
  <c r="J24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8" i="7"/>
  <c r="J7" i="7"/>
  <c r="J4" i="7"/>
  <c r="J3" i="7"/>
  <c r="E35" i="8"/>
  <c r="E34" i="8"/>
  <c r="E33" i="8"/>
  <c r="J30" i="8"/>
  <c r="J29" i="8"/>
  <c r="J28" i="8"/>
  <c r="J27" i="8"/>
  <c r="J26" i="8"/>
  <c r="J25" i="8"/>
  <c r="J24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8" i="8"/>
  <c r="J7" i="8"/>
  <c r="J4" i="8"/>
  <c r="J3" i="8"/>
  <c r="E35" i="9"/>
  <c r="E34" i="9"/>
  <c r="E33" i="9"/>
  <c r="J30" i="9"/>
  <c r="J29" i="9"/>
  <c r="J28" i="9"/>
  <c r="J27" i="9"/>
  <c r="J26" i="9"/>
  <c r="J25" i="9"/>
  <c r="J24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8" i="9"/>
  <c r="J7" i="9"/>
  <c r="J4" i="9"/>
  <c r="J3" i="9"/>
  <c r="E35" i="10"/>
  <c r="E34" i="10"/>
  <c r="E33" i="10"/>
  <c r="J30" i="10"/>
  <c r="J29" i="10"/>
  <c r="J28" i="10"/>
  <c r="J27" i="10"/>
  <c r="J26" i="10"/>
  <c r="J25" i="10"/>
  <c r="J24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8" i="10"/>
  <c r="J7" i="10"/>
  <c r="J4" i="10"/>
  <c r="J3" i="10"/>
  <c r="E35" i="11"/>
  <c r="E34" i="11"/>
  <c r="E33" i="11"/>
  <c r="J30" i="11"/>
  <c r="J29" i="11"/>
  <c r="J28" i="11"/>
  <c r="J27" i="11"/>
  <c r="J26" i="11"/>
  <c r="J25" i="11"/>
  <c r="J24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8" i="11"/>
  <c r="J7" i="11"/>
  <c r="J4" i="11"/>
  <c r="J3" i="11"/>
  <c r="E35" i="12"/>
  <c r="E34" i="12"/>
  <c r="E33" i="12"/>
  <c r="J30" i="12"/>
  <c r="J29" i="12"/>
  <c r="J28" i="12"/>
  <c r="J27" i="12"/>
  <c r="J26" i="12"/>
  <c r="J25" i="12"/>
  <c r="J24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8" i="12"/>
  <c r="J7" i="12"/>
  <c r="J4" i="12"/>
  <c r="J3" i="12"/>
  <c r="E35" i="13"/>
  <c r="E34" i="13"/>
  <c r="E33" i="13"/>
  <c r="J30" i="13"/>
  <c r="J29" i="13"/>
  <c r="J28" i="13"/>
  <c r="J27" i="13"/>
  <c r="J26" i="13"/>
  <c r="J25" i="13"/>
  <c r="J24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8" i="13"/>
  <c r="J7" i="13"/>
  <c r="J4" i="13"/>
  <c r="J3" i="13"/>
  <c r="E35" i="14"/>
  <c r="E34" i="14"/>
  <c r="E33" i="14"/>
  <c r="J30" i="14"/>
  <c r="J29" i="14"/>
  <c r="J28" i="14"/>
  <c r="J27" i="14"/>
  <c r="J26" i="14"/>
  <c r="J25" i="14"/>
  <c r="J24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8" i="14"/>
  <c r="J7" i="14"/>
  <c r="J4" i="14"/>
  <c r="J3" i="14"/>
  <c r="E35" i="15"/>
  <c r="E34" i="15"/>
  <c r="E33" i="15"/>
  <c r="J30" i="15"/>
  <c r="J29" i="15"/>
  <c r="J28" i="15"/>
  <c r="J27" i="15"/>
  <c r="J26" i="15"/>
  <c r="J25" i="15"/>
  <c r="J24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8" i="15"/>
  <c r="J7" i="15"/>
  <c r="J4" i="15"/>
  <c r="J3" i="15"/>
  <c r="E35" i="16"/>
  <c r="E34" i="16"/>
  <c r="E33" i="16"/>
  <c r="J30" i="16"/>
  <c r="J29" i="16"/>
  <c r="J28" i="16"/>
  <c r="J27" i="16"/>
  <c r="J26" i="16"/>
  <c r="J25" i="16"/>
  <c r="J24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8" i="16"/>
  <c r="J7" i="16"/>
  <c r="J4" i="16"/>
  <c r="J3" i="16"/>
  <c r="E35" i="17"/>
  <c r="E34" i="17"/>
  <c r="E33" i="17"/>
  <c r="J30" i="17"/>
  <c r="J29" i="17"/>
  <c r="J28" i="17"/>
  <c r="J27" i="17"/>
  <c r="J26" i="17"/>
  <c r="J25" i="17"/>
  <c r="J24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8" i="17"/>
  <c r="J7" i="17"/>
  <c r="J4" i="17"/>
  <c r="J3" i="17"/>
  <c r="E35" i="18"/>
  <c r="E34" i="18"/>
  <c r="E33" i="18"/>
  <c r="J30" i="18"/>
  <c r="J29" i="18"/>
  <c r="J28" i="18"/>
  <c r="J27" i="18"/>
  <c r="J26" i="18"/>
  <c r="J25" i="18"/>
  <c r="J24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8" i="18"/>
  <c r="J7" i="18"/>
  <c r="J4" i="18"/>
  <c r="J3" i="18"/>
  <c r="E35" i="19"/>
  <c r="E34" i="19"/>
  <c r="E33" i="19"/>
  <c r="J30" i="19"/>
  <c r="J29" i="19"/>
  <c r="J28" i="19"/>
  <c r="J27" i="19"/>
  <c r="J26" i="19"/>
  <c r="J25" i="19"/>
  <c r="J24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8" i="19"/>
  <c r="J7" i="19"/>
  <c r="J4" i="19"/>
  <c r="J3" i="19"/>
  <c r="E35" i="20"/>
  <c r="E34" i="20"/>
  <c r="E33" i="20"/>
  <c r="J30" i="20"/>
  <c r="J29" i="20"/>
  <c r="J28" i="20"/>
  <c r="J27" i="20"/>
  <c r="J26" i="20"/>
  <c r="J25" i="20"/>
  <c r="J24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8" i="20"/>
  <c r="J7" i="20"/>
  <c r="J4" i="20"/>
  <c r="J3" i="20"/>
  <c r="E35" i="21"/>
  <c r="E34" i="21"/>
  <c r="E33" i="21"/>
  <c r="J30" i="21"/>
  <c r="J29" i="21"/>
  <c r="J28" i="21"/>
  <c r="J27" i="21"/>
  <c r="J26" i="21"/>
  <c r="J25" i="21"/>
  <c r="J24" i="21"/>
  <c r="J22" i="21"/>
  <c r="J21" i="21"/>
  <c r="J20" i="21"/>
  <c r="J19" i="21"/>
  <c r="J18" i="21"/>
  <c r="J17" i="21"/>
  <c r="J16" i="21"/>
  <c r="J15" i="21"/>
  <c r="J14" i="21"/>
  <c r="J13" i="21"/>
  <c r="J12" i="21"/>
  <c r="J11" i="21"/>
  <c r="J10" i="21"/>
  <c r="J8" i="21"/>
  <c r="J7" i="21"/>
  <c r="J4" i="21"/>
  <c r="J3" i="21"/>
  <c r="E35" i="22"/>
  <c r="E34" i="22"/>
  <c r="E33" i="22"/>
  <c r="J30" i="22"/>
  <c r="J29" i="22"/>
  <c r="J28" i="22"/>
  <c r="J27" i="22"/>
  <c r="J26" i="22"/>
  <c r="J25" i="22"/>
  <c r="J24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8" i="22"/>
  <c r="J7" i="22"/>
  <c r="J4" i="22"/>
  <c r="J3" i="22"/>
  <c r="E35" i="23"/>
  <c r="E34" i="23"/>
  <c r="E33" i="23"/>
  <c r="J30" i="23"/>
  <c r="J29" i="23"/>
  <c r="J28" i="23"/>
  <c r="J27" i="23"/>
  <c r="J26" i="23"/>
  <c r="J25" i="23"/>
  <c r="J24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8" i="23"/>
  <c r="J7" i="23"/>
  <c r="J4" i="23"/>
  <c r="J3" i="23"/>
  <c r="E35" i="24"/>
  <c r="E34" i="24"/>
  <c r="E33" i="24"/>
  <c r="J30" i="24"/>
  <c r="J29" i="24"/>
  <c r="J28" i="24"/>
  <c r="J27" i="24"/>
  <c r="J26" i="24"/>
  <c r="J25" i="24"/>
  <c r="J24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8" i="24"/>
  <c r="J7" i="24"/>
  <c r="J4" i="24"/>
  <c r="J3" i="24"/>
  <c r="E35" i="25"/>
  <c r="E34" i="25"/>
  <c r="E33" i="25"/>
  <c r="J30" i="25"/>
  <c r="J29" i="25"/>
  <c r="J28" i="25"/>
  <c r="J27" i="25"/>
  <c r="J26" i="25"/>
  <c r="J25" i="25"/>
  <c r="J24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8" i="25"/>
  <c r="J7" i="25"/>
  <c r="J4" i="25"/>
  <c r="J3" i="25"/>
  <c r="E35" i="26"/>
  <c r="E34" i="26"/>
  <c r="E33" i="26"/>
  <c r="J30" i="26"/>
  <c r="J29" i="26"/>
  <c r="J28" i="26"/>
  <c r="J27" i="26"/>
  <c r="J26" i="26"/>
  <c r="J25" i="26"/>
  <c r="J24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8" i="26"/>
  <c r="J7" i="26"/>
  <c r="J4" i="26"/>
  <c r="J3" i="26"/>
  <c r="E35" i="27"/>
  <c r="E34" i="27"/>
  <c r="E33" i="27"/>
  <c r="J30" i="27"/>
  <c r="J29" i="27"/>
  <c r="J28" i="27"/>
  <c r="J27" i="27"/>
  <c r="J26" i="27"/>
  <c r="J25" i="27"/>
  <c r="J24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8" i="27"/>
  <c r="J7" i="27"/>
  <c r="J4" i="27"/>
  <c r="J3" i="27"/>
  <c r="E35" i="28"/>
  <c r="E34" i="28"/>
  <c r="E33" i="28"/>
  <c r="J30" i="28"/>
  <c r="J29" i="28"/>
  <c r="J28" i="28"/>
  <c r="J27" i="28"/>
  <c r="J26" i="28"/>
  <c r="J25" i="28"/>
  <c r="J24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8" i="28"/>
  <c r="J7" i="28"/>
  <c r="J4" i="28"/>
  <c r="J3" i="28"/>
  <c r="E35" i="29"/>
  <c r="E34" i="29"/>
  <c r="E33" i="29"/>
  <c r="J30" i="29"/>
  <c r="J29" i="29"/>
  <c r="J28" i="29"/>
  <c r="J27" i="29"/>
  <c r="J26" i="29"/>
  <c r="J25" i="29"/>
  <c r="J24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8" i="29"/>
  <c r="J7" i="29"/>
  <c r="J4" i="29"/>
  <c r="J3" i="29"/>
  <c r="E35" i="30"/>
  <c r="E34" i="30"/>
  <c r="E33" i="30"/>
  <c r="J30" i="30"/>
  <c r="J29" i="30"/>
  <c r="J28" i="30"/>
  <c r="J27" i="30"/>
  <c r="J26" i="30"/>
  <c r="J25" i="30"/>
  <c r="J24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8" i="30"/>
  <c r="J7" i="30"/>
  <c r="J4" i="30"/>
  <c r="J3" i="30"/>
  <c r="E35" i="31"/>
  <c r="E34" i="31"/>
  <c r="E33" i="31"/>
  <c r="J30" i="31"/>
  <c r="J29" i="31"/>
  <c r="J28" i="31"/>
  <c r="J27" i="31"/>
  <c r="J26" i="31"/>
  <c r="J25" i="31"/>
  <c r="J24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8" i="31"/>
  <c r="J7" i="31"/>
  <c r="J4" i="31"/>
  <c r="J3" i="31"/>
  <c r="E35" i="32"/>
  <c r="E34" i="32"/>
  <c r="E33" i="32"/>
  <c r="J30" i="32"/>
  <c r="J29" i="32"/>
  <c r="J28" i="32"/>
  <c r="J27" i="32"/>
  <c r="J26" i="32"/>
  <c r="J25" i="32"/>
  <c r="J24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8" i="32"/>
  <c r="J7" i="32"/>
  <c r="J4" i="32"/>
  <c r="J3" i="32"/>
  <c r="E35" i="33"/>
  <c r="E34" i="33"/>
  <c r="E33" i="33"/>
  <c r="J30" i="33"/>
  <c r="J29" i="33"/>
  <c r="J28" i="33"/>
  <c r="J27" i="33"/>
  <c r="J26" i="33"/>
  <c r="J25" i="33"/>
  <c r="J24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8" i="33"/>
  <c r="J7" i="33"/>
  <c r="J4" i="33"/>
  <c r="J3" i="33"/>
  <c r="E35" i="34"/>
  <c r="E34" i="34"/>
  <c r="E33" i="34"/>
  <c r="J30" i="34"/>
  <c r="J29" i="34"/>
  <c r="J28" i="34"/>
  <c r="J27" i="34"/>
  <c r="J26" i="34"/>
  <c r="J25" i="34"/>
  <c r="J24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8" i="34"/>
  <c r="J7" i="34"/>
  <c r="J4" i="34"/>
  <c r="J3" i="34"/>
  <c r="E35" i="35"/>
  <c r="E34" i="35"/>
  <c r="E33" i="35"/>
  <c r="J30" i="35"/>
  <c r="J29" i="35"/>
  <c r="J28" i="35"/>
  <c r="J27" i="35"/>
  <c r="J26" i="35"/>
  <c r="J25" i="35"/>
  <c r="J24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8" i="35"/>
  <c r="J7" i="35"/>
  <c r="J4" i="35"/>
  <c r="J3" i="35"/>
  <c r="E35" i="36"/>
  <c r="E34" i="36"/>
  <c r="E33" i="36"/>
  <c r="J30" i="36"/>
  <c r="J29" i="36"/>
  <c r="J28" i="36"/>
  <c r="J27" i="36"/>
  <c r="J26" i="36"/>
  <c r="J25" i="36"/>
  <c r="J24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8" i="36"/>
  <c r="J7" i="36"/>
  <c r="J4" i="36"/>
  <c r="J3" i="36"/>
  <c r="E35" i="37"/>
  <c r="E34" i="37"/>
  <c r="E33" i="37"/>
  <c r="J30" i="37"/>
  <c r="J29" i="37"/>
  <c r="J28" i="37"/>
  <c r="J27" i="37"/>
  <c r="J26" i="37"/>
  <c r="J25" i="37"/>
  <c r="J24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8" i="37"/>
  <c r="J7" i="37"/>
  <c r="J4" i="37"/>
  <c r="J3" i="37"/>
  <c r="E35" i="38"/>
  <c r="E34" i="38"/>
  <c r="E33" i="38"/>
  <c r="J30" i="38"/>
  <c r="J29" i="38"/>
  <c r="J28" i="38"/>
  <c r="J27" i="38"/>
  <c r="J26" i="38"/>
  <c r="J25" i="38"/>
  <c r="J24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8" i="38"/>
  <c r="J7" i="38"/>
  <c r="J4" i="38"/>
  <c r="J3" i="38"/>
  <c r="E35" i="39"/>
  <c r="E34" i="39"/>
  <c r="E33" i="39"/>
  <c r="J30" i="39"/>
  <c r="J29" i="39"/>
  <c r="J28" i="39"/>
  <c r="J27" i="39"/>
  <c r="J26" i="39"/>
  <c r="J25" i="39"/>
  <c r="J24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8" i="39"/>
  <c r="J7" i="39"/>
  <c r="J4" i="39"/>
  <c r="J3" i="39"/>
  <c r="E35" i="40"/>
  <c r="E34" i="40"/>
  <c r="E33" i="40"/>
  <c r="J29" i="40"/>
  <c r="J28" i="40"/>
  <c r="J24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8" i="40"/>
  <c r="J7" i="40"/>
  <c r="J4" i="40"/>
  <c r="J3" i="40"/>
  <c r="J11" i="5" l="1"/>
  <c r="J15" i="5"/>
  <c r="J19" i="5"/>
  <c r="J23" i="5"/>
  <c r="J28" i="5"/>
  <c r="I2" i="5"/>
  <c r="J2" i="5" s="1"/>
  <c r="I3" i="5"/>
  <c r="I4" i="5"/>
  <c r="J4" i="5" s="1"/>
  <c r="I5" i="5"/>
  <c r="J5" i="5" s="1"/>
  <c r="I6" i="5"/>
  <c r="J6" i="5" s="1"/>
  <c r="I7" i="5"/>
  <c r="J7" i="5" s="1"/>
  <c r="I8" i="5"/>
  <c r="I9" i="5"/>
  <c r="J9" i="5" s="1"/>
  <c r="I10" i="5"/>
  <c r="J10" i="5" s="1"/>
  <c r="I11" i="5"/>
  <c r="I12" i="5"/>
  <c r="J12" i="5" s="1"/>
  <c r="I13" i="5"/>
  <c r="J13" i="5" s="1"/>
  <c r="I14" i="5"/>
  <c r="J14" i="5" s="1"/>
  <c r="I15" i="5"/>
  <c r="I16" i="5"/>
  <c r="J16" i="5" s="1"/>
  <c r="I17" i="5"/>
  <c r="J17" i="5" s="1"/>
  <c r="I18" i="5"/>
  <c r="J18" i="5" s="1"/>
  <c r="I19" i="5"/>
  <c r="I20" i="5"/>
  <c r="J20" i="5" s="1"/>
  <c r="I21" i="5"/>
  <c r="J21" i="5" s="1"/>
  <c r="I22" i="5"/>
  <c r="J22" i="5" s="1"/>
  <c r="I23" i="5"/>
  <c r="I24" i="5"/>
  <c r="J24" i="5" s="1"/>
  <c r="I25" i="5"/>
  <c r="J25" i="5" s="1"/>
  <c r="I26" i="5"/>
  <c r="J26" i="5" s="1"/>
  <c r="I27" i="5"/>
  <c r="I28" i="5"/>
  <c r="I29" i="5"/>
  <c r="J29" i="5" s="1"/>
  <c r="I30" i="5"/>
  <c r="J30" i="5" s="1"/>
  <c r="I31" i="5"/>
  <c r="J31" i="5" s="1"/>
  <c r="E35" i="6"/>
  <c r="E34" i="6"/>
  <c r="E33" i="6"/>
  <c r="E35" i="2"/>
  <c r="E35" i="1"/>
  <c r="E35" i="5"/>
  <c r="E34" i="5"/>
  <c r="E33" i="5"/>
  <c r="I3" i="1"/>
  <c r="J3" i="1" s="1"/>
  <c r="I4" i="1"/>
  <c r="J4" i="1" s="1"/>
  <c r="I5" i="1"/>
  <c r="I6" i="1"/>
  <c r="J6" i="1" s="1"/>
  <c r="I7" i="1"/>
  <c r="J7" i="1" s="1"/>
  <c r="I8" i="1"/>
  <c r="I9" i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I26" i="1"/>
  <c r="J26" i="1" s="1"/>
  <c r="I27" i="1"/>
  <c r="J27" i="1" s="1"/>
  <c r="I28" i="1"/>
  <c r="J28" i="1" s="1"/>
  <c r="I29" i="1"/>
  <c r="J29" i="1" s="1"/>
  <c r="I30" i="1"/>
  <c r="J30" i="1" s="1"/>
  <c r="I31" i="1"/>
  <c r="I2" i="1"/>
  <c r="J2" i="1" s="1"/>
  <c r="I31" i="2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I22" i="2"/>
  <c r="J22" i="2" s="1"/>
  <c r="I21" i="2"/>
  <c r="J21" i="2" s="1"/>
  <c r="I20" i="2"/>
  <c r="J20" i="2" s="1"/>
  <c r="I19" i="2"/>
  <c r="J19" i="2" s="1"/>
  <c r="I18" i="2"/>
  <c r="I17" i="2"/>
  <c r="J17" i="2" s="1"/>
  <c r="I16" i="2"/>
  <c r="J16" i="2" s="1"/>
  <c r="I15" i="2"/>
  <c r="I14" i="2"/>
  <c r="I13" i="2"/>
  <c r="J13" i="2" s="1"/>
  <c r="I12" i="2"/>
  <c r="J12" i="2" s="1"/>
  <c r="I11" i="2"/>
  <c r="J11" i="2" s="1"/>
  <c r="I10" i="2"/>
  <c r="J10" i="2" s="1"/>
  <c r="I9" i="2"/>
  <c r="I8" i="2"/>
  <c r="J8" i="2" s="1"/>
  <c r="I7" i="2"/>
  <c r="J7" i="2" s="1"/>
  <c r="I6" i="2"/>
  <c r="I5" i="2"/>
  <c r="I4" i="2"/>
  <c r="J4" i="2" s="1"/>
  <c r="I3" i="2"/>
  <c r="J3" i="2" s="1"/>
  <c r="J14" i="2"/>
  <c r="J18" i="2"/>
  <c r="I2" i="2"/>
  <c r="J15" i="2"/>
  <c r="E34" i="2" l="1"/>
  <c r="E33" i="2"/>
  <c r="E34" i="1" l="1"/>
  <c r="E33" i="1"/>
</calcChain>
</file>

<file path=xl/sharedStrings.xml><?xml version="1.0" encoding="utf-8"?>
<sst xmlns="http://schemas.openxmlformats.org/spreadsheetml/2006/main" count="1288" uniqueCount="143">
  <si>
    <t>Position</t>
  </si>
  <si>
    <t>System</t>
  </si>
  <si>
    <t>Title</t>
  </si>
  <si>
    <t>Week Sales</t>
  </si>
  <si>
    <t>Total Sales</t>
  </si>
  <si>
    <t>Publisher</t>
  </si>
  <si>
    <t>Release Date</t>
  </si>
  <si>
    <t>NSW</t>
  </si>
  <si>
    <t>PS4</t>
  </si>
  <si>
    <t>Nintendo</t>
  </si>
  <si>
    <t>Splatoon 2</t>
  </si>
  <si>
    <t>Ghost of Tsushima</t>
  </si>
  <si>
    <t>Minecraft</t>
  </si>
  <si>
    <t>Super Mario Party</t>
  </si>
  <si>
    <t>eBaseball Powerful Pro Yakyuu 2020</t>
  </si>
  <si>
    <t>Paper Mario: The Origami King</t>
  </si>
  <si>
    <t>Dr. Kawashima’s Brain Training for Nintendo Switch</t>
  </si>
  <si>
    <t>New Super Mario Bros. U Deluxe</t>
  </si>
  <si>
    <t>The Legend of Heroes: Hajimari no Kiseki</t>
  </si>
  <si>
    <t>Super Mario Maker 2</t>
  </si>
  <si>
    <t>Fishing Spirits Nintendo Switch Version</t>
  </si>
  <si>
    <t>Jump Force Deluxe Edition</t>
  </si>
  <si>
    <t>Project Cars 3</t>
  </si>
  <si>
    <t>Final Fantasy Crystal Chronicles Remastered Edition</t>
  </si>
  <si>
    <t>NBA 2K21</t>
  </si>
  <si>
    <t>Taiko no Tatsujin: Drum ‘n’ Fun</t>
  </si>
  <si>
    <t>Super Mario Odyssey</t>
  </si>
  <si>
    <t>Square Enix</t>
  </si>
  <si>
    <t>Microsoft</t>
  </si>
  <si>
    <t>Kadokawa Games</t>
  </si>
  <si>
    <t>Sony</t>
  </si>
  <si>
    <t>Nihon Falcom</t>
  </si>
  <si>
    <t>Konami</t>
  </si>
  <si>
    <t>Take Two</t>
  </si>
  <si>
    <t>Bandai Namco</t>
  </si>
  <si>
    <t>Last Week</t>
  </si>
  <si>
    <t>New</t>
  </si>
  <si>
    <t>Out</t>
  </si>
  <si>
    <t>Teyon Japan</t>
  </si>
  <si>
    <t>The Legend of Zelda: Breath of the Wild</t>
  </si>
  <si>
    <t>Super Mario 3D All-Stars</t>
  </si>
  <si>
    <t>Compile Heart</t>
  </si>
  <si>
    <t>The Pokemon Company</t>
  </si>
  <si>
    <t>Idea Factory</t>
  </si>
  <si>
    <t>Falcom</t>
  </si>
  <si>
    <t>Ring Fit Adventure</t>
  </si>
  <si>
    <t>Animal Crossing: New Horizons</t>
  </si>
  <si>
    <t>eFootball PES 2021 Season Update</t>
  </si>
  <si>
    <t>Pro Yakyuu Famista 2020</t>
  </si>
  <si>
    <t>Mario Kart 8 Deluxe</t>
  </si>
  <si>
    <t>Clubhouse Games: 51 Worldwide Classics</t>
  </si>
  <si>
    <t>Azur Lane: Crosswave</t>
  </si>
  <si>
    <t>Super Smash Bros. Ultimate</t>
  </si>
  <si>
    <t>OUT</t>
  </si>
  <si>
    <t>Marvel’s Avengers</t>
  </si>
  <si>
    <t>Bilshana Senki: Genpei Hika Musou</t>
  </si>
  <si>
    <t>Human Fall Flat</t>
  </si>
  <si>
    <t>Luigi’s Mansion 3</t>
  </si>
  <si>
    <t>Minecraft Dungeons Hero Edition</t>
  </si>
  <si>
    <t>Switch – 53,462 (12,542,557)</t>
  </si>
  <si>
    <t>Switch Lite – 30,458 (2,614,388)</t>
  </si>
  <si>
    <t>PlayStation 4 Pro – 1,726 (1,573,150)</t>
  </si>
  <si>
    <t>New 2DS LL (including 2DS) – 824 (1,731,135)</t>
  </si>
  <si>
    <t>PlayStation 4 – 435 (7,644,179)</t>
  </si>
  <si>
    <t>New 3DS LL – 25 (5,888,491)</t>
  </si>
  <si>
    <t>Xbox One X – 24 (20,801)</t>
  </si>
  <si>
    <t>Xbox One S – 11 (93,531)</t>
  </si>
  <si>
    <r>
      <t>Hardware Sales</t>
    </r>
    <r>
      <rPr>
        <sz val="12"/>
        <color theme="1"/>
        <rFont val="Calibri"/>
        <family val="2"/>
        <scheme val="minor"/>
      </rPr>
      <t xml:space="preserve"> (followed by lifetime sales)</t>
    </r>
    <r>
      <rPr>
        <b/>
        <sz val="12"/>
        <color theme="1"/>
        <rFont val="Calibri"/>
        <family val="2"/>
        <scheme val="minor"/>
      </rPr>
      <t xml:space="preserve"> 07.09-13.09</t>
    </r>
  </si>
  <si>
    <t>Total</t>
  </si>
  <si>
    <t>Average</t>
  </si>
  <si>
    <t>Switch – 77,846 (12,620,403)</t>
  </si>
  <si>
    <t>Switch Lite – 32,183 (2,646,571)</t>
  </si>
  <si>
    <t>New 2DS LL (including 2DS) – 5,209 (1,736,344)</t>
  </si>
  <si>
    <t>PlayStation 4 – 1,423 (7,645,602)</t>
  </si>
  <si>
    <t>PlayStation 4 Pro – 378 (1,573,528)</t>
  </si>
  <si>
    <t>New 3DS LL – 63 (5,888,554)</t>
  </si>
  <si>
    <t>Xbox One X – 18 (93,544)</t>
  </si>
  <si>
    <t>Xbox One S – 13 (20,819)</t>
  </si>
  <si>
    <r>
      <t>Hardware Sales</t>
    </r>
    <r>
      <rPr>
        <sz val="12"/>
        <color theme="1"/>
        <rFont val="Calibri"/>
        <family val="2"/>
        <scheme val="minor"/>
      </rPr>
      <t xml:space="preserve"> (followed by lifetime sales)</t>
    </r>
    <r>
      <rPr>
        <b/>
        <sz val="12"/>
        <color theme="1"/>
        <rFont val="Calibri"/>
        <family val="2"/>
        <scheme val="minor"/>
      </rPr>
      <t xml:space="preserve"> 14.09-20.09</t>
    </r>
  </si>
  <si>
    <t>Month Sales</t>
  </si>
  <si>
    <t>Metal Max Xeno: Reborn</t>
  </si>
  <si>
    <t>Pokemon Sword/Shield</t>
  </si>
  <si>
    <t>Percentage change</t>
  </si>
  <si>
    <t>Last Week's Sales</t>
  </si>
  <si>
    <t>Gematsu</t>
  </si>
  <si>
    <t>Sources:</t>
  </si>
  <si>
    <t>Famitsu</t>
  </si>
  <si>
    <t>Mobile Suit Gundam: Extreme VS. Maxiboost ON</t>
  </si>
  <si>
    <t>Captain Tsubasa: Rise of New Champions</t>
  </si>
  <si>
    <t>2K Games</t>
  </si>
  <si>
    <t>Perfectly Nintendo</t>
  </si>
  <si>
    <t>Terminator: Resistance</t>
  </si>
  <si>
    <t>Stellaris: Console Edition</t>
  </si>
  <si>
    <t>KonoSuba: God’s Blessing on this Wonderful World! Labyrinth of Hope and the Gathering of Adventurers! Plus</t>
  </si>
  <si>
    <t>Entergram</t>
  </si>
  <si>
    <t>Reef Entertainment</t>
  </si>
  <si>
    <t>EXNOA</t>
  </si>
  <si>
    <t>New game releases</t>
  </si>
  <si>
    <t>Luigi's Mansion 3</t>
  </si>
  <si>
    <t>Mario &amp; Sonic at the Olympic Games: Tokyo 2020</t>
  </si>
  <si>
    <t>Disney Tsum Tsum Festival</t>
  </si>
  <si>
    <t>Yo-kai Watch 4++</t>
  </si>
  <si>
    <t>Dragon Quest XI S: Echoes of an Elusive Age – Definitive Edition</t>
  </si>
  <si>
    <t>Kirby Star Allies</t>
  </si>
  <si>
    <t>Jikkyou Powerful Pro Baseball</t>
  </si>
  <si>
    <t>eFootball Winning Eleven 2020</t>
  </si>
  <si>
    <t>FIFA 20</t>
  </si>
  <si>
    <t>Call of Duty: Modern Warfare</t>
  </si>
  <si>
    <t>Story of Seasons: Friends of Mineral Town</t>
  </si>
  <si>
    <t>Olympic Games Tokyo 2020: The Official Video Game</t>
  </si>
  <si>
    <t>Detroit: Become Human [Value Selection]</t>
  </si>
  <si>
    <t>New Sakura Wars</t>
  </si>
  <si>
    <t>Pokemon: Let’s Go, Pikachu! / Let’s Go, Eevee!</t>
  </si>
  <si>
    <t>Super Bomberman R [Smile Price Collection]</t>
  </si>
  <si>
    <t>Sega</t>
  </si>
  <si>
    <t>Electronic Arts</t>
  </si>
  <si>
    <t>Marvelous</t>
  </si>
  <si>
    <t>Level-5</t>
  </si>
  <si>
    <t>Monster Hunter World: Iceborne Master Edition</t>
  </si>
  <si>
    <t>Game Source Entertainment</t>
  </si>
  <si>
    <t>5pb.</t>
  </si>
  <si>
    <t>Neos</t>
  </si>
  <si>
    <t>Date A Live: Ren Dystopia</t>
  </si>
  <si>
    <t>F1 2020</t>
  </si>
  <si>
    <t>KonoSuba: God’s Blessing on this Wonderful World! Love for this Tempting Attire</t>
  </si>
  <si>
    <t>Meiji Katsugeki Haikara Ryuuseigumi: Seibai Shimaseu, Yonaoshi Kagyou</t>
  </si>
  <si>
    <t>Mafia: Trilogy</t>
  </si>
  <si>
    <t>Issho ni Asobo Koupen-chan</t>
  </si>
  <si>
    <t>Switch – 41,111 (12,662,514)</t>
  </si>
  <si>
    <t>Switch Lite – 28,431 (2,675,002)</t>
  </si>
  <si>
    <t>New 2DS LL (including 2DS) – 3,774 (1,740,118)</t>
  </si>
  <si>
    <t>PlayStation 4 – 2,473 (7,648,075)</t>
  </si>
  <si>
    <t>PlayStation 4 Pro – 481 (1,574,009)</t>
  </si>
  <si>
    <t>New 3DS LL – 54 (5,888,608)</t>
  </si>
  <si>
    <t>Xbox One X – 15 (20,834)</t>
  </si>
  <si>
    <t>Xbox One S – 14 (93,558)</t>
  </si>
  <si>
    <r>
      <t>Hardware Sales</t>
    </r>
    <r>
      <rPr>
        <sz val="12"/>
        <color theme="1"/>
        <rFont val="Calibri"/>
        <family val="2"/>
        <scheme val="minor"/>
      </rPr>
      <t xml:space="preserve"> (followed by lifetime sales)</t>
    </r>
    <r>
      <rPr>
        <b/>
        <sz val="12"/>
        <color theme="1"/>
        <rFont val="Calibri"/>
        <family val="2"/>
        <scheme val="minor"/>
      </rPr>
      <t xml:space="preserve"> 21.09-27.09</t>
    </r>
  </si>
  <si>
    <t>LastWeek</t>
  </si>
  <si>
    <t>WeekSales</t>
  </si>
  <si>
    <t>TotalSales</t>
  </si>
  <si>
    <t>ReleaseDate</t>
  </si>
  <si>
    <t>LastWeeksSales</t>
  </si>
  <si>
    <t>Percentagechange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</si>
</sst>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;@" x16r2:formatCode16="[$-en-CH,1]dd/mm/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0" borderId="0" xfId="0" applyFont="1"/>
    <xf numFmtId="0" fontId="1" fillId="0" borderId="0" xfId="0" applyFont="1"/>
    <xf numFmtId="9" fontId="0" fillId="0" borderId="0" xfId="0" applyNumberFormat="1"/>
    <xf numFmtId="3" fontId="1" fillId="0" borderId="0" xfId="0" applyNumberFormat="1" applyFont="1"/>
    <xf numFmtId="0" fontId="2" fillId="0" borderId="0" xfId="1"/>
    <xf numFmtId="0" fontId="1" fillId="2" borderId="0" xfId="0" applyFont="1" applyFill="1"/>
    <xf numFmtId="3" fontId="1" fillId="2" borderId="0" xfId="0" applyNumberFormat="1" applyFont="1" applyFill="1"/>
    <xf numFmtId="3" fontId="1" fillId="0" borderId="0" xfId="0" applyNumberFormat="1" applyFont="1" applyFill="1"/>
    <xf numFmtId="3" fontId="0" fillId="0" borderId="0" xfId="0" applyNumberFormat="1" applyFont="1" applyFill="1"/>
    <xf numFmtId="1" fontId="1" fillId="2" borderId="0" xfId="0" applyNumberFormat="1" applyFont="1" applyFill="1"/>
    <xf numFmtId="14" fontId="1" fillId="2" borderId="0" xfId="0" applyNumberFormat="1" applyFont="1" applyFill="1"/>
    <xf numFmtId="0" fontId="0" fillId="0" borderId="0" xfId="0" applyFill="1"/>
    <xf numFmtId="3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9" fontId="0" fillId="0" borderId="0" xfId="0" applyNumberFormat="1" applyFill="1"/>
    <xf numFmtId="9" fontId="1" fillId="0" borderId="0" xfId="0" applyNumberFormat="1" applyFont="1" applyFill="1"/>
    <xf numFmtId="3" fontId="2" fillId="0" borderId="0" xfId="1" applyNumberFormat="1"/>
    <xf numFmtId="164" fontId="0" fillId="0" borderId="0" xfId="0" applyNumberFormat="1"/>
    <xf numFmtId="164" fontId="1" fillId="2" borderId="0" xfId="0" applyNumberFormat="1" applyFont="1" applyFill="1"/>
    <xf numFmtId="1" fontId="0" fillId="0" borderId="0" xfId="0" applyNumberFormat="1" applyFill="1"/>
    <xf numFmtId="1" fontId="1" fillId="0" borderId="0" xfId="0" applyNumberFormat="1" applyFont="1" applyFill="1"/>
    <xf numFmtId="0" fontId="1" fillId="0" borderId="0" xfId="0" applyFont="1" applyFill="1"/>
    <xf numFmtId="14" fontId="1" fillId="0" borderId="0" xfId="0" applyNumberFormat="1" applyFont="1" applyFill="1"/>
    <xf numFmtId="1" fontId="0" fillId="0" borderId="0" xfId="0" applyNumberFormat="1" applyFont="1" applyFill="1"/>
    <xf numFmtId="9" fontId="0" fillId="0" borderId="0" xfId="0" applyNumberFormat="1" applyFont="1" applyFill="1"/>
    <xf numFmtId="1" fontId="0" fillId="3" borderId="0" xfId="0" applyNumberFormat="1" applyFont="1" applyFill="1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3" fontId="0" fillId="3" borderId="0" xfId="0" applyNumberFormat="1" applyFont="1" applyFill="1"/>
    <xf numFmtId="14" fontId="0" fillId="3" borderId="0" xfId="0" applyNumberFormat="1" applyFill="1"/>
    <xf numFmtId="1" fontId="1" fillId="3" borderId="0" xfId="0" applyNumberFormat="1" applyFont="1" applyFill="1"/>
    <xf numFmtId="1" fontId="0" fillId="3" borderId="0" xfId="0" applyNumberFormat="1" applyFill="1"/>
    <xf numFmtId="3" fontId="0" fillId="3" borderId="0" xfId="0" applyNumberFormat="1" applyFill="1"/>
    <xf numFmtId="3" fontId="1" fillId="3" borderId="0" xfId="0" applyNumberFormat="1" applyFont="1" applyFill="1"/>
    <xf numFmtId="0" fontId="3" fillId="0" borderId="0" xfId="0" applyFont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441">
    <dxf>
      <numFmt numFmtId="13" formatCode="0%"/>
    </dxf>
    <dxf>
      <numFmt numFmtId="3" formatCode="#,##0"/>
    </dxf>
    <dxf>
      <numFmt numFmtId="164" formatCode="[$]dd/mm/yy;@" x16r2:formatCode16="[$-en-CH,1]dd/mm/yy;@"/>
    </dxf>
    <dxf>
      <numFmt numFmtId="3" formatCode="#,##0"/>
    </dxf>
    <dxf>
      <numFmt numFmtId="3" formatCode="#,##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numFmt numFmtId="13" formatCode="0%"/>
      <fill>
        <patternFill patternType="none">
          <fgColor indexed="64"/>
          <bgColor indexed="65"/>
        </patternFill>
      </fill>
    </dxf>
    <dxf>
      <numFmt numFmtId="3" formatCode="#,##0"/>
    </dxf>
    <dxf>
      <numFmt numFmtId="19" formatCode="dd/m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numFmt numFmtId="19" formatCode="dd/mm/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numFmt numFmtId="0" formatCode="General"/>
    </dxf>
    <dxf>
      <numFmt numFmtId="19" formatCode="dd/mm/yy"/>
    </dxf>
    <dxf>
      <numFmt numFmtId="3" formatCode="#,##0"/>
    </dxf>
    <dxf>
      <numFmt numFmtId="3" formatCode="#,##0"/>
    </dxf>
    <dxf>
      <numFmt numFmtId="164" formatCode="[$]dd/mm/yy;@" x16r2:formatCode16="[$-en-CH,1]dd/mm/yy;@"/>
    </dxf>
    <dxf>
      <numFmt numFmtId="3" formatCode="#,##0"/>
    </dxf>
    <dxf>
      <numFmt numFmtId="3" formatCode="#,##0"/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numFmt numFmtId="13" formatCode="0%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19" formatCode="dd/mm/yy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numFmt numFmtId="1" formatCode="0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C8B57A-42C4-EE4E-89BD-5E0E510A3CC4}" name="Table36" displayName="Table36" ref="A1:J31" totalsRowShown="0" headerRowDxfId="440" dataDxfId="439">
  <sortState xmlns:xlrd2="http://schemas.microsoft.com/office/spreadsheetml/2017/richdata2" ref="A2:J31">
    <sortCondition ref="A1:A31"/>
  </sortState>
  <tableColumns count="10">
    <tableColumn id="1" xr3:uid="{0E70E445-3A4D-224A-9A88-9EC51D5D2C2A}" name="Position" dataDxfId="438"/>
    <tableColumn id="2" xr3:uid="{DE98025E-24CA-0940-8F39-D773BEC5EC80}" name="Last Week" dataDxfId="437"/>
    <tableColumn id="3" xr3:uid="{FE14A9B8-B91D-0B48-B261-2D3C8028234E}" name="System" dataDxfId="436"/>
    <tableColumn id="4" xr3:uid="{30ED34A4-82A6-0944-B0C7-6EC65DC4A4EE}" name="Title" dataDxfId="435"/>
    <tableColumn id="5" xr3:uid="{68B9BA1C-B5C9-3349-B9C5-AE63E259AAB1}" name="Week Sales" dataDxfId="434"/>
    <tableColumn id="6" xr3:uid="{BDE07557-90B6-1445-B8D7-744AB514E6A5}" name="Total Sales" dataDxfId="433"/>
    <tableColumn id="7" xr3:uid="{D72A72E0-A690-6343-9024-53FD77D2A36A}" name="Publisher" dataDxfId="432"/>
    <tableColumn id="8" xr3:uid="{73D69AF1-1A9E-0E47-839A-75F4D373C8EA}" name="Release Date" dataDxfId="431"/>
    <tableColumn id="9" xr3:uid="{310584AF-F1E6-304B-9136-96295A2AD4D0}" name="Last Week's Sales" dataDxfId="430"/>
    <tableColumn id="10" xr3:uid="{465050BA-FD3F-1E4E-B68D-7542DD513689}" name="Percentage change" dataDxfId="429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EB6995-CA0C-EE4B-BB8D-3582A6556EC6}" name="Table3615" displayName="Table3615" ref="A1:J31" totalsRowShown="0" headerRowDxfId="332" dataDxfId="331">
  <sortState xmlns:xlrd2="http://schemas.microsoft.com/office/spreadsheetml/2017/richdata2" ref="A2:J31">
    <sortCondition ref="A1:A31"/>
  </sortState>
  <tableColumns count="10">
    <tableColumn id="1" xr3:uid="{78511F0F-28CE-A842-80A2-82748A5D187F}" name="Position" dataDxfId="330"/>
    <tableColumn id="2" xr3:uid="{AE977CC3-5EDD-DA4B-AA2F-3C7EB20EB797}" name="Last Week" dataDxfId="329"/>
    <tableColumn id="3" xr3:uid="{82DB30B8-1F26-1644-9B83-B574DE92C702}" name="System" dataDxfId="328"/>
    <tableColumn id="4" xr3:uid="{B5A3ABFE-EDDB-0444-A3B5-B35620072134}" name="Title" dataDxfId="327"/>
    <tableColumn id="5" xr3:uid="{8E7BFF86-CC3E-C640-8A4C-2C3C341CD22D}" name="Week Sales" dataDxfId="326"/>
    <tableColumn id="6" xr3:uid="{904804AA-C7D8-AF41-AF5E-CF830C76F0E6}" name="Total Sales" dataDxfId="325"/>
    <tableColumn id="7" xr3:uid="{82D61F5D-F6CB-3C42-BDE1-CD955F7727B4}" name="Publisher" dataDxfId="324"/>
    <tableColumn id="8" xr3:uid="{3B8A9207-D714-2C42-A34C-2B79F1DD9A1D}" name="Release Date" dataDxfId="323"/>
    <tableColumn id="9" xr3:uid="{B954B1C5-A219-3442-8551-F795C7094FCB}" name="Last Week's Sales" dataDxfId="322"/>
    <tableColumn id="10" xr3:uid="{9942A8D5-E494-8142-8716-A003781480F8}" name="Percentage change" dataDxfId="321"/>
  </tableColumns>
  <tableStyleInfo name="TableStyleLight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4FE79F3-2E5C-C846-AF92-01238C1A7810}" name="Table3616" displayName="Table3616" ref="A1:J31" totalsRowShown="0" headerRowDxfId="320" dataDxfId="319">
  <sortState xmlns:xlrd2="http://schemas.microsoft.com/office/spreadsheetml/2017/richdata2" ref="A2:J31">
    <sortCondition ref="A1:A31"/>
  </sortState>
  <tableColumns count="10">
    <tableColumn id="1" xr3:uid="{3B853D7C-9CB6-2D49-95E9-BECC470CD116}" name="Position" dataDxfId="318"/>
    <tableColumn id="2" xr3:uid="{2602767F-09FB-794A-A722-90D8A3DA88DA}" name="Last Week" dataDxfId="317"/>
    <tableColumn id="3" xr3:uid="{20C0719A-8A66-EE47-9683-16013FDCC3EE}" name="System" dataDxfId="316"/>
    <tableColumn id="4" xr3:uid="{F243EB7C-2D09-3141-957C-E0D7DFB38C2E}" name="Title" dataDxfId="315"/>
    <tableColumn id="5" xr3:uid="{2F3CF217-22DE-2A43-9E82-897F62904E4C}" name="Week Sales" dataDxfId="314"/>
    <tableColumn id="6" xr3:uid="{90C23CA2-9320-8747-B417-AE0BFAD60BAC}" name="Total Sales" dataDxfId="313"/>
    <tableColumn id="7" xr3:uid="{F844CA21-7CB4-5743-9E39-AC413B8169E5}" name="Publisher" dataDxfId="312"/>
    <tableColumn id="8" xr3:uid="{45EE905A-2EDA-FD4F-A06C-B073E2450BF8}" name="Release Date" dataDxfId="311"/>
    <tableColumn id="9" xr3:uid="{5029564A-1D63-B64C-96DB-9F0FE0258A41}" name="Last Week's Sales" dataDxfId="310"/>
    <tableColumn id="10" xr3:uid="{85351088-C010-F649-8243-190CE8E745CC}" name="Percentage change" dataDxfId="309"/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253CD5B-61C8-CB40-90AD-F11AB0F381C2}" name="Table3617" displayName="Table3617" ref="A1:J31" totalsRowShown="0" headerRowDxfId="308" dataDxfId="307">
  <sortState xmlns:xlrd2="http://schemas.microsoft.com/office/spreadsheetml/2017/richdata2" ref="A2:J31">
    <sortCondition ref="A1:A31"/>
  </sortState>
  <tableColumns count="10">
    <tableColumn id="1" xr3:uid="{0EC3AE29-66E4-1D45-A6B2-D40B6CC2DE91}" name="Position" dataDxfId="306"/>
    <tableColumn id="2" xr3:uid="{C839754C-116A-1B49-9BF9-76EDCB1722DD}" name="Last Week" dataDxfId="305"/>
    <tableColumn id="3" xr3:uid="{3737E25C-455F-0143-B071-A72E0A053531}" name="System" dataDxfId="304"/>
    <tableColumn id="4" xr3:uid="{EACFDCFD-5FE1-854B-87F7-46E57B1E2990}" name="Title" dataDxfId="303"/>
    <tableColumn id="5" xr3:uid="{B42B595C-7C69-C548-B288-DA806C78D78C}" name="Week Sales" dataDxfId="302"/>
    <tableColumn id="6" xr3:uid="{4A61CD83-D35D-E94B-9064-9F9859FE7268}" name="Total Sales" dataDxfId="301"/>
    <tableColumn id="7" xr3:uid="{9F167D2F-2CCF-C144-A50E-1D30FFD05989}" name="Publisher" dataDxfId="300"/>
    <tableColumn id="8" xr3:uid="{56108209-C064-6649-8B15-0889122DE812}" name="Release Date" dataDxfId="299"/>
    <tableColumn id="9" xr3:uid="{2F7AB4E1-3311-CC4E-9BD3-A21777AC9C4F}" name="Last Week's Sales" dataDxfId="298"/>
    <tableColumn id="10" xr3:uid="{A12731D4-545D-ED42-A853-6806793870F2}" name="Percentage change" dataDxfId="297"/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892E127-663A-3842-9C2B-C8316E1D2FD1}" name="Table3618" displayName="Table3618" ref="A1:J31" totalsRowShown="0" headerRowDxfId="296" dataDxfId="295">
  <sortState xmlns:xlrd2="http://schemas.microsoft.com/office/spreadsheetml/2017/richdata2" ref="A2:J31">
    <sortCondition ref="A1:A31"/>
  </sortState>
  <tableColumns count="10">
    <tableColumn id="1" xr3:uid="{D10863AF-24F6-9D46-A0B8-221F81E472D0}" name="Position" dataDxfId="294"/>
    <tableColumn id="2" xr3:uid="{1B8AA4B0-A6C4-464A-A43C-A977B5AD9336}" name="Last Week" dataDxfId="293"/>
    <tableColumn id="3" xr3:uid="{538A91CC-7AD2-CA49-BC29-75A8F9A4BCA8}" name="System" dataDxfId="292"/>
    <tableColumn id="4" xr3:uid="{BD5F38E8-667B-BE4E-BA09-94B832CD3CC1}" name="Title" dataDxfId="291"/>
    <tableColumn id="5" xr3:uid="{51F226B2-9AD7-1C49-BB3B-A913E71D05E1}" name="Week Sales" dataDxfId="290"/>
    <tableColumn id="6" xr3:uid="{CE82AC4E-E3F4-FF45-BBA2-52FFCFD577E4}" name="Total Sales" dataDxfId="289"/>
    <tableColumn id="7" xr3:uid="{9466356C-F6AC-744E-BD87-A611BB798C63}" name="Publisher" dataDxfId="288"/>
    <tableColumn id="8" xr3:uid="{CD89E086-90C8-CA42-8B8C-CCC31FF8A789}" name="Release Date" dataDxfId="287"/>
    <tableColumn id="9" xr3:uid="{86FFE24A-6893-434F-AE22-C986713DF0BE}" name="Last Week's Sales" dataDxfId="286"/>
    <tableColumn id="10" xr3:uid="{63D41B8E-EFC4-7F42-8B90-609B8C6637F5}" name="Percentage change" dataDxfId="285"/>
  </tableColumns>
  <tableStyleInfo name="TableStyleLight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EAA6E04-D486-E14E-AF00-6B7448E2ED74}" name="Table3619" displayName="Table3619" ref="A1:J31" totalsRowShown="0" headerRowDxfId="284" dataDxfId="283">
  <sortState xmlns:xlrd2="http://schemas.microsoft.com/office/spreadsheetml/2017/richdata2" ref="A2:J31">
    <sortCondition ref="A1:A31"/>
  </sortState>
  <tableColumns count="10">
    <tableColumn id="1" xr3:uid="{C491F23E-4A27-644D-8C83-3CBBD390E27C}" name="Position" dataDxfId="282"/>
    <tableColumn id="2" xr3:uid="{47A2BD7C-E585-1448-8B7C-8C8A34099EE0}" name="Last Week" dataDxfId="281"/>
    <tableColumn id="3" xr3:uid="{8D1FB572-E066-C441-8C48-4A99A1F58B72}" name="System" dataDxfId="280"/>
    <tableColumn id="4" xr3:uid="{CEE92D34-3FB4-B649-917B-28AAF50F072A}" name="Title" dataDxfId="279"/>
    <tableColumn id="5" xr3:uid="{D7082E8E-545C-D949-B6DD-AD434FCC760B}" name="Week Sales" dataDxfId="278"/>
    <tableColumn id="6" xr3:uid="{AC38EFBC-C5F5-6748-8947-F6FB2A9886BC}" name="Total Sales" dataDxfId="277"/>
    <tableColumn id="7" xr3:uid="{4B48A05B-3458-1B4C-A3B6-DC6C7842D37B}" name="Publisher" dataDxfId="276"/>
    <tableColumn id="8" xr3:uid="{86ABD131-A69C-B843-8D9A-DA2A8D9D9FAD}" name="Release Date" dataDxfId="275"/>
    <tableColumn id="9" xr3:uid="{95A315E5-A1E2-5449-94D2-65CA4BD8A25C}" name="Last Week's Sales" dataDxfId="274"/>
    <tableColumn id="10" xr3:uid="{074DBEAF-938F-0A4B-8C0B-E43083BBC4FA}" name="Percentage change" dataDxfId="273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AF2A247-5A25-1F4D-9179-F5655F94E776}" name="Table3620" displayName="Table3620" ref="A1:J31" totalsRowShown="0" headerRowDxfId="272" dataDxfId="271">
  <sortState xmlns:xlrd2="http://schemas.microsoft.com/office/spreadsheetml/2017/richdata2" ref="A2:J31">
    <sortCondition ref="A1:A31"/>
  </sortState>
  <tableColumns count="10">
    <tableColumn id="1" xr3:uid="{953FAF5B-1CE1-1A41-BBA2-2F95C7B14264}" name="Position" dataDxfId="270"/>
    <tableColumn id="2" xr3:uid="{7F3A97BF-B5E0-1C4A-9256-34FF85ADFAF4}" name="Last Week" dataDxfId="269"/>
    <tableColumn id="3" xr3:uid="{762BEFDF-7408-5340-B127-76FDC7E8DA91}" name="System" dataDxfId="268"/>
    <tableColumn id="4" xr3:uid="{B763E237-120D-AA42-80C7-100DE92C5BA5}" name="Title" dataDxfId="267"/>
    <tableColumn id="5" xr3:uid="{76F724FF-C5AF-D94A-AF76-A5725506E372}" name="Week Sales" dataDxfId="266"/>
    <tableColumn id="6" xr3:uid="{89BAA4EC-D6CE-3B4A-AA8E-6104BF40863F}" name="Total Sales" dataDxfId="265"/>
    <tableColumn id="7" xr3:uid="{32F70F83-8468-6C4E-BC68-AD7DFB6265C1}" name="Publisher" dataDxfId="264"/>
    <tableColumn id="8" xr3:uid="{3FB245B6-DB4D-254D-A7CB-7352B80E0561}" name="Release Date" dataDxfId="263"/>
    <tableColumn id="9" xr3:uid="{54E1109F-9E43-F448-92F1-ECF3C4DEB10C}" name="Last Week's Sales" dataDxfId="262"/>
    <tableColumn id="10" xr3:uid="{CB4AF71F-798C-F745-9F15-5D15072869E4}" name="Percentage change" dataDxfId="261"/>
  </tableColumns>
  <tableStyleInfo name="TableStyleLight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7FFE17-5781-584E-A4F5-09B25753FCE2}" name="Table3621" displayName="Table3621" ref="A1:J31" totalsRowShown="0" headerRowDxfId="260" dataDxfId="259">
  <sortState xmlns:xlrd2="http://schemas.microsoft.com/office/spreadsheetml/2017/richdata2" ref="A2:J31">
    <sortCondition ref="A1:A31"/>
  </sortState>
  <tableColumns count="10">
    <tableColumn id="1" xr3:uid="{A19ABA66-AF63-6F45-AE72-3206C2C433F3}" name="Position" dataDxfId="258"/>
    <tableColumn id="2" xr3:uid="{92BEF928-BFEE-6C4C-A98D-E5E02A0A444D}" name="Last Week" dataDxfId="257"/>
    <tableColumn id="3" xr3:uid="{0F2C1C76-D960-D046-AD6F-E7B0E79B4C8B}" name="System" dataDxfId="256"/>
    <tableColumn id="4" xr3:uid="{85F3BF79-FFDF-6A44-8513-4BF9C9CBCEB6}" name="Title" dataDxfId="255"/>
    <tableColumn id="5" xr3:uid="{EDDC267B-B7AA-4D44-B007-A49E39222F44}" name="Week Sales" dataDxfId="254"/>
    <tableColumn id="6" xr3:uid="{2BB13B89-F0A0-E04D-8983-5CAA39D81649}" name="Total Sales" dataDxfId="253"/>
    <tableColumn id="7" xr3:uid="{958140BC-59C6-A340-BD51-C8F5C6CE29FF}" name="Publisher" dataDxfId="252"/>
    <tableColumn id="8" xr3:uid="{6AE2CCD4-236E-B545-947C-AE87F72DC57F}" name="Release Date" dataDxfId="251"/>
    <tableColumn id="9" xr3:uid="{3644A377-836A-204E-92DF-D4954173AB3D}" name="Last Week's Sales" dataDxfId="250"/>
    <tableColumn id="10" xr3:uid="{F5E38927-6BE8-8846-A348-35DFBEB1189D}" name="Percentage change" dataDxfId="249"/>
  </tableColumns>
  <tableStyleInfo name="TableStyleLight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545FAF1-E172-154D-B5B5-F93386641280}" name="Table3622" displayName="Table3622" ref="A1:J31" totalsRowShown="0" headerRowDxfId="248" dataDxfId="247">
  <sortState xmlns:xlrd2="http://schemas.microsoft.com/office/spreadsheetml/2017/richdata2" ref="A2:J31">
    <sortCondition ref="A1:A31"/>
  </sortState>
  <tableColumns count="10">
    <tableColumn id="1" xr3:uid="{FE82032C-4F01-D54A-84F0-1A4CF752BCF0}" name="Position" dataDxfId="246"/>
    <tableColumn id="2" xr3:uid="{2EAE2281-D98C-EB4A-96EC-2DC9590AC6C3}" name="Last Week" dataDxfId="245"/>
    <tableColumn id="3" xr3:uid="{1402121F-88B0-0147-8543-9147280FAF45}" name="System" dataDxfId="244"/>
    <tableColumn id="4" xr3:uid="{A31ED4F2-905D-5B44-8312-DF735C78B3B2}" name="Title" dataDxfId="243"/>
    <tableColumn id="5" xr3:uid="{25BF5F35-8052-7240-A9FB-1A7B5FAB653A}" name="Week Sales" dataDxfId="242"/>
    <tableColumn id="6" xr3:uid="{679B8C50-1A73-BD48-A484-A45B9725F89A}" name="Total Sales" dataDxfId="241"/>
    <tableColumn id="7" xr3:uid="{8D125FFA-C5F0-4C49-B286-A826E3CF9969}" name="Publisher" dataDxfId="240"/>
    <tableColumn id="8" xr3:uid="{7F477F3E-B300-B34A-851C-3BE7C8E762FD}" name="Release Date" dataDxfId="239"/>
    <tableColumn id="9" xr3:uid="{812E7193-A67B-274B-8D29-C35EADA30FEE}" name="Last Week's Sales" dataDxfId="238"/>
    <tableColumn id="10" xr3:uid="{7BB7FA52-608A-1042-9BE2-C97A12B6CA2B}" name="Percentage change" dataDxfId="237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C268AA8-5160-4B4F-8F0C-08F2F1876B00}" name="Table3623" displayName="Table3623" ref="A1:J31" totalsRowShown="0" headerRowDxfId="236" dataDxfId="235">
  <sortState xmlns:xlrd2="http://schemas.microsoft.com/office/spreadsheetml/2017/richdata2" ref="A2:J31">
    <sortCondition ref="A1:A31"/>
  </sortState>
  <tableColumns count="10">
    <tableColumn id="1" xr3:uid="{3A6AE54A-8985-3440-86EA-8DC0CA0ADFC5}" name="Position" dataDxfId="234"/>
    <tableColumn id="2" xr3:uid="{816BDEB8-A028-AB42-B20E-61B16649445E}" name="Last Week" dataDxfId="233"/>
    <tableColumn id="3" xr3:uid="{97AEBA0E-8126-2E4C-BF86-FD0BFD7ACFD3}" name="System" dataDxfId="232"/>
    <tableColumn id="4" xr3:uid="{FE577CD4-0210-6246-99AA-FCB9C87830ED}" name="Title" dataDxfId="231"/>
    <tableColumn id="5" xr3:uid="{6AF4D0B4-7970-AE41-9151-CD16CA45F225}" name="Week Sales" dataDxfId="230"/>
    <tableColumn id="6" xr3:uid="{FDF98007-9769-814F-BA98-257497E0ED98}" name="Total Sales" dataDxfId="229"/>
    <tableColumn id="7" xr3:uid="{D787DDA8-0855-0047-B3AA-F2F089C58E75}" name="Publisher" dataDxfId="228"/>
    <tableColumn id="8" xr3:uid="{DF764891-1AA9-5A4B-8487-C6BFFD6FC378}" name="Release Date" dataDxfId="227"/>
    <tableColumn id="9" xr3:uid="{EA064B41-33C4-734A-BCFF-CC2F2EC664D6}" name="Last Week's Sales" dataDxfId="226"/>
    <tableColumn id="10" xr3:uid="{971B2DEE-0FC8-B742-9F61-6C94FACCAFC3}" name="Percentage change" dataDxfId="225"/>
  </tableColumns>
  <tableStyleInfo name="TableStyleLight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490719B-384F-4641-BDCB-4B5016CF0945}" name="Table3624" displayName="Table3624" ref="A1:J31" totalsRowShown="0" headerRowDxfId="224" dataDxfId="223">
  <sortState xmlns:xlrd2="http://schemas.microsoft.com/office/spreadsheetml/2017/richdata2" ref="A2:J31">
    <sortCondition ref="A1:A31"/>
  </sortState>
  <tableColumns count="10">
    <tableColumn id="1" xr3:uid="{115FAA99-50D6-A143-8DC0-CD9865A886A2}" name="Position" dataDxfId="222"/>
    <tableColumn id="2" xr3:uid="{4E24255E-9E6D-3F48-B3BC-3DF2E512F4FA}" name="Last Week" dataDxfId="221"/>
    <tableColumn id="3" xr3:uid="{CB43D28C-197D-7448-B10D-4C480F02FBB2}" name="System" dataDxfId="220"/>
    <tableColumn id="4" xr3:uid="{0CEE8E9A-41CC-424F-9D7A-56A03CF8B448}" name="Title" dataDxfId="219"/>
    <tableColumn id="5" xr3:uid="{BB612DE2-45A3-364D-8A04-A733AEB7BEA5}" name="Week Sales" dataDxfId="218"/>
    <tableColumn id="6" xr3:uid="{D5623704-9A22-8240-8182-F3045405656D}" name="Total Sales" dataDxfId="217"/>
    <tableColumn id="7" xr3:uid="{E9796E33-D392-0A46-B37E-DCDD1AAE85BC}" name="Publisher" dataDxfId="216"/>
    <tableColumn id="8" xr3:uid="{7C87E0DF-1F76-084C-A358-AFA618FC6C72}" name="Release Date" dataDxfId="215"/>
    <tableColumn id="9" xr3:uid="{6B9C7297-3149-2E48-B153-DAC88B630E75}" name="Last Week's Sales" dataDxfId="214"/>
    <tableColumn id="10" xr3:uid="{7D081103-C8F8-DC4C-B21F-A09FBB72CB5B}" name="Percentage change" dataDxfId="213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E78A8F-4945-D54F-A038-694F6A810663}" name="Table367" displayName="Table367" ref="A1:J31" totalsRowShown="0" headerRowDxfId="428" dataDxfId="427">
  <sortState xmlns:xlrd2="http://schemas.microsoft.com/office/spreadsheetml/2017/richdata2" ref="A2:J31">
    <sortCondition ref="A1:A31"/>
  </sortState>
  <tableColumns count="10">
    <tableColumn id="1" xr3:uid="{A7CC905F-5D99-A148-9016-60C124B62D4A}" name="Position" dataDxfId="426"/>
    <tableColumn id="2" xr3:uid="{5FE615F2-BE67-4543-A5E2-3685CADE2164}" name="Last Week" dataDxfId="425"/>
    <tableColumn id="3" xr3:uid="{CBF9424C-0933-3B41-A7DC-BDF3D2340BA7}" name="System" dataDxfId="424"/>
    <tableColumn id="4" xr3:uid="{1CB11FFE-E487-CC4A-81F0-BA4C619FBE14}" name="Title" dataDxfId="423"/>
    <tableColumn id="5" xr3:uid="{21B0F511-4522-3141-8032-4A3B0BB9799B}" name="Week Sales" dataDxfId="422"/>
    <tableColumn id="6" xr3:uid="{BFCD1FE8-439C-F949-BBB4-AB23EADB18A5}" name="Total Sales" dataDxfId="421"/>
    <tableColumn id="7" xr3:uid="{6C43A595-461F-4B4E-81F3-80D5630CEA3E}" name="Publisher" dataDxfId="420"/>
    <tableColumn id="8" xr3:uid="{A999B0FC-3E06-9F48-A686-DFFDBE25AA94}" name="Release Date" dataDxfId="419"/>
    <tableColumn id="9" xr3:uid="{E110C7C3-EC74-5345-BD94-1EC065DE0ADD}" name="Last Week's Sales" dataDxfId="418"/>
    <tableColumn id="10" xr3:uid="{A52489E7-C759-E443-80B3-6E8C53AA8992}" name="Percentage change" dataDxfId="417"/>
  </tableColumns>
  <tableStyleInfo name="TableStyleLight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91638F-2871-A14A-B5C7-1A38D77D8726}" name="Table3625" displayName="Table3625" ref="A1:J31" totalsRowShown="0" headerRowDxfId="212" dataDxfId="211">
  <sortState xmlns:xlrd2="http://schemas.microsoft.com/office/spreadsheetml/2017/richdata2" ref="A2:J31">
    <sortCondition ref="A1:A31"/>
  </sortState>
  <tableColumns count="10">
    <tableColumn id="1" xr3:uid="{46FBFB19-EBE7-AD48-BA90-523CABAC5F36}" name="Position" dataDxfId="210"/>
    <tableColumn id="2" xr3:uid="{6E47DA43-1E69-C248-8F96-2C283973303C}" name="Last Week" dataDxfId="209"/>
    <tableColumn id="3" xr3:uid="{E86EF180-AD71-4046-9612-FFBCA6E21F02}" name="System" dataDxfId="208"/>
    <tableColumn id="4" xr3:uid="{DC29554C-0D9E-6644-A3FF-17EE616096EB}" name="Title" dataDxfId="207"/>
    <tableColumn id="5" xr3:uid="{6C9DEF1A-D56D-F94B-9F33-BA01026E7866}" name="Week Sales" dataDxfId="206"/>
    <tableColumn id="6" xr3:uid="{CB711A8F-F3A1-9644-A58C-A4ECFF307AEA}" name="Total Sales" dataDxfId="205"/>
    <tableColumn id="7" xr3:uid="{8510C101-E651-4749-B127-DC4CBC1A2358}" name="Publisher" dataDxfId="204"/>
    <tableColumn id="8" xr3:uid="{D9889459-8918-364F-B4A4-C68F75DAF1AF}" name="Release Date" dataDxfId="203"/>
    <tableColumn id="9" xr3:uid="{7E1AAFF0-A461-3E4A-AFFD-859D257CBC87}" name="Last Week's Sales" dataDxfId="202"/>
    <tableColumn id="10" xr3:uid="{85059E96-2F8C-6E4F-AA1A-218195E4DBCA}" name="Percentage change" dataDxfId="201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788658D0-61E5-2749-96CC-D54E639C84F9}" name="Table3626" displayName="Table3626" ref="A1:J31" totalsRowShown="0" headerRowDxfId="200" dataDxfId="199">
  <sortState xmlns:xlrd2="http://schemas.microsoft.com/office/spreadsheetml/2017/richdata2" ref="A2:J31">
    <sortCondition ref="A1:A31"/>
  </sortState>
  <tableColumns count="10">
    <tableColumn id="1" xr3:uid="{58E98861-7FB3-634C-AAEC-377CA1C1B9C7}" name="Position" dataDxfId="198"/>
    <tableColumn id="2" xr3:uid="{CB23D030-E4C5-1D44-A76F-564CF9EFF324}" name="Last Week" dataDxfId="197"/>
    <tableColumn id="3" xr3:uid="{12E6D77D-71A0-E047-A849-EE4C54390037}" name="System" dataDxfId="196"/>
    <tableColumn id="4" xr3:uid="{5AEEAF0B-8C7F-BF48-8FF8-40F07107B6AE}" name="Title" dataDxfId="195"/>
    <tableColumn id="5" xr3:uid="{E6A48D67-3D9E-DA49-A00A-11E7A821A8A4}" name="Week Sales" dataDxfId="194"/>
    <tableColumn id="6" xr3:uid="{2157BD3A-5414-FC40-8BEB-0DC2A6C3D878}" name="Total Sales" dataDxfId="193"/>
    <tableColumn id="7" xr3:uid="{B5CE7F38-2A76-9242-AD9E-3966E22036BD}" name="Publisher" dataDxfId="192"/>
    <tableColumn id="8" xr3:uid="{C6715E89-8077-9440-A84E-F454AFC01336}" name="Release Date" dataDxfId="191"/>
    <tableColumn id="9" xr3:uid="{2F9323CF-7202-EB40-9973-E873C9F62D21}" name="Last Week's Sales" dataDxfId="190"/>
    <tableColumn id="10" xr3:uid="{8CDF8A6D-4A26-AE46-B6AE-7F1ED8ACAF3F}" name="Percentage change" dataDxfId="189"/>
  </tableColumns>
  <tableStyleInfo name="TableStyleLight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1E02459-A5DE-944E-8D82-6B3B2E882B6C}" name="Table3627" displayName="Table3627" ref="A1:J31" totalsRowShown="0" headerRowDxfId="188" dataDxfId="187">
  <sortState xmlns:xlrd2="http://schemas.microsoft.com/office/spreadsheetml/2017/richdata2" ref="A2:J31">
    <sortCondition ref="A1:A31"/>
  </sortState>
  <tableColumns count="10">
    <tableColumn id="1" xr3:uid="{A9D78B28-251B-2744-8696-4E3928D42276}" name="Position" dataDxfId="186"/>
    <tableColumn id="2" xr3:uid="{5C27D273-96E4-894B-A22E-3674892C437A}" name="Last Week" dataDxfId="185"/>
    <tableColumn id="3" xr3:uid="{BA4E4EFA-1965-C240-B6B3-1EEE851E0375}" name="System" dataDxfId="184"/>
    <tableColumn id="4" xr3:uid="{67B2D103-2A16-EA44-9DFE-CC8585C53EBA}" name="Title" dataDxfId="183"/>
    <tableColumn id="5" xr3:uid="{80238C91-D3C8-704E-B94E-81D3CA2C5978}" name="Week Sales" dataDxfId="182"/>
    <tableColumn id="6" xr3:uid="{B0FEA326-DDDE-7846-881F-F1AEEC233870}" name="Total Sales" dataDxfId="181"/>
    <tableColumn id="7" xr3:uid="{94C9588E-A8EE-1F4A-9E6C-24E962DA4BC5}" name="Publisher" dataDxfId="180"/>
    <tableColumn id="8" xr3:uid="{B16AC62B-622E-D248-A449-A160FC05F9F7}" name="Release Date" dataDxfId="179"/>
    <tableColumn id="9" xr3:uid="{935990FF-280C-FF48-9726-729C9A221A5E}" name="Last Week's Sales" dataDxfId="178"/>
    <tableColumn id="10" xr3:uid="{2355BE77-EAA2-054F-ADCA-391EA02FB536}" name="Percentage change" dataDxfId="177"/>
  </tableColumns>
  <tableStyleInfo name="TableStyleLight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51363DB-CC79-304B-A37F-9F7C04FAAD27}" name="Table3628" displayName="Table3628" ref="A1:J31" totalsRowShown="0" headerRowDxfId="176" dataDxfId="175">
  <sortState xmlns:xlrd2="http://schemas.microsoft.com/office/spreadsheetml/2017/richdata2" ref="A2:J31">
    <sortCondition ref="A1:A31"/>
  </sortState>
  <tableColumns count="10">
    <tableColumn id="1" xr3:uid="{C902ACDF-A0B0-3D4B-B3AA-9552653D0407}" name="Position" dataDxfId="174"/>
    <tableColumn id="2" xr3:uid="{C3E0B34A-0A37-6D41-BD0D-D1366B9ED511}" name="Last Week" dataDxfId="173"/>
    <tableColumn id="3" xr3:uid="{D82A3666-EED3-C149-951A-17C18BB4CD4E}" name="System" dataDxfId="172"/>
    <tableColumn id="4" xr3:uid="{5E21A68B-746A-2C46-92ED-A5898E1D7EDB}" name="Title" dataDxfId="171"/>
    <tableColumn id="5" xr3:uid="{F3F281F6-C03F-354A-BFF4-16F469CD3E91}" name="Week Sales" dataDxfId="170"/>
    <tableColumn id="6" xr3:uid="{24E728A5-5453-7447-8B8C-3E3498B74B1F}" name="Total Sales" dataDxfId="169"/>
    <tableColumn id="7" xr3:uid="{91FAD3CE-4DE3-DD41-B17F-E1BFD6F582BB}" name="Publisher" dataDxfId="168"/>
    <tableColumn id="8" xr3:uid="{6061F8A3-61F0-674F-A359-330459BF6781}" name="Release Date" dataDxfId="167"/>
    <tableColumn id="9" xr3:uid="{1C8DE97B-63A1-BE49-903F-70C5150D7ED4}" name="Last Week's Sales" dataDxfId="166"/>
    <tableColumn id="10" xr3:uid="{8A6ED3AF-EEBA-194A-8943-336940E71FD8}" name="Percentage change" dataDxfId="165"/>
  </tableColumns>
  <tableStyleInfo name="TableStyleLight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BD0E639-429D-214E-BF13-0BC88BBB631B}" name="Table3629" displayName="Table3629" ref="A1:J31" totalsRowShown="0" headerRowDxfId="164" dataDxfId="163">
  <sortState xmlns:xlrd2="http://schemas.microsoft.com/office/spreadsheetml/2017/richdata2" ref="A2:J31">
    <sortCondition ref="A1:A31"/>
  </sortState>
  <tableColumns count="10">
    <tableColumn id="1" xr3:uid="{46337B36-4AA9-234B-AD2B-7AF9B6E5625B}" name="Position" dataDxfId="162"/>
    <tableColumn id="2" xr3:uid="{590FA7BF-DBFB-0947-B4D5-AF5F5868DFB8}" name="Last Week" dataDxfId="161"/>
    <tableColumn id="3" xr3:uid="{F13C726A-CDFD-7D41-81AE-89D8AC4784E1}" name="System" dataDxfId="160"/>
    <tableColumn id="4" xr3:uid="{CC10858A-E7BB-1F41-BDEA-1EAE8E94590E}" name="Title" dataDxfId="159"/>
    <tableColumn id="5" xr3:uid="{4EB3A7E2-3675-0B45-B027-7AB03D9EDDFF}" name="Week Sales" dataDxfId="158"/>
    <tableColumn id="6" xr3:uid="{73A6AD68-E058-A248-BA36-ADE211D0D744}" name="Total Sales" dataDxfId="157"/>
    <tableColumn id="7" xr3:uid="{1E929C83-76BE-BB4B-ABDA-B0F4FBD202CE}" name="Publisher" dataDxfId="156"/>
    <tableColumn id="8" xr3:uid="{9DEA0754-3390-1B46-9234-934FD03C9C1C}" name="Release Date" dataDxfId="155"/>
    <tableColumn id="9" xr3:uid="{F300ECF3-DE12-134A-A288-8E40AF81EB58}" name="Last Week's Sales" dataDxfId="154"/>
    <tableColumn id="10" xr3:uid="{B2DCAB99-0596-204F-823C-149EC6BEE665}" name="Percentage change" dataDxfId="153"/>
  </tableColumns>
  <tableStyleInfo name="TableStyleLight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F012805-F0B6-4243-BAA7-98E9A98A3081}" name="Table3630" displayName="Table3630" ref="A1:J31" totalsRowShown="0" headerRowDxfId="152" dataDxfId="151">
  <sortState xmlns:xlrd2="http://schemas.microsoft.com/office/spreadsheetml/2017/richdata2" ref="A2:J31">
    <sortCondition ref="A1:A31"/>
  </sortState>
  <tableColumns count="10">
    <tableColumn id="1" xr3:uid="{FA44FA2C-E2B3-AF4E-B234-3650B5090EAA}" name="Position" dataDxfId="150"/>
    <tableColumn id="2" xr3:uid="{6CC8FB4B-F661-FB48-9E76-C04AD0775C4F}" name="Last Week" dataDxfId="149"/>
    <tableColumn id="3" xr3:uid="{6DC1B9D2-A8A5-D046-9CC7-CE732439ED43}" name="System" dataDxfId="148"/>
    <tableColumn id="4" xr3:uid="{B020FDC9-AF38-8149-B11C-5B915BF81D0B}" name="Title" dataDxfId="147"/>
    <tableColumn id="5" xr3:uid="{4305F985-8E92-654B-B2BC-4C3D1890D7CA}" name="Week Sales" dataDxfId="146"/>
    <tableColumn id="6" xr3:uid="{6BF8EE35-0305-C84C-A403-15C601083454}" name="Total Sales" dataDxfId="145"/>
    <tableColumn id="7" xr3:uid="{9CD17E6B-8587-EC4B-93A8-5BFFB37D3918}" name="Publisher" dataDxfId="144"/>
    <tableColumn id="8" xr3:uid="{AAE2F0FF-859F-8644-9D92-F5496422D897}" name="Release Date" dataDxfId="143"/>
    <tableColumn id="9" xr3:uid="{CBF81B18-7BE5-6347-B2D1-16C164C517A7}" name="Last Week's Sales" dataDxfId="142"/>
    <tableColumn id="10" xr3:uid="{FFE3D58E-03EF-7344-BF7F-2C8AB474BDBF}" name="Percentage change" dataDxfId="141"/>
  </tableColumns>
  <tableStyleInfo name="TableStyleLight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58530F2-0AD5-DE40-8BFE-2F608141EAF7}" name="Table3631" displayName="Table3631" ref="A1:J31" totalsRowShown="0" headerRowDxfId="140" dataDxfId="139">
  <sortState xmlns:xlrd2="http://schemas.microsoft.com/office/spreadsheetml/2017/richdata2" ref="A2:J31">
    <sortCondition ref="A1:A31"/>
  </sortState>
  <tableColumns count="10">
    <tableColumn id="1" xr3:uid="{F9090D63-FE96-FB4E-A40F-BB2F6AE13372}" name="Position" dataDxfId="138"/>
    <tableColumn id="2" xr3:uid="{2E9F8578-7E9F-0146-A415-107BD0B884D0}" name="Last Week" dataDxfId="137"/>
    <tableColumn id="3" xr3:uid="{7E449B16-6B16-484C-A680-D92DAB09C016}" name="System" dataDxfId="136"/>
    <tableColumn id="4" xr3:uid="{3E386955-1CBC-9548-A13F-74AB7770F4C2}" name="Title" dataDxfId="135"/>
    <tableColumn id="5" xr3:uid="{C4F0E344-7BAA-BA4A-B478-7348C12C9C45}" name="Week Sales" dataDxfId="134"/>
    <tableColumn id="6" xr3:uid="{B1476B03-AC65-2243-BAF7-65DB5D6D1762}" name="Total Sales" dataDxfId="133"/>
    <tableColumn id="7" xr3:uid="{F600F520-688D-8547-A160-70CCB2794D94}" name="Publisher" dataDxfId="132"/>
    <tableColumn id="8" xr3:uid="{9EB768FE-84E7-5047-8576-DA0A7B2A8319}" name="Release Date" dataDxfId="131"/>
    <tableColumn id="9" xr3:uid="{B73F5843-61BA-864B-A213-46DBCDAF252C}" name="Last Week's Sales" dataDxfId="130"/>
    <tableColumn id="10" xr3:uid="{1A5D4B10-6799-7F43-BF01-6A2635FA690A}" name="Percentage change" dataDxfId="129"/>
  </tableColumns>
  <tableStyleInfo name="TableStyleLight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4B6F840-3C4E-9B4D-A345-CFE6D82443D8}" name="Table3632" displayName="Table3632" ref="A1:J31" totalsRowShown="0" headerRowDxfId="128" dataDxfId="127">
  <sortState xmlns:xlrd2="http://schemas.microsoft.com/office/spreadsheetml/2017/richdata2" ref="A2:J31">
    <sortCondition ref="A1:A31"/>
  </sortState>
  <tableColumns count="10">
    <tableColumn id="1" xr3:uid="{192605F3-DE5B-E547-83FA-068632FDA0E0}" name="Position" dataDxfId="126"/>
    <tableColumn id="2" xr3:uid="{9310A423-8FF7-3B46-B4D6-A84FED36B8A1}" name="Last Week" dataDxfId="125"/>
    <tableColumn id="3" xr3:uid="{3B24B02A-1B2A-014B-8DA5-75633DC711BB}" name="System" dataDxfId="124"/>
    <tableColumn id="4" xr3:uid="{1402E25D-C1C8-6F42-A30D-B6C29C3923F2}" name="Title" dataDxfId="123"/>
    <tableColumn id="5" xr3:uid="{DE6881DD-298E-FD45-802B-64C00287AFC5}" name="Week Sales" dataDxfId="122"/>
    <tableColumn id="6" xr3:uid="{D78A7C6B-E397-B347-BE4A-EAE60FE73CBA}" name="Total Sales" dataDxfId="121"/>
    <tableColumn id="7" xr3:uid="{759C5C3C-F162-6546-A922-D97690C1E75F}" name="Publisher" dataDxfId="120"/>
    <tableColumn id="8" xr3:uid="{F61DA174-5649-D642-8D3B-DC0ADDD2FE55}" name="Release Date" dataDxfId="119"/>
    <tableColumn id="9" xr3:uid="{8D726F63-682E-4841-A256-A2B714761963}" name="Last Week's Sales" dataDxfId="118"/>
    <tableColumn id="10" xr3:uid="{CF57178B-1699-EF44-978F-E4CF8DA56E1A}" name="Percentage change" dataDxfId="117"/>
  </tableColumns>
  <tableStyleInfo name="TableStyleLight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55AC2BE-16E4-5E4F-A879-60FE5E684663}" name="Table3633" displayName="Table3633" ref="A1:J31" totalsRowShown="0" headerRowDxfId="116" dataDxfId="115">
  <sortState xmlns:xlrd2="http://schemas.microsoft.com/office/spreadsheetml/2017/richdata2" ref="A2:J31">
    <sortCondition ref="A1:A31"/>
  </sortState>
  <tableColumns count="10">
    <tableColumn id="1" xr3:uid="{AAE11BDE-5A10-3249-BCB1-04D58009310F}" name="Position" dataDxfId="114"/>
    <tableColumn id="2" xr3:uid="{58DE2E86-3CCD-7C45-AAAF-FCE1E344571A}" name="Last Week" dataDxfId="113"/>
    <tableColumn id="3" xr3:uid="{F679BBB0-F909-B94A-8A56-905051F919AF}" name="System" dataDxfId="112"/>
    <tableColumn id="4" xr3:uid="{8E5CC073-22E1-9A48-9002-E506AAAE5B5C}" name="Title" dataDxfId="111"/>
    <tableColumn id="5" xr3:uid="{318A361C-98DF-704A-8E58-0FDECCEE5733}" name="Week Sales" dataDxfId="110"/>
    <tableColumn id="6" xr3:uid="{C6E573A2-2B06-C042-8F9B-2F26F91296BB}" name="Total Sales" dataDxfId="109"/>
    <tableColumn id="7" xr3:uid="{FBA8A487-6AE2-694D-9E13-59A14AF62944}" name="Publisher" dataDxfId="108"/>
    <tableColumn id="8" xr3:uid="{1577A987-4A7A-A044-AC76-1C9C192FE3FC}" name="Release Date" dataDxfId="107"/>
    <tableColumn id="9" xr3:uid="{6932DE5C-0337-734D-81A5-A622391E783C}" name="Last Week's Sales" dataDxfId="106"/>
    <tableColumn id="10" xr3:uid="{A36C7A79-2392-294E-884E-D24409836CBC}" name="Percentage change" dataDxfId="105"/>
  </tableColumns>
  <tableStyleInfo name="TableStyleLight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C92AF0A0-95C3-F045-B652-10D11D661F6A}" name="Table3634" displayName="Table3634" ref="A1:J31" totalsRowShown="0" headerRowDxfId="104" dataDxfId="103">
  <sortState xmlns:xlrd2="http://schemas.microsoft.com/office/spreadsheetml/2017/richdata2" ref="A2:J31">
    <sortCondition ref="A1:A31"/>
  </sortState>
  <tableColumns count="10">
    <tableColumn id="1" xr3:uid="{6EC005C3-576A-7B4C-AB80-AB3DF32FCA22}" name="Position" dataDxfId="102"/>
    <tableColumn id="2" xr3:uid="{62EC6FE5-1874-4C4D-8919-295B376B5569}" name="Last Week" dataDxfId="101"/>
    <tableColumn id="3" xr3:uid="{C49C5326-3D07-D947-BD8B-BBBBC3829A98}" name="System" dataDxfId="100"/>
    <tableColumn id="4" xr3:uid="{19838F76-CECE-3640-B9F8-B32ED9BB79B0}" name="Title" dataDxfId="99"/>
    <tableColumn id="5" xr3:uid="{B93C32AA-FFC8-BF41-9075-016269FFDD44}" name="Week Sales" dataDxfId="98"/>
    <tableColumn id="6" xr3:uid="{A14435F1-8664-9647-9A20-6FB8EF3B6DA4}" name="Total Sales" dataDxfId="97"/>
    <tableColumn id="7" xr3:uid="{028CF5CA-86A1-D94C-A229-EB55AC25CF7F}" name="Publisher" dataDxfId="96"/>
    <tableColumn id="8" xr3:uid="{90C10D45-82FD-D04B-B58A-F984347FF5DD}" name="Release Date" dataDxfId="95"/>
    <tableColumn id="9" xr3:uid="{F8C366A7-3B67-0743-B0E1-DEF7B4172E54}" name="Last Week's Sales" dataDxfId="94"/>
    <tableColumn id="10" xr3:uid="{B4D0C1D2-5C63-8A47-A940-1A2A26CA646B}" name="Percentage change" dataDxfId="93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35F056B-1946-5141-8841-AA1C3C564C7E}" name="Table368" displayName="Table368" ref="A1:J31" totalsRowShown="0" headerRowDxfId="416" dataDxfId="415">
  <sortState xmlns:xlrd2="http://schemas.microsoft.com/office/spreadsheetml/2017/richdata2" ref="A2:J31">
    <sortCondition ref="A1:A31"/>
  </sortState>
  <tableColumns count="10">
    <tableColumn id="1" xr3:uid="{2B4DF901-27BA-824B-AA55-7B0029C0A3D9}" name="Position" dataDxfId="414"/>
    <tableColumn id="2" xr3:uid="{C479BD21-6616-BB4E-850E-CF440D5C8EDB}" name="Last Week" dataDxfId="413"/>
    <tableColumn id="3" xr3:uid="{2CCA119D-0823-3142-866B-6169DB62A73C}" name="System" dataDxfId="412"/>
    <tableColumn id="4" xr3:uid="{014FC2BB-AAEE-E242-AFB9-37977C89F843}" name="Title" dataDxfId="411"/>
    <tableColumn id="5" xr3:uid="{E0925146-C1DC-964D-AF7B-3B71937062D4}" name="Week Sales" dataDxfId="410"/>
    <tableColumn id="6" xr3:uid="{5FE01C1B-C267-6147-9007-BD77FCE4E0CB}" name="Total Sales" dataDxfId="409"/>
    <tableColumn id="7" xr3:uid="{C5D65D2B-B94B-DB46-AF32-96411B4769BF}" name="Publisher" dataDxfId="408"/>
    <tableColumn id="8" xr3:uid="{A9698631-ED7D-4F4E-B7B6-AE537AA69FEF}" name="Release Date" dataDxfId="407"/>
    <tableColumn id="9" xr3:uid="{B1EDCD7C-F406-904C-B4F1-DD4B9C0976F2}" name="Last Week's Sales" dataDxfId="406"/>
    <tableColumn id="10" xr3:uid="{4C447E33-C72A-1345-B607-56CA0EB956DE}" name="Percentage change" dataDxfId="405"/>
  </tableColumns>
  <tableStyleInfo name="TableStyleLight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9A3BE655-E7C1-E346-A85E-AFC569CFA298}" name="Table3635" displayName="Table3635" ref="A1:J31" totalsRowShown="0" headerRowDxfId="92" dataDxfId="91">
  <sortState xmlns:xlrd2="http://schemas.microsoft.com/office/spreadsheetml/2017/richdata2" ref="A2:J31">
    <sortCondition ref="A1:A31"/>
  </sortState>
  <tableColumns count="10">
    <tableColumn id="1" xr3:uid="{E04173F7-7649-2449-B01B-B7BD1D920435}" name="Position" dataDxfId="90"/>
    <tableColumn id="2" xr3:uid="{D5A09991-B570-F340-9EFB-5439123F1B65}" name="Last Week" dataDxfId="89"/>
    <tableColumn id="3" xr3:uid="{3001CC78-A451-A048-926F-CC9CD620DBA6}" name="System" dataDxfId="88"/>
    <tableColumn id="4" xr3:uid="{DDAA4527-D09A-B84C-8B1B-AD362DB8AF0D}" name="Title" dataDxfId="87"/>
    <tableColumn id="5" xr3:uid="{56C1D312-1DAA-5D4C-A5AB-DA1ABD6A1C3F}" name="Week Sales" dataDxfId="86"/>
    <tableColumn id="6" xr3:uid="{66091EB0-9B27-A748-8D5A-2F5D47AA8FE4}" name="Total Sales" dataDxfId="85"/>
    <tableColumn id="7" xr3:uid="{6FAE6672-FB17-9443-8B12-031696ED811A}" name="Publisher" dataDxfId="84"/>
    <tableColumn id="8" xr3:uid="{26177ACD-6BDD-FF40-9645-263372D3E0E3}" name="Release Date" dataDxfId="83"/>
    <tableColumn id="9" xr3:uid="{14C2E4B9-9135-A445-BABC-44F594D30FBF}" name="Last Week's Sales" dataDxfId="82"/>
    <tableColumn id="10" xr3:uid="{7A6ED069-E2CB-504E-B461-8BC8C720C427}" name="Percentage change" dataDxfId="81"/>
  </tableColumns>
  <tableStyleInfo name="TableStyleLight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FD0ED7F-104A-DC47-AF8A-B4B2E2DFD1EA}" name="Table3636" displayName="Table3636" ref="A1:J31" totalsRowShown="0" headerRowDxfId="80" dataDxfId="79">
  <sortState xmlns:xlrd2="http://schemas.microsoft.com/office/spreadsheetml/2017/richdata2" ref="A2:J31">
    <sortCondition ref="A1:A31"/>
  </sortState>
  <tableColumns count="10">
    <tableColumn id="1" xr3:uid="{511FEF4D-5D7E-FD44-B55F-7E487FA45094}" name="Position" dataDxfId="78"/>
    <tableColumn id="2" xr3:uid="{5F2E19D3-E743-E94F-B8E9-7922C7AAF4FE}" name="Last Week" dataDxfId="77"/>
    <tableColumn id="3" xr3:uid="{670105AB-5877-F349-BEC9-9B63796686A4}" name="System" dataDxfId="76"/>
    <tableColumn id="4" xr3:uid="{DE9345E4-9F11-FC43-9B99-A16C968D9057}" name="Title" dataDxfId="75"/>
    <tableColumn id="5" xr3:uid="{A8FC7E57-3A2C-3F4D-B698-4934D2017693}" name="Week Sales" dataDxfId="74"/>
    <tableColumn id="6" xr3:uid="{428D9EA5-B930-2B42-BEEA-C002E14BFF8C}" name="Total Sales" dataDxfId="73"/>
    <tableColumn id="7" xr3:uid="{30F71110-B267-214E-BB16-DE698EBAC969}" name="Publisher" dataDxfId="72"/>
    <tableColumn id="8" xr3:uid="{9D411AE0-70AA-4649-AFBD-1D79B1BCF995}" name="Release Date" dataDxfId="71"/>
    <tableColumn id="9" xr3:uid="{A7CA3DB0-C8E5-5C4A-81AD-A9170F66A573}" name="Last Week's Sales" dataDxfId="70"/>
    <tableColumn id="10" xr3:uid="{11D1D536-C1ED-6741-98FF-CD1A84EEFEA0}" name="Percentage change" dataDxfId="69"/>
  </tableColumns>
  <tableStyleInfo name="TableStyleLight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CF8FD62-4D41-3449-9111-DEDEA504441B}" name="Table3637" displayName="Table3637" ref="A1:J31" totalsRowShown="0" headerRowDxfId="68" dataDxfId="67">
  <sortState xmlns:xlrd2="http://schemas.microsoft.com/office/spreadsheetml/2017/richdata2" ref="A2:J31">
    <sortCondition ref="A1:A31"/>
  </sortState>
  <tableColumns count="10">
    <tableColumn id="1" xr3:uid="{3941D2D8-CA50-9749-944D-1AEF44560265}" name="Position" dataDxfId="66"/>
    <tableColumn id="2" xr3:uid="{44B322CD-D1C4-1D40-AC49-6139D79E0A9E}" name="Last Week" dataDxfId="65"/>
    <tableColumn id="3" xr3:uid="{B3169217-A25A-514A-82BE-6852B41E015C}" name="System" dataDxfId="64"/>
    <tableColumn id="4" xr3:uid="{99F22F57-1CE3-6F47-A96E-E69E36FC5AAD}" name="Title" dataDxfId="63"/>
    <tableColumn id="5" xr3:uid="{0BA6B501-8512-0041-B213-E815E616F69E}" name="Week Sales" dataDxfId="62"/>
    <tableColumn id="6" xr3:uid="{DE1D73B9-50C1-E648-B179-0BBBF3263C89}" name="Total Sales" dataDxfId="61"/>
    <tableColumn id="7" xr3:uid="{09EE344B-5EC6-5847-BAE1-D542BBC5FA07}" name="Publisher" dataDxfId="60"/>
    <tableColumn id="8" xr3:uid="{55EF76D3-652A-0A40-9D16-A4CD42F158EE}" name="Release Date" dataDxfId="59"/>
    <tableColumn id="9" xr3:uid="{7E60343C-BA76-BE4D-B40D-7318B121B8AF}" name="Last Week's Sales" dataDxfId="58"/>
    <tableColumn id="10" xr3:uid="{E6994C11-95E9-C047-A96A-5F616D72A69C}" name="Percentage change" dataDxfId="57"/>
  </tableColumns>
  <tableStyleInfo name="TableStyleLight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74511A5-8BF7-AF40-9B97-7702A581AAF6}" name="Table3638" displayName="Table3638" ref="A1:J31" totalsRowShown="0" headerRowDxfId="56" dataDxfId="55">
  <sortState xmlns:xlrd2="http://schemas.microsoft.com/office/spreadsheetml/2017/richdata2" ref="A2:J31">
    <sortCondition ref="A1:A31"/>
  </sortState>
  <tableColumns count="10">
    <tableColumn id="1" xr3:uid="{0A8514F4-06D7-C94A-AC8E-31E1FAC925B4}" name="Position" dataDxfId="54"/>
    <tableColumn id="2" xr3:uid="{3053762E-D0FD-384A-8DC8-E61D11AFB252}" name="Last Week" dataDxfId="53"/>
    <tableColumn id="3" xr3:uid="{37BD6B99-48C4-FE44-BE84-D9BE40AB204E}" name="System" dataDxfId="52"/>
    <tableColumn id="4" xr3:uid="{3ADAE853-67E7-704D-8F6A-51EFCBAADC08}" name="Title" dataDxfId="51"/>
    <tableColumn id="5" xr3:uid="{E658C7CC-0450-0248-8F37-D80B97381B21}" name="Week Sales" dataDxfId="50"/>
    <tableColumn id="6" xr3:uid="{7E8E3865-7AAD-BA46-A5DA-8E1CB7E49439}" name="Total Sales" dataDxfId="49"/>
    <tableColumn id="7" xr3:uid="{241E5620-774A-7742-BB62-F092E3168E13}" name="Publisher" dataDxfId="48"/>
    <tableColumn id="8" xr3:uid="{708C3C37-F6AA-4B4D-ACA7-611B35037A34}" name="Release Date" dataDxfId="47"/>
    <tableColumn id="9" xr3:uid="{F938A45E-1177-9F49-B863-38890AB71861}" name="Last Week's Sales" dataDxfId="46"/>
    <tableColumn id="10" xr3:uid="{8D41A265-8B61-3F43-9A95-E88B60FE2DB9}" name="Percentage change" dataDxfId="45"/>
  </tableColumns>
  <tableStyleInfo name="TableStyleLight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977B916-49F7-EE42-B768-2771D620813A}" name="Table3639" displayName="Table3639" ref="A1:J31" totalsRowShown="0" headerRowDxfId="44" dataDxfId="43">
  <sortState xmlns:xlrd2="http://schemas.microsoft.com/office/spreadsheetml/2017/richdata2" ref="A2:J31">
    <sortCondition ref="A1:A31"/>
  </sortState>
  <tableColumns count="10">
    <tableColumn id="1" xr3:uid="{4ABBE95C-1736-2644-A8FF-0397C7478174}" name="Position" dataDxfId="42"/>
    <tableColumn id="2" xr3:uid="{F6514EEC-6D22-7142-B465-772AB7D61F47}" name="Last Week" dataDxfId="41"/>
    <tableColumn id="3" xr3:uid="{DC434FEE-5752-484F-B784-B3E3A8535D41}" name="System" dataDxfId="40"/>
    <tableColumn id="4" xr3:uid="{B9891052-E3B9-3445-AE41-B262E914D6AD}" name="Title" dataDxfId="39"/>
    <tableColumn id="5" xr3:uid="{21D8E45B-CE3E-2943-A7A4-7701802C9A11}" name="Week Sales" dataDxfId="38"/>
    <tableColumn id="6" xr3:uid="{9D0854DE-F867-EA44-BB63-C2AF8377C64F}" name="Total Sales" dataDxfId="37"/>
    <tableColumn id="7" xr3:uid="{2ED5A923-2FFA-5745-A862-3817A1BC0A5F}" name="Publisher" dataDxfId="36"/>
    <tableColumn id="8" xr3:uid="{4EDC9FC9-C558-5E4C-9DD8-C2824B5AD8B3}" name="Release Date" dataDxfId="35"/>
    <tableColumn id="9" xr3:uid="{0BC6DEE9-33A0-934B-8816-7A7D0E4E3197}" name="Last Week's Sales" dataDxfId="34"/>
    <tableColumn id="10" xr3:uid="{28D86E67-ABCE-8645-8F39-7AA4557ECB2F}" name="Percentage change" dataDxfId="33"/>
  </tableColumns>
  <tableStyleInfo name="TableStyleLight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4F97FC-546F-484D-B0A8-1E308766D366}" name="Table15" displayName="Table15" ref="A1:J31" totalsRowShown="0" headerRowCellStyle="Normal" dataCellStyle="Normal">
  <tableColumns count="10">
    <tableColumn id="1" xr3:uid="{18E1C8A1-9A90-3946-B7B1-20737B4AF872}" name="Position" dataCellStyle="Normal"/>
    <tableColumn id="2" xr3:uid="{D052B035-9E0C-EE40-959A-2593EC142F2C}" name="Last Week" dataCellStyle="Normal"/>
    <tableColumn id="3" xr3:uid="{ED4466DA-22B3-5043-920D-3004D36BBB2F}" name="System" dataCellStyle="Normal"/>
    <tableColumn id="4" xr3:uid="{5F0B5CE6-DEA8-024D-A1AE-97D5071BE1E1}" name="Title" dataCellStyle="Normal"/>
    <tableColumn id="5" xr3:uid="{279D11C0-1A99-8748-9E97-F1AF6D32AB64}" name="Week Sales" dataDxfId="32" dataCellStyle="Normal"/>
    <tableColumn id="6" xr3:uid="{50434136-CE34-5E4D-84B3-95A0C55CE24D}" name="Total Sales" dataDxfId="31" dataCellStyle="Normal"/>
    <tableColumn id="7" xr3:uid="{2479C541-BBB8-9143-9810-52AE5887ADB6}" name="Publisher" dataCellStyle="Normal"/>
    <tableColumn id="8" xr3:uid="{F00EACFE-F397-C141-87C4-E2A440E6365A}" name="Release Date" dataDxfId="30" dataCellStyle="Normal"/>
    <tableColumn id="9" xr3:uid="{26F50561-AAE1-994F-A8AD-71445CA1DFAB}" name="Last Week's Sales" dataCellStyle="Normal"/>
    <tableColumn id="10" xr3:uid="{E195998E-23BB-EC4D-BF5E-6BAC0AC4905B}" name="Percentage change" dataCellStyle="Normal"/>
  </tableColumns>
  <tableStyleInfo name="TableStyleLight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A91DAB-8F0B-E243-BFCC-E412CB00728C}" name="Table1" displayName="Table1" ref="A1:J31" totalsRowShown="0">
  <tableColumns count="10">
    <tableColumn id="1" xr3:uid="{1C7444AB-7D66-0142-BC0C-2EF1916D5B66}" name="Position"/>
    <tableColumn id="2" xr3:uid="{4194EBD9-695B-DC45-AD84-68E68A38BE3D}" name="LastWeek"/>
    <tableColumn id="3" xr3:uid="{7058F086-6178-B040-92DA-6C050999046D}" name="System"/>
    <tableColumn id="4" xr3:uid="{4A2BEE38-30D7-EF43-8C6F-099130AC150B}" name="Title"/>
    <tableColumn id="5" xr3:uid="{BA4F83F7-C719-8645-9505-3734C9C840B8}" name="WeekSales" dataDxfId="29"/>
    <tableColumn id="6" xr3:uid="{27F46DD8-AED6-584B-9952-F78824F1930B}" name="TotalSales" dataDxfId="28"/>
    <tableColumn id="7" xr3:uid="{7598CE41-CEE4-254B-9C00-743B8A5D26D7}" name="Publisher"/>
    <tableColumn id="8" xr3:uid="{5A519BFF-F0B8-9C45-8326-A6D2C0A84954}" name="ReleaseDate" dataDxfId="27"/>
    <tableColumn id="9" xr3:uid="{2DB96915-FE6B-6646-9E9F-E38A737DB340}" name="LastWeeksSales" dataDxfId="26">
      <calculatedColumnFormula>_xlfn.IFNA(VLOOKUP(D2,'Week 35 Aug 24 - Aug 30 2020'!D:E,2,FALSE),"New")</calculatedColumnFormula>
    </tableColumn>
    <tableColumn id="10" xr3:uid="{C5D81811-9DE9-1A4A-83ED-87BB5D4F4469}" name="Percentagechange" dataDxfId="25">
      <calculatedColumnFormula>(E2-I2)/I2</calculatedColumnFormula>
    </tableColumn>
  </tableColumns>
  <tableStyleInfo name="TableStyleLight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9A6A0-3F28-F74C-86FA-F827C6EBB1DF}" name="Table2" displayName="Table2" ref="A1:J31" totalsRowShown="0">
  <tableColumns count="10">
    <tableColumn id="1" xr3:uid="{7617B880-85D2-D440-9978-A83AD955F217}" name="Position" dataDxfId="24"/>
    <tableColumn id="2" xr3:uid="{1F236074-6C31-3441-9F23-DAFEE41FC0C6}" name="LastWeek" dataDxfId="23"/>
    <tableColumn id="3" xr3:uid="{DCE33D45-6AEB-374E-A436-D9E41A4A249A}" name="System" dataDxfId="22"/>
    <tableColumn id="4" xr3:uid="{B994E710-D292-6049-86D1-09DB531F52C8}" name="Title" dataDxfId="21"/>
    <tableColumn id="5" xr3:uid="{B6F5930C-7A87-864F-AA96-69B4D668DA29}" name="WeekSales" dataDxfId="20"/>
    <tableColumn id="6" xr3:uid="{2812FC86-8AC2-6A4A-93DF-188A295E0BE8}" name="TotalSales" dataDxfId="19"/>
    <tableColumn id="7" xr3:uid="{7CCEE7A1-F5D8-5A4E-96C6-1424D9EC86EE}" name="Publisher" dataDxfId="18"/>
    <tableColumn id="8" xr3:uid="{93089C36-D2B5-474D-84EB-42723DA5815B}" name="ReleaseDate" dataDxfId="17"/>
    <tableColumn id="9" xr3:uid="{DB5E1CB0-0250-504B-87B3-BA20F1569B08}" name="LastWeeksSales" dataDxfId="16">
      <calculatedColumnFormula>_xlfn.IFNA(VLOOKUP(D2,'Week 36 Aug 31 - Sept 6 2020'!D:E,2,FALSE),"New")</calculatedColumnFormula>
    </tableColumn>
    <tableColumn id="10" xr3:uid="{174BE3B3-C875-8242-B00B-4F606AB22E72}" name="Percentagechange" dataDxfId="15"/>
  </tableColumns>
  <tableStyleInfo name="TableStyleLight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C73FE5-EAFF-4145-8DC4-35FB99E085C9}" name="Table3" displayName="Table3" ref="A1:J31" totalsRowShown="0">
  <sortState xmlns:xlrd2="http://schemas.microsoft.com/office/spreadsheetml/2017/richdata2" ref="A2:J31">
    <sortCondition ref="A1:A31"/>
  </sortState>
  <tableColumns count="10">
    <tableColumn id="1" xr3:uid="{D714B4CE-11D7-0D40-938B-CDAEAABD4F4B}" name="Position" dataDxfId="14"/>
    <tableColumn id="2" xr3:uid="{45245AE6-FCBE-3647-AEED-B739ACDFA1A8}" name="LastWeek" dataDxfId="13"/>
    <tableColumn id="3" xr3:uid="{FC410DA2-4FDD-9E4F-A9E5-89AAA7D6E156}" name="System"/>
    <tableColumn id="4" xr3:uid="{4284BCAC-4391-414A-86B6-24211DB37D2D}" name="Title" dataDxfId="12"/>
    <tableColumn id="5" xr3:uid="{755E64EB-D6F3-4B41-876B-696B3502DF3D}" name="WeekSales" dataDxfId="11"/>
    <tableColumn id="6" xr3:uid="{55BBCBB9-DA81-4D45-A1E5-AEF74F728AF2}" name="TotalSales" dataDxfId="10"/>
    <tableColumn id="7" xr3:uid="{E3A635A5-1FBD-1A45-8F02-204E8383F70A}" name="Publisher"/>
    <tableColumn id="8" xr3:uid="{36C98386-436A-C44A-AE71-D16F713A8F44}" name="ReleaseDate" dataDxfId="9"/>
    <tableColumn id="9" xr3:uid="{A6E8458D-2810-A64C-8A3A-2CD5382116FD}" name="LastWeeksSales" dataDxfId="8">
      <calculatedColumnFormula>_xlfn.IFNA(VLOOKUP(D2,'Week 37 Sept 7 - Sept 13 2020'!D:E,2,FALSE),"New")</calculatedColumnFormula>
    </tableColumn>
    <tableColumn id="10" xr3:uid="{5958B696-5AE6-1245-8583-A5968B7CC955}" name="Percentagechange" dataDxfId="7"/>
  </tableColumns>
  <tableStyleInfo name="TableStyleLight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B537280-76BC-8047-A1C3-6C08EA615EFF}" name="Table39" displayName="Table39" ref="A1:J31" totalsRowShown="0" headerRowBorderDxfId="6" tableBorderDxfId="5">
  <tableColumns count="10">
    <tableColumn id="1" xr3:uid="{97BCB9EB-E800-9A4A-9715-225B1EDC47B0}" name="Position"/>
    <tableColumn id="2" xr3:uid="{9A587F65-3C90-1C43-98AC-4949BACB4344}" name="LastWeek"/>
    <tableColumn id="3" xr3:uid="{6023BCD9-163F-3C45-A6E8-B0EFEF821B03}" name="System"/>
    <tableColumn id="4" xr3:uid="{F72E465A-B856-0D4C-9C21-15A58517D101}" name="Title"/>
    <tableColumn id="5" xr3:uid="{38AFF480-D609-6947-BBC8-E4FCC24FD77D}" name="WeekSales" dataDxfId="4"/>
    <tableColumn id="6" xr3:uid="{9F0A5F27-0E6F-BA4D-8F50-BE307CDD7700}" name="TotalSales" dataDxfId="3"/>
    <tableColumn id="7" xr3:uid="{507AFB8E-B922-A747-8591-A2465BECB9BC}" name="Publisher"/>
    <tableColumn id="8" xr3:uid="{21FE3B30-3B6A-B640-9069-AC04422BD7EB}" name="ReleaseDate" dataDxfId="2"/>
    <tableColumn id="9" xr3:uid="{74B1DE23-F057-AF4E-B72C-9ADAF4FFB916}" name="LastWeeksSales" dataDxfId="1">
      <calculatedColumnFormula>_xlfn.IFNA(VLOOKUP(D2,'Week 38 Sept 14 - Sept 20 2020'!D:E,2,FALSE),"New")</calculatedColumnFormula>
    </tableColumn>
    <tableColumn id="10" xr3:uid="{987E77E7-926C-0C44-9C6D-E4E1CB2DC993}" name="Percentagechange" dataDxfId="0">
      <calculatedColumnFormula>(E2-I2)/I2</calculatedColumnFormula>
    </tableColumn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06EEB1-2740-FE45-B2C2-8F5DCB8FBA81}" name="Table369" displayName="Table369" ref="A1:J31" totalsRowShown="0" headerRowDxfId="404" dataDxfId="403">
  <sortState xmlns:xlrd2="http://schemas.microsoft.com/office/spreadsheetml/2017/richdata2" ref="A2:J31">
    <sortCondition ref="A1:A31"/>
  </sortState>
  <tableColumns count="10">
    <tableColumn id="1" xr3:uid="{BE16A772-E48E-C747-A330-DBAFEFA0D144}" name="Position" dataDxfId="402"/>
    <tableColumn id="2" xr3:uid="{2A944717-6C1F-C240-9737-DEDF7E958EB7}" name="Last Week" dataDxfId="401"/>
    <tableColumn id="3" xr3:uid="{066DEC56-F99E-9A4B-93C5-A31DC50F638B}" name="System" dataDxfId="400"/>
    <tableColumn id="4" xr3:uid="{FC6A0B60-7371-1644-9E51-B6FCA547BB52}" name="Title" dataDxfId="399"/>
    <tableColumn id="5" xr3:uid="{BC37E227-DFAB-5147-B179-8623A681BE29}" name="Week Sales" dataDxfId="398"/>
    <tableColumn id="6" xr3:uid="{FF8D5BFB-FE37-AD43-B5CE-06E5A446DA87}" name="Total Sales" dataDxfId="397"/>
    <tableColumn id="7" xr3:uid="{2852AC46-DA5D-F54D-8DBE-ADEBC4EF0593}" name="Publisher" dataDxfId="396"/>
    <tableColumn id="8" xr3:uid="{F6DD18FF-74B9-D540-B99B-3C3FCFF432B6}" name="Release Date" dataDxfId="395"/>
    <tableColumn id="9" xr3:uid="{22A13C36-C9E0-4842-BB28-95E017F8B7C2}" name="Last Week's Sales" dataDxfId="394"/>
    <tableColumn id="10" xr3:uid="{CE061872-14AC-414E-A51F-6526FE67FC6B}" name="Percentage change" dataDxfId="393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40C5F0-A6E7-B44D-82CC-587978106367}" name="Table3610" displayName="Table3610" ref="A1:J31" totalsRowShown="0" headerRowDxfId="392" dataDxfId="391">
  <sortState xmlns:xlrd2="http://schemas.microsoft.com/office/spreadsheetml/2017/richdata2" ref="A2:J31">
    <sortCondition ref="A1:A31"/>
  </sortState>
  <tableColumns count="10">
    <tableColumn id="1" xr3:uid="{FC8F8112-E230-FC48-8A41-2930A47D00F5}" name="Position" dataDxfId="390"/>
    <tableColumn id="2" xr3:uid="{6F71A74B-B880-6D45-BB3F-850F2BD15491}" name="Last Week" dataDxfId="389"/>
    <tableColumn id="3" xr3:uid="{58F57CEE-8482-2F46-B767-40D704DC53F4}" name="System" dataDxfId="388"/>
    <tableColumn id="4" xr3:uid="{9ACF789D-7B1D-3744-8CDC-F7236E5C2B54}" name="Title" dataDxfId="387"/>
    <tableColumn id="5" xr3:uid="{2B9D8C42-2277-7643-80D9-D52109BFFF69}" name="Week Sales" dataDxfId="386"/>
    <tableColumn id="6" xr3:uid="{0AD881F6-FBDB-C547-82DA-66CE4E3A8F93}" name="Total Sales" dataDxfId="385"/>
    <tableColumn id="7" xr3:uid="{BB1B9372-63CA-C746-8B33-C9F9BD152177}" name="Publisher" dataDxfId="384"/>
    <tableColumn id="8" xr3:uid="{EAAAA65C-DD20-6349-B554-006FFECF75F3}" name="Release Date" dataDxfId="383"/>
    <tableColumn id="9" xr3:uid="{30F2BB86-08BB-4645-A112-B4BECC3FE70D}" name="Last Week's Sales" dataDxfId="382"/>
    <tableColumn id="10" xr3:uid="{4B28935E-7E0B-4A45-95E8-D381E7EA8222}" name="Percentage change" dataDxfId="381"/>
  </tableColumns>
  <tableStyleInfo name="TableStyleLight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53D47CE-BD5B-8241-95BD-B0DA30B61BAA}" name="Table3611" displayName="Table3611" ref="A1:J31" totalsRowShown="0" headerRowDxfId="380" dataDxfId="379">
  <sortState xmlns:xlrd2="http://schemas.microsoft.com/office/spreadsheetml/2017/richdata2" ref="A2:J31">
    <sortCondition ref="A1:A31"/>
  </sortState>
  <tableColumns count="10">
    <tableColumn id="1" xr3:uid="{E60CCDFF-73CE-9344-9A06-6475E48CFA44}" name="Position" dataDxfId="378"/>
    <tableColumn id="2" xr3:uid="{3EF47C7C-D4F1-864B-A1C7-46AE16B31075}" name="Last Week" dataDxfId="377"/>
    <tableColumn id="3" xr3:uid="{F25A0A87-508D-ED43-9ADF-233B4BFC6DF7}" name="System" dataDxfId="376"/>
    <tableColumn id="4" xr3:uid="{8A7F12BF-1BDD-FC43-B26B-A5CCE79EB662}" name="Title" dataDxfId="375"/>
    <tableColumn id="5" xr3:uid="{FAF9A0A7-A47D-D44A-AF97-A0601EF69823}" name="Week Sales" dataDxfId="374"/>
    <tableColumn id="6" xr3:uid="{5A5AF934-F46B-2846-997A-F46D399D0AFF}" name="Total Sales" dataDxfId="373"/>
    <tableColumn id="7" xr3:uid="{C1CD48E4-12D4-A145-A369-591FECB9F7DA}" name="Publisher" dataDxfId="372"/>
    <tableColumn id="8" xr3:uid="{5A87DB8B-E6A2-FF44-AE55-1DACB41B0FA9}" name="Release Date" dataDxfId="371"/>
    <tableColumn id="9" xr3:uid="{11B005DE-3372-D142-96AE-A4AF77F96BD0}" name="Last Week's Sales" dataDxfId="370"/>
    <tableColumn id="10" xr3:uid="{5870EAAB-0C62-C344-9CB3-EB99B98AB81A}" name="Percentage change" dataDxfId="369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68F772B-AA4C-DB4C-BCAF-B9C86D77DBE0}" name="Table3612" displayName="Table3612" ref="A1:J31" totalsRowShown="0" headerRowDxfId="368" dataDxfId="367">
  <sortState xmlns:xlrd2="http://schemas.microsoft.com/office/spreadsheetml/2017/richdata2" ref="A2:J31">
    <sortCondition ref="A1:A31"/>
  </sortState>
  <tableColumns count="10">
    <tableColumn id="1" xr3:uid="{8823BA3B-450A-6E47-8C39-AAC17E63AA8F}" name="Position" dataDxfId="366"/>
    <tableColumn id="2" xr3:uid="{F0578151-B124-7347-B3E5-176AB60CB402}" name="Last Week" dataDxfId="365"/>
    <tableColumn id="3" xr3:uid="{1569A5D5-7CFD-D044-B112-A16A2B7FF821}" name="System" dataDxfId="364"/>
    <tableColumn id="4" xr3:uid="{D213B090-1CF7-DF44-83C4-2A4752E52661}" name="Title" dataDxfId="363"/>
    <tableColumn id="5" xr3:uid="{F6ECE7DC-4CA1-B84A-BD83-3B3311552D4B}" name="Week Sales" dataDxfId="362"/>
    <tableColumn id="6" xr3:uid="{D0EF5DD1-313B-2D4A-BE21-FAA08E20D59D}" name="Total Sales" dataDxfId="361"/>
    <tableColumn id="7" xr3:uid="{D7CB6584-653B-5441-9AC6-2EBEB2EA42A1}" name="Publisher" dataDxfId="360"/>
    <tableColumn id="8" xr3:uid="{3FCD189B-4D42-5F4A-B598-DD57CF616453}" name="Release Date" dataDxfId="359"/>
    <tableColumn id="9" xr3:uid="{A93F2F30-E5BE-9546-A77A-D674873A0668}" name="Last Week's Sales" dataDxfId="358"/>
    <tableColumn id="10" xr3:uid="{123F2C30-A0AA-5B4C-8564-F94A27087A46}" name="Percentage change" dataDxfId="357"/>
  </tableColumns>
  <tableStyleInfo name="TableStyleLight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15F5BFA-B603-8545-986E-5366F95B8C06}" name="Table3613" displayName="Table3613" ref="A1:J31" totalsRowShown="0" headerRowDxfId="356" dataDxfId="355">
  <sortState xmlns:xlrd2="http://schemas.microsoft.com/office/spreadsheetml/2017/richdata2" ref="A2:J31">
    <sortCondition ref="A1:A31"/>
  </sortState>
  <tableColumns count="10">
    <tableColumn id="1" xr3:uid="{45F764E2-21D8-D04A-8BFA-9923759F3F85}" name="Position" dataDxfId="354"/>
    <tableColumn id="2" xr3:uid="{446B76E1-AD7A-984E-9674-7C52C45A2000}" name="Last Week" dataDxfId="353"/>
    <tableColumn id="3" xr3:uid="{E265D2A6-034B-6040-938F-A7921B0E3408}" name="System" dataDxfId="352"/>
    <tableColumn id="4" xr3:uid="{392C02C0-1654-E441-9862-EC711353A577}" name="Title" dataDxfId="351"/>
    <tableColumn id="5" xr3:uid="{BF554EEC-0CAC-A747-9B5E-0EB0495C4013}" name="Week Sales" dataDxfId="350"/>
    <tableColumn id="6" xr3:uid="{B7CFE110-8F21-1144-A2E5-95AB84EAEE28}" name="Total Sales" dataDxfId="349"/>
    <tableColumn id="7" xr3:uid="{F23F98A6-6BC7-F64C-A4C0-02291BBEAE66}" name="Publisher" dataDxfId="348"/>
    <tableColumn id="8" xr3:uid="{D54DE7C8-3705-CA42-BA4B-CDC32FA9D641}" name="Release Date" dataDxfId="347"/>
    <tableColumn id="9" xr3:uid="{1FA20E5C-07E8-D240-A12B-3526B9A4F9B7}" name="Last Week's Sales" dataDxfId="346"/>
    <tableColumn id="10" xr3:uid="{A6C37187-C8FD-B540-A26B-2FE2DF4D1DCD}" name="Percentage change" dataDxfId="345"/>
  </tableColumns>
  <tableStyleInfo name="TableStyleLight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99EB9F7-B976-024E-AC5B-140EA2E2F29D}" name="Table3614" displayName="Table3614" ref="A1:J31" totalsRowShown="0" headerRowDxfId="344" dataDxfId="343">
  <sortState xmlns:xlrd2="http://schemas.microsoft.com/office/spreadsheetml/2017/richdata2" ref="A2:J31">
    <sortCondition ref="A1:A31"/>
  </sortState>
  <tableColumns count="10">
    <tableColumn id="1" xr3:uid="{108BC698-A347-114F-88F9-AE25B3F2AD4E}" name="Position" dataDxfId="342"/>
    <tableColumn id="2" xr3:uid="{60D506CE-B973-6746-86D0-B9B7299F5CD7}" name="Last Week" dataDxfId="341"/>
    <tableColumn id="3" xr3:uid="{CA8773CF-8307-F74B-A15B-26D1D7EABC83}" name="System" dataDxfId="340"/>
    <tableColumn id="4" xr3:uid="{04093D35-AE57-294C-83E4-D084C827530D}" name="Title" dataDxfId="339"/>
    <tableColumn id="5" xr3:uid="{CE17440C-C0C5-3342-83A7-C6967B687721}" name="Week Sales" dataDxfId="338"/>
    <tableColumn id="6" xr3:uid="{72CDA681-19C6-D248-B164-BF3AA52C3C79}" name="Total Sales" dataDxfId="337"/>
    <tableColumn id="7" xr3:uid="{D378107E-8FB0-D147-98DF-AC22586E5776}" name="Publisher" dataDxfId="336"/>
    <tableColumn id="8" xr3:uid="{BB3004B3-05EE-C04C-9206-A5340F2D49B0}" name="Release Date" dataDxfId="335"/>
    <tableColumn id="9" xr3:uid="{40116B11-2253-5843-94F3-AF2B6EB1EBDA}" name="Last Week's Sales" dataDxfId="334"/>
    <tableColumn id="10" xr3:uid="{3DA7DF7F-B925-D444-985C-52649BF69A6F}" name="Percentage change" dataDxfId="333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1/15190752.html" TargetMode="External"/><Relationship Id="rId2" Type="http://schemas.openxmlformats.org/officeDocument/2006/relationships/hyperlink" Target="https://www.gematsu.com/2020/01/famitsu-sales-12-30-19-1-12-20" TargetMode="External"/><Relationship Id="rId1" Type="http://schemas.openxmlformats.org/officeDocument/2006/relationships/hyperlink" Target="https://www.perfectly-nintendo.com/japan-famitsu-sales-for-week-1-2020-december-30-january-05-top-30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gematsu.com/2020/01/famitsu-sales-12-30-19-1-12-20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03205142.html" TargetMode="External"/><Relationship Id="rId2" Type="http://schemas.openxmlformats.org/officeDocument/2006/relationships/hyperlink" Target="https://www.gematsu.com/2020/09/famitsu-sales-8-23-20-8-30-20" TargetMode="External"/><Relationship Id="rId1" Type="http://schemas.openxmlformats.org/officeDocument/2006/relationships/hyperlink" Target="https://www.perfectly-nintendo.com/japan-taiwan-s-korea-famitsu-and-media-create-sales-for-week-35-2020-august-24-august-30/" TargetMode="External"/><Relationship Id="rId4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mitsu.com/news/202009/10205549.html" TargetMode="External"/><Relationship Id="rId2" Type="http://schemas.openxmlformats.org/officeDocument/2006/relationships/hyperlink" Target="https://www.gematsu.com/2020/09/famitsu-sales-8-31-20-9-6-20" TargetMode="External"/><Relationship Id="rId1" Type="http://schemas.openxmlformats.org/officeDocument/2006/relationships/hyperlink" Target="https://www.perfectly-nintendo.com/japan-taiwan-s-korea-famitsu-and-media-create-sales-for-week-36-2020-august-31-september-06/" TargetMode="External"/><Relationship Id="rId4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7-2020-september-07-september-13/" TargetMode="External"/><Relationship Id="rId2" Type="http://schemas.openxmlformats.org/officeDocument/2006/relationships/hyperlink" Target="https://www.famitsu.com/news/202009/17205984.html" TargetMode="External"/><Relationship Id="rId1" Type="http://schemas.openxmlformats.org/officeDocument/2006/relationships/hyperlink" Target="https://www.gematsu.com/2020/09/famitsu-sales-9-7-20-9-13-20" TargetMode="External"/><Relationship Id="rId4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8-2020-september-14-september-20/" TargetMode="External"/><Relationship Id="rId2" Type="http://schemas.openxmlformats.org/officeDocument/2006/relationships/hyperlink" Target="https://www.famitsu.com/news/202009/24206385.html" TargetMode="External"/><Relationship Id="rId1" Type="http://schemas.openxmlformats.org/officeDocument/2006/relationships/hyperlink" Target="https://www.gematsu.com/2020/09/famitsu-sales-9-14-20-9-20-20" TargetMode="External"/><Relationship Id="rId4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erfectly-nintendo.com/japan-taiwan-s-korea-famitsu-and-media-create-sales-for-week-39-2020-september-21-september-27/" TargetMode="External"/><Relationship Id="rId2" Type="http://schemas.openxmlformats.org/officeDocument/2006/relationships/hyperlink" Target="https://www.famitsu.com/news/202010/01206944.html" TargetMode="External"/><Relationship Id="rId1" Type="http://schemas.openxmlformats.org/officeDocument/2006/relationships/hyperlink" Target="https://www.gematsu.com/2020/10/famitsu-sales-9-21-20-9-27-20" TargetMode="External"/><Relationship Id="rId4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8CE4-06A5-8E4B-8C2C-3C8F8929192A}">
  <dimension ref="A1:J43"/>
  <sheetViews>
    <sheetView workbookViewId="0">
      <selection activeCell="D15" sqref="D15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53.83203125" bestFit="1" customWidth="1"/>
    <col min="6" max="6" width="10.1640625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8">
        <v>1</v>
      </c>
      <c r="B2" s="18">
        <v>1</v>
      </c>
      <c r="C2" s="18" t="s">
        <v>7</v>
      </c>
      <c r="D2" s="18" t="s">
        <v>81</v>
      </c>
      <c r="E2" s="12">
        <v>196925</v>
      </c>
      <c r="F2" s="12">
        <v>3185059</v>
      </c>
      <c r="G2" s="18" t="s">
        <v>42</v>
      </c>
      <c r="H2" s="1">
        <v>43784</v>
      </c>
      <c r="I2" s="2">
        <v>243476</v>
      </c>
      <c r="J2" s="29">
        <f>(E2-I2)/I2</f>
        <v>-0.19119338250998044</v>
      </c>
    </row>
    <row r="3" spans="1:10" x14ac:dyDescent="0.2">
      <c r="A3" s="28">
        <v>2</v>
      </c>
      <c r="B3" s="28">
        <v>2</v>
      </c>
      <c r="C3" s="18" t="s">
        <v>7</v>
      </c>
      <c r="D3" s="18" t="s">
        <v>98</v>
      </c>
      <c r="E3" s="12">
        <v>52434</v>
      </c>
      <c r="F3" s="12">
        <v>558432</v>
      </c>
      <c r="G3" s="18" t="s">
        <v>9</v>
      </c>
      <c r="H3" s="1">
        <v>43769</v>
      </c>
      <c r="I3" s="12">
        <v>59349</v>
      </c>
      <c r="J3" s="29">
        <f>(E3-I3)/I3</f>
        <v>-0.11651417884041854</v>
      </c>
    </row>
    <row r="4" spans="1:10" x14ac:dyDescent="0.2">
      <c r="A4" s="28">
        <v>3</v>
      </c>
      <c r="B4" s="28">
        <v>5</v>
      </c>
      <c r="C4" s="18" t="s">
        <v>7</v>
      </c>
      <c r="D4" s="18" t="s">
        <v>49</v>
      </c>
      <c r="E4" s="12">
        <v>52195</v>
      </c>
      <c r="F4" s="12">
        <v>2711204</v>
      </c>
      <c r="G4" s="18" t="s">
        <v>9</v>
      </c>
      <c r="H4" s="1">
        <v>42853</v>
      </c>
      <c r="I4" s="12">
        <v>40883</v>
      </c>
      <c r="J4" s="29">
        <f>(E4-I4)/I4</f>
        <v>0.27669202357948292</v>
      </c>
    </row>
    <row r="5" spans="1:10" x14ac:dyDescent="0.2">
      <c r="A5" s="28">
        <v>4</v>
      </c>
      <c r="B5" s="18">
        <v>4</v>
      </c>
      <c r="C5" s="18" t="s">
        <v>7</v>
      </c>
      <c r="D5" s="18" t="s">
        <v>12</v>
      </c>
      <c r="E5" s="12">
        <v>46963</v>
      </c>
      <c r="F5" s="12">
        <v>1192902</v>
      </c>
      <c r="G5" s="18" t="s">
        <v>28</v>
      </c>
      <c r="H5" s="1">
        <v>43272</v>
      </c>
      <c r="I5" s="12">
        <v>40905</v>
      </c>
      <c r="J5" s="29"/>
    </row>
    <row r="6" spans="1:10" x14ac:dyDescent="0.2">
      <c r="A6" s="28">
        <v>5</v>
      </c>
      <c r="B6" s="18">
        <v>6</v>
      </c>
      <c r="C6" s="18" t="s">
        <v>7</v>
      </c>
      <c r="D6" s="18" t="s">
        <v>99</v>
      </c>
      <c r="E6" s="12">
        <v>44605</v>
      </c>
      <c r="F6" s="12">
        <v>239733</v>
      </c>
      <c r="G6" s="18" t="s">
        <v>114</v>
      </c>
      <c r="H6" s="1">
        <v>43770</v>
      </c>
      <c r="I6" s="12">
        <v>40866</v>
      </c>
      <c r="J6" s="29"/>
    </row>
    <row r="7" spans="1:10" x14ac:dyDescent="0.2">
      <c r="A7" s="28">
        <v>6</v>
      </c>
      <c r="B7" s="28">
        <v>7</v>
      </c>
      <c r="C7" s="18" t="s">
        <v>7</v>
      </c>
      <c r="D7" s="4" t="s">
        <v>52</v>
      </c>
      <c r="E7" s="12">
        <v>43274</v>
      </c>
      <c r="F7" s="12">
        <v>3496326</v>
      </c>
      <c r="G7" s="18" t="s">
        <v>9</v>
      </c>
      <c r="H7" s="1">
        <v>43441</v>
      </c>
      <c r="I7" s="12">
        <v>35385</v>
      </c>
      <c r="J7" s="29">
        <f>(E7-I7)/I7</f>
        <v>0.22294757665677548</v>
      </c>
    </row>
    <row r="8" spans="1:10" x14ac:dyDescent="0.2">
      <c r="A8" s="28">
        <v>7</v>
      </c>
      <c r="B8" s="28">
        <v>8</v>
      </c>
      <c r="C8" s="18" t="s">
        <v>7</v>
      </c>
      <c r="D8" s="4" t="s">
        <v>16</v>
      </c>
      <c r="E8" s="12">
        <v>41455</v>
      </c>
      <c r="F8" s="12">
        <v>76151</v>
      </c>
      <c r="G8" s="18" t="s">
        <v>9</v>
      </c>
      <c r="H8" s="1">
        <v>43826</v>
      </c>
      <c r="I8" s="12">
        <v>34696</v>
      </c>
      <c r="J8" s="29">
        <f>(E8-I8)/I8</f>
        <v>0.19480631773115056</v>
      </c>
    </row>
    <row r="9" spans="1:10" x14ac:dyDescent="0.2">
      <c r="A9" s="28">
        <v>8</v>
      </c>
      <c r="B9" s="18">
        <v>9</v>
      </c>
      <c r="C9" s="18" t="s">
        <v>7</v>
      </c>
      <c r="D9" s="18" t="s">
        <v>13</v>
      </c>
      <c r="E9" s="12">
        <v>37903</v>
      </c>
      <c r="F9" s="12">
        <v>1301613</v>
      </c>
      <c r="G9" s="18" t="s">
        <v>9</v>
      </c>
      <c r="H9" s="1">
        <v>43378</v>
      </c>
      <c r="I9" s="12">
        <v>34649</v>
      </c>
      <c r="J9" s="29"/>
    </row>
    <row r="10" spans="1:10" x14ac:dyDescent="0.2">
      <c r="A10" s="28">
        <v>9</v>
      </c>
      <c r="B10" s="28">
        <v>10</v>
      </c>
      <c r="C10" s="18" t="s">
        <v>7</v>
      </c>
      <c r="D10" s="4" t="s">
        <v>20</v>
      </c>
      <c r="E10" s="12">
        <v>30705</v>
      </c>
      <c r="F10" s="12">
        <v>367700</v>
      </c>
      <c r="G10" s="18" t="s">
        <v>34</v>
      </c>
      <c r="H10" s="1">
        <v>43671</v>
      </c>
      <c r="I10" s="12">
        <v>33623</v>
      </c>
      <c r="J10" s="29">
        <f t="shared" ref="J10:J22" si="0">(E10-I10)/I10</f>
        <v>-8.6785831127502003E-2</v>
      </c>
    </row>
    <row r="11" spans="1:10" x14ac:dyDescent="0.2">
      <c r="A11" s="28">
        <v>10</v>
      </c>
      <c r="B11" s="28">
        <v>3</v>
      </c>
      <c r="C11" s="18" t="s">
        <v>7</v>
      </c>
      <c r="D11" s="18" t="s">
        <v>45</v>
      </c>
      <c r="E11" s="12">
        <v>30432</v>
      </c>
      <c r="F11" s="12">
        <v>526071</v>
      </c>
      <c r="G11" s="18" t="s">
        <v>9</v>
      </c>
      <c r="H11" s="1">
        <v>43756</v>
      </c>
      <c r="I11" s="12">
        <v>52521</v>
      </c>
      <c r="J11" s="29">
        <f t="shared" si="0"/>
        <v>-0.42057462729194034</v>
      </c>
    </row>
    <row r="12" spans="1:10" x14ac:dyDescent="0.2">
      <c r="A12" s="28">
        <v>11</v>
      </c>
      <c r="B12" s="28">
        <v>12</v>
      </c>
      <c r="C12" s="18" t="s">
        <v>7</v>
      </c>
      <c r="D12" s="18" t="s">
        <v>10</v>
      </c>
      <c r="E12" s="12">
        <v>27455</v>
      </c>
      <c r="F12" s="12">
        <v>3280215</v>
      </c>
      <c r="G12" s="18" t="s">
        <v>9</v>
      </c>
      <c r="H12" s="1">
        <v>42937</v>
      </c>
      <c r="I12" s="12">
        <v>21094</v>
      </c>
      <c r="J12" s="29">
        <f t="shared" si="0"/>
        <v>0.30155494453399073</v>
      </c>
    </row>
    <row r="13" spans="1:10" x14ac:dyDescent="0.2">
      <c r="A13" s="28">
        <v>12</v>
      </c>
      <c r="B13" s="28">
        <v>11</v>
      </c>
      <c r="C13" s="18" t="s">
        <v>7</v>
      </c>
      <c r="D13" s="18" t="s">
        <v>19</v>
      </c>
      <c r="E13" s="12">
        <v>27378</v>
      </c>
      <c r="F13" s="12">
        <v>827882</v>
      </c>
      <c r="G13" s="18" t="s">
        <v>9</v>
      </c>
      <c r="H13" s="1">
        <v>43644</v>
      </c>
      <c r="I13" s="12">
        <v>26402</v>
      </c>
      <c r="J13" s="29">
        <f t="shared" si="0"/>
        <v>3.6966896447238842E-2</v>
      </c>
    </row>
    <row r="14" spans="1:10" x14ac:dyDescent="0.2">
      <c r="A14" s="28">
        <v>13</v>
      </c>
      <c r="B14" s="28">
        <v>13</v>
      </c>
      <c r="C14" s="18" t="s">
        <v>7</v>
      </c>
      <c r="D14" s="18" t="s">
        <v>100</v>
      </c>
      <c r="E14" s="12">
        <v>16984</v>
      </c>
      <c r="F14" s="12">
        <v>142482</v>
      </c>
      <c r="G14" s="18" t="s">
        <v>34</v>
      </c>
      <c r="H14" s="1">
        <v>43748</v>
      </c>
      <c r="I14" s="12">
        <v>17473</v>
      </c>
      <c r="J14" s="29">
        <f t="shared" si="0"/>
        <v>-2.798603559777943E-2</v>
      </c>
    </row>
    <row r="15" spans="1:10" x14ac:dyDescent="0.2">
      <c r="A15" s="28">
        <v>14</v>
      </c>
      <c r="B15" s="28">
        <v>15</v>
      </c>
      <c r="C15" s="18" t="s">
        <v>7</v>
      </c>
      <c r="D15" s="18" t="s">
        <v>17</v>
      </c>
      <c r="E15" s="12">
        <v>14441</v>
      </c>
      <c r="F15" s="12">
        <v>762030</v>
      </c>
      <c r="G15" s="18" t="s">
        <v>9</v>
      </c>
      <c r="H15" s="1">
        <v>43476</v>
      </c>
      <c r="I15" s="12">
        <v>12152</v>
      </c>
      <c r="J15" s="29">
        <f t="shared" si="0"/>
        <v>0.18836405529953917</v>
      </c>
    </row>
    <row r="16" spans="1:10" x14ac:dyDescent="0.2">
      <c r="A16" s="28">
        <v>15</v>
      </c>
      <c r="B16" s="28">
        <v>16</v>
      </c>
      <c r="C16" s="18" t="s">
        <v>7</v>
      </c>
      <c r="D16" s="4" t="s">
        <v>39</v>
      </c>
      <c r="E16" s="12">
        <v>11586</v>
      </c>
      <c r="F16" s="12">
        <v>1492935</v>
      </c>
      <c r="G16" s="18" t="s">
        <v>9</v>
      </c>
      <c r="H16" s="1">
        <v>42797</v>
      </c>
      <c r="I16" s="12">
        <v>11170</v>
      </c>
      <c r="J16" s="29">
        <f t="shared" si="0"/>
        <v>3.7242614145031334E-2</v>
      </c>
    </row>
    <row r="17" spans="1:10" x14ac:dyDescent="0.2">
      <c r="A17" s="28">
        <v>16</v>
      </c>
      <c r="B17" s="28">
        <v>17</v>
      </c>
      <c r="C17" s="18" t="s">
        <v>7</v>
      </c>
      <c r="D17" s="4" t="s">
        <v>25</v>
      </c>
      <c r="E17" s="12">
        <v>11208</v>
      </c>
      <c r="F17" s="12">
        <v>431790</v>
      </c>
      <c r="G17" s="18" t="s">
        <v>34</v>
      </c>
      <c r="H17" s="1">
        <v>43300</v>
      </c>
      <c r="I17" s="12">
        <v>10738</v>
      </c>
      <c r="J17" s="29">
        <f t="shared" si="0"/>
        <v>4.3769789532501394E-2</v>
      </c>
    </row>
    <row r="18" spans="1:10" x14ac:dyDescent="0.2">
      <c r="A18" s="28">
        <v>17</v>
      </c>
      <c r="B18" s="28">
        <v>19</v>
      </c>
      <c r="C18" s="18" t="s">
        <v>7</v>
      </c>
      <c r="D18" s="4" t="s">
        <v>26</v>
      </c>
      <c r="E18" s="12">
        <v>10045</v>
      </c>
      <c r="F18" s="12">
        <v>2057591</v>
      </c>
      <c r="G18" s="18" t="s">
        <v>9</v>
      </c>
      <c r="H18" s="1">
        <v>43035</v>
      </c>
      <c r="I18" s="12">
        <v>7632</v>
      </c>
      <c r="J18" s="29">
        <f t="shared" si="0"/>
        <v>0.31616876310272535</v>
      </c>
    </row>
    <row r="19" spans="1:10" x14ac:dyDescent="0.2">
      <c r="A19" s="28">
        <v>18</v>
      </c>
      <c r="B19" s="28">
        <v>14</v>
      </c>
      <c r="C19" s="18" t="s">
        <v>7</v>
      </c>
      <c r="D19" s="18" t="s">
        <v>101</v>
      </c>
      <c r="E19" s="12">
        <v>9486</v>
      </c>
      <c r="F19" s="12">
        <v>56382</v>
      </c>
      <c r="G19" s="18" t="s">
        <v>117</v>
      </c>
      <c r="H19" s="1">
        <v>43804</v>
      </c>
      <c r="I19" s="12">
        <v>12331</v>
      </c>
      <c r="J19" s="29">
        <f t="shared" si="0"/>
        <v>-0.23071932527775524</v>
      </c>
    </row>
    <row r="20" spans="1:10" x14ac:dyDescent="0.2">
      <c r="A20" s="28">
        <v>19</v>
      </c>
      <c r="B20" s="28">
        <v>22</v>
      </c>
      <c r="C20" s="18" t="s">
        <v>7</v>
      </c>
      <c r="D20" s="18" t="s">
        <v>102</v>
      </c>
      <c r="E20" s="12">
        <v>7973</v>
      </c>
      <c r="F20" s="12">
        <v>471672</v>
      </c>
      <c r="G20" s="18" t="s">
        <v>27</v>
      </c>
      <c r="H20" s="1">
        <v>43735</v>
      </c>
      <c r="I20" s="12">
        <v>7273</v>
      </c>
      <c r="J20" s="29">
        <f t="shared" si="0"/>
        <v>9.6246390760346481E-2</v>
      </c>
    </row>
    <row r="21" spans="1:10" x14ac:dyDescent="0.2">
      <c r="A21" s="28">
        <v>20</v>
      </c>
      <c r="B21" s="28">
        <v>25</v>
      </c>
      <c r="C21" s="18" t="s">
        <v>7</v>
      </c>
      <c r="D21" t="s">
        <v>103</v>
      </c>
      <c r="E21" s="12">
        <v>7696</v>
      </c>
      <c r="F21" s="12">
        <v>791570</v>
      </c>
      <c r="G21" s="18" t="s">
        <v>9</v>
      </c>
      <c r="H21" s="1">
        <v>43175</v>
      </c>
      <c r="I21" s="12">
        <v>5835</v>
      </c>
      <c r="J21" s="29">
        <f t="shared" si="0"/>
        <v>0.31893744644387317</v>
      </c>
    </row>
    <row r="22" spans="1:10" x14ac:dyDescent="0.2">
      <c r="A22" s="28">
        <v>21</v>
      </c>
      <c r="B22" s="28">
        <v>18</v>
      </c>
      <c r="C22" s="18" t="s">
        <v>7</v>
      </c>
      <c r="D22" t="s">
        <v>104</v>
      </c>
      <c r="E22" s="12">
        <v>7444</v>
      </c>
      <c r="F22" s="12">
        <v>217703</v>
      </c>
      <c r="G22" s="18" t="s">
        <v>32</v>
      </c>
      <c r="H22" s="1">
        <v>43643</v>
      </c>
      <c r="I22" s="12">
        <v>8375</v>
      </c>
      <c r="J22" s="29">
        <f t="shared" si="0"/>
        <v>-0.11116417910447761</v>
      </c>
    </row>
    <row r="23" spans="1:10" x14ac:dyDescent="0.2">
      <c r="A23" s="30">
        <v>22</v>
      </c>
      <c r="B23" s="31" t="s">
        <v>53</v>
      </c>
      <c r="C23" s="32" t="s">
        <v>8</v>
      </c>
      <c r="D23" s="33" t="s">
        <v>105</v>
      </c>
      <c r="E23" s="34">
        <v>6394</v>
      </c>
      <c r="F23" s="34">
        <v>126109</v>
      </c>
      <c r="G23" s="32" t="s">
        <v>32</v>
      </c>
      <c r="H23" s="35">
        <v>43720</v>
      </c>
      <c r="I23" s="12"/>
      <c r="J23" s="29"/>
    </row>
    <row r="24" spans="1:10" x14ac:dyDescent="0.2">
      <c r="A24" s="28">
        <v>23</v>
      </c>
      <c r="B24" s="28">
        <v>24</v>
      </c>
      <c r="C24" s="18" t="s">
        <v>7</v>
      </c>
      <c r="D24" s="18" t="s">
        <v>106</v>
      </c>
      <c r="E24" s="12">
        <v>6186</v>
      </c>
      <c r="F24" s="12">
        <v>50142</v>
      </c>
      <c r="G24" s="18" t="s">
        <v>115</v>
      </c>
      <c r="H24" s="1">
        <v>43735</v>
      </c>
      <c r="I24" s="12">
        <v>5838</v>
      </c>
      <c r="J24" s="29">
        <f>(E24-I24)/I24</f>
        <v>5.9609455292908529E-2</v>
      </c>
    </row>
    <row r="25" spans="1:10" x14ac:dyDescent="0.2">
      <c r="A25" s="30">
        <v>24</v>
      </c>
      <c r="B25" s="36" t="s">
        <v>53</v>
      </c>
      <c r="C25" s="32" t="s">
        <v>8</v>
      </c>
      <c r="D25" s="33" t="s">
        <v>107</v>
      </c>
      <c r="E25" s="34">
        <v>6046</v>
      </c>
      <c r="F25" s="34">
        <v>215127</v>
      </c>
      <c r="G25" s="32" t="s">
        <v>30</v>
      </c>
      <c r="H25" s="35">
        <v>43763</v>
      </c>
      <c r="I25" s="12"/>
      <c r="J25" s="29"/>
    </row>
    <row r="26" spans="1:10" x14ac:dyDescent="0.2">
      <c r="A26" s="30">
        <v>25</v>
      </c>
      <c r="B26" s="36" t="s">
        <v>53</v>
      </c>
      <c r="C26" s="32" t="s">
        <v>7</v>
      </c>
      <c r="D26" s="33" t="s">
        <v>108</v>
      </c>
      <c r="E26" s="34">
        <v>5950</v>
      </c>
      <c r="F26" s="34">
        <v>124032</v>
      </c>
      <c r="G26" s="32" t="s">
        <v>116</v>
      </c>
      <c r="H26" s="35">
        <v>43755</v>
      </c>
      <c r="I26" s="12"/>
      <c r="J26" s="29"/>
    </row>
    <row r="27" spans="1:10" x14ac:dyDescent="0.2">
      <c r="A27" s="30">
        <v>26</v>
      </c>
      <c r="B27" s="36" t="s">
        <v>53</v>
      </c>
      <c r="C27" s="32" t="s">
        <v>8</v>
      </c>
      <c r="D27" s="32" t="s">
        <v>110</v>
      </c>
      <c r="E27" s="34">
        <v>5948</v>
      </c>
      <c r="F27" s="34">
        <v>27163</v>
      </c>
      <c r="G27" s="32" t="s">
        <v>30</v>
      </c>
      <c r="H27" s="35">
        <v>43425</v>
      </c>
      <c r="I27" s="12"/>
      <c r="J27" s="29"/>
    </row>
    <row r="28" spans="1:10" x14ac:dyDescent="0.2">
      <c r="A28" s="28">
        <v>27</v>
      </c>
      <c r="B28" s="28">
        <v>27</v>
      </c>
      <c r="C28" s="18" t="s">
        <v>7</v>
      </c>
      <c r="D28" t="s">
        <v>109</v>
      </c>
      <c r="E28" s="12">
        <v>5879</v>
      </c>
      <c r="F28" s="12">
        <v>87370</v>
      </c>
      <c r="G28" s="18" t="s">
        <v>114</v>
      </c>
      <c r="H28" s="1">
        <v>43670</v>
      </c>
      <c r="I28" s="12">
        <v>5670</v>
      </c>
      <c r="J28" s="29">
        <f>(E28-I28)/I28</f>
        <v>3.6860670194003527E-2</v>
      </c>
    </row>
    <row r="29" spans="1:10" x14ac:dyDescent="0.2">
      <c r="A29" s="28">
        <v>28</v>
      </c>
      <c r="B29" s="28">
        <v>21</v>
      </c>
      <c r="C29" s="18" t="s">
        <v>8</v>
      </c>
      <c r="D29" s="18" t="s">
        <v>111</v>
      </c>
      <c r="E29" s="12">
        <v>5483</v>
      </c>
      <c r="F29" s="12">
        <v>166771</v>
      </c>
      <c r="G29" s="18" t="s">
        <v>114</v>
      </c>
      <c r="H29" s="1">
        <v>43811</v>
      </c>
      <c r="I29" s="12">
        <v>7380</v>
      </c>
      <c r="J29" s="29">
        <f>(E29-I29)/I29</f>
        <v>-0.2570460704607046</v>
      </c>
    </row>
    <row r="30" spans="1:10" x14ac:dyDescent="0.2">
      <c r="A30" s="30">
        <v>29</v>
      </c>
      <c r="B30" s="36" t="s">
        <v>53</v>
      </c>
      <c r="C30" s="32" t="s">
        <v>7</v>
      </c>
      <c r="D30" s="33" t="s">
        <v>112</v>
      </c>
      <c r="E30" s="34">
        <v>5425</v>
      </c>
      <c r="F30" s="34">
        <v>1690731</v>
      </c>
      <c r="G30" s="32" t="s">
        <v>42</v>
      </c>
      <c r="H30" s="35">
        <v>43420</v>
      </c>
      <c r="I30" s="12"/>
      <c r="J30" s="29"/>
    </row>
    <row r="31" spans="1:10" x14ac:dyDescent="0.2">
      <c r="A31" s="30">
        <v>30</v>
      </c>
      <c r="B31" s="36" t="s">
        <v>53</v>
      </c>
      <c r="C31" s="32" t="s">
        <v>7</v>
      </c>
      <c r="D31" s="33" t="s">
        <v>113</v>
      </c>
      <c r="E31" s="34">
        <v>5423</v>
      </c>
      <c r="F31" s="34">
        <v>67645</v>
      </c>
      <c r="G31" s="32" t="s">
        <v>32</v>
      </c>
      <c r="H31" s="35">
        <v>43433</v>
      </c>
      <c r="I31" s="12"/>
      <c r="J31" s="2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781321</v>
      </c>
      <c r="F33" s="2"/>
      <c r="G33" t="s">
        <v>9</v>
      </c>
      <c r="H33">
        <f>COUNTIF(Table36[Publisher], "Nintendo")</f>
        <v>12</v>
      </c>
      <c r="I33" s="2"/>
      <c r="J33" s="19"/>
    </row>
    <row r="34" spans="1:10" x14ac:dyDescent="0.2">
      <c r="A34" s="3"/>
      <c r="B34" s="3"/>
      <c r="D34" s="2" t="s">
        <v>69</v>
      </c>
      <c r="E34" s="2">
        <f>AVERAGE(E2:E31)</f>
        <v>26044.033333333333</v>
      </c>
      <c r="F34" s="2"/>
      <c r="G34" t="s">
        <v>34</v>
      </c>
      <c r="H34">
        <f>COUNTIF(Table36[Publisher], "Bandai Namco")</f>
        <v>3</v>
      </c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G35" t="s">
        <v>32</v>
      </c>
      <c r="H35">
        <f>COUNTIF(Table36[Publisher], "Konami")</f>
        <v>3</v>
      </c>
      <c r="I35" s="2"/>
      <c r="J35" s="19"/>
    </row>
    <row r="36" spans="1:10" x14ac:dyDescent="0.2">
      <c r="A36" s="3"/>
      <c r="B36" s="3"/>
      <c r="E36" s="2"/>
      <c r="F36" s="2"/>
      <c r="G36" t="s">
        <v>114</v>
      </c>
      <c r="H36">
        <f>COUNTIF(Table36[Publisher], "Sega")</f>
        <v>3</v>
      </c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G37" t="s">
        <v>42</v>
      </c>
      <c r="H37">
        <f>COUNTIF(Table36[Publisher], "The Pokemon Company")</f>
        <v>2</v>
      </c>
      <c r="I37" s="2"/>
      <c r="J37" s="19"/>
    </row>
    <row r="38" spans="1:10" x14ac:dyDescent="0.2">
      <c r="A38" s="3"/>
      <c r="B38" s="3"/>
      <c r="D38" s="8" t="s">
        <v>86</v>
      </c>
      <c r="E38" s="2"/>
      <c r="F38" s="2"/>
      <c r="G38" t="s">
        <v>30</v>
      </c>
      <c r="H38">
        <f>COUNTIF(Table36[Publisher], "Sony")</f>
        <v>2</v>
      </c>
      <c r="I38" s="2"/>
      <c r="J38" s="19"/>
    </row>
    <row r="39" spans="1:10" x14ac:dyDescent="0.2">
      <c r="A39" s="3"/>
      <c r="B39" s="3"/>
      <c r="D39" s="8" t="s">
        <v>84</v>
      </c>
      <c r="E39" s="2"/>
      <c r="F39" s="2"/>
      <c r="G39" t="s">
        <v>115</v>
      </c>
      <c r="H39">
        <f>COUNTIF(Table36[Publisher], "Electronic Arts")</f>
        <v>1</v>
      </c>
      <c r="I39" s="2"/>
      <c r="J39" s="19"/>
    </row>
    <row r="40" spans="1:10" x14ac:dyDescent="0.2">
      <c r="A40" s="3"/>
      <c r="B40" s="3"/>
      <c r="D40" s="8" t="s">
        <v>90</v>
      </c>
      <c r="E40" s="2"/>
      <c r="F40" s="2"/>
      <c r="G40" t="s">
        <v>117</v>
      </c>
      <c r="H40">
        <f>COUNTIF(Table36[Publisher], "Level-5")</f>
        <v>1</v>
      </c>
      <c r="I40" s="2"/>
      <c r="J40" s="19"/>
    </row>
    <row r="41" spans="1:10" x14ac:dyDescent="0.2">
      <c r="G41" t="s">
        <v>116</v>
      </c>
      <c r="H41">
        <f>COUNTIF(Table36[Publisher], "Marvelous")</f>
        <v>1</v>
      </c>
    </row>
    <row r="42" spans="1:10" x14ac:dyDescent="0.2">
      <c r="G42" t="s">
        <v>28</v>
      </c>
      <c r="H42">
        <f>COUNTIF(Table36[Publisher], "Microsoft")</f>
        <v>1</v>
      </c>
    </row>
    <row r="43" spans="1:10" x14ac:dyDescent="0.2">
      <c r="G43" t="s">
        <v>27</v>
      </c>
      <c r="H43">
        <f>COUNTIF(Table36[Publisher], "Square Enix")</f>
        <v>1</v>
      </c>
    </row>
  </sheetData>
  <hyperlinks>
    <hyperlink ref="D40" r:id="rId1" xr:uid="{0DE96593-5A4E-C949-8AF6-F7D3E8036782}"/>
    <hyperlink ref="D39" r:id="rId2" xr:uid="{2717A3FC-EAD7-8E4E-BBE1-1B20EBF78CCA}"/>
    <hyperlink ref="D38" r:id="rId3" xr:uid="{5C8168DE-1A1F-114D-BE31-9BC61F8CC9CD}"/>
  </hyperlinks>
  <pageMargins left="0.7" right="0.7" top="0.75" bottom="0.75" header="0.3" footer="0.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019B-99D9-6C40-AE65-FD97E682C45F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B2A0-5227-0048-BEE6-1E1EF9DFACEC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006-103C-7E4A-9C0B-E123FC8723DD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63D5-2F05-9F4A-B337-E149CCADB4AA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E527A-2EB1-DB4B-8FF3-48055AE62162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83F7-0E69-B346-9BA7-1D033D12875F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0A79-D0C6-1145-81F5-A18BE0084F56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F5AA-DC7F-8944-9D80-819947291C31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F2B3B-1310-924B-8C94-275426A35064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8DAE-8F0D-EB40-8601-493A1636DE57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9D9A-DD4A-7B43-B677-4AC6A156B305}">
  <dimension ref="A1:J40"/>
  <sheetViews>
    <sheetView workbookViewId="0">
      <selection activeCell="D3" sqref="D3"/>
    </sheetView>
  </sheetViews>
  <sheetFormatPr baseColWidth="10" defaultRowHeight="16" x14ac:dyDescent="0.2"/>
  <cols>
    <col min="4" max="4" width="40.83203125" bestFit="1" customWidth="1"/>
  </cols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18" t="s">
        <v>81</v>
      </c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4" t="s">
        <v>118</v>
      </c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s="8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hyperlinks>
    <hyperlink ref="D39" r:id="rId1" xr:uid="{62F7936F-E98C-9142-9B62-8D335CE55397}"/>
  </hyperlinks>
  <pageMargins left="0.7" right="0.7" top="0.75" bottom="0.75" header="0.3" footer="0.3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2F90-2955-CD4F-B964-55E9C3E12DE2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0079-B35A-714E-B7B7-4FFDFF7E2239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FF8D-12A9-F445-874D-F8C6444F775E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5E33-6F4D-3644-A2E8-F88ED258CEB3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09E6-D0E1-3147-B530-E7F0DD196356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5C8B-7861-6644-B5E2-1983A0188654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EAE5-8AA9-0D4A-81D0-B27A8D2D4201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052A0-CB1F-254E-A263-48CABDC7D46A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84A9-CF4A-D748-A4B9-D03339D0128F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65F2-4E32-274A-B345-879295B7CA7B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70C4-2B18-0D4D-BFD1-AFAF856590D3}">
  <dimension ref="A1:J40"/>
  <sheetViews>
    <sheetView workbookViewId="0"/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21E1-0843-6C47-864A-2EC21E7E2CD5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9BC2-F60F-4A44-A37D-75CE4E6BB54E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571CE-FD61-6E46-B42E-75086D395214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6B6D7-97BE-D645-95CC-D462332AD9F2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F537-85F4-F840-B517-FC738B60B479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76E-C3C9-464F-AF9F-2FA5675E46BE}">
  <dimension ref="A1:J40"/>
  <sheetViews>
    <sheetView workbookViewId="0">
      <selection activeCell="I2" sqref="I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" customWidth="1"/>
    <col min="5" max="5" width="10.83203125" style="2"/>
    <col min="6" max="6" width="10.1640625" style="2" bestFit="1" customWidth="1"/>
    <col min="7" max="7" width="20.33203125" bestFit="1" customWidth="1"/>
    <col min="8" max="8" width="12.1640625" style="22" bestFit="1" customWidth="1"/>
    <col min="9" max="9" width="16" bestFit="1" customWidth="1"/>
    <col min="10" max="10" width="16.83203125" bestFit="1" customWidth="1"/>
  </cols>
  <sheetData>
    <row r="1" spans="1:10" x14ac:dyDescent="0.2">
      <c r="A1" t="s">
        <v>0</v>
      </c>
      <c r="B1" t="s">
        <v>35</v>
      </c>
      <c r="C1" t="s">
        <v>1</v>
      </c>
      <c r="D1" t="s">
        <v>2</v>
      </c>
      <c r="E1" s="2" t="s">
        <v>3</v>
      </c>
      <c r="F1" s="2" t="s">
        <v>4</v>
      </c>
      <c r="G1" t="s">
        <v>5</v>
      </c>
      <c r="H1" s="22" t="s">
        <v>6</v>
      </c>
      <c r="I1" t="s">
        <v>83</v>
      </c>
      <c r="J1" t="s">
        <v>82</v>
      </c>
    </row>
    <row r="2" spans="1:10" x14ac:dyDescent="0.2">
      <c r="A2" s="9">
        <v>1</v>
      </c>
      <c r="B2" s="9" t="s">
        <v>36</v>
      </c>
      <c r="C2" s="9" t="s">
        <v>8</v>
      </c>
      <c r="D2" s="9" t="s">
        <v>18</v>
      </c>
      <c r="E2" s="10">
        <v>83680</v>
      </c>
      <c r="F2" s="10">
        <v>83680</v>
      </c>
      <c r="G2" s="9" t="s">
        <v>44</v>
      </c>
      <c r="H2" s="23">
        <v>44070</v>
      </c>
    </row>
    <row r="3" spans="1:10" s="18" customFormat="1" x14ac:dyDescent="0.2">
      <c r="A3">
        <v>2</v>
      </c>
      <c r="B3">
        <v>2</v>
      </c>
      <c r="C3" t="s">
        <v>7</v>
      </c>
      <c r="D3" t="s">
        <v>45</v>
      </c>
      <c r="E3" s="2">
        <v>53594</v>
      </c>
      <c r="F3" s="2">
        <v>1420027</v>
      </c>
      <c r="G3" t="s">
        <v>9</v>
      </c>
      <c r="H3" s="22">
        <v>43756</v>
      </c>
      <c r="I3"/>
      <c r="J3"/>
    </row>
    <row r="4" spans="1:10" x14ac:dyDescent="0.2">
      <c r="A4" s="9">
        <v>3</v>
      </c>
      <c r="B4" s="9" t="s">
        <v>36</v>
      </c>
      <c r="C4" s="9" t="s">
        <v>7</v>
      </c>
      <c r="D4" s="9" t="s">
        <v>23</v>
      </c>
      <c r="E4" s="10">
        <v>48957</v>
      </c>
      <c r="F4" s="10">
        <v>48957</v>
      </c>
      <c r="G4" s="9" t="s">
        <v>27</v>
      </c>
      <c r="H4" s="23">
        <v>44070</v>
      </c>
    </row>
    <row r="5" spans="1:10" x14ac:dyDescent="0.2">
      <c r="A5">
        <v>4</v>
      </c>
      <c r="B5">
        <v>1</v>
      </c>
      <c r="C5" t="s">
        <v>7</v>
      </c>
      <c r="D5" t="s">
        <v>46</v>
      </c>
      <c r="E5" s="2">
        <v>34401</v>
      </c>
      <c r="F5" s="2">
        <v>5628462</v>
      </c>
      <c r="G5" t="s">
        <v>9</v>
      </c>
      <c r="H5" s="22">
        <v>43910</v>
      </c>
    </row>
    <row r="6" spans="1:10" x14ac:dyDescent="0.2">
      <c r="A6" s="9">
        <v>5</v>
      </c>
      <c r="B6" s="9" t="s">
        <v>36</v>
      </c>
      <c r="C6" s="9" t="s">
        <v>8</v>
      </c>
      <c r="D6" s="9" t="s">
        <v>23</v>
      </c>
      <c r="E6" s="10">
        <v>30169</v>
      </c>
      <c r="F6" s="10">
        <v>30169</v>
      </c>
      <c r="G6" s="9" t="s">
        <v>27</v>
      </c>
      <c r="H6" s="23">
        <v>44070</v>
      </c>
    </row>
    <row r="7" spans="1:10" x14ac:dyDescent="0.2">
      <c r="A7" s="9">
        <v>6</v>
      </c>
      <c r="B7" s="9" t="s">
        <v>36</v>
      </c>
      <c r="C7" s="9" t="s">
        <v>7</v>
      </c>
      <c r="D7" s="9" t="s">
        <v>88</v>
      </c>
      <c r="E7" s="10">
        <v>16678</v>
      </c>
      <c r="F7" s="10">
        <v>16678</v>
      </c>
      <c r="G7" s="9" t="s">
        <v>34</v>
      </c>
      <c r="H7" s="23">
        <v>44070</v>
      </c>
    </row>
    <row r="8" spans="1:10" s="18" customFormat="1" x14ac:dyDescent="0.2">
      <c r="A8" s="9">
        <v>7</v>
      </c>
      <c r="B8" s="9" t="s">
        <v>36</v>
      </c>
      <c r="C8" s="9" t="s">
        <v>7</v>
      </c>
      <c r="D8" s="9" t="s">
        <v>21</v>
      </c>
      <c r="E8" s="10">
        <v>15588</v>
      </c>
      <c r="F8" s="10">
        <v>15588</v>
      </c>
      <c r="G8" s="9" t="s">
        <v>34</v>
      </c>
      <c r="H8" s="23">
        <v>44070</v>
      </c>
      <c r="I8"/>
      <c r="J8"/>
    </row>
    <row r="9" spans="1:10" x14ac:dyDescent="0.2">
      <c r="A9" s="9">
        <v>8</v>
      </c>
      <c r="B9" s="9" t="s">
        <v>36</v>
      </c>
      <c r="C9" s="9" t="s">
        <v>8</v>
      </c>
      <c r="D9" s="9" t="s">
        <v>88</v>
      </c>
      <c r="E9" s="10">
        <v>13828</v>
      </c>
      <c r="F9" s="10">
        <v>13828</v>
      </c>
      <c r="G9" s="9" t="s">
        <v>34</v>
      </c>
      <c r="H9" s="23">
        <v>44070</v>
      </c>
    </row>
    <row r="10" spans="1:10" x14ac:dyDescent="0.2">
      <c r="A10">
        <v>9</v>
      </c>
      <c r="B10">
        <v>3</v>
      </c>
      <c r="C10" t="s">
        <v>8</v>
      </c>
      <c r="D10" t="s">
        <v>11</v>
      </c>
      <c r="E10" s="2">
        <v>13226</v>
      </c>
      <c r="F10" s="2">
        <v>375580</v>
      </c>
      <c r="G10" t="s">
        <v>30</v>
      </c>
      <c r="H10" s="1">
        <v>44029</v>
      </c>
    </row>
    <row r="11" spans="1:10" x14ac:dyDescent="0.2">
      <c r="A11">
        <v>10</v>
      </c>
      <c r="B11">
        <v>4</v>
      </c>
      <c r="C11" t="s">
        <v>7</v>
      </c>
      <c r="D11" t="s">
        <v>50</v>
      </c>
      <c r="E11" s="2">
        <v>12520</v>
      </c>
      <c r="F11" s="2">
        <v>349010</v>
      </c>
      <c r="G11" t="s">
        <v>9</v>
      </c>
      <c r="H11" s="1">
        <v>43987</v>
      </c>
    </row>
    <row r="12" spans="1:10" x14ac:dyDescent="0.2">
      <c r="A12">
        <v>11</v>
      </c>
      <c r="B12">
        <v>5</v>
      </c>
      <c r="C12" t="s">
        <v>7</v>
      </c>
      <c r="D12" t="s">
        <v>49</v>
      </c>
      <c r="E12" s="2">
        <v>12136</v>
      </c>
      <c r="F12" s="2">
        <v>3131858</v>
      </c>
      <c r="G12" t="s">
        <v>9</v>
      </c>
      <c r="H12" s="1">
        <v>42853</v>
      </c>
    </row>
    <row r="13" spans="1:10" x14ac:dyDescent="0.2">
      <c r="A13">
        <v>12</v>
      </c>
      <c r="B13">
        <v>6</v>
      </c>
      <c r="C13" t="s">
        <v>7</v>
      </c>
      <c r="D13" t="s">
        <v>14</v>
      </c>
      <c r="E13" s="2">
        <v>7310</v>
      </c>
      <c r="F13" s="2">
        <v>207757</v>
      </c>
      <c r="G13" t="s">
        <v>32</v>
      </c>
      <c r="H13" s="22">
        <v>42937</v>
      </c>
    </row>
    <row r="14" spans="1:10" x14ac:dyDescent="0.2">
      <c r="A14">
        <v>13</v>
      </c>
      <c r="B14">
        <v>8</v>
      </c>
      <c r="C14" t="s">
        <v>7</v>
      </c>
      <c r="D14" t="s">
        <v>81</v>
      </c>
      <c r="E14" s="2">
        <v>6936</v>
      </c>
      <c r="F14" s="2">
        <v>3717997</v>
      </c>
      <c r="G14" t="s">
        <v>42</v>
      </c>
      <c r="H14" s="1">
        <v>43784</v>
      </c>
    </row>
    <row r="15" spans="1:10" x14ac:dyDescent="0.2">
      <c r="A15">
        <v>14</v>
      </c>
      <c r="B15">
        <v>9</v>
      </c>
      <c r="C15" t="s">
        <v>7</v>
      </c>
      <c r="D15" t="s">
        <v>10</v>
      </c>
      <c r="E15" s="2">
        <v>6830</v>
      </c>
      <c r="F15" s="2">
        <v>3544763</v>
      </c>
      <c r="G15" t="s">
        <v>9</v>
      </c>
      <c r="H15" s="1">
        <v>42937</v>
      </c>
    </row>
    <row r="16" spans="1:10" x14ac:dyDescent="0.2">
      <c r="A16">
        <v>15</v>
      </c>
      <c r="B16">
        <v>7</v>
      </c>
      <c r="C16" t="s">
        <v>7</v>
      </c>
      <c r="D16" t="s">
        <v>15</v>
      </c>
      <c r="E16" s="2">
        <v>6432</v>
      </c>
      <c r="F16" s="2">
        <v>238391</v>
      </c>
      <c r="G16" t="s">
        <v>9</v>
      </c>
      <c r="H16" s="1">
        <v>44029</v>
      </c>
    </row>
    <row r="17" spans="1:10" x14ac:dyDescent="0.2">
      <c r="A17">
        <v>16</v>
      </c>
      <c r="B17">
        <v>10</v>
      </c>
      <c r="C17" t="s">
        <v>7</v>
      </c>
      <c r="D17" t="s">
        <v>52</v>
      </c>
      <c r="E17" s="2">
        <v>6105</v>
      </c>
      <c r="F17" s="2">
        <v>3809943</v>
      </c>
      <c r="G17" t="s">
        <v>9</v>
      </c>
      <c r="H17" s="1">
        <v>43441</v>
      </c>
    </row>
    <row r="18" spans="1:10" x14ac:dyDescent="0.2">
      <c r="A18">
        <v>17</v>
      </c>
      <c r="B18">
        <v>11</v>
      </c>
      <c r="C18" t="s">
        <v>7</v>
      </c>
      <c r="D18" t="s">
        <v>12</v>
      </c>
      <c r="E18" s="2">
        <v>5715</v>
      </c>
      <c r="F18" s="2">
        <v>1488159</v>
      </c>
      <c r="G18" t="s">
        <v>28</v>
      </c>
      <c r="H18" s="1">
        <v>43272</v>
      </c>
    </row>
    <row r="19" spans="1:10" x14ac:dyDescent="0.2">
      <c r="A19">
        <v>18</v>
      </c>
      <c r="B19">
        <v>12</v>
      </c>
      <c r="C19" t="s">
        <v>7</v>
      </c>
      <c r="D19" t="s">
        <v>13</v>
      </c>
      <c r="E19" s="2">
        <v>5193</v>
      </c>
      <c r="F19" s="2">
        <v>1538146</v>
      </c>
      <c r="G19" t="s">
        <v>9</v>
      </c>
      <c r="H19" s="1">
        <v>43378</v>
      </c>
    </row>
    <row r="20" spans="1:10" x14ac:dyDescent="0.2">
      <c r="A20">
        <v>19</v>
      </c>
      <c r="B20">
        <v>13</v>
      </c>
      <c r="C20" t="s">
        <v>8</v>
      </c>
      <c r="D20" t="s">
        <v>14</v>
      </c>
      <c r="E20" s="2">
        <v>3765</v>
      </c>
      <c r="F20" s="2">
        <v>174299</v>
      </c>
      <c r="G20" t="s">
        <v>32</v>
      </c>
      <c r="H20" s="1">
        <v>44021</v>
      </c>
    </row>
    <row r="21" spans="1:10" x14ac:dyDescent="0.2">
      <c r="A21">
        <v>20</v>
      </c>
      <c r="B21">
        <v>16</v>
      </c>
      <c r="C21" t="s">
        <v>7</v>
      </c>
      <c r="D21" t="s">
        <v>39</v>
      </c>
      <c r="E21" s="2">
        <v>3567</v>
      </c>
      <c r="F21" s="2">
        <v>1637054</v>
      </c>
      <c r="G21" t="s">
        <v>9</v>
      </c>
      <c r="H21" s="1">
        <v>42797</v>
      </c>
    </row>
    <row r="22" spans="1:10" x14ac:dyDescent="0.2">
      <c r="A22" s="9">
        <v>21</v>
      </c>
      <c r="B22" s="9" t="s">
        <v>36</v>
      </c>
      <c r="C22" s="9" t="s">
        <v>7</v>
      </c>
      <c r="D22" s="9" t="s">
        <v>93</v>
      </c>
      <c r="E22" s="10">
        <v>3189</v>
      </c>
      <c r="F22" s="10">
        <v>3189</v>
      </c>
      <c r="G22" s="9" t="s">
        <v>94</v>
      </c>
      <c r="H22" s="23">
        <v>44070</v>
      </c>
    </row>
    <row r="23" spans="1:10" x14ac:dyDescent="0.2">
      <c r="A23">
        <v>22</v>
      </c>
      <c r="B23">
        <v>14</v>
      </c>
      <c r="C23" t="s">
        <v>8</v>
      </c>
      <c r="D23" t="s">
        <v>87</v>
      </c>
      <c r="E23" s="2">
        <v>3091</v>
      </c>
      <c r="F23" s="2">
        <v>158714</v>
      </c>
      <c r="G23" t="s">
        <v>34</v>
      </c>
      <c r="H23" s="1">
        <v>44042</v>
      </c>
    </row>
    <row r="24" spans="1:10" x14ac:dyDescent="0.2">
      <c r="A24" s="9">
        <v>23</v>
      </c>
      <c r="B24" s="9" t="s">
        <v>36</v>
      </c>
      <c r="C24" s="9" t="s">
        <v>8</v>
      </c>
      <c r="D24" s="9" t="s">
        <v>92</v>
      </c>
      <c r="E24" s="10">
        <v>3090</v>
      </c>
      <c r="F24" s="10">
        <v>3090</v>
      </c>
      <c r="G24" s="9" t="s">
        <v>96</v>
      </c>
      <c r="H24" s="23">
        <v>44070</v>
      </c>
    </row>
    <row r="25" spans="1:10" x14ac:dyDescent="0.2">
      <c r="A25">
        <v>24</v>
      </c>
      <c r="B25">
        <v>19</v>
      </c>
      <c r="C25" t="s">
        <v>7</v>
      </c>
      <c r="D25" t="s">
        <v>16</v>
      </c>
      <c r="E25" s="2">
        <v>3054</v>
      </c>
      <c r="F25" s="2">
        <v>285541</v>
      </c>
      <c r="G25" t="s">
        <v>9</v>
      </c>
      <c r="H25" s="1">
        <v>43826</v>
      </c>
    </row>
    <row r="26" spans="1:10" x14ac:dyDescent="0.2">
      <c r="A26">
        <v>25</v>
      </c>
      <c r="B26">
        <v>17</v>
      </c>
      <c r="C26" t="s">
        <v>7</v>
      </c>
      <c r="D26" t="s">
        <v>20</v>
      </c>
      <c r="E26" s="2">
        <v>2845</v>
      </c>
      <c r="F26" s="2">
        <v>483458</v>
      </c>
      <c r="G26" t="s">
        <v>34</v>
      </c>
      <c r="H26" s="1">
        <v>43671</v>
      </c>
    </row>
    <row r="27" spans="1:10" s="18" customFormat="1" x14ac:dyDescent="0.2">
      <c r="A27">
        <v>26</v>
      </c>
      <c r="B27">
        <v>18</v>
      </c>
      <c r="C27" t="s">
        <v>7</v>
      </c>
      <c r="D27" t="s">
        <v>17</v>
      </c>
      <c r="E27" s="2">
        <v>2777</v>
      </c>
      <c r="F27" s="2">
        <v>889391</v>
      </c>
      <c r="G27" t="s">
        <v>9</v>
      </c>
      <c r="H27" s="22">
        <v>44078</v>
      </c>
      <c r="I27"/>
      <c r="J27"/>
    </row>
    <row r="28" spans="1:10" x14ac:dyDescent="0.2">
      <c r="A28" s="9">
        <v>27</v>
      </c>
      <c r="B28" s="9" t="s">
        <v>36</v>
      </c>
      <c r="C28" s="9" t="s">
        <v>8</v>
      </c>
      <c r="D28" s="9" t="s">
        <v>91</v>
      </c>
      <c r="E28" s="10">
        <v>2486</v>
      </c>
      <c r="F28" s="10">
        <v>2486</v>
      </c>
      <c r="G28" s="9" t="s">
        <v>95</v>
      </c>
      <c r="H28" s="23">
        <v>44070</v>
      </c>
    </row>
    <row r="29" spans="1:10" x14ac:dyDescent="0.2">
      <c r="A29">
        <v>28</v>
      </c>
      <c r="B29">
        <v>21</v>
      </c>
      <c r="C29" t="s">
        <v>7</v>
      </c>
      <c r="D29" t="s">
        <v>19</v>
      </c>
      <c r="E29" s="2">
        <v>2375</v>
      </c>
      <c r="F29" s="2">
        <v>958504</v>
      </c>
      <c r="G29" t="s">
        <v>9</v>
      </c>
      <c r="H29" s="1">
        <v>43476</v>
      </c>
    </row>
    <row r="30" spans="1:10" x14ac:dyDescent="0.2">
      <c r="A30">
        <v>29</v>
      </c>
      <c r="B30">
        <v>22</v>
      </c>
      <c r="C30" t="s">
        <v>7</v>
      </c>
      <c r="D30" t="s">
        <v>25</v>
      </c>
      <c r="E30" s="2">
        <v>2206</v>
      </c>
      <c r="F30" s="2">
        <v>508041</v>
      </c>
      <c r="G30" t="s">
        <v>34</v>
      </c>
      <c r="H30" s="1">
        <v>43300</v>
      </c>
    </row>
    <row r="31" spans="1:10" x14ac:dyDescent="0.2">
      <c r="A31">
        <v>30</v>
      </c>
      <c r="B31">
        <v>23</v>
      </c>
      <c r="C31" t="s">
        <v>7</v>
      </c>
      <c r="D31" t="s">
        <v>56</v>
      </c>
      <c r="E31" s="2">
        <v>1932</v>
      </c>
      <c r="F31" s="2">
        <v>26269</v>
      </c>
      <c r="G31" t="s">
        <v>38</v>
      </c>
      <c r="H31" s="1">
        <v>44007</v>
      </c>
    </row>
    <row r="33" spans="4:5" x14ac:dyDescent="0.2">
      <c r="D33" s="7" t="s">
        <v>68</v>
      </c>
      <c r="E33" s="2">
        <f>SUM(E2:E31)</f>
        <v>413675</v>
      </c>
    </row>
    <row r="34" spans="4:5" x14ac:dyDescent="0.2">
      <c r="D34" s="2" t="s">
        <v>69</v>
      </c>
      <c r="E34" s="2">
        <f>AVERAGE(E2:E31)</f>
        <v>13789.166666666666</v>
      </c>
    </row>
    <row r="35" spans="4:5" x14ac:dyDescent="0.2">
      <c r="D35" s="9" t="s">
        <v>97</v>
      </c>
      <c r="E35" s="10">
        <f>COUNTIF(B:B,"New")</f>
        <v>9</v>
      </c>
    </row>
    <row r="37" spans="4:5" x14ac:dyDescent="0.2">
      <c r="D37" t="s">
        <v>85</v>
      </c>
    </row>
    <row r="38" spans="4:5" x14ac:dyDescent="0.2">
      <c r="D38" s="21" t="s">
        <v>84</v>
      </c>
    </row>
    <row r="39" spans="4:5" x14ac:dyDescent="0.2">
      <c r="D39" s="21" t="s">
        <v>86</v>
      </c>
    </row>
    <row r="40" spans="4:5" x14ac:dyDescent="0.2">
      <c r="D40" s="21" t="s">
        <v>90</v>
      </c>
    </row>
  </sheetData>
  <hyperlinks>
    <hyperlink ref="D40" r:id="rId1" xr:uid="{B68D2B76-C101-2149-9929-92B9CB1DABF3}"/>
    <hyperlink ref="D38" r:id="rId2" xr:uid="{033F1310-85F3-5448-8E62-8B289D1B7DFC}"/>
    <hyperlink ref="D39" r:id="rId3" xr:uid="{D3FE3B93-0C8D-894D-9039-9DEB2F58E43A}"/>
  </hyperlinks>
  <pageMargins left="0.7" right="0.7" top="0.75" bottom="0.75" header="0.3" footer="0.3"/>
  <tableParts count="1">
    <tablePart r:id="rId4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A887-3E13-8C40-92B1-F87D5E8CE8EA}">
  <dimension ref="A1:J40"/>
  <sheetViews>
    <sheetView workbookViewId="0">
      <selection sqref="A1:XFD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.5" bestFit="1" customWidth="1"/>
    <col min="5" max="5" width="10.83203125" style="2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bestFit="1" customWidth="1"/>
    <col min="10" max="10" width="16.83203125" bestFit="1" customWidth="1"/>
  </cols>
  <sheetData>
    <row r="1" spans="1:10" x14ac:dyDescent="0.2">
      <c r="A1" t="s">
        <v>0</v>
      </c>
      <c r="B1" t="s">
        <v>137</v>
      </c>
      <c r="C1" t="s">
        <v>1</v>
      </c>
      <c r="D1" t="s">
        <v>2</v>
      </c>
      <c r="E1" s="2" t="s">
        <v>138</v>
      </c>
      <c r="F1" s="2" t="s">
        <v>139</v>
      </c>
      <c r="G1" t="s">
        <v>5</v>
      </c>
      <c r="H1" t="s">
        <v>140</v>
      </c>
      <c r="I1" s="16" t="s">
        <v>141</v>
      </c>
      <c r="J1" s="6" t="s">
        <v>142</v>
      </c>
    </row>
    <row r="2" spans="1:10" x14ac:dyDescent="0.2">
      <c r="A2">
        <v>1</v>
      </c>
      <c r="B2">
        <v>2</v>
      </c>
      <c r="C2" t="s">
        <v>7</v>
      </c>
      <c r="D2" t="s">
        <v>45</v>
      </c>
      <c r="E2" s="2">
        <v>63958</v>
      </c>
      <c r="F2" s="2">
        <v>1483985</v>
      </c>
      <c r="G2" t="s">
        <v>9</v>
      </c>
      <c r="H2" s="1">
        <v>43756</v>
      </c>
      <c r="I2">
        <f>_xlfn.IFNA(VLOOKUP(D2,'Week 35 Aug 24 - Aug 30 2020'!D:E,2,FALSE),"New")</f>
        <v>53594</v>
      </c>
      <c r="J2" s="6">
        <f t="shared" ref="J2:J31" si="0">(E2-I2)/I2</f>
        <v>0.19337985595402471</v>
      </c>
    </row>
    <row r="3" spans="1:10" x14ac:dyDescent="0.2">
      <c r="A3" s="9">
        <v>2</v>
      </c>
      <c r="B3" s="9" t="s">
        <v>36</v>
      </c>
      <c r="C3" s="9" t="s">
        <v>8</v>
      </c>
      <c r="D3" s="9" t="s">
        <v>54</v>
      </c>
      <c r="E3" s="10">
        <v>42979</v>
      </c>
      <c r="F3" s="10">
        <v>42979</v>
      </c>
      <c r="G3" s="9" t="s">
        <v>27</v>
      </c>
      <c r="H3" s="14">
        <v>44078</v>
      </c>
      <c r="I3" s="9" t="str">
        <f>_xlfn.IFNA(VLOOKUP(D3,'Week 35 Aug 24 - Aug 30 2020'!D:E,2,FALSE),"New")</f>
        <v>New</v>
      </c>
      <c r="J3" s="6"/>
    </row>
    <row r="4" spans="1:10" x14ac:dyDescent="0.2">
      <c r="A4">
        <v>3</v>
      </c>
      <c r="B4">
        <v>4</v>
      </c>
      <c r="C4" t="s">
        <v>7</v>
      </c>
      <c r="D4" t="s">
        <v>46</v>
      </c>
      <c r="E4" s="2">
        <v>32136</v>
      </c>
      <c r="F4" s="2">
        <v>5660598</v>
      </c>
      <c r="G4" t="s">
        <v>9</v>
      </c>
      <c r="H4" s="1">
        <v>43910</v>
      </c>
      <c r="I4">
        <f>_xlfn.IFNA(VLOOKUP(D4,'Week 35 Aug 24 - Aug 30 2020'!D:E,2,FALSE),"New")</f>
        <v>34401</v>
      </c>
      <c r="J4" s="6">
        <f t="shared" si="0"/>
        <v>-6.5841109270079357E-2</v>
      </c>
    </row>
    <row r="5" spans="1:10" x14ac:dyDescent="0.2">
      <c r="A5">
        <v>4</v>
      </c>
      <c r="B5">
        <v>11</v>
      </c>
      <c r="C5" t="s">
        <v>7</v>
      </c>
      <c r="D5" t="s">
        <v>49</v>
      </c>
      <c r="E5" s="2">
        <v>13523</v>
      </c>
      <c r="F5" s="2">
        <v>3145381</v>
      </c>
      <c r="G5" t="s">
        <v>9</v>
      </c>
      <c r="H5" s="1">
        <v>42853</v>
      </c>
      <c r="I5">
        <f>_xlfn.IFNA(VLOOKUP(D5,'Week 35 Aug 24 - Aug 30 2020'!D:E,2,FALSE),"New")</f>
        <v>12136</v>
      </c>
      <c r="J5" s="6">
        <f t="shared" si="0"/>
        <v>0.11428806855636124</v>
      </c>
    </row>
    <row r="6" spans="1:10" x14ac:dyDescent="0.2">
      <c r="A6">
        <v>5</v>
      </c>
      <c r="B6">
        <v>10</v>
      </c>
      <c r="C6" t="s">
        <v>7</v>
      </c>
      <c r="D6" t="s">
        <v>50</v>
      </c>
      <c r="E6" s="2">
        <v>13410</v>
      </c>
      <c r="F6" s="2">
        <v>362420</v>
      </c>
      <c r="G6" t="s">
        <v>9</v>
      </c>
      <c r="H6" s="1">
        <v>43987</v>
      </c>
      <c r="I6">
        <f>_xlfn.IFNA(VLOOKUP(D6,'Week 35 Aug 24 - Aug 30 2020'!D:E,2,FALSE),"New")</f>
        <v>12520</v>
      </c>
      <c r="J6" s="6">
        <f t="shared" si="0"/>
        <v>7.1086261980830664E-2</v>
      </c>
    </row>
    <row r="7" spans="1:10" x14ac:dyDescent="0.2">
      <c r="A7">
        <v>6</v>
      </c>
      <c r="B7">
        <v>9</v>
      </c>
      <c r="C7" t="s">
        <v>8</v>
      </c>
      <c r="D7" t="s">
        <v>11</v>
      </c>
      <c r="E7" s="2">
        <v>9563</v>
      </c>
      <c r="F7" s="2">
        <v>385143</v>
      </c>
      <c r="G7" t="s">
        <v>30</v>
      </c>
      <c r="H7" s="1">
        <v>44029</v>
      </c>
      <c r="I7">
        <f>_xlfn.IFNA(VLOOKUP(D7,'Week 35 Aug 24 - Aug 30 2020'!D:E,2,FALSE),"New")</f>
        <v>13226</v>
      </c>
      <c r="J7" s="6">
        <f t="shared" si="0"/>
        <v>-0.27695448359292302</v>
      </c>
    </row>
    <row r="8" spans="1:10" x14ac:dyDescent="0.2">
      <c r="A8" s="9">
        <v>7</v>
      </c>
      <c r="B8" s="9" t="s">
        <v>36</v>
      </c>
      <c r="C8" s="9" t="s">
        <v>8</v>
      </c>
      <c r="D8" s="9" t="s">
        <v>24</v>
      </c>
      <c r="E8" s="10">
        <v>8541</v>
      </c>
      <c r="F8" s="10">
        <v>8541</v>
      </c>
      <c r="G8" s="9" t="s">
        <v>89</v>
      </c>
      <c r="H8" s="14">
        <v>44078</v>
      </c>
      <c r="I8" s="9" t="str">
        <f>_xlfn.IFNA(VLOOKUP(D8,'Week 35 Aug 24 - Aug 30 2020'!D:E,2,FALSE),"New")</f>
        <v>New</v>
      </c>
      <c r="J8" s="6"/>
    </row>
    <row r="9" spans="1:10" x14ac:dyDescent="0.2">
      <c r="A9">
        <v>8</v>
      </c>
      <c r="B9">
        <v>16</v>
      </c>
      <c r="C9" t="s">
        <v>7</v>
      </c>
      <c r="D9" t="s">
        <v>52</v>
      </c>
      <c r="E9" s="2">
        <v>7725</v>
      </c>
      <c r="F9" s="2">
        <v>3817668</v>
      </c>
      <c r="G9" t="s">
        <v>9</v>
      </c>
      <c r="H9" s="1">
        <v>43441</v>
      </c>
      <c r="I9">
        <f>_xlfn.IFNA(VLOOKUP(D9,'Week 35 Aug 24 - Aug 30 2020'!D:E,2,FALSE),"New")</f>
        <v>6105</v>
      </c>
      <c r="J9" s="6">
        <f t="shared" si="0"/>
        <v>0.26535626535626533</v>
      </c>
    </row>
    <row r="10" spans="1:10" x14ac:dyDescent="0.2">
      <c r="A10">
        <v>9</v>
      </c>
      <c r="B10">
        <v>1</v>
      </c>
      <c r="C10" t="s">
        <v>8</v>
      </c>
      <c r="D10" t="s">
        <v>18</v>
      </c>
      <c r="E10" s="2">
        <v>7606</v>
      </c>
      <c r="F10" s="2">
        <v>91286</v>
      </c>
      <c r="G10" t="s">
        <v>44</v>
      </c>
      <c r="H10" s="1">
        <v>44070</v>
      </c>
      <c r="I10">
        <f>_xlfn.IFNA(VLOOKUP(D10,'Week 35 Aug 24 - Aug 30 2020'!D:E,2,FALSE),"New")</f>
        <v>83680</v>
      </c>
      <c r="J10" s="6">
        <f t="shared" si="0"/>
        <v>-0.90910611854684509</v>
      </c>
    </row>
    <row r="11" spans="1:10" x14ac:dyDescent="0.2">
      <c r="A11">
        <v>10</v>
      </c>
      <c r="B11">
        <v>12</v>
      </c>
      <c r="C11" t="s">
        <v>7</v>
      </c>
      <c r="D11" t="s">
        <v>14</v>
      </c>
      <c r="E11" s="2">
        <v>7318</v>
      </c>
      <c r="F11" s="2">
        <v>215075</v>
      </c>
      <c r="G11" t="s">
        <v>32</v>
      </c>
      <c r="H11" s="1">
        <v>44021</v>
      </c>
      <c r="I11">
        <f>_xlfn.IFNA(VLOOKUP(D11,'Week 35 Aug 24 - Aug 30 2020'!D:E,2,FALSE),"New")</f>
        <v>7310</v>
      </c>
      <c r="J11" s="6">
        <f t="shared" si="0"/>
        <v>1.094391244870041E-3</v>
      </c>
    </row>
    <row r="12" spans="1:10" x14ac:dyDescent="0.2">
      <c r="A12">
        <v>11</v>
      </c>
      <c r="B12">
        <v>13</v>
      </c>
      <c r="C12" t="s">
        <v>7</v>
      </c>
      <c r="D12" t="s">
        <v>81</v>
      </c>
      <c r="E12" s="2">
        <v>6960</v>
      </c>
      <c r="F12" s="2">
        <v>3724957</v>
      </c>
      <c r="G12" t="s">
        <v>42</v>
      </c>
      <c r="H12" s="1">
        <v>43784</v>
      </c>
      <c r="I12">
        <f>_xlfn.IFNA(VLOOKUP(D12,'Week 35 Aug 24 - Aug 30 2020'!D:E,2,FALSE),"New")</f>
        <v>6936</v>
      </c>
      <c r="J12" s="6">
        <f t="shared" si="0"/>
        <v>3.4602076124567475E-3</v>
      </c>
    </row>
    <row r="13" spans="1:10" x14ac:dyDescent="0.2">
      <c r="A13">
        <v>12</v>
      </c>
      <c r="B13">
        <v>14</v>
      </c>
      <c r="C13" t="s">
        <v>7</v>
      </c>
      <c r="D13" t="s">
        <v>10</v>
      </c>
      <c r="E13" s="2">
        <v>6916</v>
      </c>
      <c r="F13" s="2">
        <v>3551679</v>
      </c>
      <c r="G13" t="s">
        <v>9</v>
      </c>
      <c r="H13" s="1">
        <v>42937</v>
      </c>
      <c r="I13">
        <f>_xlfn.IFNA(VLOOKUP(D13,'Week 35 Aug 24 - Aug 30 2020'!D:E,2,FALSE),"New")</f>
        <v>6830</v>
      </c>
      <c r="J13" s="6">
        <f t="shared" si="0"/>
        <v>1.2591508052708639E-2</v>
      </c>
    </row>
    <row r="14" spans="1:10" x14ac:dyDescent="0.2">
      <c r="A14">
        <v>13</v>
      </c>
      <c r="B14">
        <v>17</v>
      </c>
      <c r="C14" t="s">
        <v>7</v>
      </c>
      <c r="D14" t="s">
        <v>12</v>
      </c>
      <c r="E14" s="2">
        <v>5939</v>
      </c>
      <c r="F14" s="2">
        <v>1494098</v>
      </c>
      <c r="G14" t="s">
        <v>28</v>
      </c>
      <c r="H14" s="1">
        <v>43272</v>
      </c>
      <c r="I14">
        <f>_xlfn.IFNA(VLOOKUP(D14,'Week 35 Aug 24 - Aug 30 2020'!D:E,2,FALSE),"New")</f>
        <v>5715</v>
      </c>
      <c r="J14" s="6">
        <f t="shared" si="0"/>
        <v>3.9195100612423449E-2</v>
      </c>
    </row>
    <row r="15" spans="1:10" x14ac:dyDescent="0.2">
      <c r="A15">
        <v>14</v>
      </c>
      <c r="B15">
        <v>18</v>
      </c>
      <c r="C15" t="s">
        <v>7</v>
      </c>
      <c r="D15" t="s">
        <v>13</v>
      </c>
      <c r="E15" s="2">
        <v>5819</v>
      </c>
      <c r="F15" s="2">
        <v>1543965</v>
      </c>
      <c r="G15" t="s">
        <v>9</v>
      </c>
      <c r="H15" s="1">
        <v>43378</v>
      </c>
      <c r="I15">
        <f>_xlfn.IFNA(VLOOKUP(D15,'Week 35 Aug 24 - Aug 30 2020'!D:E,2,FALSE),"New")</f>
        <v>5193</v>
      </c>
      <c r="J15" s="6">
        <f t="shared" si="0"/>
        <v>0.12054689004429039</v>
      </c>
    </row>
    <row r="16" spans="1:10" x14ac:dyDescent="0.2">
      <c r="A16">
        <v>15</v>
      </c>
      <c r="B16">
        <v>15</v>
      </c>
      <c r="C16" t="s">
        <v>7</v>
      </c>
      <c r="D16" t="s">
        <v>15</v>
      </c>
      <c r="E16" s="2">
        <v>5719</v>
      </c>
      <c r="F16" s="2">
        <v>244110</v>
      </c>
      <c r="G16" t="s">
        <v>9</v>
      </c>
      <c r="H16" s="1">
        <v>44029</v>
      </c>
      <c r="I16">
        <f>_xlfn.IFNA(VLOOKUP(D16,'Week 35 Aug 24 - Aug 30 2020'!D:E,2,FALSE),"New")</f>
        <v>6432</v>
      </c>
      <c r="J16" s="6">
        <f t="shared" si="0"/>
        <v>-0.11085199004975124</v>
      </c>
    </row>
    <row r="17" spans="1:10" x14ac:dyDescent="0.2">
      <c r="A17">
        <v>16</v>
      </c>
      <c r="B17">
        <v>3</v>
      </c>
      <c r="C17" t="s">
        <v>7</v>
      </c>
      <c r="D17" t="s">
        <v>23</v>
      </c>
      <c r="E17" s="2">
        <v>5137</v>
      </c>
      <c r="F17" s="2">
        <v>54094</v>
      </c>
      <c r="G17" t="s">
        <v>27</v>
      </c>
      <c r="H17" s="1">
        <v>44070</v>
      </c>
      <c r="I17">
        <f>_xlfn.IFNA(VLOOKUP(D17,'Week 35 Aug 24 - Aug 30 2020'!D:E,2,FALSE),"New")</f>
        <v>48957</v>
      </c>
      <c r="J17" s="6">
        <f t="shared" si="0"/>
        <v>-0.89507118491737647</v>
      </c>
    </row>
    <row r="18" spans="1:10" x14ac:dyDescent="0.2">
      <c r="A18">
        <v>17</v>
      </c>
      <c r="B18">
        <v>7</v>
      </c>
      <c r="C18" t="s">
        <v>7</v>
      </c>
      <c r="D18" t="s">
        <v>21</v>
      </c>
      <c r="E18" s="2">
        <v>4346</v>
      </c>
      <c r="F18" s="2">
        <v>19934</v>
      </c>
      <c r="G18" t="s">
        <v>34</v>
      </c>
      <c r="H18" s="1">
        <v>44070</v>
      </c>
      <c r="I18">
        <f>_xlfn.IFNA(VLOOKUP(D18,'Week 35 Aug 24 - Aug 30 2020'!D:E,2,FALSE),"New")</f>
        <v>15588</v>
      </c>
      <c r="J18" s="6">
        <f t="shared" si="0"/>
        <v>-0.72119579163459069</v>
      </c>
    </row>
    <row r="19" spans="1:10" x14ac:dyDescent="0.2">
      <c r="A19">
        <v>18</v>
      </c>
      <c r="B19">
        <v>20</v>
      </c>
      <c r="C19" t="s">
        <v>7</v>
      </c>
      <c r="D19" t="s">
        <v>39</v>
      </c>
      <c r="E19" s="2">
        <v>3996</v>
      </c>
      <c r="F19" s="2">
        <v>1641050</v>
      </c>
      <c r="G19" t="s">
        <v>9</v>
      </c>
      <c r="H19" s="1">
        <v>42797</v>
      </c>
      <c r="I19">
        <f>_xlfn.IFNA(VLOOKUP(D19,'Week 35 Aug 24 - Aug 30 2020'!D:E,2,FALSE),"New")</f>
        <v>3567</v>
      </c>
      <c r="J19" s="6">
        <f t="shared" si="0"/>
        <v>0.12026913372582002</v>
      </c>
    </row>
    <row r="20" spans="1:10" x14ac:dyDescent="0.2">
      <c r="A20">
        <v>19</v>
      </c>
      <c r="B20">
        <v>24</v>
      </c>
      <c r="C20" t="s">
        <v>7</v>
      </c>
      <c r="D20" t="s">
        <v>16</v>
      </c>
      <c r="E20" s="2">
        <v>3897</v>
      </c>
      <c r="F20" s="2">
        <v>289438</v>
      </c>
      <c r="G20" t="s">
        <v>9</v>
      </c>
      <c r="H20" s="1">
        <v>43826</v>
      </c>
      <c r="I20">
        <f>_xlfn.IFNA(VLOOKUP(D20,'Week 35 Aug 24 - Aug 30 2020'!D:E,2,FALSE),"New")</f>
        <v>3054</v>
      </c>
      <c r="J20" s="6">
        <f t="shared" si="0"/>
        <v>0.27603143418467585</v>
      </c>
    </row>
    <row r="21" spans="1:10" x14ac:dyDescent="0.2">
      <c r="A21">
        <v>20</v>
      </c>
      <c r="B21">
        <v>19</v>
      </c>
      <c r="C21" t="s">
        <v>8</v>
      </c>
      <c r="D21" t="s">
        <v>14</v>
      </c>
      <c r="E21" s="2">
        <v>3565</v>
      </c>
      <c r="F21" s="2">
        <v>177864</v>
      </c>
      <c r="G21" t="s">
        <v>32</v>
      </c>
      <c r="H21" s="1">
        <v>44021</v>
      </c>
      <c r="I21">
        <f>_xlfn.IFNA(VLOOKUP(D21,'Week 35 Aug 24 - Aug 30 2020'!D:E,2,FALSE),"New")</f>
        <v>7310</v>
      </c>
      <c r="J21" s="6">
        <f t="shared" si="0"/>
        <v>-0.512311901504788</v>
      </c>
    </row>
    <row r="22" spans="1:10" x14ac:dyDescent="0.2">
      <c r="A22">
        <v>21</v>
      </c>
      <c r="B22">
        <v>6</v>
      </c>
      <c r="C22" t="s">
        <v>7</v>
      </c>
      <c r="D22" t="s">
        <v>88</v>
      </c>
      <c r="E22" s="2">
        <v>3285</v>
      </c>
      <c r="F22" s="2">
        <v>19963</v>
      </c>
      <c r="G22" t="s">
        <v>34</v>
      </c>
      <c r="H22" s="1">
        <v>44070</v>
      </c>
      <c r="I22">
        <f>_xlfn.IFNA(VLOOKUP(D22,'Week 35 Aug 24 - Aug 30 2020'!D:E,2,FALSE),"New")</f>
        <v>16678</v>
      </c>
      <c r="J22" s="6">
        <f t="shared" si="0"/>
        <v>-0.80303393692289249</v>
      </c>
    </row>
    <row r="23" spans="1:10" x14ac:dyDescent="0.2">
      <c r="A23">
        <v>22</v>
      </c>
      <c r="B23">
        <v>26</v>
      </c>
      <c r="C23" t="s">
        <v>7</v>
      </c>
      <c r="D23" t="s">
        <v>17</v>
      </c>
      <c r="E23" s="2">
        <v>3165</v>
      </c>
      <c r="F23" s="2">
        <v>892556</v>
      </c>
      <c r="G23" t="s">
        <v>9</v>
      </c>
      <c r="H23" s="1">
        <v>43476</v>
      </c>
      <c r="I23">
        <f>_xlfn.IFNA(VLOOKUP(D23,'Week 35 Aug 24 - Aug 30 2020'!D:E,2,FALSE),"New")</f>
        <v>2777</v>
      </c>
      <c r="J23" s="6">
        <f t="shared" si="0"/>
        <v>0.13971912135397913</v>
      </c>
    </row>
    <row r="24" spans="1:10" x14ac:dyDescent="0.2">
      <c r="A24">
        <v>23</v>
      </c>
      <c r="B24">
        <v>5</v>
      </c>
      <c r="C24" t="s">
        <v>8</v>
      </c>
      <c r="D24" t="s">
        <v>23</v>
      </c>
      <c r="E24" s="2">
        <v>3034</v>
      </c>
      <c r="F24" s="2">
        <v>33203</v>
      </c>
      <c r="G24" t="s">
        <v>27</v>
      </c>
      <c r="H24" s="1">
        <v>44070</v>
      </c>
      <c r="I24">
        <f>_xlfn.IFNA(VLOOKUP(D24,'Week 35 Aug 24 - Aug 30 2020'!D:E,2,FALSE),"New")</f>
        <v>48957</v>
      </c>
      <c r="J24" s="6">
        <f t="shared" si="0"/>
        <v>-0.93802724840165863</v>
      </c>
    </row>
    <row r="25" spans="1:10" x14ac:dyDescent="0.2">
      <c r="A25">
        <v>24</v>
      </c>
      <c r="B25">
        <v>8</v>
      </c>
      <c r="C25" t="s">
        <v>8</v>
      </c>
      <c r="D25" t="s">
        <v>88</v>
      </c>
      <c r="E25" s="2">
        <v>2994</v>
      </c>
      <c r="F25" s="2">
        <v>16822</v>
      </c>
      <c r="G25" t="s">
        <v>34</v>
      </c>
      <c r="H25" s="1">
        <v>44070</v>
      </c>
      <c r="I25">
        <f>_xlfn.IFNA(VLOOKUP(D25,'Week 35 Aug 24 - Aug 30 2020'!D:E,2,FALSE),"New")</f>
        <v>16678</v>
      </c>
      <c r="J25" s="6">
        <f t="shared" si="0"/>
        <v>-0.82048207219091018</v>
      </c>
    </row>
    <row r="26" spans="1:10" x14ac:dyDescent="0.2">
      <c r="A26">
        <v>25</v>
      </c>
      <c r="B26">
        <v>30</v>
      </c>
      <c r="C26" t="s">
        <v>7</v>
      </c>
      <c r="D26" s="18" t="s">
        <v>56</v>
      </c>
      <c r="E26" s="2">
        <v>2735</v>
      </c>
      <c r="F26" s="2">
        <v>29004</v>
      </c>
      <c r="G26" t="s">
        <v>38</v>
      </c>
      <c r="H26" s="1">
        <v>44007</v>
      </c>
      <c r="I26">
        <f>_xlfn.IFNA(VLOOKUP(D26,'Week 35 Aug 24 - Aug 30 2020'!D:E,2,FALSE),"New")</f>
        <v>1932</v>
      </c>
      <c r="J26" s="6">
        <f t="shared" si="0"/>
        <v>0.41563146997929606</v>
      </c>
    </row>
    <row r="27" spans="1:10" x14ac:dyDescent="0.2">
      <c r="A27" s="9">
        <v>26</v>
      </c>
      <c r="B27" s="9" t="s">
        <v>36</v>
      </c>
      <c r="C27" s="9" t="s">
        <v>7</v>
      </c>
      <c r="D27" s="9" t="s">
        <v>24</v>
      </c>
      <c r="E27" s="10">
        <v>2489</v>
      </c>
      <c r="F27" s="10">
        <v>2489</v>
      </c>
      <c r="G27" s="9" t="s">
        <v>89</v>
      </c>
      <c r="H27" s="14">
        <v>44078</v>
      </c>
      <c r="I27" s="9" t="str">
        <f>_xlfn.IFNA(VLOOKUP(D27,'Week 35 Aug 24 - Aug 30 2020'!D:E,2,FALSE),"New")</f>
        <v>New</v>
      </c>
      <c r="J27" s="6"/>
    </row>
    <row r="28" spans="1:10" x14ac:dyDescent="0.2">
      <c r="A28">
        <v>27</v>
      </c>
      <c r="B28">
        <v>25</v>
      </c>
      <c r="C28" t="s">
        <v>7</v>
      </c>
      <c r="D28" t="s">
        <v>20</v>
      </c>
      <c r="E28" s="2">
        <v>2477</v>
      </c>
      <c r="F28" s="2">
        <v>485935</v>
      </c>
      <c r="G28" t="s">
        <v>34</v>
      </c>
      <c r="H28" s="1">
        <v>43671</v>
      </c>
      <c r="I28">
        <f>_xlfn.IFNA(VLOOKUP(D28,'Week 35 Aug 24 - Aug 30 2020'!D:E,2,FALSE),"New")</f>
        <v>2845</v>
      </c>
      <c r="J28" s="6">
        <f t="shared" si="0"/>
        <v>-0.12934973637961336</v>
      </c>
    </row>
    <row r="29" spans="1:10" x14ac:dyDescent="0.2">
      <c r="A29">
        <v>28</v>
      </c>
      <c r="B29">
        <v>28</v>
      </c>
      <c r="C29" t="s">
        <v>7</v>
      </c>
      <c r="D29" t="s">
        <v>19</v>
      </c>
      <c r="E29" s="2">
        <v>2476</v>
      </c>
      <c r="F29" s="2">
        <v>960980</v>
      </c>
      <c r="G29" t="s">
        <v>9</v>
      </c>
      <c r="H29" s="1">
        <v>43644</v>
      </c>
      <c r="I29">
        <f>_xlfn.IFNA(VLOOKUP(D29,'Week 35 Aug 24 - Aug 30 2020'!D:E,2,FALSE),"New")</f>
        <v>2375</v>
      </c>
      <c r="J29" s="6">
        <f t="shared" si="0"/>
        <v>4.2526315789473683E-2</v>
      </c>
    </row>
    <row r="30" spans="1:10" x14ac:dyDescent="0.2">
      <c r="A30">
        <v>29</v>
      </c>
      <c r="B30">
        <v>22</v>
      </c>
      <c r="C30" t="s">
        <v>8</v>
      </c>
      <c r="D30" t="s">
        <v>87</v>
      </c>
      <c r="E30" s="2">
        <v>2300</v>
      </c>
      <c r="F30" s="2">
        <v>161014</v>
      </c>
      <c r="G30" t="s">
        <v>34</v>
      </c>
      <c r="H30" s="1">
        <v>44042</v>
      </c>
      <c r="I30">
        <f>_xlfn.IFNA(VLOOKUP(D30,'Week 35 Aug 24 - Aug 30 2020'!D:E,2,FALSE),"New")</f>
        <v>3091</v>
      </c>
      <c r="J30" s="6">
        <f t="shared" si="0"/>
        <v>-0.25590423811064378</v>
      </c>
    </row>
    <row r="31" spans="1:10" x14ac:dyDescent="0.2">
      <c r="A31">
        <v>30</v>
      </c>
      <c r="B31">
        <v>29</v>
      </c>
      <c r="C31" t="s">
        <v>7</v>
      </c>
      <c r="D31" t="s">
        <v>25</v>
      </c>
      <c r="E31" s="2">
        <v>2292</v>
      </c>
      <c r="F31" s="2">
        <v>510333</v>
      </c>
      <c r="G31" t="s">
        <v>34</v>
      </c>
      <c r="H31" s="1">
        <v>43300</v>
      </c>
      <c r="I31">
        <f>_xlfn.IFNA(VLOOKUP(D31,'Week 35 Aug 24 - Aug 30 2020'!D:E,2,FALSE),"New")</f>
        <v>2206</v>
      </c>
      <c r="J31" s="6">
        <f t="shared" si="0"/>
        <v>3.8984587488667274E-2</v>
      </c>
    </row>
    <row r="33" spans="4:5" x14ac:dyDescent="0.2">
      <c r="D33" s="7" t="s">
        <v>68</v>
      </c>
      <c r="E33" s="2">
        <f>SUM(E2:E31)</f>
        <v>286300</v>
      </c>
    </row>
    <row r="34" spans="4:5" x14ac:dyDescent="0.2">
      <c r="D34" s="2" t="s">
        <v>69</v>
      </c>
      <c r="E34" s="2">
        <f>AVERAGE(E2:E31)</f>
        <v>9543.3333333333339</v>
      </c>
    </row>
    <row r="35" spans="4:5" x14ac:dyDescent="0.2">
      <c r="D35" s="9" t="s">
        <v>97</v>
      </c>
      <c r="E35" s="10">
        <f>COUNTIF(B:B,"New")</f>
        <v>3</v>
      </c>
    </row>
    <row r="37" spans="4:5" x14ac:dyDescent="0.2">
      <c r="D37" t="s">
        <v>85</v>
      </c>
    </row>
    <row r="38" spans="4:5" x14ac:dyDescent="0.2">
      <c r="D38" s="21" t="s">
        <v>84</v>
      </c>
    </row>
    <row r="39" spans="4:5" x14ac:dyDescent="0.2">
      <c r="D39" s="21" t="s">
        <v>86</v>
      </c>
    </row>
    <row r="40" spans="4:5" x14ac:dyDescent="0.2">
      <c r="D40" s="21" t="s">
        <v>90</v>
      </c>
    </row>
  </sheetData>
  <hyperlinks>
    <hyperlink ref="D40" r:id="rId1" xr:uid="{9F9579DB-A378-334B-9EA1-7EF00DA08AA6}"/>
    <hyperlink ref="D38" r:id="rId2" xr:uid="{4B34F3DD-6F2F-344C-B383-5F1E4B9954EC}"/>
    <hyperlink ref="D39" r:id="rId3" xr:uid="{1F2784B0-CC3B-9E42-BEE8-5C51C99DDFB1}"/>
  </hyperlinks>
  <pageMargins left="0.7" right="0.7" top="0.75" bottom="0.75" header="0.3" footer="0.3"/>
  <tableParts count="1">
    <tablePart r:id="rId4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9DB9-2E59-1B4E-85DD-092F35B70DB7}">
  <dimension ref="A1:J40"/>
  <sheetViews>
    <sheetView workbookViewId="0">
      <selection sqref="A1:XFD1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44.5" style="2" bestFit="1" customWidth="1"/>
    <col min="5" max="5" width="10.83203125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style="16" bestFit="1" customWidth="1"/>
    <col min="10" max="10" width="16.83203125" style="6" bestFit="1" customWidth="1"/>
  </cols>
  <sheetData>
    <row r="1" spans="1:10" x14ac:dyDescent="0.2">
      <c r="A1" t="s">
        <v>0</v>
      </c>
      <c r="B1" t="s">
        <v>137</v>
      </c>
      <c r="C1" t="s">
        <v>1</v>
      </c>
      <c r="D1" t="s">
        <v>2</v>
      </c>
      <c r="E1" s="2" t="s">
        <v>138</v>
      </c>
      <c r="F1" s="2" t="s">
        <v>139</v>
      </c>
      <c r="G1" t="s">
        <v>5</v>
      </c>
      <c r="H1" t="s">
        <v>140</v>
      </c>
      <c r="I1" s="16" t="s">
        <v>141</v>
      </c>
      <c r="J1" s="6" t="s">
        <v>142</v>
      </c>
    </row>
    <row r="2" spans="1:10" x14ac:dyDescent="0.2">
      <c r="A2">
        <v>1</v>
      </c>
      <c r="B2">
        <v>1</v>
      </c>
      <c r="C2" t="s">
        <v>7</v>
      </c>
      <c r="D2" t="s">
        <v>45</v>
      </c>
      <c r="E2" s="2">
        <v>43459</v>
      </c>
      <c r="F2" s="2">
        <v>1527444</v>
      </c>
      <c r="G2" t="s">
        <v>9</v>
      </c>
      <c r="H2" s="1">
        <v>43756</v>
      </c>
      <c r="I2" s="11">
        <f>_xlfn.IFNA(VLOOKUP(D2,'Week 36 Aug 31 - Sept 6 2020'!D:E,2,FALSE),"New")</f>
        <v>63958</v>
      </c>
      <c r="J2" s="6">
        <f>(E2-I2)/I2</f>
        <v>-0.32050720785515496</v>
      </c>
    </row>
    <row r="3" spans="1:10" x14ac:dyDescent="0.2">
      <c r="A3">
        <v>2</v>
      </c>
      <c r="B3">
        <v>3</v>
      </c>
      <c r="C3" t="s">
        <v>7</v>
      </c>
      <c r="D3" t="s">
        <v>46</v>
      </c>
      <c r="E3" s="2">
        <v>31558</v>
      </c>
      <c r="F3" s="2">
        <v>5692156</v>
      </c>
      <c r="G3" t="s">
        <v>9</v>
      </c>
      <c r="H3" s="1">
        <v>43910</v>
      </c>
      <c r="I3" s="11">
        <f>_xlfn.IFNA(VLOOKUP(D3,'Week 36 Aug 31 - Sept 6 2020'!D:E,2,FALSE),"New")</f>
        <v>32136</v>
      </c>
      <c r="J3" s="6">
        <f t="shared" ref="J3:J30" si="0">(E3-I3)/I3</f>
        <v>-1.7986059248195171E-2</v>
      </c>
    </row>
    <row r="4" spans="1:10" x14ac:dyDescent="0.2">
      <c r="A4">
        <v>3</v>
      </c>
      <c r="B4">
        <v>4</v>
      </c>
      <c r="C4" t="s">
        <v>7</v>
      </c>
      <c r="D4" t="s">
        <v>49</v>
      </c>
      <c r="E4" s="2">
        <v>12280</v>
      </c>
      <c r="F4" s="2">
        <v>3157661</v>
      </c>
      <c r="G4" t="s">
        <v>9</v>
      </c>
      <c r="H4" s="1">
        <v>42853</v>
      </c>
      <c r="I4" s="11">
        <f>_xlfn.IFNA(VLOOKUP(D4,'Week 36 Aug 31 - Sept 6 2020'!D:E,2,FALSE),"New")</f>
        <v>13523</v>
      </c>
      <c r="J4" s="6">
        <f t="shared" si="0"/>
        <v>-9.1917473933298827E-2</v>
      </c>
    </row>
    <row r="5" spans="1:10" s="15" customFormat="1" x14ac:dyDescent="0.2">
      <c r="A5" s="9">
        <v>4</v>
      </c>
      <c r="B5" s="9" t="s">
        <v>36</v>
      </c>
      <c r="C5" s="9" t="s">
        <v>7</v>
      </c>
      <c r="D5" s="9" t="s">
        <v>58</v>
      </c>
      <c r="E5" s="10">
        <v>11450</v>
      </c>
      <c r="F5" s="10">
        <v>11450</v>
      </c>
      <c r="G5" s="9" t="s">
        <v>28</v>
      </c>
      <c r="H5" s="14">
        <v>44082</v>
      </c>
      <c r="I5" s="10" t="str">
        <f>_xlfn.IFNA(VLOOKUP(D5,'Week 36 Aug 31 - Sept 6 2020'!D:E,2,FALSE),"New")</f>
        <v>New</v>
      </c>
      <c r="J5" s="6"/>
    </row>
    <row r="6" spans="1:10" s="15" customFormat="1" x14ac:dyDescent="0.2">
      <c r="A6" s="15">
        <v>5</v>
      </c>
      <c r="B6" s="15">
        <v>5</v>
      </c>
      <c r="C6" s="15" t="s">
        <v>7</v>
      </c>
      <c r="D6" s="15" t="s">
        <v>50</v>
      </c>
      <c r="E6" s="16">
        <v>9620</v>
      </c>
      <c r="F6" s="16">
        <v>372040</v>
      </c>
      <c r="G6" s="15" t="s">
        <v>9</v>
      </c>
      <c r="H6" s="17">
        <v>43987</v>
      </c>
      <c r="I6" s="11">
        <f>_xlfn.IFNA(VLOOKUP(D6,'Week 36 Aug 31 - Sept 6 2020'!D:E,2,FALSE),"New")</f>
        <v>13410</v>
      </c>
      <c r="J6" s="6">
        <f t="shared" si="0"/>
        <v>-0.28262490678598062</v>
      </c>
    </row>
    <row r="7" spans="1:10" s="15" customFormat="1" x14ac:dyDescent="0.2">
      <c r="A7" s="15">
        <v>6</v>
      </c>
      <c r="B7" s="15">
        <v>2</v>
      </c>
      <c r="C7" s="15" t="s">
        <v>8</v>
      </c>
      <c r="D7" s="15" t="s">
        <v>54</v>
      </c>
      <c r="E7" s="16">
        <v>7892</v>
      </c>
      <c r="F7" s="16">
        <v>50871</v>
      </c>
      <c r="G7" s="15" t="s">
        <v>27</v>
      </c>
      <c r="H7" s="17">
        <v>44078</v>
      </c>
      <c r="I7" s="11">
        <f>_xlfn.IFNA(VLOOKUP(D7,'Week 36 Aug 31 - Sept 6 2020'!D:E,2,FALSE),"New")</f>
        <v>42979</v>
      </c>
      <c r="J7" s="6">
        <f t="shared" si="0"/>
        <v>-0.81637543916796573</v>
      </c>
    </row>
    <row r="8" spans="1:10" s="15" customFormat="1" x14ac:dyDescent="0.2">
      <c r="A8" s="9">
        <v>7</v>
      </c>
      <c r="B8" s="9" t="s">
        <v>36</v>
      </c>
      <c r="C8" s="9" t="s">
        <v>8</v>
      </c>
      <c r="D8" s="9" t="s">
        <v>80</v>
      </c>
      <c r="E8" s="10">
        <v>7789</v>
      </c>
      <c r="F8" s="10">
        <v>7789</v>
      </c>
      <c r="G8" s="9" t="s">
        <v>29</v>
      </c>
      <c r="H8" s="14">
        <v>44084</v>
      </c>
      <c r="I8" s="10" t="str">
        <f>_xlfn.IFNA(VLOOKUP(D8,'Week 36 Aug 31 - Sept 6 2020'!D:E,2,FALSE),"New")</f>
        <v>New</v>
      </c>
      <c r="J8" s="6"/>
    </row>
    <row r="9" spans="1:10" s="15" customFormat="1" x14ac:dyDescent="0.2">
      <c r="A9" s="9">
        <v>8</v>
      </c>
      <c r="B9" s="9" t="s">
        <v>36</v>
      </c>
      <c r="C9" s="9" t="s">
        <v>7</v>
      </c>
      <c r="D9" s="9" t="s">
        <v>80</v>
      </c>
      <c r="E9" s="10">
        <v>7277</v>
      </c>
      <c r="F9" s="10">
        <v>7277</v>
      </c>
      <c r="G9" s="9" t="s">
        <v>29</v>
      </c>
      <c r="H9" s="14">
        <v>44084</v>
      </c>
      <c r="I9" s="10" t="str">
        <f>_xlfn.IFNA(VLOOKUP(D9,'Week 36 Aug 31 - Sept 6 2020'!D:E,2,FALSE),"New")</f>
        <v>New</v>
      </c>
      <c r="J9" s="6"/>
    </row>
    <row r="10" spans="1:10" s="15" customFormat="1" x14ac:dyDescent="0.2">
      <c r="A10" s="15">
        <v>9</v>
      </c>
      <c r="B10" s="15">
        <v>8</v>
      </c>
      <c r="C10" s="15" t="s">
        <v>7</v>
      </c>
      <c r="D10" s="15" t="s">
        <v>52</v>
      </c>
      <c r="E10" s="16">
        <v>6761</v>
      </c>
      <c r="F10" s="16">
        <v>3824429</v>
      </c>
      <c r="G10" s="15" t="s">
        <v>9</v>
      </c>
      <c r="H10" s="17">
        <v>43441</v>
      </c>
      <c r="I10" s="11">
        <f>_xlfn.IFNA(VLOOKUP(D10,'Week 36 Aug 31 - Sept 6 2020'!D:E,2,FALSE),"New")</f>
        <v>7725</v>
      </c>
      <c r="J10" s="6">
        <f t="shared" si="0"/>
        <v>-0.12478964401294498</v>
      </c>
    </row>
    <row r="11" spans="1:10" s="15" customFormat="1" x14ac:dyDescent="0.2">
      <c r="A11" s="15">
        <v>10</v>
      </c>
      <c r="B11" s="15">
        <v>11</v>
      </c>
      <c r="C11" s="15" t="s">
        <v>7</v>
      </c>
      <c r="D11" s="15" t="s">
        <v>81</v>
      </c>
      <c r="E11" s="16">
        <v>6492</v>
      </c>
      <c r="F11" s="16">
        <v>3731449</v>
      </c>
      <c r="G11" s="15" t="s">
        <v>42</v>
      </c>
      <c r="H11" s="17">
        <v>43784</v>
      </c>
      <c r="I11" s="11">
        <f>_xlfn.IFNA(VLOOKUP(D11,'Week 36 Aug 31 - Sept 6 2020'!D:E,2,FALSE),"New")</f>
        <v>6960</v>
      </c>
      <c r="J11" s="6">
        <f t="shared" si="0"/>
        <v>-6.7241379310344823E-2</v>
      </c>
    </row>
    <row r="12" spans="1:10" s="15" customFormat="1" x14ac:dyDescent="0.2">
      <c r="A12" s="15">
        <v>11</v>
      </c>
      <c r="B12" s="15">
        <v>12</v>
      </c>
      <c r="C12" s="15" t="s">
        <v>7</v>
      </c>
      <c r="D12" s="15" t="s">
        <v>10</v>
      </c>
      <c r="E12" s="16">
        <v>6126</v>
      </c>
      <c r="F12" s="16">
        <v>3557805</v>
      </c>
      <c r="G12" s="15" t="s">
        <v>9</v>
      </c>
      <c r="H12" s="17">
        <v>42937</v>
      </c>
      <c r="I12" s="11">
        <f>_xlfn.IFNA(VLOOKUP(D12,'Week 36 Aug 31 - Sept 6 2020'!D:E,2,FALSE),"New")</f>
        <v>6916</v>
      </c>
      <c r="J12" s="6">
        <f t="shared" si="0"/>
        <v>-0.11422787738577213</v>
      </c>
    </row>
    <row r="13" spans="1:10" s="15" customFormat="1" x14ac:dyDescent="0.2">
      <c r="A13" s="15">
        <v>12</v>
      </c>
      <c r="B13" s="15">
        <v>6</v>
      </c>
      <c r="C13" s="15" t="s">
        <v>8</v>
      </c>
      <c r="D13" s="15" t="s">
        <v>11</v>
      </c>
      <c r="E13" s="16">
        <v>6108</v>
      </c>
      <c r="F13" s="16">
        <v>391251</v>
      </c>
      <c r="G13" s="15" t="s">
        <v>30</v>
      </c>
      <c r="H13" s="17">
        <v>44029</v>
      </c>
      <c r="I13" s="11">
        <f>_xlfn.IFNA(VLOOKUP(D13,'Week 36 Aug 31 - Sept 6 2020'!D:E,2,FALSE),"New")</f>
        <v>9563</v>
      </c>
      <c r="J13" s="6">
        <f t="shared" si="0"/>
        <v>-0.36128829865105094</v>
      </c>
    </row>
    <row r="14" spans="1:10" s="15" customFormat="1" x14ac:dyDescent="0.2">
      <c r="A14" s="15">
        <v>13</v>
      </c>
      <c r="B14" s="15">
        <v>13</v>
      </c>
      <c r="C14" s="15" t="s">
        <v>7</v>
      </c>
      <c r="D14" s="15" t="s">
        <v>12</v>
      </c>
      <c r="E14" s="16">
        <v>5516</v>
      </c>
      <c r="F14" s="16">
        <v>1499614</v>
      </c>
      <c r="G14" s="15" t="s">
        <v>28</v>
      </c>
      <c r="H14" s="17">
        <v>43272</v>
      </c>
      <c r="I14" s="11">
        <f>_xlfn.IFNA(VLOOKUP(D14,'Week 36 Aug 31 - Sept 6 2020'!D:E,2,FALSE),"New")</f>
        <v>5939</v>
      </c>
      <c r="J14" s="6">
        <f t="shared" si="0"/>
        <v>-7.1224111803333892E-2</v>
      </c>
    </row>
    <row r="15" spans="1:10" s="15" customFormat="1" x14ac:dyDescent="0.2">
      <c r="A15" s="15">
        <v>14</v>
      </c>
      <c r="B15" s="15">
        <v>14</v>
      </c>
      <c r="C15" s="15" t="s">
        <v>7</v>
      </c>
      <c r="D15" s="15" t="s">
        <v>13</v>
      </c>
      <c r="E15" s="16">
        <v>5283</v>
      </c>
      <c r="F15" s="16">
        <v>1549248</v>
      </c>
      <c r="G15" s="15" t="s">
        <v>9</v>
      </c>
      <c r="H15" s="17">
        <v>44109</v>
      </c>
      <c r="I15" s="11">
        <f>_xlfn.IFNA(VLOOKUP(D15,'Week 36 Aug 31 - Sept 6 2020'!D:E,2,FALSE),"New")</f>
        <v>5819</v>
      </c>
      <c r="J15" s="6">
        <f t="shared" si="0"/>
        <v>-9.2112046743426712E-2</v>
      </c>
    </row>
    <row r="16" spans="1:10" s="15" customFormat="1" x14ac:dyDescent="0.2">
      <c r="A16" s="15">
        <v>15</v>
      </c>
      <c r="B16" s="15">
        <v>10</v>
      </c>
      <c r="C16" s="15" t="s">
        <v>7</v>
      </c>
      <c r="D16" s="15" t="s">
        <v>14</v>
      </c>
      <c r="E16" s="16">
        <v>5097</v>
      </c>
      <c r="F16" s="16">
        <v>220172</v>
      </c>
      <c r="G16" s="15" t="s">
        <v>32</v>
      </c>
      <c r="H16" s="17">
        <v>44021</v>
      </c>
      <c r="I16" s="11">
        <f>_xlfn.IFNA(VLOOKUP(D16,'Week 36 Aug 31 - Sept 6 2020'!D:E,2,FALSE),"New")</f>
        <v>7318</v>
      </c>
      <c r="J16" s="6">
        <f t="shared" si="0"/>
        <v>-0.30349822355834927</v>
      </c>
    </row>
    <row r="17" spans="1:10" s="15" customFormat="1" x14ac:dyDescent="0.2">
      <c r="A17" s="15">
        <v>16</v>
      </c>
      <c r="B17" s="15">
        <v>15</v>
      </c>
      <c r="C17" s="15" t="s">
        <v>7</v>
      </c>
      <c r="D17" s="15" t="s">
        <v>15</v>
      </c>
      <c r="E17" s="16">
        <v>4649</v>
      </c>
      <c r="F17" s="16">
        <v>248759</v>
      </c>
      <c r="G17" s="15" t="s">
        <v>9</v>
      </c>
      <c r="H17" s="17">
        <v>44029</v>
      </c>
      <c r="I17" s="11">
        <f>_xlfn.IFNA(VLOOKUP(D17,'Week 36 Aug 31 - Sept 6 2020'!D:E,2,FALSE),"New")</f>
        <v>5719</v>
      </c>
      <c r="J17" s="6">
        <f t="shared" si="0"/>
        <v>-0.18709564609197413</v>
      </c>
    </row>
    <row r="18" spans="1:10" s="15" customFormat="1" x14ac:dyDescent="0.2">
      <c r="A18" s="15">
        <v>17</v>
      </c>
      <c r="B18" s="15">
        <v>18</v>
      </c>
      <c r="C18" s="15" t="s">
        <v>7</v>
      </c>
      <c r="D18" s="15" t="s">
        <v>39</v>
      </c>
      <c r="E18" s="16">
        <v>4575</v>
      </c>
      <c r="F18" s="16">
        <v>1645625</v>
      </c>
      <c r="G18" s="15" t="s">
        <v>9</v>
      </c>
      <c r="H18" s="17">
        <v>42797</v>
      </c>
      <c r="I18" s="11">
        <f>_xlfn.IFNA(VLOOKUP(D18,'Week 36 Aug 31 - Sept 6 2020'!D:E,2,FALSE),"New")</f>
        <v>3996</v>
      </c>
      <c r="J18" s="6">
        <f t="shared" si="0"/>
        <v>0.1448948948948949</v>
      </c>
    </row>
    <row r="19" spans="1:10" s="15" customFormat="1" x14ac:dyDescent="0.2">
      <c r="A19" s="15">
        <v>18</v>
      </c>
      <c r="B19" s="15">
        <v>19</v>
      </c>
      <c r="C19" s="15" t="s">
        <v>7</v>
      </c>
      <c r="D19" s="15" t="s">
        <v>16</v>
      </c>
      <c r="E19" s="16">
        <v>3725</v>
      </c>
      <c r="F19" s="16">
        <v>293163</v>
      </c>
      <c r="G19" s="15" t="s">
        <v>9</v>
      </c>
      <c r="H19" s="17">
        <v>43826</v>
      </c>
      <c r="I19" s="11">
        <f>_xlfn.IFNA(VLOOKUP(D19,'Week 36 Aug 31 - Sept 6 2020'!D:E,2,FALSE),"New")</f>
        <v>3897</v>
      </c>
      <c r="J19" s="6">
        <f t="shared" si="0"/>
        <v>-4.4136515268154992E-2</v>
      </c>
    </row>
    <row r="20" spans="1:10" s="15" customFormat="1" x14ac:dyDescent="0.2">
      <c r="A20" s="15">
        <v>19</v>
      </c>
      <c r="B20" s="15">
        <v>22</v>
      </c>
      <c r="C20" s="15" t="s">
        <v>7</v>
      </c>
      <c r="D20" s="15" t="s">
        <v>17</v>
      </c>
      <c r="E20" s="16">
        <v>3159</v>
      </c>
      <c r="F20" s="16">
        <v>895715</v>
      </c>
      <c r="G20" s="15" t="s">
        <v>9</v>
      </c>
      <c r="H20" s="17">
        <v>43476</v>
      </c>
      <c r="I20" s="11">
        <f>_xlfn.IFNA(VLOOKUP(D20,'Week 36 Aug 31 - Sept 6 2020'!D:E,2,FALSE),"New")</f>
        <v>3165</v>
      </c>
      <c r="J20" s="6">
        <f t="shared" si="0"/>
        <v>-1.8957345971563982E-3</v>
      </c>
    </row>
    <row r="21" spans="1:10" s="15" customFormat="1" x14ac:dyDescent="0.2">
      <c r="A21" s="15">
        <v>20</v>
      </c>
      <c r="B21" s="15">
        <v>9</v>
      </c>
      <c r="C21" s="15" t="s">
        <v>8</v>
      </c>
      <c r="D21" s="15" t="s">
        <v>18</v>
      </c>
      <c r="E21" s="16">
        <v>2859</v>
      </c>
      <c r="F21" s="16">
        <v>94145</v>
      </c>
      <c r="G21" s="15" t="s">
        <v>31</v>
      </c>
      <c r="H21" s="17">
        <v>44070</v>
      </c>
      <c r="I21" s="11">
        <f>_xlfn.IFNA(VLOOKUP(D21,'Week 36 Aug 31 - Sept 6 2020'!D:E,2,FALSE),"New")</f>
        <v>7606</v>
      </c>
      <c r="J21" s="6">
        <f t="shared" si="0"/>
        <v>-0.62411254272942418</v>
      </c>
    </row>
    <row r="22" spans="1:10" s="15" customFormat="1" x14ac:dyDescent="0.2">
      <c r="A22" s="15">
        <v>21</v>
      </c>
      <c r="B22" s="15">
        <v>28</v>
      </c>
      <c r="C22" s="15" t="s">
        <v>7</v>
      </c>
      <c r="D22" s="15" t="s">
        <v>19</v>
      </c>
      <c r="E22" s="16">
        <v>2465</v>
      </c>
      <c r="F22" s="16">
        <v>963445</v>
      </c>
      <c r="G22" s="15" t="s">
        <v>9</v>
      </c>
      <c r="H22" s="17">
        <v>43644</v>
      </c>
      <c r="I22" s="11">
        <f>_xlfn.IFNA(VLOOKUP(D22,'Week 36 Aug 31 - Sept 6 2020'!D:E,2,FALSE),"New")</f>
        <v>2476</v>
      </c>
      <c r="J22" s="6">
        <f t="shared" si="0"/>
        <v>-4.4426494345718905E-3</v>
      </c>
    </row>
    <row r="23" spans="1:10" s="15" customFormat="1" x14ac:dyDescent="0.2">
      <c r="A23" s="15">
        <v>22</v>
      </c>
      <c r="B23" s="15">
        <v>27</v>
      </c>
      <c r="C23" s="15" t="s">
        <v>7</v>
      </c>
      <c r="D23" s="15" t="s">
        <v>20</v>
      </c>
      <c r="E23" s="16">
        <v>2464</v>
      </c>
      <c r="F23" s="16">
        <v>488399</v>
      </c>
      <c r="G23" s="15" t="s">
        <v>34</v>
      </c>
      <c r="H23" s="17">
        <v>43671</v>
      </c>
      <c r="I23" s="11">
        <f>_xlfn.IFNA(VLOOKUP(D23,'Week 36 Aug 31 - Sept 6 2020'!D:E,2,FALSE),"New")</f>
        <v>2477</v>
      </c>
      <c r="J23" s="6">
        <f t="shared" si="0"/>
        <v>-5.248284214775939E-3</v>
      </c>
    </row>
    <row r="24" spans="1:10" s="15" customFormat="1" x14ac:dyDescent="0.2">
      <c r="A24" s="15">
        <v>23</v>
      </c>
      <c r="B24" s="15">
        <v>17</v>
      </c>
      <c r="C24" s="15" t="s">
        <v>7</v>
      </c>
      <c r="D24" s="15" t="s">
        <v>21</v>
      </c>
      <c r="E24" s="16">
        <v>2456</v>
      </c>
      <c r="F24" s="16">
        <v>22390</v>
      </c>
      <c r="G24" s="15" t="s">
        <v>34</v>
      </c>
      <c r="H24" s="17">
        <v>44070</v>
      </c>
      <c r="I24" s="11">
        <f>_xlfn.IFNA(VLOOKUP(D24,'Week 36 Aug 31 - Sept 6 2020'!D:E,2,FALSE),"New")</f>
        <v>4346</v>
      </c>
      <c r="J24" s="6">
        <f t="shared" si="0"/>
        <v>-0.43488265071329957</v>
      </c>
    </row>
    <row r="25" spans="1:10" s="15" customFormat="1" x14ac:dyDescent="0.2">
      <c r="A25" s="9">
        <v>24</v>
      </c>
      <c r="B25" s="9" t="s">
        <v>36</v>
      </c>
      <c r="C25" s="9" t="s">
        <v>8</v>
      </c>
      <c r="D25" s="9" t="s">
        <v>22</v>
      </c>
      <c r="E25" s="10">
        <v>2404</v>
      </c>
      <c r="F25" s="10">
        <v>2404</v>
      </c>
      <c r="G25" s="9" t="s">
        <v>34</v>
      </c>
      <c r="H25" s="14">
        <v>44084</v>
      </c>
      <c r="I25" s="10" t="str">
        <f>_xlfn.IFNA(VLOOKUP(D25,'Week 36 Aug 31 - Sept 6 2020'!D:E,2,FALSE),"New")</f>
        <v>New</v>
      </c>
      <c r="J25" s="6"/>
    </row>
    <row r="26" spans="1:10" s="15" customFormat="1" x14ac:dyDescent="0.2">
      <c r="A26" s="15">
        <v>25</v>
      </c>
      <c r="B26" s="15">
        <v>20</v>
      </c>
      <c r="C26" s="15" t="s">
        <v>8</v>
      </c>
      <c r="D26" s="15" t="s">
        <v>14</v>
      </c>
      <c r="E26" s="16">
        <v>2379</v>
      </c>
      <c r="F26" s="16">
        <v>180243</v>
      </c>
      <c r="G26" s="15" t="s">
        <v>32</v>
      </c>
      <c r="H26" s="17">
        <v>44021</v>
      </c>
      <c r="I26" s="11">
        <f>_xlfn.IFNA(VLOOKUP(D26,'Week 36 Aug 31 - Sept 6 2020'!D:E,2,FALSE),"New")</f>
        <v>7318</v>
      </c>
      <c r="J26" s="6">
        <f t="shared" si="0"/>
        <v>-0.6749111779174638</v>
      </c>
    </row>
    <row r="27" spans="1:10" s="15" customFormat="1" x14ac:dyDescent="0.2">
      <c r="A27" s="15">
        <v>26</v>
      </c>
      <c r="B27" s="15">
        <v>25</v>
      </c>
      <c r="C27" s="15" t="s">
        <v>7</v>
      </c>
      <c r="D27" s="18" t="s">
        <v>56</v>
      </c>
      <c r="E27" s="16">
        <v>2257</v>
      </c>
      <c r="F27" s="16">
        <v>31261</v>
      </c>
      <c r="G27" s="15" t="s">
        <v>38</v>
      </c>
      <c r="H27" s="17">
        <v>44007</v>
      </c>
      <c r="I27" s="11">
        <f>_xlfn.IFNA(VLOOKUP(D27,'Week 36 Aug 31 - Sept 6 2020'!D:E,2,FALSE),"New")</f>
        <v>2735</v>
      </c>
      <c r="J27" s="6">
        <f t="shared" si="0"/>
        <v>-0.17477148080438756</v>
      </c>
    </row>
    <row r="28" spans="1:10" s="15" customFormat="1" x14ac:dyDescent="0.2">
      <c r="A28" s="15">
        <v>27</v>
      </c>
      <c r="B28" s="15">
        <v>16</v>
      </c>
      <c r="C28" s="15" t="s">
        <v>7</v>
      </c>
      <c r="D28" s="15" t="s">
        <v>23</v>
      </c>
      <c r="E28" s="16">
        <v>2093</v>
      </c>
      <c r="F28" s="16">
        <v>56187</v>
      </c>
      <c r="G28" s="15" t="s">
        <v>27</v>
      </c>
      <c r="H28" s="17">
        <v>44070</v>
      </c>
      <c r="I28" s="11">
        <f>_xlfn.IFNA(VLOOKUP(D28,'Week 36 Aug 31 - Sept 6 2020'!D:E,2,FALSE),"New")</f>
        <v>5137</v>
      </c>
      <c r="J28" s="6">
        <f t="shared" si="0"/>
        <v>-0.59256375316332488</v>
      </c>
    </row>
    <row r="29" spans="1:10" s="15" customFormat="1" x14ac:dyDescent="0.2">
      <c r="A29" s="15">
        <v>28</v>
      </c>
      <c r="B29" s="15">
        <v>7</v>
      </c>
      <c r="C29" s="15" t="s">
        <v>8</v>
      </c>
      <c r="D29" s="15" t="s">
        <v>24</v>
      </c>
      <c r="E29" s="16">
        <v>2027</v>
      </c>
      <c r="F29" s="16">
        <v>10568</v>
      </c>
      <c r="G29" s="15" t="s">
        <v>33</v>
      </c>
      <c r="H29" s="17">
        <v>44078</v>
      </c>
      <c r="I29" s="11">
        <f>_xlfn.IFNA(VLOOKUP(D29,'Week 36 Aug 31 - Sept 6 2020'!D:E,2,FALSE),"New")</f>
        <v>8541</v>
      </c>
      <c r="J29" s="6">
        <f t="shared" si="0"/>
        <v>-0.76267415993443388</v>
      </c>
    </row>
    <row r="30" spans="1:10" s="15" customFormat="1" x14ac:dyDescent="0.2">
      <c r="A30" s="15">
        <v>29</v>
      </c>
      <c r="B30" s="15">
        <v>30</v>
      </c>
      <c r="C30" s="15" t="s">
        <v>7</v>
      </c>
      <c r="D30" s="15" t="s">
        <v>25</v>
      </c>
      <c r="E30" s="16">
        <v>2009</v>
      </c>
      <c r="F30" s="16">
        <v>512342</v>
      </c>
      <c r="G30" s="15" t="s">
        <v>34</v>
      </c>
      <c r="H30" s="17">
        <v>44031</v>
      </c>
      <c r="I30" s="11">
        <f>_xlfn.IFNA(VLOOKUP(D30,'Week 36 Aug 31 - Sept 6 2020'!D:E,2,FALSE),"New")</f>
        <v>2292</v>
      </c>
      <c r="J30" s="6">
        <f t="shared" si="0"/>
        <v>-0.12347294938917976</v>
      </c>
    </row>
    <row r="31" spans="1:10" s="15" customFormat="1" x14ac:dyDescent="0.2">
      <c r="A31" s="33">
        <v>30</v>
      </c>
      <c r="B31" s="31" t="s">
        <v>37</v>
      </c>
      <c r="C31" s="33" t="s">
        <v>7</v>
      </c>
      <c r="D31" s="33" t="s">
        <v>26</v>
      </c>
      <c r="E31" s="38">
        <v>1858</v>
      </c>
      <c r="F31" s="38">
        <v>2123864</v>
      </c>
      <c r="G31" s="33" t="s">
        <v>9</v>
      </c>
      <c r="H31" s="35">
        <v>43035</v>
      </c>
      <c r="I31" s="39" t="str">
        <f>_xlfn.IFNA(VLOOKUP(D31,'Week 36 Aug 31 - Sept 6 2020'!D:E,2,FALSE),"New")</f>
        <v>New</v>
      </c>
      <c r="J31" s="6"/>
    </row>
    <row r="33" spans="4:5" x14ac:dyDescent="0.2">
      <c r="D33" s="2" t="s">
        <v>68</v>
      </c>
      <c r="E33" s="2">
        <f>SUM(E2:E31)</f>
        <v>214087</v>
      </c>
    </row>
    <row r="34" spans="4:5" x14ac:dyDescent="0.2">
      <c r="D34" s="2" t="s">
        <v>69</v>
      </c>
      <c r="E34" s="2">
        <f>AVERAGE(E2:E31)</f>
        <v>7136.2333333333336</v>
      </c>
    </row>
    <row r="35" spans="4:5" x14ac:dyDescent="0.2">
      <c r="D35" s="9" t="s">
        <v>97</v>
      </c>
      <c r="E35" s="10">
        <f>COUNTIF(B:B,"New")</f>
        <v>4</v>
      </c>
    </row>
    <row r="37" spans="4:5" x14ac:dyDescent="0.2">
      <c r="D37" t="s">
        <v>85</v>
      </c>
    </row>
    <row r="38" spans="4:5" x14ac:dyDescent="0.2">
      <c r="D38" s="21" t="s">
        <v>84</v>
      </c>
    </row>
    <row r="39" spans="4:5" x14ac:dyDescent="0.2">
      <c r="D39" s="21" t="s">
        <v>86</v>
      </c>
    </row>
    <row r="40" spans="4:5" x14ac:dyDescent="0.2">
      <c r="D40" s="21" t="s">
        <v>90</v>
      </c>
    </row>
  </sheetData>
  <hyperlinks>
    <hyperlink ref="D38" r:id="rId1" xr:uid="{03FC1E44-C6DB-5540-8008-CAA6BF1BF4E1}"/>
    <hyperlink ref="D39" r:id="rId2" xr:uid="{D886D344-0843-0540-A71E-A4243546DA5D}"/>
    <hyperlink ref="D40" r:id="rId3" xr:uid="{0C3ACE30-23D1-384B-9990-DC155E25EA37}"/>
  </hyperlinks>
  <pageMargins left="0.7" right="0.7" top="0.75" bottom="0.75" header="0.3" footer="0.3"/>
  <pageSetup paperSize="9" orientation="portrait" horizontalDpi="0" verticalDpi="0"/>
  <tableParts count="1">
    <tablePart r:id="rId4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7B5A-A2FB-7E42-BF16-C6672AF0A663}">
  <dimension ref="A1:J40"/>
  <sheetViews>
    <sheetView workbookViewId="0">
      <selection sqref="A1:XFD1"/>
    </sheetView>
  </sheetViews>
  <sheetFormatPr baseColWidth="10" defaultRowHeight="16" x14ac:dyDescent="0.2"/>
  <cols>
    <col min="1" max="1" width="7.6640625" style="3" bestFit="1" customWidth="1"/>
    <col min="2" max="2" width="9.83203125" style="3" bestFit="1" customWidth="1"/>
    <col min="3" max="3" width="7.33203125" bestFit="1" customWidth="1"/>
    <col min="4" max="4" width="44" bestFit="1" customWidth="1"/>
    <col min="5" max="5" width="10.83203125" style="2" bestFit="1" customWidth="1"/>
    <col min="6" max="6" width="10.1640625" style="2" bestFit="1" customWidth="1"/>
    <col min="7" max="7" width="20.33203125" bestFit="1" customWidth="1"/>
    <col min="8" max="8" width="12.1640625" bestFit="1" customWidth="1"/>
    <col min="9" max="9" width="16" style="2" bestFit="1" customWidth="1"/>
    <col min="10" max="10" width="16.83203125" style="19" bestFit="1" customWidth="1"/>
  </cols>
  <sheetData>
    <row r="1" spans="1:10" x14ac:dyDescent="0.2">
      <c r="A1" t="s">
        <v>0</v>
      </c>
      <c r="B1" t="s">
        <v>137</v>
      </c>
      <c r="C1" t="s">
        <v>1</v>
      </c>
      <c r="D1" t="s">
        <v>2</v>
      </c>
      <c r="E1" s="2" t="s">
        <v>138</v>
      </c>
      <c r="F1" s="2" t="s">
        <v>139</v>
      </c>
      <c r="G1" t="s">
        <v>5</v>
      </c>
      <c r="H1" t="s">
        <v>140</v>
      </c>
      <c r="I1" s="16" t="s">
        <v>141</v>
      </c>
      <c r="J1" s="6" t="s">
        <v>142</v>
      </c>
    </row>
    <row r="2" spans="1:10" s="5" customFormat="1" x14ac:dyDescent="0.2">
      <c r="A2" s="13">
        <v>1</v>
      </c>
      <c r="B2" s="9" t="s">
        <v>36</v>
      </c>
      <c r="C2" s="9" t="s">
        <v>7</v>
      </c>
      <c r="D2" s="9" t="s">
        <v>40</v>
      </c>
      <c r="E2" s="10">
        <v>210136</v>
      </c>
      <c r="F2" s="10">
        <v>210136</v>
      </c>
      <c r="G2" s="9" t="s">
        <v>9</v>
      </c>
      <c r="H2" s="14">
        <v>44092</v>
      </c>
      <c r="I2" s="10" t="str">
        <f>_xlfn.IFNA(VLOOKUP(D2,'Week 37 Sept 7 - Sept 13 2020'!D:E,2,FALSE),"New")</f>
        <v>New</v>
      </c>
      <c r="J2" s="20"/>
    </row>
    <row r="3" spans="1:10" x14ac:dyDescent="0.2">
      <c r="A3" s="3">
        <v>2</v>
      </c>
      <c r="B3" s="3">
        <v>1</v>
      </c>
      <c r="C3" t="s">
        <v>7</v>
      </c>
      <c r="D3" s="4" t="s">
        <v>45</v>
      </c>
      <c r="E3" s="2">
        <v>48826</v>
      </c>
      <c r="F3" s="2">
        <v>1576270</v>
      </c>
      <c r="G3" t="s">
        <v>9</v>
      </c>
      <c r="H3" s="1">
        <v>43756</v>
      </c>
      <c r="I3" s="2">
        <f>_xlfn.IFNA(VLOOKUP(D3,'Week 37 Sept 7 - Sept 13 2020'!D:E,2,FALSE),"New")</f>
        <v>43459</v>
      </c>
      <c r="J3" s="19">
        <f>(E3-I3)/I3</f>
        <v>0.12349570859890932</v>
      </c>
    </row>
    <row r="4" spans="1:10" x14ac:dyDescent="0.2">
      <c r="A4" s="3">
        <v>3</v>
      </c>
      <c r="B4" s="3">
        <v>2</v>
      </c>
      <c r="C4" t="s">
        <v>7</v>
      </c>
      <c r="D4" s="4" t="s">
        <v>46</v>
      </c>
      <c r="E4" s="2">
        <v>32097</v>
      </c>
      <c r="F4" s="2">
        <v>5724253</v>
      </c>
      <c r="G4" t="s">
        <v>9</v>
      </c>
      <c r="H4" s="1">
        <v>43910</v>
      </c>
      <c r="I4" s="2">
        <f>_xlfn.IFNA(VLOOKUP(D4,'Week 37 Sept 7 - Sept 13 2020'!D:E,2,FALSE),"New")</f>
        <v>31558</v>
      </c>
      <c r="J4" s="19">
        <f>(E4-I4)/I4</f>
        <v>1.7079662843019202E-2</v>
      </c>
    </row>
    <row r="5" spans="1:10" s="5" customFormat="1" x14ac:dyDescent="0.2">
      <c r="A5" s="13">
        <v>4</v>
      </c>
      <c r="B5" s="9" t="s">
        <v>36</v>
      </c>
      <c r="C5" s="9" t="s">
        <v>8</v>
      </c>
      <c r="D5" s="9" t="s">
        <v>47</v>
      </c>
      <c r="E5" s="10">
        <v>26215</v>
      </c>
      <c r="F5" s="10">
        <v>26215</v>
      </c>
      <c r="G5" s="9" t="s">
        <v>32</v>
      </c>
      <c r="H5" s="14">
        <v>44091</v>
      </c>
      <c r="I5" s="10" t="str">
        <f>_xlfn.IFNA(VLOOKUP(D5,'Week 37 Sept 7 - Sept 13 2020'!D:E,2,FALSE),"New")</f>
        <v>New</v>
      </c>
      <c r="J5" s="20"/>
    </row>
    <row r="6" spans="1:10" s="5" customFormat="1" x14ac:dyDescent="0.2">
      <c r="A6" s="13">
        <v>5</v>
      </c>
      <c r="B6" s="9" t="s">
        <v>36</v>
      </c>
      <c r="C6" s="9" t="s">
        <v>7</v>
      </c>
      <c r="D6" s="9" t="s">
        <v>48</v>
      </c>
      <c r="E6" s="10">
        <v>15129</v>
      </c>
      <c r="F6" s="10">
        <v>15129</v>
      </c>
      <c r="G6" s="9" t="s">
        <v>34</v>
      </c>
      <c r="H6" s="14">
        <v>44091</v>
      </c>
      <c r="I6" s="10" t="str">
        <f>_xlfn.IFNA(VLOOKUP(D6,'Week 37 Sept 7 - Sept 13 2020'!D:E,2,FALSE),"New")</f>
        <v>New</v>
      </c>
      <c r="J6" s="20"/>
    </row>
    <row r="7" spans="1:10" x14ac:dyDescent="0.2">
      <c r="A7" s="3">
        <v>6</v>
      </c>
      <c r="B7" s="3">
        <v>3</v>
      </c>
      <c r="C7" t="s">
        <v>7</v>
      </c>
      <c r="D7" s="4" t="s">
        <v>49</v>
      </c>
      <c r="E7" s="2">
        <v>13094</v>
      </c>
      <c r="F7" s="2">
        <v>3170755</v>
      </c>
      <c r="G7" t="s">
        <v>9</v>
      </c>
      <c r="H7" s="1">
        <v>42853</v>
      </c>
      <c r="I7" s="2">
        <f>_xlfn.IFNA(VLOOKUP(D7,'Week 37 Sept 7 - Sept 13 2020'!D:E,2,FALSE),"New")</f>
        <v>12280</v>
      </c>
      <c r="J7" s="19">
        <f>(E7-I7)/I7</f>
        <v>6.6286644951140061E-2</v>
      </c>
    </row>
    <row r="8" spans="1:10" x14ac:dyDescent="0.2">
      <c r="A8" s="3">
        <v>7</v>
      </c>
      <c r="B8" s="3">
        <v>5</v>
      </c>
      <c r="C8" t="s">
        <v>7</v>
      </c>
      <c r="D8" s="4" t="s">
        <v>50</v>
      </c>
      <c r="E8" s="2">
        <v>9572</v>
      </c>
      <c r="F8" s="2">
        <v>381612</v>
      </c>
      <c r="G8" t="s">
        <v>9</v>
      </c>
      <c r="H8" s="1">
        <v>43987</v>
      </c>
      <c r="I8" s="2">
        <f>_xlfn.IFNA(VLOOKUP(D8,'Week 37 Sept 7 - Sept 13 2020'!D:E,2,FALSE),"New")</f>
        <v>9620</v>
      </c>
      <c r="J8" s="19">
        <f>(E8-I8)/I8</f>
        <v>-4.9896049896049899E-3</v>
      </c>
    </row>
    <row r="9" spans="1:10" s="5" customFormat="1" x14ac:dyDescent="0.2">
      <c r="A9" s="13">
        <v>8</v>
      </c>
      <c r="B9" s="9" t="s">
        <v>36</v>
      </c>
      <c r="C9" s="9" t="s">
        <v>7</v>
      </c>
      <c r="D9" s="9" t="s">
        <v>51</v>
      </c>
      <c r="E9" s="10">
        <v>7413</v>
      </c>
      <c r="F9" s="10">
        <v>7413</v>
      </c>
      <c r="G9" s="9" t="s">
        <v>41</v>
      </c>
      <c r="H9" s="14">
        <v>44091</v>
      </c>
      <c r="I9" s="10" t="str">
        <f>_xlfn.IFNA(VLOOKUP(D9,'Week 37 Sept 7 - Sept 13 2020'!D:E,2,FALSE),"New")</f>
        <v>New</v>
      </c>
      <c r="J9" s="19"/>
    </row>
    <row r="10" spans="1:10" x14ac:dyDescent="0.2">
      <c r="A10" s="3">
        <v>9</v>
      </c>
      <c r="B10" s="3">
        <v>10</v>
      </c>
      <c r="C10" t="s">
        <v>7</v>
      </c>
      <c r="D10" t="s">
        <v>81</v>
      </c>
      <c r="E10" s="2">
        <v>5887</v>
      </c>
      <c r="F10" s="2">
        <v>3738336</v>
      </c>
      <c r="G10" t="s">
        <v>42</v>
      </c>
      <c r="H10" s="1">
        <v>43784</v>
      </c>
      <c r="I10" s="12">
        <f>_xlfn.IFNA(VLOOKUP(D10,'Week 37 Sept 7 - Sept 13 2020'!D:E,2,FALSE),"New")</f>
        <v>6492</v>
      </c>
      <c r="J10" s="19">
        <f t="shared" ref="J10" si="0">(E10-I10)/I10</f>
        <v>-9.3191620455945784E-2</v>
      </c>
    </row>
    <row r="11" spans="1:10" x14ac:dyDescent="0.2">
      <c r="A11" s="3">
        <v>10</v>
      </c>
      <c r="B11" s="3">
        <v>9</v>
      </c>
      <c r="C11" t="s">
        <v>7</v>
      </c>
      <c r="D11" s="4" t="s">
        <v>52</v>
      </c>
      <c r="E11" s="2">
        <v>6288</v>
      </c>
      <c r="F11" s="2">
        <v>3830717</v>
      </c>
      <c r="G11" t="s">
        <v>9</v>
      </c>
      <c r="H11" s="1">
        <v>43441</v>
      </c>
      <c r="I11" s="2">
        <f>_xlfn.IFNA(VLOOKUP(D11,'Week 37 Sept 7 - Sept 13 2020'!D:E,2,FALSE),"New")</f>
        <v>6761</v>
      </c>
      <c r="J11" s="19">
        <f t="shared" ref="J11:J22" si="1">(E11-I11)/I11</f>
        <v>-6.9960065079130301E-2</v>
      </c>
    </row>
    <row r="12" spans="1:10" x14ac:dyDescent="0.2">
      <c r="A12" s="3">
        <v>11</v>
      </c>
      <c r="B12" s="3">
        <v>11</v>
      </c>
      <c r="C12" t="s">
        <v>7</v>
      </c>
      <c r="D12" s="4" t="s">
        <v>10</v>
      </c>
      <c r="E12" s="2">
        <v>6075</v>
      </c>
      <c r="F12" s="2">
        <v>3563880</v>
      </c>
      <c r="G12" t="s">
        <v>9</v>
      </c>
      <c r="H12" s="1">
        <v>42937</v>
      </c>
      <c r="I12" s="2">
        <f>_xlfn.IFNA(VLOOKUP(D12,'Week 37 Sept 7 - Sept 13 2020'!D:E,2,FALSE),"New")</f>
        <v>6126</v>
      </c>
      <c r="J12" s="19">
        <f t="shared" si="1"/>
        <v>-8.3251714005876595E-3</v>
      </c>
    </row>
    <row r="13" spans="1:10" x14ac:dyDescent="0.2">
      <c r="A13" s="3">
        <v>12</v>
      </c>
      <c r="B13" s="3">
        <v>4</v>
      </c>
      <c r="C13" t="s">
        <v>7</v>
      </c>
      <c r="D13" s="4" t="s">
        <v>58</v>
      </c>
      <c r="E13" s="2">
        <v>5978</v>
      </c>
      <c r="F13" s="2">
        <v>17428</v>
      </c>
      <c r="G13" t="s">
        <v>28</v>
      </c>
      <c r="H13" s="1">
        <v>44082</v>
      </c>
      <c r="I13" s="2">
        <f>_xlfn.IFNA(VLOOKUP(D13,'Week 37 Sept 7 - Sept 13 2020'!D:E,2,FALSE),"New")</f>
        <v>11450</v>
      </c>
      <c r="J13" s="19">
        <f t="shared" si="1"/>
        <v>-0.47790393013100435</v>
      </c>
    </row>
    <row r="14" spans="1:10" x14ac:dyDescent="0.2">
      <c r="A14" s="3">
        <v>13</v>
      </c>
      <c r="B14" s="3">
        <v>14</v>
      </c>
      <c r="C14" t="s">
        <v>7</v>
      </c>
      <c r="D14" s="4" t="s">
        <v>13</v>
      </c>
      <c r="E14" s="2">
        <v>5683</v>
      </c>
      <c r="F14" s="2">
        <v>1554931</v>
      </c>
      <c r="G14" t="s">
        <v>9</v>
      </c>
      <c r="H14" s="1">
        <v>43378</v>
      </c>
      <c r="I14" s="2">
        <f>_xlfn.IFNA(VLOOKUP(D14,'Week 37 Sept 7 - Sept 13 2020'!D:E,2,FALSE),"New")</f>
        <v>5283</v>
      </c>
      <c r="J14" s="19">
        <f t="shared" si="1"/>
        <v>7.5714556123414725E-2</v>
      </c>
    </row>
    <row r="15" spans="1:10" x14ac:dyDescent="0.2">
      <c r="A15" s="3">
        <v>14</v>
      </c>
      <c r="B15" s="3">
        <v>13</v>
      </c>
      <c r="C15" t="s">
        <v>7</v>
      </c>
      <c r="D15" s="4" t="s">
        <v>12</v>
      </c>
      <c r="E15" s="2">
        <v>5674</v>
      </c>
      <c r="F15" s="2">
        <v>1505288</v>
      </c>
      <c r="G15" t="s">
        <v>28</v>
      </c>
      <c r="H15" s="1">
        <v>43272</v>
      </c>
      <c r="I15" s="2">
        <f>_xlfn.IFNA(VLOOKUP(D15,'Week 37 Sept 7 - Sept 13 2020'!D:E,2,FALSE),"New")</f>
        <v>5516</v>
      </c>
      <c r="J15" s="19">
        <f t="shared" si="1"/>
        <v>2.864394488759971E-2</v>
      </c>
    </row>
    <row r="16" spans="1:10" x14ac:dyDescent="0.2">
      <c r="A16" s="3">
        <v>15</v>
      </c>
      <c r="B16" s="3">
        <v>18</v>
      </c>
      <c r="C16" t="s">
        <v>7</v>
      </c>
      <c r="D16" s="4" t="s">
        <v>16</v>
      </c>
      <c r="E16" s="2">
        <v>4658</v>
      </c>
      <c r="F16" s="2">
        <v>297821</v>
      </c>
      <c r="G16" t="s">
        <v>9</v>
      </c>
      <c r="H16" s="1">
        <v>43826</v>
      </c>
      <c r="I16" s="2">
        <f>_xlfn.IFNA(VLOOKUP(D16,'Week 37 Sept 7 - Sept 13 2020'!D:E,2,FALSE),"New")</f>
        <v>3725</v>
      </c>
      <c r="J16" s="19">
        <f t="shared" si="1"/>
        <v>0.25046979865771812</v>
      </c>
    </row>
    <row r="17" spans="1:10" x14ac:dyDescent="0.2">
      <c r="A17" s="3">
        <v>16</v>
      </c>
      <c r="B17" s="3">
        <v>12</v>
      </c>
      <c r="C17" t="s">
        <v>8</v>
      </c>
      <c r="D17" s="4" t="s">
        <v>11</v>
      </c>
      <c r="E17" s="2">
        <v>4562</v>
      </c>
      <c r="F17" s="2">
        <v>395813</v>
      </c>
      <c r="G17" t="s">
        <v>30</v>
      </c>
      <c r="H17" s="1">
        <v>44029</v>
      </c>
      <c r="I17" s="2">
        <f>_xlfn.IFNA(VLOOKUP(D17,'Week 37 Sept 7 - Sept 13 2020'!D:E,2,FALSE),"New")</f>
        <v>6108</v>
      </c>
      <c r="J17" s="19">
        <f t="shared" si="1"/>
        <v>-0.25311067452521285</v>
      </c>
    </row>
    <row r="18" spans="1:10" x14ac:dyDescent="0.2">
      <c r="A18" s="3">
        <v>17</v>
      </c>
      <c r="B18" s="3">
        <v>17</v>
      </c>
      <c r="C18" t="s">
        <v>7</v>
      </c>
      <c r="D18" s="4" t="s">
        <v>39</v>
      </c>
      <c r="E18" s="2">
        <v>4297</v>
      </c>
      <c r="F18" s="2">
        <v>1649922</v>
      </c>
      <c r="G18" t="s">
        <v>9</v>
      </c>
      <c r="H18" s="1">
        <v>42797</v>
      </c>
      <c r="I18" s="2">
        <f>_xlfn.IFNA(VLOOKUP(D18,'Week 37 Sept 7 - Sept 13 2020'!D:E,2,FALSE),"New")</f>
        <v>4575</v>
      </c>
      <c r="J18" s="19">
        <f t="shared" si="1"/>
        <v>-6.0765027322404373E-2</v>
      </c>
    </row>
    <row r="19" spans="1:10" x14ac:dyDescent="0.2">
      <c r="A19" s="3">
        <v>18</v>
      </c>
      <c r="B19" s="3">
        <v>15</v>
      </c>
      <c r="C19" t="s">
        <v>7</v>
      </c>
      <c r="D19" s="4" t="s">
        <v>14</v>
      </c>
      <c r="E19" s="2">
        <v>4186</v>
      </c>
      <c r="F19" s="2">
        <v>224358</v>
      </c>
      <c r="G19" t="s">
        <v>32</v>
      </c>
      <c r="H19" s="1">
        <v>44021</v>
      </c>
      <c r="I19" s="2">
        <f>_xlfn.IFNA(VLOOKUP(D19,'Week 37 Sept 7 - Sept 13 2020'!D:E,2,FALSE),"New")</f>
        <v>5097</v>
      </c>
      <c r="J19" s="19">
        <f t="shared" si="1"/>
        <v>-0.17873258779674317</v>
      </c>
    </row>
    <row r="20" spans="1:10" x14ac:dyDescent="0.2">
      <c r="A20" s="3">
        <v>19</v>
      </c>
      <c r="B20" s="3">
        <v>16</v>
      </c>
      <c r="C20" t="s">
        <v>7</v>
      </c>
      <c r="D20" s="4" t="s">
        <v>15</v>
      </c>
      <c r="E20" s="2">
        <v>4116</v>
      </c>
      <c r="F20" s="2">
        <v>252875</v>
      </c>
      <c r="G20" t="s">
        <v>9</v>
      </c>
      <c r="H20" s="1">
        <v>44029</v>
      </c>
      <c r="I20" s="2">
        <f>_xlfn.IFNA(VLOOKUP(D20,'Week 37 Sept 7 - Sept 13 2020'!D:E,2,FALSE),"New")</f>
        <v>4649</v>
      </c>
      <c r="J20" s="19">
        <f t="shared" si="1"/>
        <v>-0.11464831146483115</v>
      </c>
    </row>
    <row r="21" spans="1:10" x14ac:dyDescent="0.2">
      <c r="A21" s="3">
        <v>20</v>
      </c>
      <c r="B21" s="3">
        <v>19</v>
      </c>
      <c r="C21" t="s">
        <v>7</v>
      </c>
      <c r="D21" s="4" t="s">
        <v>17</v>
      </c>
      <c r="E21" s="2">
        <v>3717</v>
      </c>
      <c r="F21" s="2">
        <v>899432</v>
      </c>
      <c r="G21" t="s">
        <v>9</v>
      </c>
      <c r="H21" s="1">
        <v>43476</v>
      </c>
      <c r="I21" s="2">
        <f>_xlfn.IFNA(VLOOKUP(D21,'Week 37 Sept 7 - Sept 13 2020'!D:E,2,FALSE),"New")</f>
        <v>3159</v>
      </c>
      <c r="J21" s="19">
        <f t="shared" si="1"/>
        <v>0.17663817663817663</v>
      </c>
    </row>
    <row r="22" spans="1:10" x14ac:dyDescent="0.2">
      <c r="A22" s="3">
        <v>21</v>
      </c>
      <c r="B22" s="3">
        <v>6</v>
      </c>
      <c r="C22" t="s">
        <v>8</v>
      </c>
      <c r="D22" s="4" t="s">
        <v>54</v>
      </c>
      <c r="E22" s="2">
        <v>3502</v>
      </c>
      <c r="F22" s="2">
        <v>54373</v>
      </c>
      <c r="G22" t="s">
        <v>27</v>
      </c>
      <c r="H22" s="1">
        <v>44078</v>
      </c>
      <c r="I22" s="2">
        <f>_xlfn.IFNA(VLOOKUP(D22,'Week 37 Sept 7 - Sept 13 2020'!D:E,2,FALSE),"New")</f>
        <v>7892</v>
      </c>
      <c r="J22" s="19">
        <f t="shared" si="1"/>
        <v>-0.55625950329447538</v>
      </c>
    </row>
    <row r="23" spans="1:10" s="5" customFormat="1" x14ac:dyDescent="0.2">
      <c r="A23" s="13">
        <v>22</v>
      </c>
      <c r="B23" s="9" t="s">
        <v>36</v>
      </c>
      <c r="C23" s="9" t="s">
        <v>7</v>
      </c>
      <c r="D23" s="9" t="s">
        <v>55</v>
      </c>
      <c r="E23" s="10">
        <v>3158</v>
      </c>
      <c r="F23" s="10">
        <v>3158</v>
      </c>
      <c r="G23" s="9" t="s">
        <v>43</v>
      </c>
      <c r="H23" s="14">
        <v>44091</v>
      </c>
      <c r="I23" s="10" t="str">
        <f>_xlfn.IFNA(VLOOKUP(D23,'Week 37 Sept 7 - Sept 13 2020'!D:E,2,FALSE),"New")</f>
        <v>New</v>
      </c>
      <c r="J23" s="20"/>
    </row>
    <row r="24" spans="1:10" x14ac:dyDescent="0.2">
      <c r="A24" s="3">
        <v>23</v>
      </c>
      <c r="B24" s="3">
        <v>21</v>
      </c>
      <c r="C24" t="s">
        <v>7</v>
      </c>
      <c r="D24" s="4" t="s">
        <v>19</v>
      </c>
      <c r="E24" s="2">
        <v>2520</v>
      </c>
      <c r="F24" s="2">
        <v>965965</v>
      </c>
      <c r="G24" t="s">
        <v>9</v>
      </c>
      <c r="H24" s="1">
        <v>43644</v>
      </c>
      <c r="I24" s="2">
        <f>_xlfn.IFNA(VLOOKUP(D24,'Week 37 Sept 7 - Sept 13 2020'!D:E,2,FALSE),"New")</f>
        <v>2465</v>
      </c>
      <c r="J24" s="19">
        <f>(E24-I24)/I24</f>
        <v>2.231237322515213E-2</v>
      </c>
    </row>
    <row r="25" spans="1:10" x14ac:dyDescent="0.2">
      <c r="A25" s="3">
        <v>24</v>
      </c>
      <c r="B25" s="3">
        <v>26</v>
      </c>
      <c r="C25" t="s">
        <v>7</v>
      </c>
      <c r="D25" s="4" t="s">
        <v>56</v>
      </c>
      <c r="E25" s="2">
        <v>2216</v>
      </c>
      <c r="F25" s="2">
        <v>33477</v>
      </c>
      <c r="G25" t="s">
        <v>38</v>
      </c>
      <c r="H25" s="1">
        <v>44007</v>
      </c>
      <c r="I25" s="12">
        <f>_xlfn.IFNA(VLOOKUP(D25,'Week 37 Sept 7 - Sept 13 2020'!D:E,2,FALSE),"New")</f>
        <v>2257</v>
      </c>
      <c r="J25" s="19">
        <f t="shared" ref="J25:J26" si="2">(E25-I25)/I25</f>
        <v>-1.8165706690296855E-2</v>
      </c>
    </row>
    <row r="26" spans="1:10" x14ac:dyDescent="0.2">
      <c r="A26" s="3">
        <v>25</v>
      </c>
      <c r="B26" s="3">
        <v>22</v>
      </c>
      <c r="C26" t="s">
        <v>7</v>
      </c>
      <c r="D26" s="4" t="s">
        <v>20</v>
      </c>
      <c r="E26" s="2">
        <v>2199</v>
      </c>
      <c r="F26" s="2">
        <v>490598</v>
      </c>
      <c r="G26" t="s">
        <v>34</v>
      </c>
      <c r="H26" s="1">
        <v>43671</v>
      </c>
      <c r="I26" s="12">
        <f>_xlfn.IFNA(VLOOKUP(D26,'Week 37 Sept 7 - Sept 13 2020'!D:E,2,FALSE),"New")</f>
        <v>2464</v>
      </c>
      <c r="J26" s="19">
        <f t="shared" si="2"/>
        <v>-0.1075487012987013</v>
      </c>
    </row>
    <row r="27" spans="1:10" x14ac:dyDescent="0.2">
      <c r="A27" s="3">
        <v>26</v>
      </c>
      <c r="B27" s="3">
        <v>30</v>
      </c>
      <c r="C27" t="s">
        <v>7</v>
      </c>
      <c r="D27" s="4" t="s">
        <v>26</v>
      </c>
      <c r="E27" s="2">
        <v>2113</v>
      </c>
      <c r="F27" s="2">
        <v>2125977</v>
      </c>
      <c r="G27" t="s">
        <v>9</v>
      </c>
      <c r="H27" s="1">
        <v>43035</v>
      </c>
      <c r="I27" s="2">
        <f>_xlfn.IFNA(VLOOKUP(D27,'Week 37 Sept 7 - Sept 13 2020'!D:E,2,FALSE),"New")</f>
        <v>1858</v>
      </c>
      <c r="J27" s="19">
        <f>(E27-I27)/I27</f>
        <v>0.13724434876210981</v>
      </c>
    </row>
    <row r="28" spans="1:10" x14ac:dyDescent="0.2">
      <c r="A28" s="3">
        <v>27</v>
      </c>
      <c r="B28" s="3">
        <v>20</v>
      </c>
      <c r="C28" t="s">
        <v>8</v>
      </c>
      <c r="D28" s="4" t="s">
        <v>18</v>
      </c>
      <c r="E28" s="2">
        <v>1995</v>
      </c>
      <c r="F28" s="2">
        <v>96140</v>
      </c>
      <c r="G28" t="s">
        <v>44</v>
      </c>
      <c r="H28" s="1">
        <v>44070</v>
      </c>
      <c r="I28" s="2">
        <f>_xlfn.IFNA(VLOOKUP(D28,'Week 37 Sept 7 - Sept 13 2020'!D:E,2,FALSE),"New")</f>
        <v>2859</v>
      </c>
      <c r="J28" s="19">
        <f>(E28-I28)/I28</f>
        <v>-0.30220356768100737</v>
      </c>
    </row>
    <row r="29" spans="1:10" x14ac:dyDescent="0.2">
      <c r="A29" s="3">
        <v>28</v>
      </c>
      <c r="B29" s="3">
        <v>23</v>
      </c>
      <c r="C29" t="s">
        <v>7</v>
      </c>
      <c r="D29" s="4" t="s">
        <v>21</v>
      </c>
      <c r="E29" s="2">
        <v>1837</v>
      </c>
      <c r="F29" s="2">
        <v>24227</v>
      </c>
      <c r="G29" t="s">
        <v>34</v>
      </c>
      <c r="H29" s="1">
        <v>44070</v>
      </c>
      <c r="I29" s="2">
        <f>_xlfn.IFNA(VLOOKUP(D29,'Week 37 Sept 7 - Sept 13 2020'!D:E,2,FALSE),"New")</f>
        <v>2456</v>
      </c>
      <c r="J29" s="19">
        <f>(E29-I29)/I29</f>
        <v>-0.25203583061889251</v>
      </c>
    </row>
    <row r="30" spans="1:10" x14ac:dyDescent="0.2">
      <c r="A30" s="3">
        <v>29</v>
      </c>
      <c r="B30" s="3">
        <v>29</v>
      </c>
      <c r="C30" t="s">
        <v>7</v>
      </c>
      <c r="D30" s="4" t="s">
        <v>25</v>
      </c>
      <c r="E30" s="2">
        <v>1768</v>
      </c>
      <c r="F30" s="2">
        <v>514110</v>
      </c>
      <c r="G30" t="s">
        <v>34</v>
      </c>
      <c r="H30" s="1">
        <v>43300</v>
      </c>
      <c r="I30" s="2">
        <f>_xlfn.IFNA(VLOOKUP(D30,'Week 37 Sept 7 - Sept 13 2020'!D:E,2,FALSE),"New")</f>
        <v>2009</v>
      </c>
      <c r="J30" s="19">
        <f>(E30-I30)/I30</f>
        <v>-0.11996017919362867</v>
      </c>
    </row>
    <row r="31" spans="1:10" s="15" customFormat="1" x14ac:dyDescent="0.2">
      <c r="A31" s="37">
        <v>30</v>
      </c>
      <c r="B31" s="36" t="s">
        <v>53</v>
      </c>
      <c r="C31" s="33" t="s">
        <v>7</v>
      </c>
      <c r="D31" s="32" t="s">
        <v>57</v>
      </c>
      <c r="E31" s="38">
        <v>1750</v>
      </c>
      <c r="F31" s="38">
        <v>685436</v>
      </c>
      <c r="G31" s="33" t="s">
        <v>9</v>
      </c>
      <c r="H31" s="35">
        <v>43769</v>
      </c>
      <c r="I31" s="39" t="str">
        <f>_xlfn.IFNA(VLOOKUP(D31,'Week 37 Sept 7 - Sept 13 2020'!D:E,2,FALSE),"New")</f>
        <v>New</v>
      </c>
      <c r="J31" s="19"/>
    </row>
    <row r="33" spans="4:5" x14ac:dyDescent="0.2">
      <c r="D33" s="2" t="s">
        <v>68</v>
      </c>
      <c r="E33" s="2">
        <f>SUM(E2:E31)</f>
        <v>446661</v>
      </c>
    </row>
    <row r="34" spans="4:5" x14ac:dyDescent="0.2">
      <c r="D34" s="2" t="s">
        <v>69</v>
      </c>
      <c r="E34" s="2">
        <f>AVERAGE(E2:E31)</f>
        <v>14888.7</v>
      </c>
    </row>
    <row r="35" spans="4:5" x14ac:dyDescent="0.2">
      <c r="D35" s="9" t="s">
        <v>97</v>
      </c>
      <c r="E35" s="10">
        <f>COUNTIF(B:B,"New")</f>
        <v>5</v>
      </c>
    </row>
    <row r="37" spans="4:5" x14ac:dyDescent="0.2">
      <c r="D37" t="s">
        <v>85</v>
      </c>
    </row>
    <row r="38" spans="4:5" x14ac:dyDescent="0.2">
      <c r="D38" s="8" t="s">
        <v>86</v>
      </c>
    </row>
    <row r="39" spans="4:5" x14ac:dyDescent="0.2">
      <c r="D39" s="8" t="s">
        <v>84</v>
      </c>
    </row>
    <row r="40" spans="4:5" x14ac:dyDescent="0.2">
      <c r="D40" s="8" t="s">
        <v>90</v>
      </c>
    </row>
  </sheetData>
  <hyperlinks>
    <hyperlink ref="D39" r:id="rId1" display="Sources: Gematsu" xr:uid="{3DA59681-B157-0D4A-8A54-978797325739}"/>
    <hyperlink ref="D38" r:id="rId2" xr:uid="{746631C5-9672-224F-B262-5D0CD633CBF0}"/>
    <hyperlink ref="D40" r:id="rId3" xr:uid="{AB9BE879-6B46-DD4C-A775-A755C21C5841}"/>
  </hyperlinks>
  <pageMargins left="0.7" right="0.7" top="0.75" bottom="0.75" header="0.3" footer="0.3"/>
  <tableParts count="1">
    <tablePart r:id="rId4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BBB-E319-3D46-B98E-021BF6FB9789}">
  <dimension ref="A1:J40"/>
  <sheetViews>
    <sheetView tabSelected="1" workbookViewId="0">
      <selection activeCell="D2" sqref="D2"/>
    </sheetView>
  </sheetViews>
  <sheetFormatPr baseColWidth="10" defaultRowHeight="16" x14ac:dyDescent="0.2"/>
  <cols>
    <col min="1" max="1" width="7.6640625" bestFit="1" customWidth="1"/>
    <col min="2" max="2" width="9.83203125" bestFit="1" customWidth="1"/>
    <col min="3" max="3" width="7.33203125" bestFit="1" customWidth="1"/>
    <col min="4" max="4" width="70.33203125" bestFit="1" customWidth="1"/>
    <col min="5" max="5" width="10.83203125" style="2" bestFit="1" customWidth="1"/>
    <col min="6" max="6" width="10.1640625" style="2" bestFit="1" customWidth="1"/>
    <col min="7" max="7" width="24.83203125" bestFit="1" customWidth="1"/>
    <col min="8" max="8" width="12.1640625" style="22" bestFit="1" customWidth="1"/>
    <col min="9" max="9" width="16" style="2" bestFit="1" customWidth="1"/>
    <col min="10" max="10" width="16.83203125" style="6" bestFit="1" customWidth="1"/>
  </cols>
  <sheetData>
    <row r="1" spans="1:10" x14ac:dyDescent="0.2">
      <c r="A1" t="s">
        <v>0</v>
      </c>
      <c r="B1" t="s">
        <v>137</v>
      </c>
      <c r="C1" t="s">
        <v>1</v>
      </c>
      <c r="D1" t="s">
        <v>2</v>
      </c>
      <c r="E1" s="2" t="s">
        <v>138</v>
      </c>
      <c r="F1" s="2" t="s">
        <v>139</v>
      </c>
      <c r="G1" t="s">
        <v>5</v>
      </c>
      <c r="H1" t="s">
        <v>140</v>
      </c>
      <c r="I1" s="16" t="s">
        <v>141</v>
      </c>
      <c r="J1" s="6" t="s">
        <v>142</v>
      </c>
    </row>
    <row r="2" spans="1:10" x14ac:dyDescent="0.2">
      <c r="A2">
        <v>1</v>
      </c>
      <c r="B2">
        <v>1</v>
      </c>
      <c r="C2" t="s">
        <v>7</v>
      </c>
      <c r="D2" t="s">
        <v>40</v>
      </c>
      <c r="E2" s="2">
        <v>63803</v>
      </c>
      <c r="F2" s="2">
        <v>273939</v>
      </c>
      <c r="G2" t="s">
        <v>9</v>
      </c>
      <c r="H2" s="22">
        <v>44092</v>
      </c>
      <c r="I2" s="2">
        <f>_xlfn.IFNA(VLOOKUP(D2,'Week 38 Sept 14 - Sept 20 2020'!D:E,2,FALSE),"New")</f>
        <v>210136</v>
      </c>
      <c r="J2" s="6">
        <f t="shared" ref="J2:J31" si="0">(E2-I2)/I2</f>
        <v>-0.69637282521795407</v>
      </c>
    </row>
    <row r="3" spans="1:10" x14ac:dyDescent="0.2">
      <c r="A3">
        <v>2</v>
      </c>
      <c r="B3">
        <v>3</v>
      </c>
      <c r="C3" t="s">
        <v>7</v>
      </c>
      <c r="D3" t="s">
        <v>46</v>
      </c>
      <c r="E3" s="2">
        <v>29829</v>
      </c>
      <c r="F3" s="2">
        <v>5754082</v>
      </c>
      <c r="G3" t="s">
        <v>9</v>
      </c>
      <c r="H3" s="22">
        <v>43910</v>
      </c>
      <c r="I3" s="2">
        <f>_xlfn.IFNA(VLOOKUP(D3,'Week 38 Sept 14 - Sept 20 2020'!D:E,2,FALSE),"New")</f>
        <v>32097</v>
      </c>
      <c r="J3" s="6">
        <f t="shared" si="0"/>
        <v>-7.0660809421441262E-2</v>
      </c>
    </row>
    <row r="4" spans="1:10" x14ac:dyDescent="0.2">
      <c r="A4">
        <v>3</v>
      </c>
      <c r="B4">
        <v>2</v>
      </c>
      <c r="C4" t="s">
        <v>7</v>
      </c>
      <c r="D4" t="s">
        <v>45</v>
      </c>
      <c r="E4" s="2">
        <v>25915</v>
      </c>
      <c r="F4" s="2">
        <v>1602185</v>
      </c>
      <c r="G4" t="s">
        <v>9</v>
      </c>
      <c r="H4" s="22">
        <v>43756</v>
      </c>
      <c r="I4" s="2">
        <f>_xlfn.IFNA(VLOOKUP(D4,'Week 38 Sept 14 - Sept 20 2020'!D:E,2,FALSE),"New")</f>
        <v>48826</v>
      </c>
      <c r="J4" s="6">
        <f t="shared" si="0"/>
        <v>-0.46923770122475728</v>
      </c>
    </row>
    <row r="5" spans="1:10" x14ac:dyDescent="0.2">
      <c r="A5">
        <v>4</v>
      </c>
      <c r="B5">
        <v>6</v>
      </c>
      <c r="C5" t="s">
        <v>7</v>
      </c>
      <c r="D5" t="s">
        <v>49</v>
      </c>
      <c r="E5" s="2">
        <v>13470</v>
      </c>
      <c r="F5" s="2">
        <v>3184225</v>
      </c>
      <c r="G5" t="s">
        <v>9</v>
      </c>
      <c r="H5" s="22">
        <v>42853</v>
      </c>
      <c r="I5" s="2">
        <f>_xlfn.IFNA(VLOOKUP(D5,'Week 38 Sept 14 - Sept 20 2020'!D:E,2,FALSE),"New")</f>
        <v>13094</v>
      </c>
      <c r="J5" s="6">
        <f t="shared" si="0"/>
        <v>2.8715442187261343E-2</v>
      </c>
    </row>
    <row r="6" spans="1:10" x14ac:dyDescent="0.2">
      <c r="A6">
        <v>5</v>
      </c>
      <c r="B6">
        <v>4</v>
      </c>
      <c r="C6" t="s">
        <v>8</v>
      </c>
      <c r="D6" t="s">
        <v>47</v>
      </c>
      <c r="E6" s="2">
        <v>9781</v>
      </c>
      <c r="F6" s="2">
        <v>35996</v>
      </c>
      <c r="G6" t="s">
        <v>32</v>
      </c>
      <c r="H6" s="22">
        <v>44091</v>
      </c>
      <c r="I6" s="2">
        <f>_xlfn.IFNA(VLOOKUP(D6,'Week 38 Sept 14 - Sept 20 2020'!D:E,2,FALSE),"New")</f>
        <v>26215</v>
      </c>
      <c r="J6" s="6">
        <f t="shared" si="0"/>
        <v>-0.62689300019073046</v>
      </c>
    </row>
    <row r="7" spans="1:10" x14ac:dyDescent="0.2">
      <c r="A7">
        <v>6</v>
      </c>
      <c r="B7">
        <v>7</v>
      </c>
      <c r="C7" t="s">
        <v>7</v>
      </c>
      <c r="D7" t="s">
        <v>50</v>
      </c>
      <c r="E7" s="2">
        <v>9583</v>
      </c>
      <c r="F7" s="2">
        <v>391195</v>
      </c>
      <c r="G7" t="s">
        <v>9</v>
      </c>
      <c r="H7" s="22">
        <v>43987</v>
      </c>
      <c r="I7" s="2">
        <f>_xlfn.IFNA(VLOOKUP(D7,'Week 38 Sept 14 - Sept 20 2020'!D:E,2,FALSE),"New")</f>
        <v>9572</v>
      </c>
      <c r="J7" s="6">
        <f t="shared" si="0"/>
        <v>1.1491851232762224E-3</v>
      </c>
    </row>
    <row r="8" spans="1:10" x14ac:dyDescent="0.2">
      <c r="A8">
        <v>7</v>
      </c>
      <c r="B8">
        <v>9</v>
      </c>
      <c r="C8" t="s">
        <v>7</v>
      </c>
      <c r="D8" s="41" t="s">
        <v>81</v>
      </c>
      <c r="E8" s="2">
        <v>7019</v>
      </c>
      <c r="F8" s="2">
        <v>3745355</v>
      </c>
      <c r="G8" t="s">
        <v>42</v>
      </c>
      <c r="H8" s="22">
        <v>43784</v>
      </c>
      <c r="I8" s="2">
        <f>_xlfn.IFNA(VLOOKUP(D8,'Week 38 Sept 14 - Sept 20 2020'!D:E,2,FALSE),"New")</f>
        <v>5887</v>
      </c>
      <c r="J8" s="6">
        <f t="shared" si="0"/>
        <v>0.19228809240699848</v>
      </c>
    </row>
    <row r="9" spans="1:10" x14ac:dyDescent="0.2">
      <c r="A9">
        <v>8</v>
      </c>
      <c r="B9">
        <v>14</v>
      </c>
      <c r="C9" t="s">
        <v>7</v>
      </c>
      <c r="D9" t="s">
        <v>12</v>
      </c>
      <c r="E9" s="2">
        <v>6979</v>
      </c>
      <c r="F9" s="2">
        <v>1512267</v>
      </c>
      <c r="G9" t="s">
        <v>28</v>
      </c>
      <c r="H9" s="22">
        <v>43272</v>
      </c>
      <c r="I9" s="2">
        <f>_xlfn.IFNA(VLOOKUP(D9,'Week 38 Sept 14 - Sept 20 2020'!D:E,2,FALSE),"New")</f>
        <v>5674</v>
      </c>
      <c r="J9" s="6">
        <f t="shared" si="0"/>
        <v>0.22999647514980615</v>
      </c>
    </row>
    <row r="10" spans="1:10" x14ac:dyDescent="0.2">
      <c r="A10">
        <v>9</v>
      </c>
      <c r="B10">
        <v>11</v>
      </c>
      <c r="C10" t="s">
        <v>7</v>
      </c>
      <c r="D10" t="s">
        <v>10</v>
      </c>
      <c r="E10" s="2">
        <v>6329</v>
      </c>
      <c r="F10" s="2">
        <v>3570209</v>
      </c>
      <c r="G10" t="s">
        <v>9</v>
      </c>
      <c r="H10" s="22">
        <v>42937</v>
      </c>
      <c r="I10" s="2">
        <f>_xlfn.IFNA(VLOOKUP(D10,'Week 38 Sept 14 - Sept 20 2020'!D:E,2,FALSE),"New")</f>
        <v>6075</v>
      </c>
      <c r="J10" s="6">
        <f t="shared" si="0"/>
        <v>4.1810699588477364E-2</v>
      </c>
    </row>
    <row r="11" spans="1:10" x14ac:dyDescent="0.2">
      <c r="A11">
        <v>10</v>
      </c>
      <c r="B11">
        <v>10</v>
      </c>
      <c r="C11" t="s">
        <v>7</v>
      </c>
      <c r="D11" s="4" t="s">
        <v>52</v>
      </c>
      <c r="E11" s="2">
        <v>6151</v>
      </c>
      <c r="F11" s="2">
        <v>3836868</v>
      </c>
      <c r="G11" t="s">
        <v>9</v>
      </c>
      <c r="H11" s="22">
        <v>43441</v>
      </c>
      <c r="I11" s="2">
        <f>_xlfn.IFNA(VLOOKUP(D11,'Week 38 Sept 14 - Sept 20 2020'!D:E,2,FALSE),"New")</f>
        <v>6288</v>
      </c>
      <c r="J11" s="6">
        <f t="shared" si="0"/>
        <v>-2.1787531806615777E-2</v>
      </c>
    </row>
    <row r="12" spans="1:10" x14ac:dyDescent="0.2">
      <c r="A12">
        <v>11</v>
      </c>
      <c r="B12">
        <v>13</v>
      </c>
      <c r="C12" t="s">
        <v>7</v>
      </c>
      <c r="D12" t="s">
        <v>13</v>
      </c>
      <c r="E12" s="2">
        <v>5938</v>
      </c>
      <c r="F12" s="2">
        <v>1560869</v>
      </c>
      <c r="G12" t="s">
        <v>9</v>
      </c>
      <c r="H12" s="22">
        <v>43378</v>
      </c>
      <c r="I12" s="2">
        <f>_xlfn.IFNA(VLOOKUP(D12,'Week 38 Sept 14 - Sept 20 2020'!D:E,2,FALSE),"New")</f>
        <v>5683</v>
      </c>
      <c r="J12" s="6">
        <f t="shared" si="0"/>
        <v>4.487066690128453E-2</v>
      </c>
    </row>
    <row r="13" spans="1:10" x14ac:dyDescent="0.2">
      <c r="A13">
        <v>12</v>
      </c>
      <c r="B13">
        <v>12</v>
      </c>
      <c r="C13" t="s">
        <v>7</v>
      </c>
      <c r="D13" s="40" t="s">
        <v>58</v>
      </c>
      <c r="E13" s="2">
        <v>5832</v>
      </c>
      <c r="F13" s="2">
        <v>23260</v>
      </c>
      <c r="G13" t="s">
        <v>28</v>
      </c>
      <c r="H13" s="22">
        <v>44082</v>
      </c>
      <c r="I13" s="2">
        <f>_xlfn.IFNA(VLOOKUP(D13,'Week 38 Sept 14 - Sept 20 2020'!D:E,2,FALSE),"New")</f>
        <v>5978</v>
      </c>
      <c r="J13" s="6">
        <f t="shared" si="0"/>
        <v>-2.4422883907661425E-2</v>
      </c>
    </row>
    <row r="14" spans="1:10" x14ac:dyDescent="0.2">
      <c r="A14" s="9">
        <v>13</v>
      </c>
      <c r="B14" s="9" t="s">
        <v>36</v>
      </c>
      <c r="C14" s="9" t="s">
        <v>8</v>
      </c>
      <c r="D14" s="9" t="s">
        <v>122</v>
      </c>
      <c r="E14" s="10">
        <v>5775</v>
      </c>
      <c r="F14" s="10">
        <v>5775</v>
      </c>
      <c r="G14" s="9" t="s">
        <v>41</v>
      </c>
      <c r="H14" s="23">
        <v>44098</v>
      </c>
      <c r="I14" s="10" t="str">
        <f>_xlfn.IFNA(VLOOKUP(D14,'Week 38 Sept 14 - Sept 20 2020'!D:E,2,FALSE),"New")</f>
        <v>New</v>
      </c>
    </row>
    <row r="15" spans="1:10" x14ac:dyDescent="0.2">
      <c r="A15" s="9">
        <v>14</v>
      </c>
      <c r="B15" s="9" t="s">
        <v>36</v>
      </c>
      <c r="C15" s="9" t="s">
        <v>8</v>
      </c>
      <c r="D15" s="9" t="s">
        <v>123</v>
      </c>
      <c r="E15" s="10">
        <v>5762</v>
      </c>
      <c r="F15" s="10">
        <v>5762</v>
      </c>
      <c r="G15" s="9" t="s">
        <v>119</v>
      </c>
      <c r="H15" s="23">
        <v>44098</v>
      </c>
      <c r="I15" s="10" t="str">
        <f>_xlfn.IFNA(VLOOKUP(D15,'Week 38 Sept 14 - Sept 20 2020'!D:E,2,FALSE),"New")</f>
        <v>New</v>
      </c>
    </row>
    <row r="16" spans="1:10" x14ac:dyDescent="0.2">
      <c r="A16">
        <v>15</v>
      </c>
      <c r="B16">
        <v>5</v>
      </c>
      <c r="C16" t="s">
        <v>7</v>
      </c>
      <c r="D16" t="s">
        <v>48</v>
      </c>
      <c r="E16" s="2">
        <v>4815</v>
      </c>
      <c r="F16" s="2">
        <v>19944</v>
      </c>
      <c r="G16" t="s">
        <v>34</v>
      </c>
      <c r="H16" s="22">
        <v>44091</v>
      </c>
      <c r="I16" s="2">
        <f>_xlfn.IFNA(VLOOKUP(D16,'Week 38 Sept 14 - Sept 20 2020'!D:E,2,FALSE),"New")</f>
        <v>15129</v>
      </c>
      <c r="J16" s="6">
        <f t="shared" si="0"/>
        <v>-0.68173706127305178</v>
      </c>
    </row>
    <row r="17" spans="1:10" x14ac:dyDescent="0.2">
      <c r="A17">
        <v>16</v>
      </c>
      <c r="B17">
        <v>17</v>
      </c>
      <c r="C17" t="s">
        <v>7</v>
      </c>
      <c r="D17" t="s">
        <v>39</v>
      </c>
      <c r="E17" s="2">
        <v>4369</v>
      </c>
      <c r="F17" s="2">
        <v>1654291</v>
      </c>
      <c r="G17" t="s">
        <v>9</v>
      </c>
      <c r="H17" s="22">
        <v>42797</v>
      </c>
      <c r="I17" s="2">
        <f>_xlfn.IFNA(VLOOKUP(D17,'Week 38 Sept 14 - Sept 20 2020'!D:E,2,FALSE),"New")</f>
        <v>4297</v>
      </c>
      <c r="J17" s="6">
        <f t="shared" si="0"/>
        <v>1.6755876192692577E-2</v>
      </c>
    </row>
    <row r="18" spans="1:10" x14ac:dyDescent="0.2">
      <c r="A18">
        <v>17</v>
      </c>
      <c r="B18">
        <v>15</v>
      </c>
      <c r="C18" t="s">
        <v>7</v>
      </c>
      <c r="D18" s="41" t="s">
        <v>16</v>
      </c>
      <c r="E18" s="2">
        <v>4342</v>
      </c>
      <c r="F18" s="2">
        <v>302163</v>
      </c>
      <c r="G18" t="s">
        <v>9</v>
      </c>
      <c r="H18" s="22">
        <v>43826</v>
      </c>
      <c r="I18" s="2">
        <f>_xlfn.IFNA(VLOOKUP(D18,'Week 38 Sept 14 - Sept 20 2020'!D:E,2,FALSE),"New")</f>
        <v>4658</v>
      </c>
      <c r="J18" s="6">
        <f t="shared" si="0"/>
        <v>-6.7840274796049801E-2</v>
      </c>
    </row>
    <row r="19" spans="1:10" x14ac:dyDescent="0.2">
      <c r="A19" s="9">
        <v>18</v>
      </c>
      <c r="B19" s="9" t="s">
        <v>36</v>
      </c>
      <c r="C19" s="9" t="s">
        <v>7</v>
      </c>
      <c r="D19" s="9" t="s">
        <v>124</v>
      </c>
      <c r="E19" s="10">
        <v>4171</v>
      </c>
      <c r="F19" s="10">
        <v>4171</v>
      </c>
      <c r="G19" s="9" t="s">
        <v>120</v>
      </c>
      <c r="H19" s="23">
        <v>44098</v>
      </c>
      <c r="I19" s="10" t="str">
        <f>_xlfn.IFNA(VLOOKUP(D19,'Week 38 Sept 14 - Sept 20 2020'!D:E,2,FALSE),"New")</f>
        <v>New</v>
      </c>
    </row>
    <row r="20" spans="1:10" x14ac:dyDescent="0.2">
      <c r="A20">
        <v>19</v>
      </c>
      <c r="B20">
        <v>19</v>
      </c>
      <c r="C20" t="s">
        <v>7</v>
      </c>
      <c r="D20" t="s">
        <v>15</v>
      </c>
      <c r="E20" s="2">
        <v>4024</v>
      </c>
      <c r="F20" s="2">
        <v>256899</v>
      </c>
      <c r="G20" t="s">
        <v>9</v>
      </c>
      <c r="H20" s="22">
        <v>44029</v>
      </c>
      <c r="I20" s="2">
        <f>_xlfn.IFNA(VLOOKUP(D20,'Week 38 Sept 14 - Sept 20 2020'!D:E,2,FALSE),"New")</f>
        <v>4116</v>
      </c>
      <c r="J20" s="6">
        <f t="shared" si="0"/>
        <v>-2.2351797862001945E-2</v>
      </c>
    </row>
    <row r="21" spans="1:10" x14ac:dyDescent="0.2">
      <c r="A21">
        <v>20</v>
      </c>
      <c r="B21">
        <v>20</v>
      </c>
      <c r="C21" t="s">
        <v>7</v>
      </c>
      <c r="D21" t="s">
        <v>17</v>
      </c>
      <c r="E21" s="2">
        <v>3991</v>
      </c>
      <c r="F21" s="2">
        <v>903423</v>
      </c>
      <c r="G21" t="s">
        <v>9</v>
      </c>
      <c r="H21" s="22">
        <v>43476</v>
      </c>
      <c r="I21" s="2">
        <f>_xlfn.IFNA(VLOOKUP(D21,'Week 38 Sept 14 - Sept 20 2020'!D:E,2,FALSE),"New")</f>
        <v>3717</v>
      </c>
      <c r="J21" s="6">
        <f t="shared" si="0"/>
        <v>7.3715361850955077E-2</v>
      </c>
    </row>
    <row r="22" spans="1:10" x14ac:dyDescent="0.2">
      <c r="A22" s="9">
        <v>21</v>
      </c>
      <c r="B22" s="9" t="s">
        <v>36</v>
      </c>
      <c r="C22" s="9" t="s">
        <v>7</v>
      </c>
      <c r="D22" s="9" t="s">
        <v>125</v>
      </c>
      <c r="E22" s="10">
        <v>3948</v>
      </c>
      <c r="F22" s="10">
        <v>3948</v>
      </c>
      <c r="G22" s="9" t="s">
        <v>43</v>
      </c>
      <c r="H22" s="23">
        <v>44098</v>
      </c>
      <c r="I22" s="10" t="str">
        <f>_xlfn.IFNA(VLOOKUP(D22,'Week 38 Sept 14 - Sept 20 2020'!D:E,2,FALSE),"New")</f>
        <v>New</v>
      </c>
    </row>
    <row r="23" spans="1:10" x14ac:dyDescent="0.2">
      <c r="A23">
        <v>22</v>
      </c>
      <c r="B23">
        <v>18</v>
      </c>
      <c r="C23" t="s">
        <v>7</v>
      </c>
      <c r="D23" t="s">
        <v>14</v>
      </c>
      <c r="E23" s="2">
        <v>3718</v>
      </c>
      <c r="F23" s="2">
        <v>228076</v>
      </c>
      <c r="G23" t="s">
        <v>32</v>
      </c>
      <c r="H23" s="22">
        <v>44021</v>
      </c>
      <c r="I23" s="2">
        <f>_xlfn.IFNA(VLOOKUP(D23,'Week 38 Sept 14 - Sept 20 2020'!D:E,2,FALSE),"New")</f>
        <v>4186</v>
      </c>
      <c r="J23" s="6">
        <f t="shared" si="0"/>
        <v>-0.11180124223602485</v>
      </c>
    </row>
    <row r="24" spans="1:10" x14ac:dyDescent="0.2">
      <c r="A24">
        <v>23</v>
      </c>
      <c r="B24">
        <v>16</v>
      </c>
      <c r="C24" t="s">
        <v>8</v>
      </c>
      <c r="D24" t="s">
        <v>11</v>
      </c>
      <c r="E24" s="2">
        <v>3557</v>
      </c>
      <c r="F24" s="2">
        <v>399370</v>
      </c>
      <c r="G24" t="s">
        <v>30</v>
      </c>
      <c r="H24" s="22">
        <v>44029</v>
      </c>
      <c r="I24" s="2">
        <f>_xlfn.IFNA(VLOOKUP(D24,'Week 38 Sept 14 - Sept 20 2020'!D:E,2,FALSE),"New")</f>
        <v>4562</v>
      </c>
      <c r="J24" s="6">
        <f t="shared" si="0"/>
        <v>-0.22029811486190268</v>
      </c>
    </row>
    <row r="25" spans="1:10" x14ac:dyDescent="0.2">
      <c r="A25" s="9">
        <v>24</v>
      </c>
      <c r="B25" s="9" t="s">
        <v>36</v>
      </c>
      <c r="C25" s="9" t="s">
        <v>8</v>
      </c>
      <c r="D25" s="9" t="s">
        <v>126</v>
      </c>
      <c r="E25" s="10">
        <v>3404</v>
      </c>
      <c r="F25" s="10">
        <v>3404</v>
      </c>
      <c r="G25" s="9" t="s">
        <v>89</v>
      </c>
      <c r="H25" s="23">
        <v>44099</v>
      </c>
      <c r="I25" s="10" t="str">
        <f>_xlfn.IFNA(VLOOKUP(D25,'Week 38 Sept 14 - Sept 20 2020'!D:E,2,FALSE),"New")</f>
        <v>New</v>
      </c>
    </row>
    <row r="26" spans="1:10" x14ac:dyDescent="0.2">
      <c r="A26" s="9">
        <v>25</v>
      </c>
      <c r="B26" s="9" t="s">
        <v>36</v>
      </c>
      <c r="C26" s="9" t="s">
        <v>8</v>
      </c>
      <c r="D26" s="9" t="s">
        <v>124</v>
      </c>
      <c r="E26" s="10">
        <v>3368</v>
      </c>
      <c r="F26" s="10">
        <v>3368</v>
      </c>
      <c r="G26" s="9" t="s">
        <v>120</v>
      </c>
      <c r="H26" s="23">
        <v>44098</v>
      </c>
      <c r="I26" s="10" t="str">
        <f>_xlfn.IFNA(VLOOKUP(D26,'Week 38 Sept 14 - Sept 20 2020'!D:E,2,FALSE),"New")</f>
        <v>New</v>
      </c>
    </row>
    <row r="27" spans="1:10" x14ac:dyDescent="0.2">
      <c r="A27">
        <v>26</v>
      </c>
      <c r="B27">
        <v>23</v>
      </c>
      <c r="C27" t="s">
        <v>7</v>
      </c>
      <c r="D27" t="s">
        <v>19</v>
      </c>
      <c r="E27" s="2">
        <v>2884</v>
      </c>
      <c r="F27" s="2">
        <v>968849</v>
      </c>
      <c r="G27" t="s">
        <v>9</v>
      </c>
      <c r="H27" s="22">
        <v>43644</v>
      </c>
      <c r="I27" s="2">
        <f>_xlfn.IFNA(VLOOKUP(D27,'Week 38 Sept 14 - Sept 20 2020'!D:E,2,FALSE),"New")</f>
        <v>2520</v>
      </c>
      <c r="J27" s="6">
        <f t="shared" si="0"/>
        <v>0.14444444444444443</v>
      </c>
    </row>
    <row r="28" spans="1:10" x14ac:dyDescent="0.2">
      <c r="A28" s="9">
        <v>27</v>
      </c>
      <c r="B28" s="9" t="s">
        <v>36</v>
      </c>
      <c r="C28" s="9" t="s">
        <v>7</v>
      </c>
      <c r="D28" s="9" t="s">
        <v>127</v>
      </c>
      <c r="E28" s="10">
        <v>2751</v>
      </c>
      <c r="F28" s="10">
        <v>2751</v>
      </c>
      <c r="G28" s="9" t="s">
        <v>121</v>
      </c>
      <c r="H28" s="23">
        <v>44098</v>
      </c>
      <c r="I28" s="10" t="str">
        <f>_xlfn.IFNA(VLOOKUP(D28,'Week 38 Sept 14 - Sept 20 2020'!D:E,2,FALSE),"New")</f>
        <v>New</v>
      </c>
    </row>
    <row r="29" spans="1:10" x14ac:dyDescent="0.2">
      <c r="A29">
        <v>28</v>
      </c>
      <c r="B29">
        <v>26</v>
      </c>
      <c r="C29" t="s">
        <v>7</v>
      </c>
      <c r="D29" t="s">
        <v>26</v>
      </c>
      <c r="E29" s="2">
        <v>2619</v>
      </c>
      <c r="F29" s="2">
        <v>2128596</v>
      </c>
      <c r="G29" t="s">
        <v>9</v>
      </c>
      <c r="H29" s="22">
        <v>43035</v>
      </c>
      <c r="I29" s="2">
        <f>_xlfn.IFNA(VLOOKUP(D29,'Week 38 Sept 14 - Sept 20 2020'!D:E,2,FALSE),"New")</f>
        <v>2113</v>
      </c>
      <c r="J29" s="6">
        <f t="shared" si="0"/>
        <v>0.23946994794131565</v>
      </c>
    </row>
    <row r="30" spans="1:10" x14ac:dyDescent="0.2">
      <c r="A30">
        <v>29</v>
      </c>
      <c r="B30">
        <v>25</v>
      </c>
      <c r="C30" t="s">
        <v>7</v>
      </c>
      <c r="D30" s="41" t="s">
        <v>20</v>
      </c>
      <c r="E30" s="2">
        <v>2537</v>
      </c>
      <c r="F30" s="2">
        <v>493135</v>
      </c>
      <c r="G30" t="s">
        <v>34</v>
      </c>
      <c r="H30" s="22">
        <v>43671</v>
      </c>
      <c r="I30" s="2">
        <f>_xlfn.IFNA(VLOOKUP(D30,'Week 38 Sept 14 - Sept 20 2020'!D:E,2,FALSE),"New")</f>
        <v>2199</v>
      </c>
      <c r="J30" s="6">
        <f t="shared" si="0"/>
        <v>0.153706230104593</v>
      </c>
    </row>
    <row r="31" spans="1:10" x14ac:dyDescent="0.2">
      <c r="A31">
        <v>30</v>
      </c>
      <c r="B31">
        <v>24</v>
      </c>
      <c r="C31" t="s">
        <v>7</v>
      </c>
      <c r="D31" s="40" t="s">
        <v>56</v>
      </c>
      <c r="E31" s="2">
        <v>2509</v>
      </c>
      <c r="F31" s="2">
        <v>35986</v>
      </c>
      <c r="G31" t="s">
        <v>38</v>
      </c>
      <c r="H31" s="22">
        <v>44007</v>
      </c>
      <c r="I31" s="2">
        <f>_xlfn.IFNA(VLOOKUP(D31,'Week 38 Sept 14 - Sept 20 2020'!D:E,2,FALSE),"New")</f>
        <v>2216</v>
      </c>
      <c r="J31" s="6">
        <f t="shared" si="0"/>
        <v>0.13222021660649819</v>
      </c>
    </row>
    <row r="33" spans="4:5" x14ac:dyDescent="0.2">
      <c r="D33" s="2" t="s">
        <v>68</v>
      </c>
      <c r="E33" s="2">
        <f>SUM(E2:E31)</f>
        <v>259173</v>
      </c>
    </row>
    <row r="34" spans="4:5" x14ac:dyDescent="0.2">
      <c r="D34" s="2" t="s">
        <v>69</v>
      </c>
      <c r="E34" s="2">
        <f>AVERAGE(E2:E31)</f>
        <v>8639.1</v>
      </c>
    </row>
    <row r="35" spans="4:5" x14ac:dyDescent="0.2">
      <c r="D35" s="9" t="s">
        <v>97</v>
      </c>
      <c r="E35" s="10">
        <f>COUNTIF(B:B,"New")</f>
        <v>7</v>
      </c>
    </row>
    <row r="37" spans="4:5" x14ac:dyDescent="0.2">
      <c r="D37" t="s">
        <v>85</v>
      </c>
    </row>
    <row r="38" spans="4:5" x14ac:dyDescent="0.2">
      <c r="D38" s="8" t="s">
        <v>86</v>
      </c>
    </row>
    <row r="39" spans="4:5" x14ac:dyDescent="0.2">
      <c r="D39" s="8" t="s">
        <v>84</v>
      </c>
    </row>
    <row r="40" spans="4:5" x14ac:dyDescent="0.2">
      <c r="D40" s="8" t="s">
        <v>90</v>
      </c>
    </row>
  </sheetData>
  <hyperlinks>
    <hyperlink ref="D39" r:id="rId1" xr:uid="{B7AFC2C6-56D6-684A-8559-6651502E1FBA}"/>
    <hyperlink ref="D38" r:id="rId2" xr:uid="{F91E7737-F24C-BB42-B51A-5EF4595A65CC}"/>
    <hyperlink ref="D40" r:id="rId3" xr:uid="{01730248-F1F6-434A-B924-6B4013BA5CEE}"/>
  </hyperlinks>
  <pageMargins left="0.7" right="0.7" top="0.75" bottom="0.75" header="0.3" footer="0.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218D-D57D-9B4D-ABC8-EB06FE1A6383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7677-C984-7843-B67E-D07B956C9F1A}">
  <dimension ref="A1:C4"/>
  <sheetViews>
    <sheetView workbookViewId="0">
      <selection activeCell="C4" sqref="C4"/>
    </sheetView>
  </sheetViews>
  <sheetFormatPr baseColWidth="10" defaultRowHeight="16" x14ac:dyDescent="0.2"/>
  <cols>
    <col min="2" max="2" width="27.1640625" bestFit="1" customWidth="1"/>
  </cols>
  <sheetData>
    <row r="1" spans="1:3" x14ac:dyDescent="0.2">
      <c r="A1" t="s">
        <v>1</v>
      </c>
      <c r="B1" t="s">
        <v>2</v>
      </c>
      <c r="C1" s="2" t="s">
        <v>79</v>
      </c>
    </row>
    <row r="2" spans="1:3" x14ac:dyDescent="0.2">
      <c r="A2" t="s">
        <v>7</v>
      </c>
      <c r="B2" t="s">
        <v>40</v>
      </c>
      <c r="C2" t="e">
        <f>VLOOKUP(B2,"'Week 36 Aug 31 - Sept 6 2020'!D:E"&amp;"'Week 37 Sept 7 - Sept 13 2020'!D:E"&amp;"'Week 38 Sept 14 - Sept 20 2020'!D:E"&amp;"'Week 39 Sept 21 - Sept 27 2020'!D:E",3,FALSE)</f>
        <v>#VALUE!</v>
      </c>
    </row>
    <row r="3" spans="1:3" x14ac:dyDescent="0.2">
      <c r="A3" t="s">
        <v>7</v>
      </c>
      <c r="B3" t="s">
        <v>45</v>
      </c>
      <c r="C3" t="e">
        <f t="shared" ref="C3:C4" si="0">VLOOKUP(B3,"'Week 36 Aug 31 - Sept 6 2020'!D:E"&amp;"'Week 37 Sept 7 - Sept 13 2020'!D:E"&amp;"'Week 38 Sept 14 - Sept 20 2020'!D:E"&amp;"'Week 39 Sept 21 - Sept 27 2020'!D:E",3,FALSE)</f>
        <v>#VALUE!</v>
      </c>
    </row>
    <row r="4" spans="1:3" x14ac:dyDescent="0.2">
      <c r="A4" t="s">
        <v>7</v>
      </c>
      <c r="B4" t="s">
        <v>46</v>
      </c>
      <c r="C4" t="e">
        <f t="shared" si="0"/>
        <v>#VALUE!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7D795-9FAD-A740-B10F-2C38D3664A12}">
  <dimension ref="A1:C10"/>
  <sheetViews>
    <sheetView workbookViewId="0">
      <selection activeCell="C2" sqref="C2"/>
    </sheetView>
  </sheetViews>
  <sheetFormatPr baseColWidth="10" defaultRowHeight="16" x14ac:dyDescent="0.2"/>
  <cols>
    <col min="1" max="3" width="48.5" bestFit="1" customWidth="1"/>
  </cols>
  <sheetData>
    <row r="1" spans="1:3" x14ac:dyDescent="0.2">
      <c r="A1" s="5" t="s">
        <v>67</v>
      </c>
      <c r="B1" s="5" t="s">
        <v>78</v>
      </c>
      <c r="C1" s="5" t="s">
        <v>136</v>
      </c>
    </row>
    <row r="3" spans="1:3" x14ac:dyDescent="0.2">
      <c r="A3" t="s">
        <v>59</v>
      </c>
      <c r="B3" t="s">
        <v>70</v>
      </c>
      <c r="C3" t="s">
        <v>128</v>
      </c>
    </row>
    <row r="4" spans="1:3" x14ac:dyDescent="0.2">
      <c r="A4" t="s">
        <v>60</v>
      </c>
      <c r="B4" t="s">
        <v>71</v>
      </c>
      <c r="C4" t="s">
        <v>129</v>
      </c>
    </row>
    <row r="5" spans="1:3" x14ac:dyDescent="0.2">
      <c r="A5" t="s">
        <v>61</v>
      </c>
      <c r="B5" t="s">
        <v>72</v>
      </c>
      <c r="C5" t="s">
        <v>130</v>
      </c>
    </row>
    <row r="6" spans="1:3" x14ac:dyDescent="0.2">
      <c r="A6" t="s">
        <v>62</v>
      </c>
      <c r="B6" t="s">
        <v>73</v>
      </c>
      <c r="C6" t="s">
        <v>131</v>
      </c>
    </row>
    <row r="7" spans="1:3" x14ac:dyDescent="0.2">
      <c r="A7" t="s">
        <v>63</v>
      </c>
      <c r="B7" t="s">
        <v>74</v>
      </c>
      <c r="C7" t="s">
        <v>132</v>
      </c>
    </row>
    <row r="8" spans="1:3" x14ac:dyDescent="0.2">
      <c r="A8" t="s">
        <v>64</v>
      </c>
      <c r="B8" t="s">
        <v>75</v>
      </c>
      <c r="C8" t="s">
        <v>133</v>
      </c>
    </row>
    <row r="9" spans="1:3" x14ac:dyDescent="0.2">
      <c r="A9" t="s">
        <v>65</v>
      </c>
      <c r="B9" t="s">
        <v>76</v>
      </c>
      <c r="C9" t="s">
        <v>134</v>
      </c>
    </row>
    <row r="10" spans="1:3" x14ac:dyDescent="0.2">
      <c r="A10" t="s">
        <v>66</v>
      </c>
      <c r="B10" t="s">
        <v>77</v>
      </c>
      <c r="C10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7DE71-F450-5244-BA37-5F16B0AF6F23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EB79E-FBB5-DA47-A552-382521D5A53C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C42B-A351-B24E-839F-0903D09314F6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75386-67FE-5741-B481-8A3D9C16FB9B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5916-9CB8-6048-BEBB-0DD78B3E0B02}">
  <dimension ref="A1:J40"/>
  <sheetViews>
    <sheetView workbookViewId="0">
      <selection sqref="A1:J40"/>
    </sheetView>
  </sheetViews>
  <sheetFormatPr baseColWidth="10" defaultRowHeight="16" x14ac:dyDescent="0.2"/>
  <sheetData>
    <row r="1" spans="1:10" x14ac:dyDescent="0.2">
      <c r="A1" s="24" t="s">
        <v>0</v>
      </c>
      <c r="B1" s="24" t="s">
        <v>35</v>
      </c>
      <c r="C1" s="15" t="s">
        <v>1</v>
      </c>
      <c r="D1" s="15" t="s">
        <v>2</v>
      </c>
      <c r="E1" s="16" t="s">
        <v>3</v>
      </c>
      <c r="F1" s="16" t="s">
        <v>4</v>
      </c>
      <c r="G1" s="15" t="s">
        <v>5</v>
      </c>
      <c r="H1" s="15" t="s">
        <v>6</v>
      </c>
      <c r="I1" s="16" t="s">
        <v>83</v>
      </c>
      <c r="J1" s="19" t="s">
        <v>82</v>
      </c>
    </row>
    <row r="2" spans="1:10" x14ac:dyDescent="0.2">
      <c r="A2" s="25">
        <v>1</v>
      </c>
      <c r="B2" s="26"/>
      <c r="C2" s="26"/>
      <c r="D2" s="26"/>
      <c r="E2" s="11"/>
      <c r="F2" s="11"/>
      <c r="G2" s="26"/>
      <c r="H2" s="27"/>
      <c r="I2" s="11"/>
      <c r="J2" s="20"/>
    </row>
    <row r="3" spans="1:10" x14ac:dyDescent="0.2">
      <c r="A3" s="24">
        <v>2</v>
      </c>
      <c r="B3" s="24"/>
      <c r="C3" s="15"/>
      <c r="D3" s="18"/>
      <c r="E3" s="16"/>
      <c r="F3" s="16"/>
      <c r="G3" s="15"/>
      <c r="H3" s="17"/>
      <c r="I3" s="16"/>
      <c r="J3" s="19" t="e">
        <f>(E3-I3)/I3</f>
        <v>#DIV/0!</v>
      </c>
    </row>
    <row r="4" spans="1:10" x14ac:dyDescent="0.2">
      <c r="A4" s="24">
        <v>3</v>
      </c>
      <c r="B4" s="24"/>
      <c r="C4" s="15"/>
      <c r="D4" s="18"/>
      <c r="E4" s="16"/>
      <c r="F4" s="16"/>
      <c r="G4" s="15"/>
      <c r="H4" s="17"/>
      <c r="I4" s="16"/>
      <c r="J4" s="19" t="e">
        <f>(E4-I4)/I4</f>
        <v>#DIV/0!</v>
      </c>
    </row>
    <row r="5" spans="1:10" x14ac:dyDescent="0.2">
      <c r="A5" s="25">
        <v>4</v>
      </c>
      <c r="B5" s="26"/>
      <c r="C5" s="26"/>
      <c r="D5" s="26"/>
      <c r="E5" s="11"/>
      <c r="F5" s="11"/>
      <c r="G5" s="26"/>
      <c r="H5" s="27"/>
      <c r="I5" s="11"/>
      <c r="J5" s="20"/>
    </row>
    <row r="6" spans="1:10" x14ac:dyDescent="0.2">
      <c r="A6" s="25">
        <v>5</v>
      </c>
      <c r="B6" s="26"/>
      <c r="C6" s="26"/>
      <c r="D6" s="26"/>
      <c r="E6" s="11"/>
      <c r="F6" s="11"/>
      <c r="G6" s="26"/>
      <c r="H6" s="27"/>
      <c r="I6" s="11"/>
      <c r="J6" s="20"/>
    </row>
    <row r="7" spans="1:10" x14ac:dyDescent="0.2">
      <c r="A7" s="24">
        <v>6</v>
      </c>
      <c r="B7" s="24"/>
      <c r="C7" s="15"/>
      <c r="D7" s="18"/>
      <c r="E7" s="16"/>
      <c r="F7" s="16"/>
      <c r="G7" s="15"/>
      <c r="H7" s="17"/>
      <c r="I7" s="16"/>
      <c r="J7" s="19" t="e">
        <f>(E7-I7)/I7</f>
        <v>#DIV/0!</v>
      </c>
    </row>
    <row r="8" spans="1:10" x14ac:dyDescent="0.2">
      <c r="A8" s="24">
        <v>7</v>
      </c>
      <c r="B8" s="24"/>
      <c r="C8" s="15"/>
      <c r="D8" s="18"/>
      <c r="E8" s="16"/>
      <c r="F8" s="16"/>
      <c r="G8" s="15"/>
      <c r="H8" s="17"/>
      <c r="I8" s="16"/>
      <c r="J8" s="19" t="e">
        <f>(E8-I8)/I8</f>
        <v>#DIV/0!</v>
      </c>
    </row>
    <row r="9" spans="1:10" x14ac:dyDescent="0.2">
      <c r="A9" s="25">
        <v>8</v>
      </c>
      <c r="B9" s="26"/>
      <c r="C9" s="26"/>
      <c r="D9" s="26"/>
      <c r="E9" s="11"/>
      <c r="F9" s="11"/>
      <c r="G9" s="26"/>
      <c r="H9" s="27"/>
      <c r="I9" s="11"/>
      <c r="J9" s="19"/>
    </row>
    <row r="10" spans="1:10" x14ac:dyDescent="0.2">
      <c r="A10" s="24">
        <v>9</v>
      </c>
      <c r="B10" s="24"/>
      <c r="C10" s="15"/>
      <c r="D10" s="15"/>
      <c r="E10" s="16"/>
      <c r="F10" s="16"/>
      <c r="G10" s="15"/>
      <c r="H10" s="17"/>
      <c r="I10" s="12"/>
      <c r="J10" s="19" t="e">
        <f t="shared" ref="J10:J22" si="0">(E10-I10)/I10</f>
        <v>#DIV/0!</v>
      </c>
    </row>
    <row r="11" spans="1:10" x14ac:dyDescent="0.2">
      <c r="A11" s="24">
        <v>10</v>
      </c>
      <c r="B11" s="24"/>
      <c r="C11" s="15"/>
      <c r="D11" s="18"/>
      <c r="E11" s="16"/>
      <c r="F11" s="16"/>
      <c r="G11" s="15"/>
      <c r="H11" s="17"/>
      <c r="I11" s="16"/>
      <c r="J11" s="19" t="e">
        <f t="shared" si="0"/>
        <v>#DIV/0!</v>
      </c>
    </row>
    <row r="12" spans="1:10" x14ac:dyDescent="0.2">
      <c r="A12" s="24">
        <v>11</v>
      </c>
      <c r="B12" s="24"/>
      <c r="C12" s="15"/>
      <c r="D12" s="18"/>
      <c r="E12" s="16"/>
      <c r="F12" s="16"/>
      <c r="G12" s="15"/>
      <c r="H12" s="17"/>
      <c r="I12" s="16"/>
      <c r="J12" s="19" t="e">
        <f t="shared" si="0"/>
        <v>#DIV/0!</v>
      </c>
    </row>
    <row r="13" spans="1:10" x14ac:dyDescent="0.2">
      <c r="A13" s="24">
        <v>12</v>
      </c>
      <c r="B13" s="24"/>
      <c r="C13" s="15"/>
      <c r="D13" s="18"/>
      <c r="E13" s="16"/>
      <c r="F13" s="16"/>
      <c r="G13" s="15"/>
      <c r="H13" s="17"/>
      <c r="I13" s="16"/>
      <c r="J13" s="19" t="e">
        <f t="shared" si="0"/>
        <v>#DIV/0!</v>
      </c>
    </row>
    <row r="14" spans="1:10" x14ac:dyDescent="0.2">
      <c r="A14" s="24">
        <v>13</v>
      </c>
      <c r="B14" s="24"/>
      <c r="C14" s="15"/>
      <c r="D14" s="18"/>
      <c r="E14" s="16"/>
      <c r="F14" s="16"/>
      <c r="G14" s="15"/>
      <c r="H14" s="17"/>
      <c r="I14" s="16"/>
      <c r="J14" s="19" t="e">
        <f t="shared" si="0"/>
        <v>#DIV/0!</v>
      </c>
    </row>
    <row r="15" spans="1:10" x14ac:dyDescent="0.2">
      <c r="A15" s="24">
        <v>14</v>
      </c>
      <c r="B15" s="24"/>
      <c r="C15" s="15"/>
      <c r="D15" s="18"/>
      <c r="E15" s="16"/>
      <c r="F15" s="16"/>
      <c r="G15" s="15"/>
      <c r="H15" s="17"/>
      <c r="I15" s="16"/>
      <c r="J15" s="19" t="e">
        <f t="shared" si="0"/>
        <v>#DIV/0!</v>
      </c>
    </row>
    <row r="16" spans="1:10" x14ac:dyDescent="0.2">
      <c r="A16" s="24">
        <v>15</v>
      </c>
      <c r="B16" s="24"/>
      <c r="C16" s="15"/>
      <c r="D16" s="18"/>
      <c r="E16" s="16"/>
      <c r="F16" s="16"/>
      <c r="G16" s="15"/>
      <c r="H16" s="17"/>
      <c r="I16" s="16"/>
      <c r="J16" s="19" t="e">
        <f t="shared" si="0"/>
        <v>#DIV/0!</v>
      </c>
    </row>
    <row r="17" spans="1:10" x14ac:dyDescent="0.2">
      <c r="A17" s="24">
        <v>16</v>
      </c>
      <c r="B17" s="24"/>
      <c r="C17" s="15"/>
      <c r="D17" s="18"/>
      <c r="E17" s="16"/>
      <c r="F17" s="16"/>
      <c r="G17" s="15"/>
      <c r="H17" s="17"/>
      <c r="I17" s="16"/>
      <c r="J17" s="19" t="e">
        <f t="shared" si="0"/>
        <v>#DIV/0!</v>
      </c>
    </row>
    <row r="18" spans="1:10" x14ac:dyDescent="0.2">
      <c r="A18" s="24">
        <v>17</v>
      </c>
      <c r="B18" s="24"/>
      <c r="C18" s="15"/>
      <c r="D18" s="18"/>
      <c r="E18" s="16"/>
      <c r="F18" s="16"/>
      <c r="G18" s="15"/>
      <c r="H18" s="17"/>
      <c r="I18" s="16"/>
      <c r="J18" s="19" t="e">
        <f t="shared" si="0"/>
        <v>#DIV/0!</v>
      </c>
    </row>
    <row r="19" spans="1:10" x14ac:dyDescent="0.2">
      <c r="A19" s="24">
        <v>18</v>
      </c>
      <c r="B19" s="24"/>
      <c r="C19" s="15"/>
      <c r="D19" s="18"/>
      <c r="E19" s="16"/>
      <c r="F19" s="16"/>
      <c r="G19" s="15"/>
      <c r="H19" s="17"/>
      <c r="I19" s="16"/>
      <c r="J19" s="19" t="e">
        <f t="shared" si="0"/>
        <v>#DIV/0!</v>
      </c>
    </row>
    <row r="20" spans="1:10" x14ac:dyDescent="0.2">
      <c r="A20" s="24">
        <v>19</v>
      </c>
      <c r="B20" s="24"/>
      <c r="C20" s="15"/>
      <c r="D20" s="18"/>
      <c r="E20" s="16"/>
      <c r="F20" s="16"/>
      <c r="G20" s="15"/>
      <c r="H20" s="17"/>
      <c r="I20" s="16"/>
      <c r="J20" s="19" t="e">
        <f t="shared" si="0"/>
        <v>#DIV/0!</v>
      </c>
    </row>
    <row r="21" spans="1:10" x14ac:dyDescent="0.2">
      <c r="A21" s="24">
        <v>20</v>
      </c>
      <c r="B21" s="24"/>
      <c r="C21" s="15"/>
      <c r="D21" s="18"/>
      <c r="E21" s="16"/>
      <c r="F21" s="16"/>
      <c r="G21" s="15"/>
      <c r="H21" s="17"/>
      <c r="I21" s="16"/>
      <c r="J21" s="19" t="e">
        <f t="shared" si="0"/>
        <v>#DIV/0!</v>
      </c>
    </row>
    <row r="22" spans="1:10" x14ac:dyDescent="0.2">
      <c r="A22" s="24">
        <v>21</v>
      </c>
      <c r="B22" s="24"/>
      <c r="C22" s="15"/>
      <c r="D22" s="18"/>
      <c r="E22" s="16"/>
      <c r="F22" s="16"/>
      <c r="G22" s="15"/>
      <c r="H22" s="17"/>
      <c r="I22" s="16"/>
      <c r="J22" s="19" t="e">
        <f t="shared" si="0"/>
        <v>#DIV/0!</v>
      </c>
    </row>
    <row r="23" spans="1:10" x14ac:dyDescent="0.2">
      <c r="A23" s="25">
        <v>22</v>
      </c>
      <c r="B23" s="26"/>
      <c r="C23" s="26"/>
      <c r="D23" s="26"/>
      <c r="E23" s="11"/>
      <c r="F23" s="11"/>
      <c r="G23" s="26"/>
      <c r="H23" s="27"/>
      <c r="I23" s="11"/>
      <c r="J23" s="20"/>
    </row>
    <row r="24" spans="1:10" x14ac:dyDescent="0.2">
      <c r="A24" s="24">
        <v>23</v>
      </c>
      <c r="B24" s="24"/>
      <c r="C24" s="15"/>
      <c r="D24" s="18"/>
      <c r="E24" s="16"/>
      <c r="F24" s="16"/>
      <c r="G24" s="15"/>
      <c r="H24" s="17"/>
      <c r="I24" s="16"/>
      <c r="J24" s="19" t="e">
        <f>(E24-I24)/I24</f>
        <v>#DIV/0!</v>
      </c>
    </row>
    <row r="25" spans="1:10" x14ac:dyDescent="0.2">
      <c r="A25" s="24">
        <v>24</v>
      </c>
      <c r="B25" s="24"/>
      <c r="C25" s="15"/>
      <c r="D25" s="18"/>
      <c r="E25" s="16"/>
      <c r="F25" s="16"/>
      <c r="G25" s="15"/>
      <c r="H25" s="17"/>
      <c r="I25" s="12"/>
      <c r="J25" s="19" t="e">
        <f t="shared" ref="J25:J26" si="1">(E25-I25)/I25</f>
        <v>#DIV/0!</v>
      </c>
    </row>
    <row r="26" spans="1:10" x14ac:dyDescent="0.2">
      <c r="A26" s="24">
        <v>25</v>
      </c>
      <c r="B26" s="24"/>
      <c r="C26" s="15"/>
      <c r="D26" s="18"/>
      <c r="E26" s="16"/>
      <c r="F26" s="16"/>
      <c r="G26" s="15"/>
      <c r="H26" s="17"/>
      <c r="I26" s="12"/>
      <c r="J26" s="19" t="e">
        <f t="shared" si="1"/>
        <v>#DIV/0!</v>
      </c>
    </row>
    <row r="27" spans="1:10" x14ac:dyDescent="0.2">
      <c r="A27" s="24">
        <v>26</v>
      </c>
      <c r="B27" s="24"/>
      <c r="C27" s="15"/>
      <c r="D27" s="18"/>
      <c r="E27" s="16"/>
      <c r="F27" s="16"/>
      <c r="G27" s="15"/>
      <c r="H27" s="17"/>
      <c r="I27" s="16"/>
      <c r="J27" s="19" t="e">
        <f>(E27-I27)/I27</f>
        <v>#DIV/0!</v>
      </c>
    </row>
    <row r="28" spans="1:10" x14ac:dyDescent="0.2">
      <c r="A28" s="24">
        <v>27</v>
      </c>
      <c r="B28" s="24"/>
      <c r="C28" s="15"/>
      <c r="D28" s="18"/>
      <c r="E28" s="16"/>
      <c r="F28" s="16"/>
      <c r="G28" s="15"/>
      <c r="H28" s="17"/>
      <c r="I28" s="16"/>
      <c r="J28" s="19" t="e">
        <f>(E28-I28)/I28</f>
        <v>#DIV/0!</v>
      </c>
    </row>
    <row r="29" spans="1:10" x14ac:dyDescent="0.2">
      <c r="A29" s="24">
        <v>28</v>
      </c>
      <c r="B29" s="24"/>
      <c r="C29" s="15"/>
      <c r="D29" s="18"/>
      <c r="E29" s="16"/>
      <c r="F29" s="16"/>
      <c r="G29" s="15"/>
      <c r="H29" s="17"/>
      <c r="I29" s="16"/>
      <c r="J29" s="19" t="e">
        <f>(E29-I29)/I29</f>
        <v>#DIV/0!</v>
      </c>
    </row>
    <row r="30" spans="1:10" x14ac:dyDescent="0.2">
      <c r="A30" s="24">
        <v>29</v>
      </c>
      <c r="B30" s="24"/>
      <c r="C30" s="15"/>
      <c r="D30" s="18"/>
      <c r="E30" s="16"/>
      <c r="F30" s="16"/>
      <c r="G30" s="15"/>
      <c r="H30" s="17"/>
      <c r="I30" s="16"/>
      <c r="J30" s="19" t="e">
        <f>(E30-I30)/I30</f>
        <v>#DIV/0!</v>
      </c>
    </row>
    <row r="31" spans="1:10" x14ac:dyDescent="0.2">
      <c r="A31" s="24">
        <v>30</v>
      </c>
      <c r="B31" s="25"/>
      <c r="C31" s="15"/>
      <c r="D31" s="18"/>
      <c r="E31" s="16"/>
      <c r="F31" s="16"/>
      <c r="G31" s="15"/>
      <c r="H31" s="17"/>
      <c r="I31" s="11"/>
      <c r="J31" s="19"/>
    </row>
    <row r="32" spans="1:10" x14ac:dyDescent="0.2">
      <c r="A32" s="3"/>
      <c r="B32" s="3"/>
      <c r="E32" s="2"/>
      <c r="F32" s="2"/>
      <c r="I32" s="2"/>
      <c r="J32" s="19"/>
    </row>
    <row r="33" spans="1:10" x14ac:dyDescent="0.2">
      <c r="A33" s="3"/>
      <c r="B33" s="3"/>
      <c r="D33" s="2" t="s">
        <v>68</v>
      </c>
      <c r="E33" s="2">
        <f>SUM(E2:E31)</f>
        <v>0</v>
      </c>
      <c r="F33" s="2"/>
      <c r="I33" s="2"/>
      <c r="J33" s="19"/>
    </row>
    <row r="34" spans="1:10" x14ac:dyDescent="0.2">
      <c r="A34" s="3"/>
      <c r="B34" s="3"/>
      <c r="D34" s="2" t="s">
        <v>69</v>
      </c>
      <c r="E34" s="2" t="e">
        <f>AVERAGE(E2:E31)</f>
        <v>#DIV/0!</v>
      </c>
      <c r="F34" s="2"/>
      <c r="I34" s="2"/>
      <c r="J34" s="19"/>
    </row>
    <row r="35" spans="1:10" x14ac:dyDescent="0.2">
      <c r="A35" s="3"/>
      <c r="B35" s="3"/>
      <c r="D35" s="9" t="s">
        <v>97</v>
      </c>
      <c r="E35" s="10">
        <f>COUNTIF(B:B,"New")</f>
        <v>0</v>
      </c>
      <c r="F35" s="2"/>
      <c r="I35" s="2"/>
      <c r="J35" s="19"/>
    </row>
    <row r="36" spans="1:10" x14ac:dyDescent="0.2">
      <c r="A36" s="3"/>
      <c r="B36" s="3"/>
      <c r="E36" s="2"/>
      <c r="F36" s="2"/>
      <c r="I36" s="2"/>
      <c r="J36" s="19"/>
    </row>
    <row r="37" spans="1:10" x14ac:dyDescent="0.2">
      <c r="A37" s="3"/>
      <c r="B37" s="3"/>
      <c r="D37" t="s">
        <v>85</v>
      </c>
      <c r="E37" s="2"/>
      <c r="F37" s="2"/>
      <c r="I37" s="2"/>
      <c r="J37" s="19"/>
    </row>
    <row r="38" spans="1:10" x14ac:dyDescent="0.2">
      <c r="A38" s="3"/>
      <c r="B38" s="3"/>
      <c r="D38" t="s">
        <v>86</v>
      </c>
      <c r="E38" s="2"/>
      <c r="F38" s="2"/>
      <c r="I38" s="2"/>
      <c r="J38" s="19"/>
    </row>
    <row r="39" spans="1:10" x14ac:dyDescent="0.2">
      <c r="A39" s="3"/>
      <c r="B39" s="3"/>
      <c r="D39" t="s">
        <v>84</v>
      </c>
      <c r="E39" s="2"/>
      <c r="F39" s="2"/>
      <c r="I39" s="2"/>
      <c r="J39" s="19"/>
    </row>
    <row r="40" spans="1:10" x14ac:dyDescent="0.2">
      <c r="A40" s="3"/>
      <c r="B40" s="3"/>
      <c r="D40" t="s">
        <v>90</v>
      </c>
      <c r="E40" s="2"/>
      <c r="F40" s="2"/>
      <c r="I40" s="2"/>
      <c r="J40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Week 1 Dec 30 - Jan 5 2020</vt:lpstr>
      <vt:lpstr>Week 2 Jan 6 - Jan 12 2020</vt:lpstr>
      <vt:lpstr>Week 3 Jan 13 - Jan 19 2020</vt:lpstr>
      <vt:lpstr>Week 4 Jan 20 - 26 2020</vt:lpstr>
      <vt:lpstr>Week 5 Jan 27 - Feb 2 2020</vt:lpstr>
      <vt:lpstr>Week 6 Feb 3 - Feb 9 2020</vt:lpstr>
      <vt:lpstr>Week 7 Feb 10 - Feb 16 2020</vt:lpstr>
      <vt:lpstr>Week 8 Feb 17 - Feb 23 2020</vt:lpstr>
      <vt:lpstr>Week 9 Feb 24 - Mar 1 2020</vt:lpstr>
      <vt:lpstr>Week 10 Mar 2 - Mar 8 2020</vt:lpstr>
      <vt:lpstr>Week 11 Mar 9 - Mar 15 2020</vt:lpstr>
      <vt:lpstr>Week 12 Mar 16 - Mar 22 2020</vt:lpstr>
      <vt:lpstr>Week 13 Mar 23 - Mar 29 2020</vt:lpstr>
      <vt:lpstr>Week 14 Mar 30 - Apr 5 2020</vt:lpstr>
      <vt:lpstr>Week 15 Apr 6 - Apr 12 2020</vt:lpstr>
      <vt:lpstr>Week 16 Apr 13 - Apr 19 2020</vt:lpstr>
      <vt:lpstr>Week 17 Apr 20 - Apr 26 2020</vt:lpstr>
      <vt:lpstr>Week 18 Apr 27 - May 10 2020</vt:lpstr>
      <vt:lpstr>Week 19 May 11 - May 17 2020</vt:lpstr>
      <vt:lpstr>Week 20 May 18 - May 24 2020</vt:lpstr>
      <vt:lpstr>Week 21 May 18 - May 24 2020</vt:lpstr>
      <vt:lpstr>Week 22 May 25 - May 31 2020</vt:lpstr>
      <vt:lpstr>Week 23 June 1 - June 7 2020</vt:lpstr>
      <vt:lpstr>Week 24 June 8 - June 14 2020</vt:lpstr>
      <vt:lpstr>Week 25 June 15 - June 21 2020</vt:lpstr>
      <vt:lpstr>Week 26 June 22 - June 28 2020</vt:lpstr>
      <vt:lpstr>Week 27 June 29 - July 5 2020</vt:lpstr>
      <vt:lpstr>Week 28 July 6 - July 12 2020</vt:lpstr>
      <vt:lpstr>Week 29 July 13 - July 19 2020</vt:lpstr>
      <vt:lpstr>Week 30 July 20 - July 26 2020</vt:lpstr>
      <vt:lpstr>Week 31 July 27 - Aug 2 2020</vt:lpstr>
      <vt:lpstr>Week 32 Aug 3 - Aug 9 2020</vt:lpstr>
      <vt:lpstr>Week 33 Aug 10 - Aug 16 2020</vt:lpstr>
      <vt:lpstr>Week 34 Aug 17 - Aug 23 2020</vt:lpstr>
      <vt:lpstr>Week 35 Aug 24 - Aug 30 2020</vt:lpstr>
      <vt:lpstr>Week 36 Aug 31 - Sept 6 2020</vt:lpstr>
      <vt:lpstr>Week 37 Sept 7 - Sept 13 2020</vt:lpstr>
      <vt:lpstr>Week 38 Sept 14 - Sept 20 2020</vt:lpstr>
      <vt:lpstr>Week 39 Sept 21 - Sept 27 2020</vt:lpstr>
      <vt:lpstr>Total September 2020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2020-09-18T16:43:36Z</dcterms:created>
  <dcterms:modified xsi:type="dcterms:W3CDTF">2020-10-16T17:30:06Z</dcterms:modified>
</cp:coreProperties>
</file>