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6" i="1"/>
  <c r="H6" i="1"/>
  <c r="F7" i="1"/>
  <c r="F8" i="1"/>
  <c r="F9" i="1"/>
  <c r="F10" i="1"/>
  <c r="G10" i="1" s="1"/>
  <c r="F11" i="1"/>
  <c r="F12" i="1"/>
  <c r="F13" i="1"/>
  <c r="F14" i="1"/>
  <c r="G14" i="1" s="1"/>
  <c r="F15" i="1"/>
  <c r="F16" i="1"/>
  <c r="F17" i="1"/>
  <c r="F18" i="1"/>
  <c r="G18" i="1" s="1"/>
  <c r="F19" i="1"/>
  <c r="F20" i="1"/>
  <c r="F21" i="1"/>
  <c r="F22" i="1"/>
  <c r="G22" i="1" s="1"/>
  <c r="F23" i="1"/>
  <c r="F24" i="1"/>
  <c r="F25" i="1"/>
  <c r="F26" i="1"/>
  <c r="G26" i="1" s="1"/>
  <c r="F27" i="1"/>
  <c r="F6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6" i="1"/>
  <c r="E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7" i="1"/>
  <c r="H27" i="1"/>
  <c r="J27" i="1" s="1"/>
  <c r="M6" i="1"/>
  <c r="N6" i="1"/>
  <c r="P6" i="1"/>
  <c r="Q6" i="1" s="1"/>
  <c r="O6" i="1"/>
  <c r="N7" i="1"/>
  <c r="O7" i="1" s="1"/>
  <c r="P7" i="1" s="1"/>
  <c r="Q7" i="1" s="1"/>
  <c r="N8" i="1"/>
  <c r="O8" i="1" s="1"/>
  <c r="P8" i="1" s="1"/>
  <c r="Q8" i="1" s="1"/>
  <c r="N11" i="1"/>
  <c r="O11" i="1" s="1"/>
  <c r="P11" i="1" s="1"/>
  <c r="Q11" i="1" s="1"/>
  <c r="N12" i="1"/>
  <c r="O12" i="1" s="1"/>
  <c r="P12" i="1" s="1"/>
  <c r="Q12" i="1" s="1"/>
  <c r="N15" i="1"/>
  <c r="O15" i="1" s="1"/>
  <c r="P15" i="1" s="1"/>
  <c r="Q15" i="1" s="1"/>
  <c r="N16" i="1"/>
  <c r="O16" i="1" s="1"/>
  <c r="P16" i="1" s="1"/>
  <c r="Q16" i="1" s="1"/>
  <c r="N19" i="1"/>
  <c r="O19" i="1" s="1"/>
  <c r="P19" i="1" s="1"/>
  <c r="Q19" i="1" s="1"/>
  <c r="N20" i="1"/>
  <c r="O20" i="1" s="1"/>
  <c r="P20" i="1" s="1"/>
  <c r="Q20" i="1" s="1"/>
  <c r="N23" i="1"/>
  <c r="O23" i="1" s="1"/>
  <c r="P23" i="1" s="1"/>
  <c r="Q23" i="1" s="1"/>
  <c r="M24" i="1"/>
  <c r="N24" i="1" s="1"/>
  <c r="O24" i="1" s="1"/>
  <c r="P24" i="1" s="1"/>
  <c r="Q24" i="1" s="1"/>
  <c r="M7" i="1"/>
  <c r="M8" i="1"/>
  <c r="M9" i="1"/>
  <c r="N9" i="1" s="1"/>
  <c r="O9" i="1" s="1"/>
  <c r="P9" i="1" s="1"/>
  <c r="Q9" i="1" s="1"/>
  <c r="M10" i="1"/>
  <c r="N10" i="1" s="1"/>
  <c r="O10" i="1" s="1"/>
  <c r="P10" i="1" s="1"/>
  <c r="Q10" i="1" s="1"/>
  <c r="M11" i="1"/>
  <c r="M12" i="1"/>
  <c r="M13" i="1"/>
  <c r="N13" i="1" s="1"/>
  <c r="O13" i="1" s="1"/>
  <c r="P13" i="1" s="1"/>
  <c r="Q13" i="1" s="1"/>
  <c r="M14" i="1"/>
  <c r="N14" i="1" s="1"/>
  <c r="O14" i="1" s="1"/>
  <c r="P14" i="1" s="1"/>
  <c r="Q14" i="1" s="1"/>
  <c r="M15" i="1"/>
  <c r="M16" i="1"/>
  <c r="M17" i="1"/>
  <c r="N17" i="1" s="1"/>
  <c r="O17" i="1" s="1"/>
  <c r="P17" i="1" s="1"/>
  <c r="Q17" i="1" s="1"/>
  <c r="M18" i="1"/>
  <c r="N18" i="1" s="1"/>
  <c r="O18" i="1" s="1"/>
  <c r="P18" i="1" s="1"/>
  <c r="Q18" i="1" s="1"/>
  <c r="M19" i="1"/>
  <c r="M20" i="1"/>
  <c r="M21" i="1"/>
  <c r="N21" i="1" s="1"/>
  <c r="O21" i="1" s="1"/>
  <c r="P21" i="1" s="1"/>
  <c r="Q21" i="1" s="1"/>
  <c r="M22" i="1"/>
  <c r="N22" i="1" s="1"/>
  <c r="O22" i="1" s="1"/>
  <c r="P22" i="1" s="1"/>
  <c r="Q22" i="1" s="1"/>
  <c r="M23" i="1"/>
  <c r="M25" i="1"/>
  <c r="N25" i="1" s="1"/>
  <c r="O25" i="1" s="1"/>
  <c r="P25" i="1" s="1"/>
  <c r="Q25" i="1" s="1"/>
  <c r="M26" i="1"/>
  <c r="N26" i="1" s="1"/>
  <c r="O26" i="1" s="1"/>
  <c r="P26" i="1" s="1"/>
  <c r="Q26" i="1" s="1"/>
  <c r="M27" i="1"/>
  <c r="N27" i="1" s="1"/>
  <c r="O27" i="1" s="1"/>
  <c r="P27" i="1" s="1"/>
  <c r="Q27" i="1" s="1"/>
  <c r="J6" i="1" l="1"/>
  <c r="H26" i="1" l="1"/>
  <c r="J26" i="1" s="1"/>
  <c r="H8" i="1" l="1"/>
  <c r="J8" i="1" s="1"/>
  <c r="H7" i="1"/>
  <c r="J7" i="1" s="1"/>
  <c r="H9" i="1" l="1"/>
  <c r="J9" i="1" s="1"/>
  <c r="H10" i="1" l="1"/>
  <c r="J10" i="1" s="1"/>
  <c r="H11" i="1" l="1"/>
  <c r="J11" i="1" s="1"/>
  <c r="H12" i="1" l="1"/>
  <c r="J12" i="1" s="1"/>
  <c r="H13" i="1" l="1"/>
  <c r="J13" i="1" s="1"/>
  <c r="H14" i="1" l="1"/>
  <c r="J14" i="1" s="1"/>
  <c r="H15" i="1" l="1"/>
  <c r="J15" i="1" s="1"/>
  <c r="H16" i="1" l="1"/>
  <c r="J16" i="1" s="1"/>
  <c r="H17" i="1" l="1"/>
  <c r="J17" i="1" s="1"/>
  <c r="H18" i="1" l="1"/>
  <c r="J18" i="1" s="1"/>
  <c r="H19" i="1" l="1"/>
  <c r="J19" i="1" s="1"/>
  <c r="H20" i="1" l="1"/>
  <c r="J20" i="1" s="1"/>
  <c r="H21" i="1" l="1"/>
  <c r="J21" i="1" s="1"/>
  <c r="H22" i="1" l="1"/>
  <c r="J22" i="1" s="1"/>
  <c r="H23" i="1" l="1"/>
  <c r="J23" i="1" s="1"/>
  <c r="H24" i="1" l="1"/>
  <c r="J24" i="1" s="1"/>
  <c r="H25" i="1" l="1"/>
  <c r="J25" i="1" s="1"/>
</calcChain>
</file>

<file path=xl/sharedStrings.xml><?xml version="1.0" encoding="utf-8"?>
<sst xmlns="http://schemas.openxmlformats.org/spreadsheetml/2006/main" count="27" uniqueCount="18">
  <si>
    <t>V_25degC/V_c</t>
  </si>
  <si>
    <t>P_c (bar)</t>
  </si>
  <si>
    <t>T_c (K)</t>
  </si>
  <si>
    <t>V_c (cm3/mol)</t>
  </si>
  <si>
    <t>TEMP (K)</t>
  </si>
  <si>
    <t>P(Bar)</t>
  </si>
  <si>
    <t>P(kPa)</t>
  </si>
  <si>
    <t>x</t>
  </si>
  <si>
    <t>Water</t>
  </si>
  <si>
    <t>CycloHex</t>
  </si>
  <si>
    <t>D</t>
  </si>
  <si>
    <t>A (K)</t>
  </si>
  <si>
    <t>B (bar)</t>
  </si>
  <si>
    <t>C (cm3/mol)</t>
  </si>
  <si>
    <t>Pre-exp</t>
  </si>
  <si>
    <t>Exp</t>
  </si>
  <si>
    <t>Freeze P</t>
  </si>
  <si>
    <t>Crit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</si>
</sst>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J26" sqref="J26"/>
    </sheetView>
  </sheetViews>
  <sheetFormatPr defaultRowHeight="15" x14ac:dyDescent="0.25"/>
  <cols>
    <col min="9" max="9" width="12" bestFit="1" customWidth="1"/>
  </cols>
  <sheetData>
    <row r="1" spans="1:17" x14ac:dyDescent="0.25">
      <c r="B1" t="s">
        <v>8</v>
      </c>
      <c r="C1" t="s">
        <v>9</v>
      </c>
    </row>
    <row r="2" spans="1:17" x14ac:dyDescent="0.25">
      <c r="A2" t="s">
        <v>2</v>
      </c>
      <c r="B2">
        <v>647.29999999999995</v>
      </c>
      <c r="C2">
        <v>553.5</v>
      </c>
    </row>
    <row r="3" spans="1:17" x14ac:dyDescent="0.25">
      <c r="A3" t="s">
        <v>1</v>
      </c>
      <c r="B3">
        <v>221.2</v>
      </c>
      <c r="C3">
        <v>40.700000000000003</v>
      </c>
    </row>
    <row r="4" spans="1:17" x14ac:dyDescent="0.25">
      <c r="A4" t="s">
        <v>3</v>
      </c>
      <c r="B4">
        <v>57.1</v>
      </c>
      <c r="C4">
        <v>308</v>
      </c>
      <c r="E4" t="s">
        <v>9</v>
      </c>
      <c r="L4" t="s">
        <v>8</v>
      </c>
    </row>
    <row r="5" spans="1:17" x14ac:dyDescent="0.25">
      <c r="A5" t="s">
        <v>0</v>
      </c>
      <c r="B5">
        <v>0.31559999999999999</v>
      </c>
      <c r="C5">
        <v>0.3508</v>
      </c>
      <c r="E5" t="s">
        <v>4</v>
      </c>
      <c r="F5" t="s">
        <v>7</v>
      </c>
      <c r="G5" t="s">
        <v>14</v>
      </c>
      <c r="H5" t="s">
        <v>15</v>
      </c>
      <c r="I5" t="s">
        <v>5</v>
      </c>
      <c r="J5" t="s">
        <v>6</v>
      </c>
      <c r="L5" t="s">
        <v>4</v>
      </c>
      <c r="M5" t="s">
        <v>7</v>
      </c>
      <c r="N5" t="s">
        <v>14</v>
      </c>
      <c r="O5" t="s">
        <v>15</v>
      </c>
      <c r="P5" t="s">
        <v>5</v>
      </c>
      <c r="Q5" t="s">
        <v>6</v>
      </c>
    </row>
    <row r="6" spans="1:17" x14ac:dyDescent="0.25">
      <c r="A6" t="s">
        <v>11</v>
      </c>
      <c r="B6">
        <v>-7.7645099999999996</v>
      </c>
      <c r="C6">
        <v>-7.15937</v>
      </c>
      <c r="D6" t="s">
        <v>16</v>
      </c>
      <c r="E6">
        <v>279.62</v>
      </c>
      <c r="F6">
        <f>1-E6/$C$2</f>
        <v>0.49481481481481482</v>
      </c>
      <c r="G6">
        <f>($C$2/E6)*($C$6*F6 + $C$7*(F6^(1.5)) + $C$8*(F6^(3)) +  $C$9*(F6^(6)))</f>
        <v>-7.0319523592268123</v>
      </c>
      <c r="H6">
        <f>EXP(G6)</f>
        <v>8.8320576132195326E-4</v>
      </c>
      <c r="I6">
        <f>$C$3*H6</f>
        <v>3.5946474485803501E-2</v>
      </c>
      <c r="J6">
        <f>I6*100</f>
        <v>3.5946474485803499</v>
      </c>
      <c r="L6">
        <v>273.10000000000002</v>
      </c>
      <c r="M6">
        <f>1-L6/$B$2</f>
        <v>0.57809361965085726</v>
      </c>
      <c r="N6">
        <f>($B$2/L6)*($B$6*M6 + $B$7*(M6^(1.5)) + $B$8*(M6^(3)) +  $B$9*(M6^(6)))</f>
        <v>-10.499698387049104</v>
      </c>
      <c r="O6">
        <f>EXP(N6)</f>
        <v>2.754475595211918E-5</v>
      </c>
      <c r="P6">
        <f>$B$3*O6</f>
        <v>6.0929000166087622E-3</v>
      </c>
      <c r="Q6">
        <f>P6*100</f>
        <v>0.60929000166087621</v>
      </c>
    </row>
    <row r="7" spans="1:17" x14ac:dyDescent="0.25">
      <c r="A7" t="s">
        <v>12</v>
      </c>
      <c r="B7">
        <v>1.45838</v>
      </c>
      <c r="C7">
        <v>1.48017</v>
      </c>
      <c r="E7">
        <f>E6+($E$27-$E$6)/21</f>
        <v>292.66190476190479</v>
      </c>
      <c r="F7">
        <f t="shared" ref="F7:F27" si="0">1-E7/$C$2</f>
        <v>0.47125220458553785</v>
      </c>
      <c r="G7">
        <f t="shared" ref="G7:G27" si="1">($C$2/E7)*($C$6*F7 + $C$7*(F7^(1.5)) + $C$8*(F7^(3)) +  $C$9*(F7^(6)))</f>
        <v>-6.3360271110674882</v>
      </c>
      <c r="H7">
        <f t="shared" ref="H7:H27" si="2">EXP(G7)</f>
        <v>1.7713255558599601E-3</v>
      </c>
      <c r="I7">
        <f t="shared" ref="I7:I27" si="3">$C$3*H7</f>
        <v>7.2092950123500379E-2</v>
      </c>
      <c r="J7">
        <f t="shared" ref="J7:J27" si="4">I7*100</f>
        <v>7.2092950123500383</v>
      </c>
      <c r="L7">
        <v>285.14180568540132</v>
      </c>
      <c r="M7">
        <f t="shared" ref="M7:M27" si="5">1-L7/$B$2</f>
        <v>0.55949049021257324</v>
      </c>
      <c r="N7">
        <f t="shared" ref="N7:N27" si="6">($B$2/L7)*($B$6*M7 + $B$7*(M7^(1.5)) + $B$8*(M7^(3)) +  $B$9*(M7^(6)))</f>
        <v>-9.6656545094690216</v>
      </c>
      <c r="O7">
        <f t="shared" ref="O7:O27" si="7">EXP(N7)</f>
        <v>6.3424869535537535E-5</v>
      </c>
      <c r="P7">
        <f t="shared" ref="P7:P27" si="8">$B$3*O7</f>
        <v>1.4029581141260902E-2</v>
      </c>
      <c r="Q7">
        <f t="shared" ref="Q7:Q27" si="9">P7*100</f>
        <v>1.4029581141260901</v>
      </c>
    </row>
    <row r="8" spans="1:17" x14ac:dyDescent="0.25">
      <c r="A8" t="s">
        <v>13</v>
      </c>
      <c r="B8">
        <v>-2.7757999999999998</v>
      </c>
      <c r="C8">
        <v>-4.4430199999999997</v>
      </c>
      <c r="E8">
        <f t="shared" ref="E8:E26" si="10">E7+($E$27-$E$6)/21</f>
        <v>305.70380952380958</v>
      </c>
      <c r="F8">
        <f t="shared" si="0"/>
        <v>0.44768959435626088</v>
      </c>
      <c r="G8">
        <f t="shared" si="1"/>
        <v>-5.7091422277207293</v>
      </c>
      <c r="H8">
        <f t="shared" si="2"/>
        <v>3.3155152826157127E-3</v>
      </c>
      <c r="I8">
        <f t="shared" si="3"/>
        <v>0.13494147200245951</v>
      </c>
      <c r="J8">
        <f t="shared" si="4"/>
        <v>13.494147200245951</v>
      </c>
      <c r="L8">
        <v>297.71457103453372</v>
      </c>
      <c r="M8">
        <f t="shared" si="5"/>
        <v>0.54006709248488538</v>
      </c>
      <c r="N8">
        <f t="shared" si="6"/>
        <v>-8.8760450167740874</v>
      </c>
      <c r="O8">
        <f t="shared" si="7"/>
        <v>1.3969556807764161E-4</v>
      </c>
      <c r="P8">
        <f t="shared" si="8"/>
        <v>3.090065965877432E-2</v>
      </c>
      <c r="Q8">
        <f t="shared" si="9"/>
        <v>3.0900659658774319</v>
      </c>
    </row>
    <row r="9" spans="1:17" x14ac:dyDescent="0.25">
      <c r="A9" t="s">
        <v>10</v>
      </c>
      <c r="B9">
        <v>-1.2330300000000001</v>
      </c>
      <c r="C9">
        <v>0.89946999999999999</v>
      </c>
      <c r="E9">
        <f t="shared" si="10"/>
        <v>318.74571428571437</v>
      </c>
      <c r="F9">
        <f t="shared" si="0"/>
        <v>0.42412698412698402</v>
      </c>
      <c r="G9">
        <f t="shared" si="1"/>
        <v>-5.1424152660432076</v>
      </c>
      <c r="H9">
        <f t="shared" si="2"/>
        <v>5.8435589059782911E-3</v>
      </c>
      <c r="I9">
        <f t="shared" si="3"/>
        <v>0.23783284747331646</v>
      </c>
      <c r="J9">
        <f t="shared" si="4"/>
        <v>23.783284747331646</v>
      </c>
      <c r="L9">
        <v>310.84170766620872</v>
      </c>
      <c r="M9">
        <f t="shared" si="5"/>
        <v>0.51978725835592654</v>
      </c>
      <c r="N9">
        <f t="shared" si="6"/>
        <v>-8.1287062319485361</v>
      </c>
      <c r="O9">
        <f t="shared" si="7"/>
        <v>2.9494955036872723E-4</v>
      </c>
      <c r="P9">
        <f t="shared" si="8"/>
        <v>6.5242840541562458E-2</v>
      </c>
      <c r="Q9">
        <f t="shared" si="9"/>
        <v>6.5242840541562455</v>
      </c>
    </row>
    <row r="10" spans="1:17" x14ac:dyDescent="0.25">
      <c r="E10">
        <f t="shared" si="10"/>
        <v>331.78761904761916</v>
      </c>
      <c r="F10">
        <f t="shared" si="0"/>
        <v>0.40056437389770705</v>
      </c>
      <c r="G10">
        <f t="shared" si="1"/>
        <v>-4.6283237775867816</v>
      </c>
      <c r="H10">
        <f t="shared" si="2"/>
        <v>9.7711239599246047E-3</v>
      </c>
      <c r="I10">
        <f t="shared" si="3"/>
        <v>0.39768474516893143</v>
      </c>
      <c r="J10">
        <f t="shared" si="4"/>
        <v>39.768474516893143</v>
      </c>
      <c r="L10">
        <v>324.54765948837934</v>
      </c>
      <c r="M10">
        <f t="shared" si="5"/>
        <v>0.4986132249522951</v>
      </c>
      <c r="N10">
        <f t="shared" si="6"/>
        <v>-7.4215349099519301</v>
      </c>
      <c r="O10">
        <f t="shared" si="7"/>
        <v>5.982302109494756E-4</v>
      </c>
      <c r="P10">
        <f t="shared" si="8"/>
        <v>0.132328522662024</v>
      </c>
      <c r="Q10">
        <f t="shared" si="9"/>
        <v>13.2328522662024</v>
      </c>
    </row>
    <row r="11" spans="1:17" x14ac:dyDescent="0.25">
      <c r="E11">
        <f t="shared" si="10"/>
        <v>344.82952380952395</v>
      </c>
      <c r="F11">
        <f t="shared" si="0"/>
        <v>0.37700176366843008</v>
      </c>
      <c r="G11">
        <f t="shared" si="1"/>
        <v>-4.1604509677808474</v>
      </c>
      <c r="H11">
        <f t="shared" si="2"/>
        <v>1.5600521001054326E-2</v>
      </c>
      <c r="I11">
        <f t="shared" si="3"/>
        <v>0.63494120474291116</v>
      </c>
      <c r="J11">
        <f t="shared" si="4"/>
        <v>63.494120474291115</v>
      </c>
      <c r="L11">
        <v>338.85794821489287</v>
      </c>
      <c r="M11">
        <f t="shared" si="5"/>
        <v>0.47650556432119129</v>
      </c>
      <c r="N11">
        <f t="shared" si="6"/>
        <v>-6.7524847958876251</v>
      </c>
      <c r="O11">
        <f t="shared" si="7"/>
        <v>1.1679738355612006E-3</v>
      </c>
      <c r="P11">
        <f t="shared" si="8"/>
        <v>0.25835581242613759</v>
      </c>
      <c r="Q11">
        <f t="shared" si="9"/>
        <v>25.83558124261376</v>
      </c>
    </row>
    <row r="12" spans="1:17" x14ac:dyDescent="0.25">
      <c r="E12">
        <f t="shared" si="10"/>
        <v>357.87142857142874</v>
      </c>
      <c r="F12">
        <f t="shared" si="0"/>
        <v>0.35343915343915311</v>
      </c>
      <c r="G12">
        <f t="shared" si="1"/>
        <v>-3.7332867040548003</v>
      </c>
      <c r="H12">
        <f t="shared" si="2"/>
        <v>2.3914107934407364E-2</v>
      </c>
      <c r="I12">
        <f t="shared" si="3"/>
        <v>0.97330419293037984</v>
      </c>
      <c r="J12">
        <f t="shared" si="4"/>
        <v>97.330419293037977</v>
      </c>
      <c r="L12">
        <v>353.79922088921552</v>
      </c>
      <c r="M12">
        <f t="shared" si="5"/>
        <v>0.45342311001202606</v>
      </c>
      <c r="N12">
        <f t="shared" si="6"/>
        <v>-6.1195630248233099</v>
      </c>
      <c r="O12">
        <f t="shared" si="7"/>
        <v>2.1994168436506242E-3</v>
      </c>
      <c r="P12">
        <f t="shared" si="8"/>
        <v>0.48651100581551804</v>
      </c>
      <c r="Q12">
        <f t="shared" si="9"/>
        <v>48.651100581551802</v>
      </c>
    </row>
    <row r="13" spans="1:17" x14ac:dyDescent="0.25">
      <c r="E13">
        <f t="shared" si="10"/>
        <v>370.91333333333353</v>
      </c>
      <c r="F13">
        <f t="shared" si="0"/>
        <v>0.32987654320987625</v>
      </c>
      <c r="G13">
        <f t="shared" si="1"/>
        <v>-3.3420702231271875</v>
      </c>
      <c r="H13">
        <f t="shared" si="2"/>
        <v>3.5363671198068602E-2</v>
      </c>
      <c r="I13">
        <f t="shared" si="3"/>
        <v>1.4393014177613923</v>
      </c>
      <c r="J13">
        <f t="shared" si="4"/>
        <v>143.93014177613924</v>
      </c>
      <c r="L13">
        <v>369.39929950362159</v>
      </c>
      <c r="M13">
        <f t="shared" si="5"/>
        <v>0.42932288042079159</v>
      </c>
      <c r="N13">
        <f t="shared" si="6"/>
        <v>-5.5208262060869879</v>
      </c>
      <c r="O13">
        <f t="shared" si="7"/>
        <v>4.0025396529896028E-3</v>
      </c>
      <c r="P13">
        <f t="shared" si="8"/>
        <v>0.88536177124130011</v>
      </c>
      <c r="Q13">
        <f t="shared" si="9"/>
        <v>88.536177124130006</v>
      </c>
    </row>
    <row r="14" spans="1:17" x14ac:dyDescent="0.25">
      <c r="E14">
        <f t="shared" si="10"/>
        <v>383.95523809523831</v>
      </c>
      <c r="F14">
        <f t="shared" si="0"/>
        <v>0.30631393298059928</v>
      </c>
      <c r="G14">
        <f t="shared" si="1"/>
        <v>-2.9826645868483914</v>
      </c>
      <c r="H14">
        <f t="shared" si="2"/>
        <v>5.0657672102887255E-2</v>
      </c>
      <c r="I14">
        <f t="shared" si="3"/>
        <v>2.0617672545875116</v>
      </c>
      <c r="J14">
        <f t="shared" si="4"/>
        <v>206.17672545875115</v>
      </c>
      <c r="L14">
        <v>385.68723280624323</v>
      </c>
      <c r="M14">
        <f t="shared" si="5"/>
        <v>0.40415999875445197</v>
      </c>
      <c r="N14">
        <f t="shared" si="6"/>
        <v>-4.9543759895213624</v>
      </c>
      <c r="O14">
        <f t="shared" si="7"/>
        <v>7.052479728088713E-3</v>
      </c>
      <c r="P14">
        <f t="shared" si="8"/>
        <v>1.5600085158532233</v>
      </c>
      <c r="Q14">
        <f t="shared" si="9"/>
        <v>156.00085158532232</v>
      </c>
    </row>
    <row r="15" spans="1:17" x14ac:dyDescent="0.25">
      <c r="E15">
        <f t="shared" si="10"/>
        <v>396.9971428571431</v>
      </c>
      <c r="F15">
        <f t="shared" si="0"/>
        <v>0.28275132275132231</v>
      </c>
      <c r="G15">
        <f t="shared" si="1"/>
        <v>-2.6514555366608765</v>
      </c>
      <c r="H15">
        <f t="shared" si="2"/>
        <v>7.0548452433756723E-2</v>
      </c>
      <c r="I15">
        <f t="shared" si="3"/>
        <v>2.8713220140538986</v>
      </c>
      <c r="J15">
        <f t="shared" si="4"/>
        <v>287.13220140538988</v>
      </c>
      <c r="L15">
        <v>402.69335039244942</v>
      </c>
      <c r="M15">
        <f t="shared" si="5"/>
        <v>0.37788760946632249</v>
      </c>
      <c r="N15">
        <f t="shared" si="6"/>
        <v>-4.4183538514419505</v>
      </c>
      <c r="O15">
        <f t="shared" si="7"/>
        <v>1.2054058733008983E-2</v>
      </c>
      <c r="P15">
        <f t="shared" si="8"/>
        <v>2.666357791741587</v>
      </c>
      <c r="Q15">
        <f t="shared" si="9"/>
        <v>266.6357791741587</v>
      </c>
    </row>
    <row r="16" spans="1:17" x14ac:dyDescent="0.25">
      <c r="E16">
        <f t="shared" si="10"/>
        <v>410.03904761904789</v>
      </c>
      <c r="F16">
        <f t="shared" si="0"/>
        <v>0.25918871252204534</v>
      </c>
      <c r="G16">
        <f t="shared" si="1"/>
        <v>-2.3452692454638382</v>
      </c>
      <c r="H16">
        <f t="shared" si="2"/>
        <v>9.5821399179923022E-2</v>
      </c>
      <c r="I16">
        <f t="shared" si="3"/>
        <v>3.8999309466228671</v>
      </c>
      <c r="J16">
        <f t="shared" si="4"/>
        <v>389.99309466228669</v>
      </c>
      <c r="L16">
        <v>420.44931918127804</v>
      </c>
      <c r="M16">
        <f t="shared" si="5"/>
        <v>0.35045679100683136</v>
      </c>
      <c r="N16">
        <f t="shared" si="6"/>
        <v>-3.9109347561609198</v>
      </c>
      <c r="O16">
        <f t="shared" si="7"/>
        <v>2.0021776832506367E-2</v>
      </c>
      <c r="P16">
        <f t="shared" si="8"/>
        <v>4.4288170353504084</v>
      </c>
      <c r="Q16">
        <f t="shared" si="9"/>
        <v>442.88170353504086</v>
      </c>
    </row>
    <row r="17" spans="4:17" x14ac:dyDescent="0.25">
      <c r="E17">
        <f t="shared" si="10"/>
        <v>423.08095238095268</v>
      </c>
      <c r="F17">
        <f t="shared" si="0"/>
        <v>0.23562610229276837</v>
      </c>
      <c r="G17">
        <f t="shared" si="1"/>
        <v>-2.0613047893440259</v>
      </c>
      <c r="H17">
        <f t="shared" si="2"/>
        <v>0.12728777775948996</v>
      </c>
      <c r="I17">
        <f t="shared" si="3"/>
        <v>5.1806125548112414</v>
      </c>
      <c r="J17">
        <f t="shared" si="4"/>
        <v>518.06125548112414</v>
      </c>
      <c r="L17">
        <v>438.98820238208441</v>
      </c>
      <c r="M17">
        <f t="shared" si="5"/>
        <v>0.32181646472719849</v>
      </c>
      <c r="N17">
        <f t="shared" si="6"/>
        <v>-3.4303192303767833</v>
      </c>
      <c r="O17">
        <f t="shared" si="7"/>
        <v>3.2376603527670383E-2</v>
      </c>
      <c r="P17">
        <f t="shared" si="8"/>
        <v>7.1617047003206888</v>
      </c>
      <c r="Q17">
        <f t="shared" si="9"/>
        <v>716.17047003206892</v>
      </c>
    </row>
    <row r="18" spans="4:17" x14ac:dyDescent="0.25">
      <c r="E18">
        <f t="shared" si="10"/>
        <v>436.12285714285747</v>
      </c>
      <c r="F18">
        <f t="shared" si="0"/>
        <v>0.21206349206349151</v>
      </c>
      <c r="G18">
        <f t="shared" si="1"/>
        <v>-1.7970781085377694</v>
      </c>
      <c r="H18">
        <f t="shared" si="2"/>
        <v>0.16578257993501688</v>
      </c>
      <c r="I18">
        <f t="shared" si="3"/>
        <v>6.7473510033551873</v>
      </c>
      <c r="J18">
        <f t="shared" si="4"/>
        <v>674.73510033551872</v>
      </c>
      <c r="L18">
        <v>458.34452106120801</v>
      </c>
      <c r="M18">
        <f t="shared" si="5"/>
        <v>0.2919132997664019</v>
      </c>
      <c r="N18">
        <f t="shared" si="6"/>
        <v>-2.9747232036447189</v>
      </c>
      <c r="O18">
        <f t="shared" si="7"/>
        <v>5.106156570354442E-2</v>
      </c>
      <c r="P18">
        <f t="shared" si="8"/>
        <v>11.294818333624026</v>
      </c>
      <c r="Q18">
        <f t="shared" si="9"/>
        <v>1129.4818333624025</v>
      </c>
    </row>
    <row r="19" spans="4:17" x14ac:dyDescent="0.25">
      <c r="E19">
        <f t="shared" si="10"/>
        <v>449.16476190476226</v>
      </c>
      <c r="F19">
        <f t="shared" si="0"/>
        <v>0.18850088183421454</v>
      </c>
      <c r="G19">
        <f t="shared" si="1"/>
        <v>-1.5503748901132646</v>
      </c>
      <c r="H19">
        <f t="shared" si="2"/>
        <v>0.21216841907287207</v>
      </c>
      <c r="I19">
        <f t="shared" si="3"/>
        <v>8.6352546562658929</v>
      </c>
      <c r="J19">
        <f t="shared" si="4"/>
        <v>863.52546562658927</v>
      </c>
      <c r="L19">
        <v>478.55431842330023</v>
      </c>
      <c r="M19">
        <f t="shared" si="5"/>
        <v>0.26069161374432215</v>
      </c>
      <c r="N19">
        <f t="shared" si="6"/>
        <v>-2.5423646577794385</v>
      </c>
      <c r="O19">
        <f t="shared" si="7"/>
        <v>7.868012806611141E-2</v>
      </c>
      <c r="P19">
        <f t="shared" si="8"/>
        <v>17.404044328223844</v>
      </c>
      <c r="Q19">
        <f t="shared" si="9"/>
        <v>1740.4044328223843</v>
      </c>
    </row>
    <row r="20" spans="4:17" x14ac:dyDescent="0.25">
      <c r="E20">
        <f t="shared" si="10"/>
        <v>462.20666666666705</v>
      </c>
      <c r="F20">
        <f t="shared" si="0"/>
        <v>0.16493827160493757</v>
      </c>
      <c r="G20">
        <f t="shared" si="1"/>
        <v>-1.3192102315703138</v>
      </c>
      <c r="H20">
        <f t="shared" si="2"/>
        <v>0.26734636032644232</v>
      </c>
      <c r="I20">
        <f t="shared" si="3"/>
        <v>10.880996865286203</v>
      </c>
      <c r="J20">
        <f t="shared" si="4"/>
        <v>1088.0996865286204</v>
      </c>
      <c r="L20">
        <v>499.65522692700966</v>
      </c>
      <c r="M20">
        <f t="shared" si="5"/>
        <v>0.22809326907614758</v>
      </c>
      <c r="N20">
        <f t="shared" si="6"/>
        <v>-2.13144555443573</v>
      </c>
      <c r="O20">
        <f t="shared" si="7"/>
        <v>0.11866563217819086</v>
      </c>
      <c r="P20">
        <f t="shared" si="8"/>
        <v>26.248837837815817</v>
      </c>
      <c r="Q20">
        <f t="shared" si="9"/>
        <v>2624.8837837815818</v>
      </c>
    </row>
    <row r="21" spans="4:17" x14ac:dyDescent="0.25">
      <c r="E21">
        <f t="shared" si="10"/>
        <v>475.24857142857184</v>
      </c>
      <c r="F21">
        <f t="shared" si="0"/>
        <v>0.1413756613756606</v>
      </c>
      <c r="G21">
        <f t="shared" si="1"/>
        <v>-1.1017931296483345</v>
      </c>
      <c r="H21">
        <f t="shared" si="2"/>
        <v>0.33227473751162773</v>
      </c>
      <c r="I21">
        <f t="shared" si="3"/>
        <v>13.523581816723249</v>
      </c>
      <c r="J21">
        <f t="shared" si="4"/>
        <v>1352.3581816723249</v>
      </c>
      <c r="L21">
        <v>521.68653836000169</v>
      </c>
      <c r="M21">
        <f t="shared" si="5"/>
        <v>0.19405756471496716</v>
      </c>
      <c r="N21">
        <f t="shared" si="6"/>
        <v>-1.7401263376248759</v>
      </c>
      <c r="O21">
        <f t="shared" si="7"/>
        <v>0.17549822718716437</v>
      </c>
      <c r="P21">
        <f t="shared" si="8"/>
        <v>38.82020785380076</v>
      </c>
      <c r="Q21">
        <f t="shared" si="9"/>
        <v>3882.0207853800762</v>
      </c>
    </row>
    <row r="22" spans="4:17" x14ac:dyDescent="0.25">
      <c r="E22">
        <f t="shared" si="10"/>
        <v>488.29047619047662</v>
      </c>
      <c r="F22">
        <f t="shared" si="0"/>
        <v>0.11781305114638374</v>
      </c>
      <c r="G22">
        <f t="shared" si="1"/>
        <v>-0.89649368255830353</v>
      </c>
      <c r="H22">
        <f t="shared" si="2"/>
        <v>0.40799772419037333</v>
      </c>
      <c r="I22">
        <f t="shared" si="3"/>
        <v>16.605507374548196</v>
      </c>
      <c r="J22">
        <f t="shared" si="4"/>
        <v>1660.5507374548197</v>
      </c>
      <c r="L22">
        <v>544.68927700379811</v>
      </c>
      <c r="M22">
        <f t="shared" si="5"/>
        <v>0.15852112312096689</v>
      </c>
      <c r="N22">
        <f t="shared" si="6"/>
        <v>-1.3664876202941727</v>
      </c>
      <c r="O22">
        <f t="shared" si="7"/>
        <v>0.25500104895218967</v>
      </c>
      <c r="P22">
        <f t="shared" si="8"/>
        <v>56.406232028224352</v>
      </c>
      <c r="Q22">
        <f t="shared" si="9"/>
        <v>5640.6232028224349</v>
      </c>
    </row>
    <row r="23" spans="4:17" x14ac:dyDescent="0.25">
      <c r="E23">
        <f t="shared" si="10"/>
        <v>501.33238095238141</v>
      </c>
      <c r="F23">
        <f t="shared" si="0"/>
        <v>9.425044091710677E-2</v>
      </c>
      <c r="G23">
        <f t="shared" si="1"/>
        <v>-0.70181005495159898</v>
      </c>
      <c r="H23">
        <f t="shared" si="2"/>
        <v>0.49568727009374675</v>
      </c>
      <c r="I23">
        <f t="shared" si="3"/>
        <v>20.174471892815493</v>
      </c>
      <c r="J23">
        <f t="shared" si="4"/>
        <v>2017.4471892815493</v>
      </c>
      <c r="L23">
        <v>568.70627602467493</v>
      </c>
      <c r="M23">
        <f t="shared" si="5"/>
        <v>0.12141777224675576</v>
      </c>
      <c r="N23">
        <f t="shared" si="6"/>
        <v>-1.0084665632645284</v>
      </c>
      <c r="O23">
        <f t="shared" si="7"/>
        <v>0.36477791477091337</v>
      </c>
      <c r="P23">
        <f t="shared" si="8"/>
        <v>80.688874747326039</v>
      </c>
      <c r="Q23">
        <f t="shared" si="9"/>
        <v>8068.8874747326036</v>
      </c>
    </row>
    <row r="24" spans="4:17" x14ac:dyDescent="0.25">
      <c r="E24">
        <f t="shared" si="10"/>
        <v>514.3742857142862</v>
      </c>
      <c r="F24">
        <f t="shared" si="0"/>
        <v>7.06878306878298E-2</v>
      </c>
      <c r="G24">
        <f t="shared" si="1"/>
        <v>-0.51632959217082652</v>
      </c>
      <c r="H24">
        <f t="shared" si="2"/>
        <v>0.59670669040693713</v>
      </c>
      <c r="I24">
        <f t="shared" si="3"/>
        <v>24.285962299562343</v>
      </c>
      <c r="J24">
        <f t="shared" si="4"/>
        <v>2428.5962299562343</v>
      </c>
      <c r="L24">
        <v>593.78225723286721</v>
      </c>
      <c r="M24">
        <f>1-L24/$B$2</f>
        <v>8.2678422319068079E-2</v>
      </c>
      <c r="N24">
        <f t="shared" si="6"/>
        <v>-0.6637325728557838</v>
      </c>
      <c r="O24">
        <f t="shared" si="7"/>
        <v>0.51492574516694711</v>
      </c>
      <c r="P24">
        <f t="shared" si="8"/>
        <v>113.90157483092869</v>
      </c>
      <c r="Q24">
        <f t="shared" si="9"/>
        <v>11390.157483092869</v>
      </c>
    </row>
    <row r="25" spans="4:17" x14ac:dyDescent="0.25">
      <c r="E25">
        <f t="shared" si="10"/>
        <v>527.41619047619099</v>
      </c>
      <c r="F25">
        <f t="shared" si="0"/>
        <v>4.712522045855283E-2</v>
      </c>
      <c r="G25">
        <f t="shared" si="1"/>
        <v>-0.33866944176721558</v>
      </c>
      <c r="H25">
        <f t="shared" si="2"/>
        <v>0.71271800495877369</v>
      </c>
      <c r="I25">
        <f t="shared" si="3"/>
        <v>29.007622801822091</v>
      </c>
      <c r="J25">
        <f t="shared" si="4"/>
        <v>2900.762280182209</v>
      </c>
      <c r="L25">
        <v>619.96391435859823</v>
      </c>
      <c r="M25">
        <f t="shared" si="5"/>
        <v>4.2230937187396456E-2</v>
      </c>
      <c r="N25">
        <f t="shared" si="6"/>
        <v>-0.32936438010202884</v>
      </c>
      <c r="O25">
        <f t="shared" si="7"/>
        <v>0.71938084091993693</v>
      </c>
      <c r="P25">
        <f t="shared" si="8"/>
        <v>159.12704201149003</v>
      </c>
      <c r="Q25">
        <f t="shared" si="9"/>
        <v>15912.704201149003</v>
      </c>
    </row>
    <row r="26" spans="4:17" x14ac:dyDescent="0.25">
      <c r="E26">
        <f t="shared" si="10"/>
        <v>540.45809523809578</v>
      </c>
      <c r="F26">
        <f t="shared" si="0"/>
        <v>2.3562610229275971E-2</v>
      </c>
      <c r="G26">
        <f t="shared" si="1"/>
        <v>-0.16734094764558727</v>
      </c>
      <c r="H26">
        <f t="shared" si="2"/>
        <v>0.84591115074977941</v>
      </c>
      <c r="I26">
        <f t="shared" si="3"/>
        <v>34.428583835516022</v>
      </c>
      <c r="J26">
        <f t="shared" si="4"/>
        <v>3442.8583835516024</v>
      </c>
      <c r="L26">
        <v>644.5663914358604</v>
      </c>
      <c r="M26">
        <f t="shared" si="5"/>
        <v>4.2230937187387463E-3</v>
      </c>
      <c r="N26">
        <f t="shared" si="6"/>
        <v>-3.2527592968120987E-2</v>
      </c>
      <c r="O26">
        <f t="shared" si="7"/>
        <v>0.96799573958721663</v>
      </c>
      <c r="P26">
        <f t="shared" si="8"/>
        <v>214.1206575966923</v>
      </c>
      <c r="Q26">
        <f t="shared" si="9"/>
        <v>21412.065759669229</v>
      </c>
    </row>
    <row r="27" spans="4:17" x14ac:dyDescent="0.25">
      <c r="D27" t="s">
        <v>17</v>
      </c>
      <c r="E27">
        <v>553.5</v>
      </c>
      <c r="F27">
        <f t="shared" si="0"/>
        <v>0</v>
      </c>
      <c r="G27">
        <f t="shared" si="1"/>
        <v>0</v>
      </c>
      <c r="H27">
        <f t="shared" si="2"/>
        <v>1</v>
      </c>
      <c r="I27">
        <f t="shared" si="3"/>
        <v>40.700000000000003</v>
      </c>
      <c r="J27">
        <f t="shared" si="4"/>
        <v>4070.0000000000005</v>
      </c>
      <c r="K27" t="s">
        <v>17</v>
      </c>
      <c r="L27">
        <v>647.29999999999995</v>
      </c>
      <c r="M27">
        <f t="shared" si="5"/>
        <v>0</v>
      </c>
      <c r="N27">
        <f t="shared" si="6"/>
        <v>0</v>
      </c>
      <c r="O27">
        <f t="shared" si="7"/>
        <v>1</v>
      </c>
      <c r="P27">
        <f t="shared" si="8"/>
        <v>221.2</v>
      </c>
      <c r="Q27">
        <f t="shared" si="9"/>
        <v>22120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2014-08-24T18:26:59Z</dcterms:modified>
</cp:coreProperties>
</file>