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ompetition\MHHI_fish_industry\"/>
    </mc:Choice>
  </mc:AlternateContent>
  <xr:revisionPtr revIDLastSave="0" documentId="8_{8D133151-BD89-4EA9-9702-369001292A85}" xr6:coauthVersionLast="47" xr6:coauthVersionMax="47" xr10:uidLastSave="{00000000-0000-0000-0000-000000000000}"/>
  <bookViews>
    <workbookView xWindow="-120" yWindow="-120" windowWidth="29040" windowHeight="15840" activeTab="1" xr2:uid="{73067A32-2E31-4F62-9D83-C9B242FEDD56}"/>
  </bookViews>
  <sheets>
    <sheet name="Úthlutun_2021-2122" sheetId="1" r:id="rId1"/>
    <sheet name="Aflamark_fyrirtaki_2021-2122" sheetId="2" r:id="rId2"/>
    <sheet name="Aflam_heimah_2021-2122" sheetId="3" r:id="rId3"/>
    <sheet name="Fjöldi skipa_2021-2122" sheetId="4" r:id="rId4"/>
    <sheet name="Aflamark_brtn_lengd_2021-2122" sheetId="6" r:id="rId5"/>
  </sheets>
  <definedNames>
    <definedName name="_xlnm._FilterDatabase" localSheetId="2" hidden="1">'Aflam_heimah_2021-2122'!$A$7:$AC$218</definedName>
    <definedName name="_xlnm._FilterDatabase" localSheetId="1" hidden="1">'Aflamark_fyrirtaki_2021-2122'!$A$7:$AB$7</definedName>
    <definedName name="_xlnm._FilterDatabase" localSheetId="3" hidden="1">'Fjöldi skipa_2021-2122'!$H$1:$K$420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5" i="6" l="1"/>
  <c r="E25" i="6"/>
  <c r="D25" i="6"/>
  <c r="C25" i="6"/>
  <c r="B13" i="4"/>
  <c r="B7" i="4"/>
  <c r="AC218" i="3"/>
  <c r="AB218" i="3"/>
  <c r="AA218" i="3"/>
  <c r="Z218" i="3"/>
  <c r="Y218" i="3"/>
  <c r="X218" i="3"/>
  <c r="W218" i="3"/>
  <c r="V218" i="3"/>
  <c r="U218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7" i="3"/>
  <c r="E217" i="3" a="1"/>
  <c r="E217" i="3" s="1"/>
  <c r="G216" i="3"/>
  <c r="E216" i="3" a="1"/>
  <c r="E216" i="3" s="1"/>
  <c r="G215" i="3"/>
  <c r="E215" i="3" a="1"/>
  <c r="E215" i="3" s="1"/>
  <c r="G214" i="3"/>
  <c r="E214" i="3" a="1"/>
  <c r="E214" i="3" s="1"/>
  <c r="G213" i="3"/>
  <c r="E213" i="3" a="1"/>
  <c r="E213" i="3" s="1"/>
  <c r="G212" i="3"/>
  <c r="E212" i="3" a="1"/>
  <c r="E212" i="3" s="1"/>
  <c r="G211" i="3"/>
  <c r="E211" i="3" a="1"/>
  <c r="E211" i="3" s="1"/>
  <c r="G210" i="3"/>
  <c r="E210" i="3" a="1"/>
  <c r="E210" i="3" s="1"/>
  <c r="G209" i="3"/>
  <c r="E209" i="3" a="1"/>
  <c r="E209" i="3" s="1"/>
  <c r="G208" i="3"/>
  <c r="E208" i="3" a="1"/>
  <c r="E208" i="3" s="1"/>
  <c r="G207" i="3"/>
  <c r="E207" i="3" a="1"/>
  <c r="E207" i="3" s="1"/>
  <c r="G206" i="3"/>
  <c r="E206" i="3" a="1"/>
  <c r="E206" i="3" s="1"/>
  <c r="G205" i="3"/>
  <c r="E205" i="3" a="1"/>
  <c r="E205" i="3" s="1"/>
  <c r="G204" i="3"/>
  <c r="E204" i="3" a="1"/>
  <c r="E204" i="3" s="1"/>
  <c r="G203" i="3"/>
  <c r="E203" i="3" a="1"/>
  <c r="E203" i="3" s="1"/>
  <c r="G202" i="3"/>
  <c r="E202" i="3" a="1"/>
  <c r="E202" i="3" s="1"/>
  <c r="G201" i="3"/>
  <c r="E201" i="3" a="1"/>
  <c r="E201" i="3" s="1"/>
  <c r="G200" i="3"/>
  <c r="E200" i="3" a="1"/>
  <c r="E200" i="3" s="1"/>
  <c r="G199" i="3"/>
  <c r="E199" i="3" a="1"/>
  <c r="E199" i="3" s="1"/>
  <c r="G198" i="3"/>
  <c r="E198" i="3" a="1"/>
  <c r="E198" i="3" s="1"/>
  <c r="G197" i="3"/>
  <c r="E197" i="3" a="1"/>
  <c r="E197" i="3" s="1"/>
  <c r="G196" i="3"/>
  <c r="E196" i="3" a="1"/>
  <c r="E196" i="3" s="1"/>
  <c r="G195" i="3"/>
  <c r="E195" i="3" a="1"/>
  <c r="E195" i="3" s="1"/>
  <c r="G194" i="3"/>
  <c r="E194" i="3" a="1"/>
  <c r="E194" i="3" s="1"/>
  <c r="G193" i="3"/>
  <c r="E193" i="3" a="1"/>
  <c r="E193" i="3" s="1"/>
  <c r="G192" i="3"/>
  <c r="E192" i="3" a="1"/>
  <c r="E192" i="3" s="1"/>
  <c r="G191" i="3"/>
  <c r="E191" i="3" a="1"/>
  <c r="E191" i="3" s="1"/>
  <c r="G190" i="3"/>
  <c r="E190" i="3" a="1"/>
  <c r="E190" i="3" s="1"/>
  <c r="G189" i="3"/>
  <c r="E189" i="3" a="1"/>
  <c r="E189" i="3" s="1"/>
  <c r="G188" i="3"/>
  <c r="E188" i="3" a="1"/>
  <c r="E188" i="3" s="1"/>
  <c r="G187" i="3"/>
  <c r="E187" i="3" a="1"/>
  <c r="E187" i="3" s="1"/>
  <c r="G186" i="3"/>
  <c r="E186" i="3" a="1"/>
  <c r="E186" i="3" s="1"/>
  <c r="G185" i="3"/>
  <c r="E185" i="3" a="1"/>
  <c r="E185" i="3" s="1"/>
  <c r="G184" i="3"/>
  <c r="E184" i="3" a="1"/>
  <c r="E184" i="3" s="1"/>
  <c r="G183" i="3"/>
  <c r="E183" i="3" a="1"/>
  <c r="E183" i="3" s="1"/>
  <c r="G182" i="3"/>
  <c r="E182" i="3" a="1"/>
  <c r="E182" i="3" s="1"/>
  <c r="G181" i="3"/>
  <c r="E181" i="3" a="1"/>
  <c r="E181" i="3" s="1"/>
  <c r="G180" i="3"/>
  <c r="E180" i="3" a="1"/>
  <c r="E180" i="3" s="1"/>
  <c r="G179" i="3"/>
  <c r="E179" i="3" a="1"/>
  <c r="E179" i="3" s="1"/>
  <c r="G178" i="3"/>
  <c r="E178" i="3" a="1"/>
  <c r="E178" i="3" s="1"/>
  <c r="G177" i="3"/>
  <c r="E177" i="3" a="1"/>
  <c r="E177" i="3" s="1"/>
  <c r="G176" i="3"/>
  <c r="E176" i="3" a="1"/>
  <c r="E176" i="3" s="1"/>
  <c r="G175" i="3"/>
  <c r="E175" i="3" a="1"/>
  <c r="E175" i="3" s="1"/>
  <c r="G174" i="3"/>
  <c r="E174" i="3" a="1"/>
  <c r="E174" i="3" s="1"/>
  <c r="G173" i="3"/>
  <c r="E173" i="3" a="1"/>
  <c r="E173" i="3" s="1"/>
  <c r="G172" i="3"/>
  <c r="E172" i="3" a="1"/>
  <c r="E172" i="3" s="1"/>
  <c r="G171" i="3"/>
  <c r="E171" i="3" a="1"/>
  <c r="E171" i="3" s="1"/>
  <c r="G170" i="3"/>
  <c r="E170" i="3" a="1"/>
  <c r="E170" i="3" s="1"/>
  <c r="G169" i="3"/>
  <c r="E169" i="3" a="1"/>
  <c r="E169" i="3" s="1"/>
  <c r="G168" i="3"/>
  <c r="E168" i="3" a="1"/>
  <c r="E168" i="3" s="1"/>
  <c r="G167" i="3"/>
  <c r="E167" i="3" a="1"/>
  <c r="E167" i="3" s="1"/>
  <c r="G166" i="3"/>
  <c r="E166" i="3" a="1"/>
  <c r="E166" i="3" s="1"/>
  <c r="G165" i="3"/>
  <c r="E165" i="3" a="1"/>
  <c r="E165" i="3" s="1"/>
  <c r="G164" i="3"/>
  <c r="E164" i="3" a="1"/>
  <c r="E164" i="3" s="1"/>
  <c r="G163" i="3"/>
  <c r="E163" i="3" a="1"/>
  <c r="E163" i="3" s="1"/>
  <c r="G162" i="3"/>
  <c r="E162" i="3" a="1"/>
  <c r="E162" i="3" s="1"/>
  <c r="G161" i="3"/>
  <c r="E161" i="3" a="1"/>
  <c r="E161" i="3" s="1"/>
  <c r="G160" i="3"/>
  <c r="E160" i="3" a="1"/>
  <c r="E160" i="3" s="1"/>
  <c r="G159" i="3"/>
  <c r="E159" i="3" a="1"/>
  <c r="E159" i="3" s="1"/>
  <c r="G158" i="3"/>
  <c r="E158" i="3"/>
  <c r="E158" i="3" a="1"/>
  <c r="G157" i="3"/>
  <c r="E157" i="3" a="1"/>
  <c r="E157" i="3" s="1"/>
  <c r="G156" i="3"/>
  <c r="E156" i="3" a="1"/>
  <c r="E156" i="3" s="1"/>
  <c r="G155" i="3"/>
  <c r="E155" i="3" a="1"/>
  <c r="E155" i="3" s="1"/>
  <c r="G154" i="3"/>
  <c r="E154" i="3" a="1"/>
  <c r="E154" i="3" s="1"/>
  <c r="G153" i="3"/>
  <c r="E153" i="3" a="1"/>
  <c r="E153" i="3" s="1"/>
  <c r="G152" i="3"/>
  <c r="E152" i="3" a="1"/>
  <c r="E152" i="3" s="1"/>
  <c r="G151" i="3"/>
  <c r="E151" i="3" a="1"/>
  <c r="E151" i="3" s="1"/>
  <c r="G150" i="3"/>
  <c r="E150" i="3" a="1"/>
  <c r="E150" i="3" s="1"/>
  <c r="G149" i="3"/>
  <c r="E149" i="3" a="1"/>
  <c r="E149" i="3" s="1"/>
  <c r="G148" i="3"/>
  <c r="E148" i="3" a="1"/>
  <c r="E148" i="3" s="1"/>
  <c r="G147" i="3"/>
  <c r="E147" i="3" a="1"/>
  <c r="E147" i="3" s="1"/>
  <c r="G146" i="3"/>
  <c r="E146" i="3" a="1"/>
  <c r="E146" i="3" s="1"/>
  <c r="G145" i="3"/>
  <c r="E145" i="3" a="1"/>
  <c r="E145" i="3" s="1"/>
  <c r="G144" i="3"/>
  <c r="E144" i="3" a="1"/>
  <c r="E144" i="3" s="1"/>
  <c r="G143" i="3"/>
  <c r="E143" i="3" a="1"/>
  <c r="E143" i="3" s="1"/>
  <c r="G142" i="3"/>
  <c r="E142" i="3" a="1"/>
  <c r="E142" i="3" s="1"/>
  <c r="G141" i="3"/>
  <c r="E141" i="3" a="1"/>
  <c r="E141" i="3" s="1"/>
  <c r="G140" i="3"/>
  <c r="E140" i="3" a="1"/>
  <c r="E140" i="3" s="1"/>
  <c r="G139" i="3"/>
  <c r="E139" i="3" a="1"/>
  <c r="E139" i="3" s="1"/>
  <c r="G138" i="3"/>
  <c r="E138" i="3" a="1"/>
  <c r="E138" i="3" s="1"/>
  <c r="G137" i="3"/>
  <c r="E137" i="3" a="1"/>
  <c r="E137" i="3" s="1"/>
  <c r="G136" i="3"/>
  <c r="E136" i="3" a="1"/>
  <c r="E136" i="3" s="1"/>
  <c r="G135" i="3"/>
  <c r="E135" i="3" a="1"/>
  <c r="E135" i="3" s="1"/>
  <c r="G134" i="3"/>
  <c r="E134" i="3" a="1"/>
  <c r="E134" i="3" s="1"/>
  <c r="G133" i="3"/>
  <c r="E133" i="3" a="1"/>
  <c r="E133" i="3" s="1"/>
  <c r="G132" i="3"/>
  <c r="E132" i="3" a="1"/>
  <c r="E132" i="3" s="1"/>
  <c r="G131" i="3"/>
  <c r="E131" i="3" a="1"/>
  <c r="E131" i="3" s="1"/>
  <c r="G130" i="3"/>
  <c r="E130" i="3" a="1"/>
  <c r="E130" i="3" s="1"/>
  <c r="G129" i="3"/>
  <c r="E129" i="3" a="1"/>
  <c r="E129" i="3" s="1"/>
  <c r="G128" i="3"/>
  <c r="E128" i="3" a="1"/>
  <c r="E128" i="3" s="1"/>
  <c r="G127" i="3"/>
  <c r="E127" i="3" a="1"/>
  <c r="E127" i="3" s="1"/>
  <c r="G126" i="3"/>
  <c r="E126" i="3" a="1"/>
  <c r="E126" i="3" s="1"/>
  <c r="G125" i="3"/>
  <c r="E125" i="3" a="1"/>
  <c r="E125" i="3" s="1"/>
  <c r="G124" i="3"/>
  <c r="E124" i="3" a="1"/>
  <c r="E124" i="3" s="1"/>
  <c r="G123" i="3"/>
  <c r="E123" i="3" a="1"/>
  <c r="E123" i="3" s="1"/>
  <c r="G122" i="3"/>
  <c r="E122" i="3" a="1"/>
  <c r="E122" i="3" s="1"/>
  <c r="G121" i="3"/>
  <c r="E121" i="3" a="1"/>
  <c r="E121" i="3" s="1"/>
  <c r="G120" i="3"/>
  <c r="E120" i="3" a="1"/>
  <c r="E120" i="3" s="1"/>
  <c r="G119" i="3"/>
  <c r="E119" i="3" a="1"/>
  <c r="E119" i="3" s="1"/>
  <c r="G118" i="3"/>
  <c r="E118" i="3" a="1"/>
  <c r="E118" i="3" s="1"/>
  <c r="G117" i="3"/>
  <c r="E117" i="3" a="1"/>
  <c r="E117" i="3" s="1"/>
  <c r="G116" i="3"/>
  <c r="E116" i="3" a="1"/>
  <c r="E116" i="3" s="1"/>
  <c r="G115" i="3"/>
  <c r="E115" i="3" a="1"/>
  <c r="E115" i="3" s="1"/>
  <c r="G114" i="3"/>
  <c r="E114" i="3" a="1"/>
  <c r="E114" i="3" s="1"/>
  <c r="G113" i="3"/>
  <c r="E113" i="3" a="1"/>
  <c r="E113" i="3" s="1"/>
  <c r="G112" i="3"/>
  <c r="E112" i="3" a="1"/>
  <c r="E112" i="3" s="1"/>
  <c r="G111" i="3"/>
  <c r="E111" i="3" a="1"/>
  <c r="E111" i="3" s="1"/>
  <c r="G110" i="3"/>
  <c r="E110" i="3" a="1"/>
  <c r="E110" i="3" s="1"/>
  <c r="G109" i="3"/>
  <c r="E109" i="3" a="1"/>
  <c r="E109" i="3" s="1"/>
  <c r="G108" i="3"/>
  <c r="E108" i="3" a="1"/>
  <c r="E108" i="3" s="1"/>
  <c r="G107" i="3"/>
  <c r="E107" i="3" a="1"/>
  <c r="E107" i="3" s="1"/>
  <c r="G106" i="3"/>
  <c r="E106" i="3" a="1"/>
  <c r="E106" i="3" s="1"/>
  <c r="G105" i="3"/>
  <c r="E105" i="3" a="1"/>
  <c r="E105" i="3" s="1"/>
  <c r="G104" i="3"/>
  <c r="E104" i="3" a="1"/>
  <c r="E104" i="3" s="1"/>
  <c r="G103" i="3"/>
  <c r="E103" i="3" a="1"/>
  <c r="E103" i="3" s="1"/>
  <c r="G102" i="3"/>
  <c r="E102" i="3" a="1"/>
  <c r="E102" i="3" s="1"/>
  <c r="G101" i="3"/>
  <c r="E101" i="3" a="1"/>
  <c r="E101" i="3" s="1"/>
  <c r="G100" i="3"/>
  <c r="E100" i="3" a="1"/>
  <c r="E100" i="3" s="1"/>
  <c r="G99" i="3"/>
  <c r="E99" i="3" a="1"/>
  <c r="E99" i="3" s="1"/>
  <c r="G98" i="3"/>
  <c r="E98" i="3" a="1"/>
  <c r="E98" i="3" s="1"/>
  <c r="G97" i="3"/>
  <c r="E97" i="3" a="1"/>
  <c r="E97" i="3" s="1"/>
  <c r="G96" i="3"/>
  <c r="E96" i="3" a="1"/>
  <c r="E96" i="3" s="1"/>
  <c r="G95" i="3"/>
  <c r="E95" i="3" a="1"/>
  <c r="E95" i="3" s="1"/>
  <c r="G94" i="3"/>
  <c r="E94" i="3" a="1"/>
  <c r="E94" i="3" s="1"/>
  <c r="G93" i="3"/>
  <c r="E93" i="3" a="1"/>
  <c r="E93" i="3" s="1"/>
  <c r="G92" i="3"/>
  <c r="E92" i="3" a="1"/>
  <c r="E92" i="3" s="1"/>
  <c r="G91" i="3"/>
  <c r="E91" i="3" a="1"/>
  <c r="E91" i="3" s="1"/>
  <c r="G90" i="3"/>
  <c r="E90" i="3" a="1"/>
  <c r="E90" i="3" s="1"/>
  <c r="G89" i="3"/>
  <c r="E89" i="3" a="1"/>
  <c r="E89" i="3" s="1"/>
  <c r="G88" i="3"/>
  <c r="E88" i="3" a="1"/>
  <c r="E88" i="3" s="1"/>
  <c r="G87" i="3"/>
  <c r="E87" i="3" a="1"/>
  <c r="E87" i="3" s="1"/>
  <c r="G86" i="3"/>
  <c r="E86" i="3" a="1"/>
  <c r="E86" i="3" s="1"/>
  <c r="G85" i="3"/>
  <c r="E85" i="3" a="1"/>
  <c r="E85" i="3" s="1"/>
  <c r="G84" i="3"/>
  <c r="E84" i="3" a="1"/>
  <c r="E84" i="3" s="1"/>
  <c r="G83" i="3"/>
  <c r="E83" i="3" a="1"/>
  <c r="E83" i="3" s="1"/>
  <c r="G82" i="3"/>
  <c r="E82" i="3" a="1"/>
  <c r="E82" i="3" s="1"/>
  <c r="G81" i="3"/>
  <c r="E81" i="3" a="1"/>
  <c r="E81" i="3" s="1"/>
  <c r="G80" i="3"/>
  <c r="E80" i="3" a="1"/>
  <c r="E80" i="3" s="1"/>
  <c r="G79" i="3"/>
  <c r="E79" i="3" a="1"/>
  <c r="E79" i="3" s="1"/>
  <c r="G78" i="3"/>
  <c r="E78" i="3" a="1"/>
  <c r="E78" i="3" s="1"/>
  <c r="G77" i="3"/>
  <c r="E77" i="3" a="1"/>
  <c r="E77" i="3" s="1"/>
  <c r="G76" i="3"/>
  <c r="E76" i="3" a="1"/>
  <c r="E76" i="3" s="1"/>
  <c r="G75" i="3"/>
  <c r="E75" i="3" a="1"/>
  <c r="E75" i="3" s="1"/>
  <c r="G74" i="3"/>
  <c r="E74" i="3" a="1"/>
  <c r="E74" i="3" s="1"/>
  <c r="G73" i="3"/>
  <c r="E73" i="3" a="1"/>
  <c r="E73" i="3" s="1"/>
  <c r="G72" i="3"/>
  <c r="E72" i="3" a="1"/>
  <c r="E72" i="3" s="1"/>
  <c r="G71" i="3"/>
  <c r="E71" i="3" a="1"/>
  <c r="E71" i="3" s="1"/>
  <c r="G70" i="3"/>
  <c r="E70" i="3" a="1"/>
  <c r="E70" i="3" s="1"/>
  <c r="G69" i="3"/>
  <c r="E69" i="3" a="1"/>
  <c r="E69" i="3" s="1"/>
  <c r="G68" i="3"/>
  <c r="E68" i="3" a="1"/>
  <c r="E68" i="3" s="1"/>
  <c r="G67" i="3"/>
  <c r="E67" i="3" a="1"/>
  <c r="E67" i="3" s="1"/>
  <c r="G66" i="3"/>
  <c r="E66" i="3" a="1"/>
  <c r="E66" i="3" s="1"/>
  <c r="G65" i="3"/>
  <c r="E65" i="3" a="1"/>
  <c r="E65" i="3" s="1"/>
  <c r="G64" i="3"/>
  <c r="E64" i="3" a="1"/>
  <c r="E64" i="3" s="1"/>
  <c r="G63" i="3"/>
  <c r="E63" i="3" a="1"/>
  <c r="E63" i="3" s="1"/>
  <c r="G62" i="3"/>
  <c r="E62" i="3" a="1"/>
  <c r="E62" i="3" s="1"/>
  <c r="G61" i="3"/>
  <c r="E61" i="3" a="1"/>
  <c r="E61" i="3" s="1"/>
  <c r="G60" i="3"/>
  <c r="E60" i="3" a="1"/>
  <c r="E60" i="3" s="1"/>
  <c r="G59" i="3"/>
  <c r="E59" i="3" a="1"/>
  <c r="E59" i="3" s="1"/>
  <c r="G58" i="3"/>
  <c r="E58" i="3" a="1"/>
  <c r="E58" i="3" s="1"/>
  <c r="G57" i="3"/>
  <c r="E57" i="3" a="1"/>
  <c r="E57" i="3" s="1"/>
  <c r="G56" i="3"/>
  <c r="E56" i="3" a="1"/>
  <c r="E56" i="3" s="1"/>
  <c r="G55" i="3"/>
  <c r="E55" i="3" a="1"/>
  <c r="E55" i="3" s="1"/>
  <c r="G54" i="3"/>
  <c r="E54" i="3" a="1"/>
  <c r="E54" i="3" s="1"/>
  <c r="G53" i="3"/>
  <c r="E53" i="3" a="1"/>
  <c r="E53" i="3" s="1"/>
  <c r="G52" i="3"/>
  <c r="E52" i="3" a="1"/>
  <c r="E52" i="3" s="1"/>
  <c r="G51" i="3"/>
  <c r="E51" i="3" a="1"/>
  <c r="E51" i="3" s="1"/>
  <c r="G50" i="3"/>
  <c r="E50" i="3" a="1"/>
  <c r="E50" i="3" s="1"/>
  <c r="G49" i="3"/>
  <c r="E49" i="3" a="1"/>
  <c r="E49" i="3" s="1"/>
  <c r="G48" i="3"/>
  <c r="E48" i="3" a="1"/>
  <c r="E48" i="3" s="1"/>
  <c r="G47" i="3"/>
  <c r="E47" i="3" a="1"/>
  <c r="E47" i="3" s="1"/>
  <c r="G46" i="3"/>
  <c r="E46" i="3" a="1"/>
  <c r="E46" i="3" s="1"/>
  <c r="G45" i="3"/>
  <c r="E45" i="3" a="1"/>
  <c r="E45" i="3" s="1"/>
  <c r="G44" i="3"/>
  <c r="E44" i="3" a="1"/>
  <c r="E44" i="3" s="1"/>
  <c r="G43" i="3"/>
  <c r="E43" i="3" a="1"/>
  <c r="E43" i="3" s="1"/>
  <c r="G42" i="3"/>
  <c r="E42" i="3" a="1"/>
  <c r="E42" i="3" s="1"/>
  <c r="G41" i="3"/>
  <c r="E41" i="3"/>
  <c r="E41" i="3" a="1"/>
  <c r="G40" i="3"/>
  <c r="E40" i="3" a="1"/>
  <c r="E40" i="3" s="1"/>
  <c r="G39" i="3"/>
  <c r="E39" i="3" a="1"/>
  <c r="E39" i="3" s="1"/>
  <c r="G38" i="3"/>
  <c r="E38" i="3" a="1"/>
  <c r="E38" i="3" s="1"/>
  <c r="G37" i="3"/>
  <c r="E37" i="3" a="1"/>
  <c r="E37" i="3" s="1"/>
  <c r="G36" i="3"/>
  <c r="E36" i="3" a="1"/>
  <c r="E36" i="3" s="1"/>
  <c r="G35" i="3"/>
  <c r="E35" i="3" a="1"/>
  <c r="E35" i="3" s="1"/>
  <c r="G34" i="3"/>
  <c r="E34" i="3" a="1"/>
  <c r="E34" i="3" s="1"/>
  <c r="G33" i="3"/>
  <c r="E33" i="3" a="1"/>
  <c r="E33" i="3" s="1"/>
  <c r="G32" i="3"/>
  <c r="E32" i="3" a="1"/>
  <c r="E32" i="3" s="1"/>
  <c r="G31" i="3"/>
  <c r="E31" i="3" a="1"/>
  <c r="E31" i="3" s="1"/>
  <c r="G30" i="3"/>
  <c r="E30" i="3" a="1"/>
  <c r="E30" i="3" s="1"/>
  <c r="G29" i="3"/>
  <c r="E29" i="3"/>
  <c r="E29" i="3" a="1"/>
  <c r="G28" i="3"/>
  <c r="E28" i="3" a="1"/>
  <c r="E28" i="3" s="1"/>
  <c r="G27" i="3"/>
  <c r="E27" i="3" a="1"/>
  <c r="E27" i="3" s="1"/>
  <c r="G26" i="3"/>
  <c r="E26" i="3" a="1"/>
  <c r="E26" i="3" s="1"/>
  <c r="G25" i="3"/>
  <c r="E25" i="3" a="1"/>
  <c r="E25" i="3" s="1"/>
  <c r="G24" i="3"/>
  <c r="E24" i="3" a="1"/>
  <c r="E24" i="3" s="1"/>
  <c r="G23" i="3"/>
  <c r="E23" i="3" a="1"/>
  <c r="E23" i="3" s="1"/>
  <c r="G22" i="3"/>
  <c r="E22" i="3" a="1"/>
  <c r="E22" i="3" s="1"/>
  <c r="G21" i="3"/>
  <c r="E21" i="3" a="1"/>
  <c r="E21" i="3" s="1"/>
  <c r="G20" i="3"/>
  <c r="E20" i="3" a="1"/>
  <c r="E20" i="3" s="1"/>
  <c r="G19" i="3"/>
  <c r="E19" i="3" a="1"/>
  <c r="E19" i="3" s="1"/>
  <c r="G18" i="3"/>
  <c r="E18" i="3" a="1"/>
  <c r="E18" i="3" s="1"/>
  <c r="G17" i="3"/>
  <c r="E17" i="3" a="1"/>
  <c r="E17" i="3" s="1"/>
  <c r="G16" i="3"/>
  <c r="E16" i="3" a="1"/>
  <c r="E16" i="3" s="1"/>
  <c r="G15" i="3"/>
  <c r="E15" i="3" a="1"/>
  <c r="E15" i="3" s="1"/>
  <c r="G14" i="3"/>
  <c r="E14" i="3" a="1"/>
  <c r="E14" i="3" s="1"/>
  <c r="G13" i="3"/>
  <c r="E13" i="3" a="1"/>
  <c r="E13" i="3" s="1"/>
  <c r="G12" i="3"/>
  <c r="E12" i="3" a="1"/>
  <c r="E12" i="3" s="1"/>
  <c r="G11" i="3"/>
  <c r="E11" i="3" a="1"/>
  <c r="E11" i="3" s="1"/>
  <c r="G10" i="3"/>
  <c r="E10" i="3" a="1"/>
  <c r="E10" i="3" s="1"/>
  <c r="G9" i="3"/>
  <c r="E9" i="3" a="1"/>
  <c r="E9" i="3" s="1"/>
  <c r="G8" i="3"/>
  <c r="E8" i="3" a="1"/>
  <c r="E8" i="3" s="1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AB324" i="2"/>
  <c r="AA324" i="2"/>
  <c r="Z324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I324" i="2"/>
  <c r="H324" i="2"/>
  <c r="G324" i="2"/>
  <c r="D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E302" i="2"/>
  <c r="F301" i="2"/>
  <c r="F300" i="2"/>
  <c r="F299" i="2"/>
  <c r="F298" i="2"/>
  <c r="F297" i="2"/>
  <c r="F296" i="2"/>
  <c r="F295" i="2"/>
  <c r="F294" i="2"/>
  <c r="E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E270" i="2"/>
  <c r="F269" i="2"/>
  <c r="F268" i="2"/>
  <c r="F267" i="2"/>
  <c r="F266" i="2"/>
  <c r="F265" i="2"/>
  <c r="F264" i="2"/>
  <c r="F263" i="2"/>
  <c r="F262" i="2"/>
  <c r="E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E238" i="2"/>
  <c r="F237" i="2"/>
  <c r="F236" i="2"/>
  <c r="F235" i="2"/>
  <c r="F234" i="2"/>
  <c r="F233" i="2"/>
  <c r="F232" i="2"/>
  <c r="F231" i="2"/>
  <c r="F230" i="2"/>
  <c r="E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E206" i="2"/>
  <c r="F205" i="2"/>
  <c r="F204" i="2"/>
  <c r="F203" i="2"/>
  <c r="F202" i="2"/>
  <c r="F201" i="2"/>
  <c r="F200" i="2"/>
  <c r="F199" i="2"/>
  <c r="F198" i="2"/>
  <c r="E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E174" i="2"/>
  <c r="F173" i="2"/>
  <c r="F172" i="2"/>
  <c r="F171" i="2"/>
  <c r="F170" i="2"/>
  <c r="F169" i="2"/>
  <c r="F168" i="2"/>
  <c r="F167" i="2"/>
  <c r="F166" i="2"/>
  <c r="E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E142" i="2"/>
  <c r="F141" i="2"/>
  <c r="F140" i="2"/>
  <c r="F139" i="2"/>
  <c r="F138" i="2"/>
  <c r="F137" i="2"/>
  <c r="F136" i="2"/>
  <c r="F135" i="2"/>
  <c r="F134" i="2"/>
  <c r="E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E110" i="2"/>
  <c r="F109" i="2"/>
  <c r="F108" i="2"/>
  <c r="F107" i="2"/>
  <c r="F106" i="2"/>
  <c r="F105" i="2"/>
  <c r="F104" i="2"/>
  <c r="F103" i="2"/>
  <c r="F102" i="2"/>
  <c r="E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E78" i="2"/>
  <c r="F77" i="2"/>
  <c r="F76" i="2"/>
  <c r="F75" i="2"/>
  <c r="F74" i="2"/>
  <c r="F73" i="2"/>
  <c r="F72" i="2"/>
  <c r="F71" i="2"/>
  <c r="F70" i="2"/>
  <c r="E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E46" i="2"/>
  <c r="F45" i="2"/>
  <c r="F44" i="2"/>
  <c r="F43" i="2"/>
  <c r="F42" i="2"/>
  <c r="F41" i="2"/>
  <c r="F40" i="2"/>
  <c r="F39" i="2"/>
  <c r="F38" i="2"/>
  <c r="E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E14" i="2"/>
  <c r="F13" i="2"/>
  <c r="F12" i="2"/>
  <c r="F6" i="2" s="1"/>
  <c r="F11" i="2"/>
  <c r="F10" i="2"/>
  <c r="F9" i="2"/>
  <c r="F8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D6" i="2"/>
  <c r="E320" i="2" s="1"/>
  <c r="I25" i="1"/>
  <c r="H25" i="1"/>
  <c r="G25" i="1"/>
  <c r="E25" i="1"/>
  <c r="C25" i="1"/>
  <c r="G6" i="3" l="1"/>
  <c r="E26" i="2"/>
  <c r="E58" i="2"/>
  <c r="E90" i="2"/>
  <c r="E122" i="2"/>
  <c r="E154" i="2"/>
  <c r="E186" i="2"/>
  <c r="E218" i="2"/>
  <c r="E250" i="2"/>
  <c r="E282" i="2"/>
  <c r="E314" i="2"/>
  <c r="F324" i="2"/>
  <c r="E34" i="2"/>
  <c r="E66" i="2"/>
  <c r="E98" i="2"/>
  <c r="E130" i="2"/>
  <c r="E162" i="2"/>
  <c r="E194" i="2"/>
  <c r="E226" i="2"/>
  <c r="E258" i="2"/>
  <c r="E290" i="2"/>
  <c r="E322" i="2"/>
  <c r="E22" i="2"/>
  <c r="E54" i="2"/>
  <c r="E86" i="2"/>
  <c r="E118" i="2"/>
  <c r="E150" i="2"/>
  <c r="E182" i="2"/>
  <c r="E214" i="2"/>
  <c r="E246" i="2"/>
  <c r="E278" i="2"/>
  <c r="E310" i="2"/>
  <c r="E10" i="2"/>
  <c r="E42" i="2"/>
  <c r="E74" i="2"/>
  <c r="E106" i="2"/>
  <c r="E138" i="2"/>
  <c r="E170" i="2"/>
  <c r="E202" i="2"/>
  <c r="E234" i="2"/>
  <c r="E266" i="2"/>
  <c r="E298" i="2"/>
  <c r="E30" i="2"/>
  <c r="E62" i="2"/>
  <c r="E94" i="2"/>
  <c r="E126" i="2"/>
  <c r="E158" i="2"/>
  <c r="E190" i="2"/>
  <c r="E222" i="2"/>
  <c r="E254" i="2"/>
  <c r="E286" i="2"/>
  <c r="E318" i="2"/>
  <c r="E18" i="2"/>
  <c r="E50" i="2"/>
  <c r="E82" i="2"/>
  <c r="E114" i="2"/>
  <c r="E146" i="2"/>
  <c r="E178" i="2"/>
  <c r="E210" i="2"/>
  <c r="E242" i="2"/>
  <c r="E274" i="2"/>
  <c r="E306" i="2"/>
  <c r="E6" i="3"/>
  <c r="F14" i="3" s="1"/>
  <c r="E218" i="3"/>
  <c r="G218" i="3"/>
  <c r="E9" i="2"/>
  <c r="E13" i="2"/>
  <c r="E17" i="2"/>
  <c r="E21" i="2"/>
  <c r="E25" i="2"/>
  <c r="E29" i="2"/>
  <c r="E33" i="2"/>
  <c r="E37" i="2"/>
  <c r="E41" i="2"/>
  <c r="E45" i="2"/>
  <c r="E49" i="2"/>
  <c r="E53" i="2"/>
  <c r="E57" i="2"/>
  <c r="E61" i="2"/>
  <c r="E65" i="2"/>
  <c r="E69" i="2"/>
  <c r="E73" i="2"/>
  <c r="E77" i="2"/>
  <c r="E81" i="2"/>
  <c r="E85" i="2"/>
  <c r="E89" i="2"/>
  <c r="E93" i="2"/>
  <c r="E97" i="2"/>
  <c r="E101" i="2"/>
  <c r="E105" i="2"/>
  <c r="E109" i="2"/>
  <c r="E113" i="2"/>
  <c r="E117" i="2"/>
  <c r="E121" i="2"/>
  <c r="E125" i="2"/>
  <c r="E129" i="2"/>
  <c r="E133" i="2"/>
  <c r="E137" i="2"/>
  <c r="E141" i="2"/>
  <c r="E145" i="2"/>
  <c r="E149" i="2"/>
  <c r="E153" i="2"/>
  <c r="E157" i="2"/>
  <c r="E161" i="2"/>
  <c r="E165" i="2"/>
  <c r="E169" i="2"/>
  <c r="E173" i="2"/>
  <c r="E177" i="2"/>
  <c r="E181" i="2"/>
  <c r="E185" i="2"/>
  <c r="E189" i="2"/>
  <c r="E193" i="2"/>
  <c r="E197" i="2"/>
  <c r="E201" i="2"/>
  <c r="E205" i="2"/>
  <c r="E209" i="2"/>
  <c r="E213" i="2"/>
  <c r="E217" i="2"/>
  <c r="E221" i="2"/>
  <c r="E225" i="2"/>
  <c r="E229" i="2"/>
  <c r="E233" i="2"/>
  <c r="E237" i="2"/>
  <c r="E241" i="2"/>
  <c r="E245" i="2"/>
  <c r="E249" i="2"/>
  <c r="E253" i="2"/>
  <c r="E257" i="2"/>
  <c r="E261" i="2"/>
  <c r="E265" i="2"/>
  <c r="E269" i="2"/>
  <c r="E273" i="2"/>
  <c r="E277" i="2"/>
  <c r="E281" i="2"/>
  <c r="E285" i="2"/>
  <c r="E289" i="2"/>
  <c r="E293" i="2"/>
  <c r="E297" i="2"/>
  <c r="E301" i="2"/>
  <c r="E305" i="2"/>
  <c r="E309" i="2"/>
  <c r="E313" i="2"/>
  <c r="E317" i="2"/>
  <c r="E321" i="2"/>
  <c r="E11" i="2"/>
  <c r="E15" i="2"/>
  <c r="E19" i="2"/>
  <c r="E23" i="2"/>
  <c r="E27" i="2"/>
  <c r="E31" i="2"/>
  <c r="E35" i="2"/>
  <c r="E39" i="2"/>
  <c r="E43" i="2"/>
  <c r="E47" i="2"/>
  <c r="E51" i="2"/>
  <c r="E55" i="2"/>
  <c r="E59" i="2"/>
  <c r="E63" i="2"/>
  <c r="E67" i="2"/>
  <c r="E71" i="2"/>
  <c r="E75" i="2"/>
  <c r="E79" i="2"/>
  <c r="E83" i="2"/>
  <c r="E87" i="2"/>
  <c r="E91" i="2"/>
  <c r="E95" i="2"/>
  <c r="E99" i="2"/>
  <c r="E103" i="2"/>
  <c r="E107" i="2"/>
  <c r="E111" i="2"/>
  <c r="E115" i="2"/>
  <c r="E119" i="2"/>
  <c r="E123" i="2"/>
  <c r="E127" i="2"/>
  <c r="E131" i="2"/>
  <c r="E135" i="2"/>
  <c r="E139" i="2"/>
  <c r="E143" i="2"/>
  <c r="E147" i="2"/>
  <c r="E151" i="2"/>
  <c r="E155" i="2"/>
  <c r="E159" i="2"/>
  <c r="E163" i="2"/>
  <c r="E167" i="2"/>
  <c r="E171" i="2"/>
  <c r="E175" i="2"/>
  <c r="E179" i="2"/>
  <c r="E183" i="2"/>
  <c r="E187" i="2"/>
  <c r="E191" i="2"/>
  <c r="E195" i="2"/>
  <c r="E199" i="2"/>
  <c r="E203" i="2"/>
  <c r="E207" i="2"/>
  <c r="E211" i="2"/>
  <c r="E215" i="2"/>
  <c r="E219" i="2"/>
  <c r="E223" i="2"/>
  <c r="E227" i="2"/>
  <c r="E231" i="2"/>
  <c r="E235" i="2"/>
  <c r="E239" i="2"/>
  <c r="E243" i="2"/>
  <c r="E247" i="2"/>
  <c r="E251" i="2"/>
  <c r="E255" i="2"/>
  <c r="E259" i="2"/>
  <c r="E263" i="2"/>
  <c r="E267" i="2"/>
  <c r="E271" i="2"/>
  <c r="E275" i="2"/>
  <c r="E279" i="2"/>
  <c r="E283" i="2"/>
  <c r="E287" i="2"/>
  <c r="E291" i="2"/>
  <c r="E295" i="2"/>
  <c r="E299" i="2"/>
  <c r="E303" i="2"/>
  <c r="E307" i="2"/>
  <c r="E311" i="2"/>
  <c r="E315" i="2"/>
  <c r="E319" i="2"/>
  <c r="E323" i="2"/>
  <c r="E8" i="2"/>
  <c r="E12" i="2"/>
  <c r="E16" i="2"/>
  <c r="E20" i="2"/>
  <c r="E24" i="2"/>
  <c r="E28" i="2"/>
  <c r="E32" i="2"/>
  <c r="E36" i="2"/>
  <c r="E40" i="2"/>
  <c r="E44" i="2"/>
  <c r="E48" i="2"/>
  <c r="E52" i="2"/>
  <c r="E56" i="2"/>
  <c r="E60" i="2"/>
  <c r="E64" i="2"/>
  <c r="E68" i="2"/>
  <c r="E72" i="2"/>
  <c r="E76" i="2"/>
  <c r="E80" i="2"/>
  <c r="E84" i="2"/>
  <c r="E88" i="2"/>
  <c r="E92" i="2"/>
  <c r="E96" i="2"/>
  <c r="E100" i="2"/>
  <c r="E104" i="2"/>
  <c r="E108" i="2"/>
  <c r="E112" i="2"/>
  <c r="E116" i="2"/>
  <c r="E120" i="2"/>
  <c r="E124" i="2"/>
  <c r="E128" i="2"/>
  <c r="E132" i="2"/>
  <c r="E136" i="2"/>
  <c r="E140" i="2"/>
  <c r="E144" i="2"/>
  <c r="E148" i="2"/>
  <c r="E152" i="2"/>
  <c r="E156" i="2"/>
  <c r="E160" i="2"/>
  <c r="E164" i="2"/>
  <c r="E168" i="2"/>
  <c r="E172" i="2"/>
  <c r="E176" i="2"/>
  <c r="E180" i="2"/>
  <c r="E184" i="2"/>
  <c r="E188" i="2"/>
  <c r="E192" i="2"/>
  <c r="E196" i="2"/>
  <c r="E200" i="2"/>
  <c r="E204" i="2"/>
  <c r="E208" i="2"/>
  <c r="E212" i="2"/>
  <c r="E216" i="2"/>
  <c r="E220" i="2"/>
  <c r="E224" i="2"/>
  <c r="E228" i="2"/>
  <c r="E232" i="2"/>
  <c r="E236" i="2"/>
  <c r="E240" i="2"/>
  <c r="E244" i="2"/>
  <c r="E248" i="2"/>
  <c r="E252" i="2"/>
  <c r="E256" i="2"/>
  <c r="E260" i="2"/>
  <c r="E264" i="2"/>
  <c r="E268" i="2"/>
  <c r="E272" i="2"/>
  <c r="E276" i="2"/>
  <c r="E280" i="2"/>
  <c r="E284" i="2"/>
  <c r="E288" i="2"/>
  <c r="E292" i="2"/>
  <c r="E296" i="2"/>
  <c r="E300" i="2"/>
  <c r="E304" i="2"/>
  <c r="E308" i="2"/>
  <c r="E312" i="2"/>
  <c r="E316" i="2"/>
  <c r="F213" i="3" l="1"/>
  <c r="F127" i="3"/>
  <c r="F95" i="3"/>
  <c r="F55" i="3"/>
  <c r="F134" i="3"/>
  <c r="F94" i="3"/>
  <c r="F74" i="3"/>
  <c r="F193" i="3"/>
  <c r="F137" i="3"/>
  <c r="F183" i="3"/>
  <c r="F164" i="3"/>
  <c r="F120" i="3"/>
  <c r="F91" i="3"/>
  <c r="F185" i="3"/>
  <c r="F12" i="3"/>
  <c r="F124" i="3"/>
  <c r="F71" i="3"/>
  <c r="F154" i="3"/>
  <c r="F92" i="3"/>
  <c r="F197" i="3"/>
  <c r="F97" i="3"/>
  <c r="F29" i="3"/>
  <c r="F118" i="3"/>
  <c r="F144" i="3"/>
  <c r="F57" i="3"/>
  <c r="F117" i="3"/>
  <c r="F13" i="3"/>
  <c r="F58" i="3"/>
  <c r="F131" i="3"/>
  <c r="F207" i="3"/>
  <c r="F190" i="3"/>
  <c r="F173" i="3"/>
  <c r="F20" i="3"/>
  <c r="F19" i="3"/>
  <c r="F54" i="3"/>
  <c r="F195" i="3"/>
  <c r="F65" i="3"/>
  <c r="F51" i="3"/>
  <c r="F175" i="3"/>
  <c r="F187" i="3"/>
  <c r="F109" i="3"/>
  <c r="F216" i="3"/>
  <c r="F22" i="3"/>
  <c r="F18" i="3"/>
  <c r="F217" i="3"/>
  <c r="F130" i="3"/>
  <c r="F155" i="3"/>
  <c r="F77" i="3"/>
  <c r="F184" i="3"/>
  <c r="F44" i="3"/>
  <c r="F218" i="3"/>
  <c r="F169" i="3"/>
  <c r="F162" i="3"/>
  <c r="F85" i="3"/>
  <c r="F177" i="3"/>
  <c r="F167" i="3"/>
  <c r="F166" i="3"/>
  <c r="F214" i="3"/>
  <c r="F27" i="3"/>
  <c r="F99" i="3"/>
  <c r="F156" i="3"/>
  <c r="F73" i="3"/>
  <c r="F159" i="3"/>
  <c r="F66" i="3"/>
  <c r="F69" i="3"/>
  <c r="F123" i="3"/>
  <c r="F161" i="3"/>
  <c r="F128" i="3"/>
  <c r="F119" i="3"/>
  <c r="F64" i="3"/>
  <c r="F152" i="3"/>
  <c r="F56" i="3"/>
  <c r="F38" i="3"/>
  <c r="F186" i="3"/>
  <c r="F90" i="3"/>
  <c r="F24" i="3"/>
  <c r="F115" i="3"/>
  <c r="F89" i="3"/>
  <c r="F79" i="3"/>
  <c r="F126" i="3"/>
  <c r="F157" i="3"/>
  <c r="F80" i="3"/>
  <c r="F70" i="3"/>
  <c r="F16" i="3"/>
  <c r="F100" i="3"/>
  <c r="F67" i="3"/>
  <c r="F153" i="3"/>
  <c r="F60" i="3"/>
  <c r="F143" i="3"/>
  <c r="F63" i="3"/>
  <c r="F53" i="3"/>
  <c r="F107" i="3"/>
  <c r="F113" i="3"/>
  <c r="F112" i="3"/>
  <c r="F103" i="3"/>
  <c r="F39" i="3"/>
  <c r="F138" i="3"/>
  <c r="F42" i="3"/>
  <c r="F25" i="3"/>
  <c r="F182" i="3"/>
  <c r="F86" i="3"/>
  <c r="F8" i="3"/>
  <c r="F179" i="3"/>
  <c r="F201" i="3"/>
  <c r="F121" i="3"/>
  <c r="F194" i="3"/>
  <c r="F111" i="3"/>
  <c r="F181" i="3"/>
  <c r="F171" i="3"/>
  <c r="F62" i="3"/>
  <c r="F49" i="3"/>
  <c r="F61" i="3"/>
  <c r="F202" i="3"/>
  <c r="F102" i="3"/>
  <c r="F10" i="3"/>
  <c r="F31" i="3"/>
  <c r="F150" i="3"/>
  <c r="F34" i="3"/>
  <c r="F30" i="3"/>
  <c r="F163" i="3"/>
  <c r="F188" i="3"/>
  <c r="F105" i="3"/>
  <c r="F191" i="3"/>
  <c r="F98" i="3"/>
  <c r="F133" i="3"/>
  <c r="F158" i="3"/>
  <c r="F59" i="3"/>
  <c r="F205" i="3"/>
  <c r="F199" i="3"/>
  <c r="F160" i="3"/>
  <c r="F198" i="3"/>
  <c r="F88" i="3"/>
  <c r="F48" i="3"/>
  <c r="F15" i="3"/>
  <c r="F122" i="3"/>
  <c r="F21" i="3"/>
  <c r="F17" i="3"/>
  <c r="F211" i="3"/>
  <c r="F83" i="3"/>
  <c r="F172" i="3"/>
  <c r="F108" i="3"/>
  <c r="F210" i="3"/>
  <c r="F146" i="3"/>
  <c r="F82" i="3"/>
  <c r="F165" i="3"/>
  <c r="F206" i="3"/>
  <c r="F142" i="3"/>
  <c r="F78" i="3"/>
  <c r="F145" i="3"/>
  <c r="F192" i="3"/>
  <c r="F96" i="3"/>
  <c r="F151" i="3"/>
  <c r="F208" i="3"/>
  <c r="F36" i="3"/>
  <c r="F180" i="3"/>
  <c r="F116" i="3"/>
  <c r="F52" i="3"/>
  <c r="F35" i="3"/>
  <c r="F9" i="3"/>
  <c r="F200" i="3"/>
  <c r="F136" i="3"/>
  <c r="F72" i="3"/>
  <c r="F43" i="3"/>
  <c r="F46" i="3"/>
  <c r="F149" i="3"/>
  <c r="F203" i="3"/>
  <c r="F139" i="3"/>
  <c r="F75" i="3"/>
  <c r="F129" i="3"/>
  <c r="F189" i="3"/>
  <c r="F93" i="3"/>
  <c r="F135" i="3"/>
  <c r="F176" i="3"/>
  <c r="F23" i="3"/>
  <c r="F170" i="3"/>
  <c r="F106" i="3"/>
  <c r="F45" i="3"/>
  <c r="F32" i="3"/>
  <c r="F47" i="3"/>
  <c r="F196" i="3"/>
  <c r="F132" i="3"/>
  <c r="F68" i="3"/>
  <c r="F40" i="3"/>
  <c r="F33" i="3"/>
  <c r="F147" i="3"/>
  <c r="F204" i="3"/>
  <c r="F140" i="3"/>
  <c r="F76" i="3"/>
  <c r="F178" i="3"/>
  <c r="F114" i="3"/>
  <c r="F50" i="3"/>
  <c r="F101" i="3"/>
  <c r="F174" i="3"/>
  <c r="F110" i="3"/>
  <c r="F209" i="3"/>
  <c r="F81" i="3"/>
  <c r="F141" i="3"/>
  <c r="F215" i="3"/>
  <c r="F87" i="3"/>
  <c r="F125" i="3"/>
  <c r="F212" i="3"/>
  <c r="F148" i="3"/>
  <c r="F84" i="3"/>
  <c r="F26" i="3"/>
  <c r="F41" i="3"/>
  <c r="F28" i="3"/>
  <c r="F168" i="3"/>
  <c r="F104" i="3"/>
  <c r="F37" i="3"/>
  <c r="F11" i="3"/>
  <c r="E6" i="2"/>
  <c r="E324" i="2"/>
  <c r="F6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<sst xmlns="http://schemas.openxmlformats.org/spreadsheetml/2006/main" count="1134" uniqueCount="602">
  <si>
    <t>Úthlutaðar aflaheimildir í upphafi fiskveiðiársins 2021/2022</t>
  </si>
  <si>
    <t>Allar tölur miðast við lestir (tn.). Upphafsúthlutun 01. september 2021</t>
  </si>
  <si>
    <t>Kvteg.</t>
  </si>
  <si>
    <t>Kvótategund</t>
  </si>
  <si>
    <t>Óslægt tn.</t>
  </si>
  <si>
    <t>Slæ.stuð.</t>
  </si>
  <si>
    <t>Slægt tn.</t>
  </si>
  <si>
    <t>ÞÍG stuð.</t>
  </si>
  <si>
    <t>Úthl. ÞÍG tn.</t>
  </si>
  <si>
    <t>Leyfilegur afli tn.</t>
  </si>
  <si>
    <t>3. mgr. 8 gr. 5,30% tn.</t>
  </si>
  <si>
    <t>Þorskur</t>
  </si>
  <si>
    <t>Ýsa</t>
  </si>
  <si>
    <t>Ufsi</t>
  </si>
  <si>
    <t>Steinbítur</t>
  </si>
  <si>
    <t>Hlýri</t>
  </si>
  <si>
    <t>Karfi</t>
  </si>
  <si>
    <t>Djúpkarfi</t>
  </si>
  <si>
    <t>Grálúða</t>
  </si>
  <si>
    <t>Sandkoli</t>
  </si>
  <si>
    <t>Skrápflúra</t>
  </si>
  <si>
    <t>Skarkoli</t>
  </si>
  <si>
    <t>Þykkvalúra</t>
  </si>
  <si>
    <t>Langlúra</t>
  </si>
  <si>
    <t>Keila</t>
  </si>
  <si>
    <t>Langa</t>
  </si>
  <si>
    <t>Skötuselur</t>
  </si>
  <si>
    <t>Síld</t>
  </si>
  <si>
    <t>Blálanga</t>
  </si>
  <si>
    <t>Gulllax</t>
  </si>
  <si>
    <t>Litli karfi</t>
  </si>
  <si>
    <t>Úthafsrækja</t>
  </si>
  <si>
    <t>Samtals</t>
  </si>
  <si>
    <t xml:space="preserve"> Óslægt tn. - Fiskistofa úthlutar á grundvelli aflahlutdeildar</t>
  </si>
  <si>
    <t>http://www.fiskistofa.is/veidar/aflaupplysingar/heildaraflamarksstada/?skipnr=0&amp;timabil=2122&amp;fyrirspurn=UmSkip&amp;landhelgi=i</t>
  </si>
  <si>
    <t>Úthlutað aflamark í upphafi fiskveiðiársins 2021/2022</t>
  </si>
  <si>
    <t>Útgerðum er raðað eftir úthlutun í þorskígildum í lækkandi röð</t>
  </si>
  <si>
    <t>Tölurnar byggja á upplýsingum miðað við skráða eigendur skipa samkæmt skrá Fiskistofu 01. september 2021</t>
  </si>
  <si>
    <t>Sérstakar úthlutanir (skel- og rækjubætur) eru ekki innifaldar í tölunum.</t>
  </si>
  <si>
    <t>Aflamark í hverri tegund er gefið upp í kg, magn er slægt þar sem það á við.</t>
  </si>
  <si>
    <t>Töflunni er raðað hæst til lægst eftir ÞÍG kg.</t>
  </si>
  <si>
    <t>Nr.</t>
  </si>
  <si>
    <t>Eigandi</t>
  </si>
  <si>
    <t>Póstfang</t>
  </si>
  <si>
    <t xml:space="preserve">Samtals ÞÍG
úthlutun kg. </t>
  </si>
  <si>
    <t>Hluftall % af
heild ÞÍG</t>
  </si>
  <si>
    <t>Samtals
úthlutun kg.</t>
  </si>
  <si>
    <t>Karfi/gullkarfi</t>
  </si>
  <si>
    <t>Brim hf.</t>
  </si>
  <si>
    <t>101 Reykjavík</t>
  </si>
  <si>
    <t>Samherji Ísland ehf.</t>
  </si>
  <si>
    <t>600 Akureyri</t>
  </si>
  <si>
    <t>FISK-Seafood ehf.</t>
  </si>
  <si>
    <t>550 Sauðárkrókur</t>
  </si>
  <si>
    <t>Þorbjörn hf.</t>
  </si>
  <si>
    <t>240 Grindavík</t>
  </si>
  <si>
    <t>Skinney-Þinganes hf.</t>
  </si>
  <si>
    <t>780 Höfn</t>
  </si>
  <si>
    <t>Rammi hf.</t>
  </si>
  <si>
    <t>580 Siglufjörður</t>
  </si>
  <si>
    <t>Vinnslustöðin hf.</t>
  </si>
  <si>
    <t>900 Vestmannaeyjar</t>
  </si>
  <si>
    <t>Vísir hf.</t>
  </si>
  <si>
    <t>Útgerðarfélag Reykjavíkur hf.</t>
  </si>
  <si>
    <t>Síldarvinnslan hf.</t>
  </si>
  <si>
    <t>740 Neskaupstaður</t>
  </si>
  <si>
    <t>Nesfiskur ehf.</t>
  </si>
  <si>
    <t>250 Garður</t>
  </si>
  <si>
    <t>Hraðfrystihúsið - Gunnvör hf.</t>
  </si>
  <si>
    <t>410 Hnífsdalur</t>
  </si>
  <si>
    <t>Ísfélag Vestmannaeyja hf.</t>
  </si>
  <si>
    <t>Gjögur hf.</t>
  </si>
  <si>
    <t>103 Reykjavík</t>
  </si>
  <si>
    <t>Útgerðarfélag Akureyringa ehf.</t>
  </si>
  <si>
    <t>Bergur-Huginn ehf.</t>
  </si>
  <si>
    <t>Jakob Valgeir ehf.</t>
  </si>
  <si>
    <t>415 Bolungarvík</t>
  </si>
  <si>
    <t>Loðnuvinnslan hf. Fáskrúðsfirði</t>
  </si>
  <si>
    <t>750 Fáskrúðsfjörður</t>
  </si>
  <si>
    <t>Ögurvík ehf.</t>
  </si>
  <si>
    <t>Hraðfrystihús Hellissands hf</t>
  </si>
  <si>
    <t>360 Hellissandur</t>
  </si>
  <si>
    <t>KG Fiskverkun ehf.</t>
  </si>
  <si>
    <t>Ós ehf.</t>
  </si>
  <si>
    <t>Eskja hf.</t>
  </si>
  <si>
    <t>735 Eskifjörður</t>
  </si>
  <si>
    <t>Fiskkaup hf.</t>
  </si>
  <si>
    <t>Guðmundur Runólfsson hf.</t>
  </si>
  <si>
    <t>350 Grundarfjörður</t>
  </si>
  <si>
    <t>Frosti ehf.</t>
  </si>
  <si>
    <t>610 Grenivík</t>
  </si>
  <si>
    <t>Oddi hf.</t>
  </si>
  <si>
    <t>450 Patreksfjörður</t>
  </si>
  <si>
    <t>Grunnur ehf.</t>
  </si>
  <si>
    <t>220 Hafnarfjörður</t>
  </si>
  <si>
    <t>GPG Seafood ehf.</t>
  </si>
  <si>
    <t>640 Húsavík</t>
  </si>
  <si>
    <t>Háaöxl ehf.</t>
  </si>
  <si>
    <t>Stakkavík ehf.</t>
  </si>
  <si>
    <t>Nesver ehf.</t>
  </si>
  <si>
    <t>Þórsnes ehf.</t>
  </si>
  <si>
    <t>340 Stykkishólmur</t>
  </si>
  <si>
    <t>Hjálmar ehf.</t>
  </si>
  <si>
    <t>Einhamar Seafood ehf.</t>
  </si>
  <si>
    <t>Þórsberg ehf.</t>
  </si>
  <si>
    <t>460 Tálknafjörður</t>
  </si>
  <si>
    <t>Útgerðarfélagið Vigur ehf.</t>
  </si>
  <si>
    <t>Saltver ehf.</t>
  </si>
  <si>
    <t>230 Keflavík</t>
  </si>
  <si>
    <t>Útgerðarfélagið Már ehf.</t>
  </si>
  <si>
    <t>Salting ehf.</t>
  </si>
  <si>
    <t>Bylgja VE 75 ehf</t>
  </si>
  <si>
    <t>Vestri ehf.</t>
  </si>
  <si>
    <t>Kleifar ehf.</t>
  </si>
  <si>
    <t>Kristinn J Friðþjófsson ehf</t>
  </si>
  <si>
    <t>Sæfell hf.</t>
  </si>
  <si>
    <t>Útnes ehf.</t>
  </si>
  <si>
    <t>Norðureyri ehf.</t>
  </si>
  <si>
    <t>430 Suðureyri</t>
  </si>
  <si>
    <t>Steinunn hf</t>
  </si>
  <si>
    <t>355 Ólafsvík</t>
  </si>
  <si>
    <t>Hásteinn ehf.</t>
  </si>
  <si>
    <t>270 Mosfellsbær</t>
  </si>
  <si>
    <t>agustson ehf.</t>
  </si>
  <si>
    <t>Soffanías Cecilsson ehf.</t>
  </si>
  <si>
    <t>Sjávarmál ehf.</t>
  </si>
  <si>
    <t>Frár ehf.</t>
  </si>
  <si>
    <t>Valafell ehf.</t>
  </si>
  <si>
    <t>Geir ehf.</t>
  </si>
  <si>
    <t>680 Þórshöfn</t>
  </si>
  <si>
    <t>Melnes ehf.</t>
  </si>
  <si>
    <t>Skarðsvík ehf.</t>
  </si>
  <si>
    <t>Dóri ehf</t>
  </si>
  <si>
    <t>Breiðavík ehf</t>
  </si>
  <si>
    <t>Sandbrún ehf</t>
  </si>
  <si>
    <t>Runólfur Hallfreðsson ehf.</t>
  </si>
  <si>
    <t>300 Akranes</t>
  </si>
  <si>
    <t>Sigurður Ólafsson ehf.</t>
  </si>
  <si>
    <t>Hafborg ehf.</t>
  </si>
  <si>
    <t>611 Grímsey</t>
  </si>
  <si>
    <t>Mýrarholt ehf.</t>
  </si>
  <si>
    <t>Guðbjartur ehf.</t>
  </si>
  <si>
    <t>Siglunes hf</t>
  </si>
  <si>
    <t>201 Kópavogur</t>
  </si>
  <si>
    <t>BESA ehf.</t>
  </si>
  <si>
    <t>Elvis ehf.</t>
  </si>
  <si>
    <t>Akraberg ehf.</t>
  </si>
  <si>
    <t>Bárður SH 81 ehf.</t>
  </si>
  <si>
    <t>356 Snæfellsbær</t>
  </si>
  <si>
    <t>Halldór fiskvinnsla ehf.</t>
  </si>
  <si>
    <t>685 Bakkafjörður</t>
  </si>
  <si>
    <t>Litlalón ehf</t>
  </si>
  <si>
    <t>Hidda ehf.</t>
  </si>
  <si>
    <t>Blakknes ehf.</t>
  </si>
  <si>
    <t>245 Sandgerði</t>
  </si>
  <si>
    <t>Nónvarða ehf</t>
  </si>
  <si>
    <t>Sólrún ehf.</t>
  </si>
  <si>
    <t>621 Dalvík</t>
  </si>
  <si>
    <t>Narfi ehf.</t>
  </si>
  <si>
    <t>Sverrisútgerðin ehf.</t>
  </si>
  <si>
    <t>Flugalda ehf</t>
  </si>
  <si>
    <t>400 Ísafjörður</t>
  </si>
  <si>
    <t>Manus ehf.</t>
  </si>
  <si>
    <t>200 Kópavogur</t>
  </si>
  <si>
    <t>Útgerðarfélagið Guðmundur ehf</t>
  </si>
  <si>
    <t>Kvika ehf,útgerð</t>
  </si>
  <si>
    <t>SE ehf.</t>
  </si>
  <si>
    <t>Útgerðarfélagið Dvergur hf.</t>
  </si>
  <si>
    <t>Dodda ehf.</t>
  </si>
  <si>
    <t>Útgerðarfélagið Haukur hf</t>
  </si>
  <si>
    <t>Tjaldtangi ehf.</t>
  </si>
  <si>
    <t>Hólmsteinn Helgason ehf</t>
  </si>
  <si>
    <t>675 Raufarhöfn</t>
  </si>
  <si>
    <t>Stefán R Einarsson</t>
  </si>
  <si>
    <t>170 Seltjarnarnes</t>
  </si>
  <si>
    <t>Sæbjörg ehf.</t>
  </si>
  <si>
    <t>Fiskverkun Kalla Sveins ehf.</t>
  </si>
  <si>
    <t>720 Borgarfjörður</t>
  </si>
  <si>
    <t>Huginn ehf.</t>
  </si>
  <si>
    <t>Stegla ehf</t>
  </si>
  <si>
    <t>Eyfreyjunes ehf</t>
  </si>
  <si>
    <t>765 Djúpivogur</t>
  </si>
  <si>
    <t>Útgerðarfélagið Skúli ehf.</t>
  </si>
  <si>
    <t>520 Drangsnes</t>
  </si>
  <si>
    <t>Önundur ehf.</t>
  </si>
  <si>
    <t>Hafnartangi ehf.</t>
  </si>
  <si>
    <t>221 Hafnarfjörður</t>
  </si>
  <si>
    <t>Fles ehf.</t>
  </si>
  <si>
    <t>Uggi fiskverkun ehf</t>
  </si>
  <si>
    <t>Vissa útgerð ehf.</t>
  </si>
  <si>
    <t>510 Hólmavík</t>
  </si>
  <si>
    <t>Gullrún ehf.</t>
  </si>
  <si>
    <t>760 Breiðdalsvík</t>
  </si>
  <si>
    <t>Erpur ehf</t>
  </si>
  <si>
    <t>ÞG 430 ehf.</t>
  </si>
  <si>
    <t>Maron ehf.</t>
  </si>
  <si>
    <t>232 Keflavík</t>
  </si>
  <si>
    <t>Hafsbrún ehf</t>
  </si>
  <si>
    <t>451 Patreksfjörður</t>
  </si>
  <si>
    <t>Bjartsýnn ehf</t>
  </si>
  <si>
    <t>Búlandstindur ehf.</t>
  </si>
  <si>
    <t>Útgerðarfélagið Stekkjavík ehf</t>
  </si>
  <si>
    <t>Ebbi-útgerð ehf.</t>
  </si>
  <si>
    <t>Krossi-útgerðarfélag ehf</t>
  </si>
  <si>
    <t>Kári Borgar ehf</t>
  </si>
  <si>
    <t>G.B. Magnússon ehf.</t>
  </si>
  <si>
    <t>112 Reykjavík</t>
  </si>
  <si>
    <t>Víkurver ehf.</t>
  </si>
  <si>
    <t>625 Ólafsfjörður</t>
  </si>
  <si>
    <t>Ölduós ehf.</t>
  </si>
  <si>
    <t>Máni ÁR70 ehf</t>
  </si>
  <si>
    <t>820 Eyrarbakki</t>
  </si>
  <si>
    <t>Oliver ehf.</t>
  </si>
  <si>
    <t>Hilmar Jónsson</t>
  </si>
  <si>
    <t>Fossholt ehf</t>
  </si>
  <si>
    <t>602 Akureyri</t>
  </si>
  <si>
    <t>Hrísey Seafood ehf.</t>
  </si>
  <si>
    <t>630 Hrísey</t>
  </si>
  <si>
    <t>Rifshólmi ehf.</t>
  </si>
  <si>
    <t>Óskar Karl Guðmundsson</t>
  </si>
  <si>
    <t>Ingibjörg ehf.</t>
  </si>
  <si>
    <t>AGS ehf.</t>
  </si>
  <si>
    <t>ST 2 ehf</t>
  </si>
  <si>
    <t>Eiður Ólafsson ehf.</t>
  </si>
  <si>
    <t>Njörður ehf.</t>
  </si>
  <si>
    <t>Óskar Skúlason</t>
  </si>
  <si>
    <t>Sæný ehf.</t>
  </si>
  <si>
    <t>815 Þorlákshöfn</t>
  </si>
  <si>
    <t>Skarfaklettur ehf.</t>
  </si>
  <si>
    <t>210 Garðabær</t>
  </si>
  <si>
    <t>G.Ben útgerðarfélag ehf.</t>
  </si>
  <si>
    <t>Faxavík ehf</t>
  </si>
  <si>
    <t>Már SU 145 ehf.</t>
  </si>
  <si>
    <t>Hróatildur ehf.</t>
  </si>
  <si>
    <t>Víkurhraun ehf</t>
  </si>
  <si>
    <t>HH útgerð ehf</t>
  </si>
  <si>
    <t>Háigarður ehf</t>
  </si>
  <si>
    <t>Hólmi NS-56 ehf.</t>
  </si>
  <si>
    <t>690 Vopnafjörður</t>
  </si>
  <si>
    <t>Útgerðarfélagið Kári ehf.</t>
  </si>
  <si>
    <t>Útgerðarfélagið Gummi ehf</t>
  </si>
  <si>
    <t>Litli Tindur ehf</t>
  </si>
  <si>
    <t>Uggi útgerðarfélag ehf</t>
  </si>
  <si>
    <t>Útgerðarfélagið Hellisey ehf</t>
  </si>
  <si>
    <t>Steindór Kristinn Oliversson</t>
  </si>
  <si>
    <t>Blikaberg ehf.</t>
  </si>
  <si>
    <t>Pjakkur ehf</t>
  </si>
  <si>
    <t>425 Flateyri</t>
  </si>
  <si>
    <t>Útgerðarfélagið Hólmar ehf.</t>
  </si>
  <si>
    <t>Garraútgerðin ehf.</t>
  </si>
  <si>
    <t>Hafskip slf.</t>
  </si>
  <si>
    <t>Hróðgeir hvíti ehf.</t>
  </si>
  <si>
    <t>Leifur Einar Einarsson</t>
  </si>
  <si>
    <t>203 Kópavogur</t>
  </si>
  <si>
    <t>Óskar &amp; synir ehf</t>
  </si>
  <si>
    <t>620 Dalvík</t>
  </si>
  <si>
    <t>Sigurður Kristján Garðarsson</t>
  </si>
  <si>
    <t>Útgerðarfélagið Sæfari ehf.</t>
  </si>
  <si>
    <t>551 Sauðárkrókur</t>
  </si>
  <si>
    <t>Von SH ehf.</t>
  </si>
  <si>
    <t>Nónvík ehf.</t>
  </si>
  <si>
    <t>Gletta litla ehf.</t>
  </si>
  <si>
    <t>Vík ehf útgerð</t>
  </si>
  <si>
    <t>545 Skagaströnd</t>
  </si>
  <si>
    <t>Útgerðarfélagið Glaumur ehf</t>
  </si>
  <si>
    <t>Gunnar Berg Ólafsson</t>
  </si>
  <si>
    <t>Fuglberg ehf.</t>
  </si>
  <si>
    <t>ÞorI hf.</t>
  </si>
  <si>
    <t>Taugar ehf</t>
  </si>
  <si>
    <t>Útgerðafélagið Stafnsnes ehf.</t>
  </si>
  <si>
    <t>Útgerðarfélagið Mávur ehf.</t>
  </si>
  <si>
    <t>Glær ehf</t>
  </si>
  <si>
    <t>Fagravík ehf.</t>
  </si>
  <si>
    <t>260 Njarðvík</t>
  </si>
  <si>
    <t>Brattanes ehf.</t>
  </si>
  <si>
    <t>Helga ÞH ehf.</t>
  </si>
  <si>
    <t>670 Kópasker</t>
  </si>
  <si>
    <t>Njáll SU-8 ehf</t>
  </si>
  <si>
    <t>Guggan ehf</t>
  </si>
  <si>
    <t>Útgerðarfélagið Djúpavík ehf.</t>
  </si>
  <si>
    <t>Gunnar Gunnarsson ehf.</t>
  </si>
  <si>
    <t>Áróra ehf</t>
  </si>
  <si>
    <t>524 Norðurfjörður</t>
  </si>
  <si>
    <t>Skíði EA 666 ehf</t>
  </si>
  <si>
    <t>Æður ehf</t>
  </si>
  <si>
    <t>Útgerðarfélagið Völundur slf.</t>
  </si>
  <si>
    <t>105 Reykjavík</t>
  </si>
  <si>
    <t>Merki ehf</t>
  </si>
  <si>
    <t>Árni Helgason ehf.</t>
  </si>
  <si>
    <t>AG eignir ehf.</t>
  </si>
  <si>
    <t>Peð ehf</t>
  </si>
  <si>
    <t>Heimskautssport ehf</t>
  </si>
  <si>
    <t>Sigurður Kristjánsson</t>
  </si>
  <si>
    <t>Lea RE 171 slf.</t>
  </si>
  <si>
    <t>Vogur ehf</t>
  </si>
  <si>
    <t>Búi Bjarnason</t>
  </si>
  <si>
    <t>Útgerðarfélagið Geysir ehf.</t>
  </si>
  <si>
    <t>Hraunhöfn-Lavaport ehf</t>
  </si>
  <si>
    <t>K Sigurðsson ehf.</t>
  </si>
  <si>
    <t>Rán ehf</t>
  </si>
  <si>
    <t>Skak ehf.</t>
  </si>
  <si>
    <t>Sigurey ehf.</t>
  </si>
  <si>
    <t>Þráinn Sigurðsson ehf</t>
  </si>
  <si>
    <t>Baltic útgerð ehf.</t>
  </si>
  <si>
    <t>Sigurður Skagfjörð Ingimarsson</t>
  </si>
  <si>
    <t>860 Hvolsvöllur</t>
  </si>
  <si>
    <t>Ingólfur F Geirdal ehf.</t>
  </si>
  <si>
    <t>Glifsa ehf.</t>
  </si>
  <si>
    <t>Bjarnarnes ehf.</t>
  </si>
  <si>
    <t>SH-204 ehf.</t>
  </si>
  <si>
    <t>Hafurð ehf.</t>
  </si>
  <si>
    <t>Verk ehf.</t>
  </si>
  <si>
    <t>Garðar Haukur Steingrímsson</t>
  </si>
  <si>
    <t>Nesfell ehf</t>
  </si>
  <si>
    <t>Sólsker ehf</t>
  </si>
  <si>
    <t>Bogi Ingvar Traustason</t>
  </si>
  <si>
    <t>Þristur BA-5 ehf</t>
  </si>
  <si>
    <t>SH 225 ehf.</t>
  </si>
  <si>
    <t>Valdi ehf</t>
  </si>
  <si>
    <t>SV 1 ehf.</t>
  </si>
  <si>
    <t>Stjáni ehf.</t>
  </si>
  <si>
    <t>Páll Ágústsson ehf.</t>
  </si>
  <si>
    <t>710 Seyðisfjörður</t>
  </si>
  <si>
    <t>HG Uggi ehf.</t>
  </si>
  <si>
    <t>Stefán Árni Arngrímsson</t>
  </si>
  <si>
    <t>Grindjáni ehf.</t>
  </si>
  <si>
    <t>Magnús Þórarinn Ólafsson</t>
  </si>
  <si>
    <t>310 Borgarnes</t>
  </si>
  <si>
    <t>Erling Ómar Guðmundsson</t>
  </si>
  <si>
    <t>Útgerðarfélagið Víkingur ehf.</t>
  </si>
  <si>
    <t>Hafbakki ehf</t>
  </si>
  <si>
    <t>Ís 47 ehf.</t>
  </si>
  <si>
    <t>Gísli Þórarinsson ehf</t>
  </si>
  <si>
    <t>800 Selfoss</t>
  </si>
  <si>
    <t>Jóhann Guðfinnsson</t>
  </si>
  <si>
    <t>Ragnar G Guðmundsson</t>
  </si>
  <si>
    <t>Útgerðarfélagið Burst ehf.</t>
  </si>
  <si>
    <t>190 Vogar</t>
  </si>
  <si>
    <t>Selasteinn ehf</t>
  </si>
  <si>
    <t>Ba-337 ehf</t>
  </si>
  <si>
    <t>GRG útgerð ehf</t>
  </si>
  <si>
    <t>Örn Trausti Hjaltason</t>
  </si>
  <si>
    <t>Haukafell ehf.</t>
  </si>
  <si>
    <t>Hafsær ehf.</t>
  </si>
  <si>
    <t>Jóhann Jónsson</t>
  </si>
  <si>
    <t>Árni Sigtryggsson</t>
  </si>
  <si>
    <t>Smáskel ehf</t>
  </si>
  <si>
    <t>Austurtangi ehf</t>
  </si>
  <si>
    <t>Hvítingur ehf</t>
  </si>
  <si>
    <t>Brimsvala ehf</t>
  </si>
  <si>
    <t>109 Reykjavík</t>
  </si>
  <si>
    <t>Ormur ehf.</t>
  </si>
  <si>
    <t>Víkurfiskur ehf.</t>
  </si>
  <si>
    <t>Gunnar Steingrímsson</t>
  </si>
  <si>
    <t>570 Fljót</t>
  </si>
  <si>
    <t>Besti Bóndinn ehf.</t>
  </si>
  <si>
    <t>Litla Milljón ehf.</t>
  </si>
  <si>
    <t>5923 ehf.</t>
  </si>
  <si>
    <t>Hafnarnes VER hf.</t>
  </si>
  <si>
    <t>Haförn SU 42 ehf</t>
  </si>
  <si>
    <t>715 Mjóifjörður</t>
  </si>
  <si>
    <t>BG nes ehf.</t>
  </si>
  <si>
    <t>Útgerðarfélagið Upphaf ehf.</t>
  </si>
  <si>
    <t>Barmur ehf.</t>
  </si>
  <si>
    <t>Grandalaus ehf.</t>
  </si>
  <si>
    <t>AK 88 ehf.</t>
  </si>
  <si>
    <t>Sigurvin ehf</t>
  </si>
  <si>
    <t>Rakel ehf.</t>
  </si>
  <si>
    <t>Sandá ehf.</t>
  </si>
  <si>
    <t>Fljótir flutningar ehf.</t>
  </si>
  <si>
    <t>Sævík ehf.</t>
  </si>
  <si>
    <t>Stafey ehf.</t>
  </si>
  <si>
    <t>Guðjón Atli Steingrímsson</t>
  </si>
  <si>
    <t>Thompson ehf.</t>
  </si>
  <si>
    <t>Strandfiskur ehf.</t>
  </si>
  <si>
    <t>Ásver ehf</t>
  </si>
  <si>
    <t>540 Blönduós</t>
  </si>
  <si>
    <t>Krókaleiðir ehf.</t>
  </si>
  <si>
    <t>Elín ÞH-82 ehf</t>
  </si>
  <si>
    <t>Siggi Odds ehf.</t>
  </si>
  <si>
    <t>Lómagnúpur ehf</t>
  </si>
  <si>
    <t>Rimma ehf.</t>
  </si>
  <si>
    <t>Anný Kastala ehf</t>
  </si>
  <si>
    <t>Hálsasker ehf.</t>
  </si>
  <si>
    <t>Bakur ehf.</t>
  </si>
  <si>
    <t>755 Stöðvarfjörður</t>
  </si>
  <si>
    <t>Hrafnakambur ehf</t>
  </si>
  <si>
    <t>Æðarsker ehf.</t>
  </si>
  <si>
    <t>671 Kópasker</t>
  </si>
  <si>
    <t>Útgerðarfélag Íslands ehf.</t>
  </si>
  <si>
    <t>108 Reykjavík</t>
  </si>
  <si>
    <t>Dalborg útgerð ehf</t>
  </si>
  <si>
    <t>Hábjörg ehf.</t>
  </si>
  <si>
    <t>GunGum ehf.</t>
  </si>
  <si>
    <t>Krókfiskur ehf</t>
  </si>
  <si>
    <t>RSG útgerð ehf.</t>
  </si>
  <si>
    <t>Tómas H Hauksson</t>
  </si>
  <si>
    <t>110 Reykjavík</t>
  </si>
  <si>
    <t>Sólberg ehf.</t>
  </si>
  <si>
    <t>Grönvold ehf</t>
  </si>
  <si>
    <t>Hartmann Kristjánsson</t>
  </si>
  <si>
    <t>Páley ehf.</t>
  </si>
  <si>
    <t>Stakkfell útgerð ehf.</t>
  </si>
  <si>
    <t>Útgerðarfélagið Heiðardalur ehf</t>
  </si>
  <si>
    <t>Arabella ehf.</t>
  </si>
  <si>
    <t>Siggi Bjartar ehf</t>
  </si>
  <si>
    <t>HU-16 ehf.</t>
  </si>
  <si>
    <t>Lífsbjörg ehf.</t>
  </si>
  <si>
    <t>Birkir Rúnar Jóhannsson</t>
  </si>
  <si>
    <t>Blær HU ehf.</t>
  </si>
  <si>
    <t>Harður ehf</t>
  </si>
  <si>
    <t>Jónas Þór Einarsson</t>
  </si>
  <si>
    <t>565 Hofsós</t>
  </si>
  <si>
    <t>Jökulheimar ehf.</t>
  </si>
  <si>
    <t>Whales Hauganes ehf.</t>
  </si>
  <si>
    <t>Andri Viðar Víglundsson</t>
  </si>
  <si>
    <t>Börkur frændi ehf.</t>
  </si>
  <si>
    <t>GML útgerð ehf.</t>
  </si>
  <si>
    <t>Gnýr HU-14,útgerð ehf.</t>
  </si>
  <si>
    <t>Reynir Karlsson</t>
  </si>
  <si>
    <t>Kussungur 2 ehf.</t>
  </si>
  <si>
    <t>Svilar ehf.</t>
  </si>
  <si>
    <t>Útgerðarfélagið Dagur ehf.</t>
  </si>
  <si>
    <t>HAS ehf.</t>
  </si>
  <si>
    <t>Marsibil ehf.</t>
  </si>
  <si>
    <t>Lárus Franz Hallfreðsson</t>
  </si>
  <si>
    <t>Steingrímur Sigmar Svavarsson</t>
  </si>
  <si>
    <t>603 Akureyri</t>
  </si>
  <si>
    <t>Nikolai Vakunov</t>
  </si>
  <si>
    <t>ÁVM útgerð ehf</t>
  </si>
  <si>
    <t>Útgerðarfélagið Ískrókur ehf.</t>
  </si>
  <si>
    <t>Útgerðarfélagið Þytur ehf</t>
  </si>
  <si>
    <t>Skáley ehf.</t>
  </si>
  <si>
    <t>566 Hofsós</t>
  </si>
  <si>
    <t>SJ útgerð ehf</t>
  </si>
  <si>
    <t>Ágústa ehf.</t>
  </si>
  <si>
    <t>BBH útgerð ehf.</t>
  </si>
  <si>
    <t>530 Hvammstangi</t>
  </si>
  <si>
    <t>Rafmáni ehf.</t>
  </si>
  <si>
    <t>730 Reyðarfjörður</t>
  </si>
  <si>
    <t>Elva Björg ehf</t>
  </si>
  <si>
    <t>Gotti ehf.</t>
  </si>
  <si>
    <t>GO Nesið ehf.</t>
  </si>
  <si>
    <t>Brík ehf.</t>
  </si>
  <si>
    <t>Lilla SH 116 ehf</t>
  </si>
  <si>
    <t>Úthlutað aflamark eftir heimahöfnum í upphafi fiskveiðiárs 2021/2022</t>
  </si>
  <si>
    <t>Höfn</t>
  </si>
  <si>
    <t>Heimahöfn</t>
  </si>
  <si>
    <t>Útg.fl.</t>
  </si>
  <si>
    <t>Útgerðarflokkur</t>
  </si>
  <si>
    <t>ÞÍG kg.</t>
  </si>
  <si>
    <t>Hlutfall</t>
  </si>
  <si>
    <t>Samtals kg.</t>
  </si>
  <si>
    <t>Vestmannaeyjar</t>
  </si>
  <si>
    <t>Skuttogari</t>
  </si>
  <si>
    <t>Skip með aflamark</t>
  </si>
  <si>
    <t>Krókaaflamarksbátur</t>
  </si>
  <si>
    <t>Stokkseyri</t>
  </si>
  <si>
    <t>Eyrarbakki</t>
  </si>
  <si>
    <t>Smábátur með aflamark</t>
  </si>
  <si>
    <t>Þorlákshöfn</t>
  </si>
  <si>
    <t>Aflamarksheimild</t>
  </si>
  <si>
    <t>Grindavík</t>
  </si>
  <si>
    <t>Sandgerði</t>
  </si>
  <si>
    <t>Garður</t>
  </si>
  <si>
    <t>Keflavík</t>
  </si>
  <si>
    <t>Njarðvík</t>
  </si>
  <si>
    <t>Vogar</t>
  </si>
  <si>
    <t>Hafnarfjörður</t>
  </si>
  <si>
    <t>Kópavogur</t>
  </si>
  <si>
    <t>Reykjavík</t>
  </si>
  <si>
    <t>Akranes</t>
  </si>
  <si>
    <t>Borgarnes</t>
  </si>
  <si>
    <t>Arnarstapi</t>
  </si>
  <si>
    <t>Hellissandur</t>
  </si>
  <si>
    <t>Rif</t>
  </si>
  <si>
    <t>Ólafsvík</t>
  </si>
  <si>
    <t>Grundarfjörður</t>
  </si>
  <si>
    <t>Krókaaflamarksheimild</t>
  </si>
  <si>
    <t>Stykkishólmur</t>
  </si>
  <si>
    <t xml:space="preserve">Brjánslækur </t>
  </si>
  <si>
    <t>Patreksfjörður</t>
  </si>
  <si>
    <t>Tálknafjörður</t>
  </si>
  <si>
    <t>Bíldudalur</t>
  </si>
  <si>
    <t>Þingeyri</t>
  </si>
  <si>
    <t>Flateyri</t>
  </si>
  <si>
    <t>Suðureyri</t>
  </si>
  <si>
    <t>Bolungarvík</t>
  </si>
  <si>
    <t>Hnífsdalur</t>
  </si>
  <si>
    <t>Ísafjörður</t>
  </si>
  <si>
    <t>Súðavík</t>
  </si>
  <si>
    <t xml:space="preserve">Norðurfjörður </t>
  </si>
  <si>
    <t>Drangsnes</t>
  </si>
  <si>
    <t>Hólmavík</t>
  </si>
  <si>
    <t>Hvammstangi</t>
  </si>
  <si>
    <t>Blönduós</t>
  </si>
  <si>
    <t>Skagaströnd</t>
  </si>
  <si>
    <t>Sauðárkrókur</t>
  </si>
  <si>
    <t>Hofsós</t>
  </si>
  <si>
    <t>Siglufjörður</t>
  </si>
  <si>
    <t>Ólafsfjörður</t>
  </si>
  <si>
    <t>Grímsey</t>
  </si>
  <si>
    <t>Hrísey</t>
  </si>
  <si>
    <t>Dalvík</t>
  </si>
  <si>
    <t>Árskógssandur</t>
  </si>
  <si>
    <t>Hauganes</t>
  </si>
  <si>
    <t>Núllflokkur</t>
  </si>
  <si>
    <t>Akureyri</t>
  </si>
  <si>
    <t>Grenivík</t>
  </si>
  <si>
    <t>Húsavík</t>
  </si>
  <si>
    <t>Kópasker</t>
  </si>
  <si>
    <t>Raufarhöfn</t>
  </si>
  <si>
    <t>Þórshöfn</t>
  </si>
  <si>
    <t>Bakkafjörður</t>
  </si>
  <si>
    <t>Vopnafjörður</t>
  </si>
  <si>
    <t>Borgarfjörður Eystri</t>
  </si>
  <si>
    <t>Seyðisfjörður</t>
  </si>
  <si>
    <t>Mjóifjörður</t>
  </si>
  <si>
    <t>Neskaupstaður</t>
  </si>
  <si>
    <t>Eskifjörður</t>
  </si>
  <si>
    <t>Fáskrúðsfjörður</t>
  </si>
  <si>
    <t>Stöðvarfjörður</t>
  </si>
  <si>
    <t>Breiðdalsvík</t>
  </si>
  <si>
    <t>Djúpivogur</t>
  </si>
  <si>
    <t>Hornafjörður</t>
  </si>
  <si>
    <t>Reyðarfjörður</t>
  </si>
  <si>
    <t>Fjöldi skipa sem fengu úthlutað aflaheimildum þann 1. september 2020 og 2021</t>
  </si>
  <si>
    <t>Útg.flokkar</t>
  </si>
  <si>
    <t>Talning</t>
  </si>
  <si>
    <t>Aflamarksskip</t>
  </si>
  <si>
    <t>Krókaaflamarksbátar</t>
  </si>
  <si>
    <t>Alls</t>
  </si>
  <si>
    <t>Úthlutað aflamark 2021/2022 í hverri kvótategund í kg. miðað við stærð skipa.</t>
  </si>
  <si>
    <t>Magn kg.</t>
  </si>
  <si>
    <t>Magn kg.
&lt; 15 mtr. &lt; 30 brtn.</t>
  </si>
  <si>
    <t>Magn kg.
&gt;= 15 mtr. &gt;= 30 brtn.</t>
  </si>
  <si>
    <t>1 Samtals</t>
  </si>
  <si>
    <t>5 Samtals</t>
  </si>
  <si>
    <t>7 Samtals</t>
  </si>
  <si>
    <t>11 Samtals</t>
  </si>
  <si>
    <t>13 Samtals</t>
  </si>
  <si>
    <t>17 Samtals</t>
  </si>
  <si>
    <t>19 Samtals</t>
  </si>
  <si>
    <t>21 Samtals</t>
  </si>
  <si>
    <t>23 Samtals</t>
  </si>
  <si>
    <t>25 Samtals</t>
  </si>
  <si>
    <t>27 Samtals</t>
  </si>
  <si>
    <t>31 Samtals</t>
  </si>
  <si>
    <t>33 Samtals</t>
  </si>
  <si>
    <t>35 Samtals</t>
  </si>
  <si>
    <t>37 Samtals</t>
  </si>
  <si>
    <t>38 Samtals</t>
  </si>
  <si>
    <t>41 Samtals</t>
  </si>
  <si>
    <t>42 Samtals</t>
  </si>
  <si>
    <t>43 Samtals</t>
  </si>
  <si>
    <t>45 Samtals</t>
  </si>
  <si>
    <t>47 Samtals</t>
  </si>
  <si>
    <t>55 Samtals</t>
  </si>
  <si>
    <t>57 Samtals</t>
  </si>
  <si>
    <t>59 Samtals</t>
  </si>
  <si>
    <t>61 Samtals</t>
  </si>
  <si>
    <t>63 Samtals</t>
  </si>
  <si>
    <t>65 Samtals</t>
  </si>
  <si>
    <t>67 Samtals</t>
  </si>
  <si>
    <t>69 Samtals</t>
  </si>
  <si>
    <t>71 Samtals</t>
  </si>
  <si>
    <t>73 Samtals</t>
  </si>
  <si>
    <t>75 Samtals</t>
  </si>
  <si>
    <t>77 Samtals</t>
  </si>
  <si>
    <t>79 Samtals</t>
  </si>
  <si>
    <t>81 Samtals</t>
  </si>
  <si>
    <t>83 Samtals</t>
  </si>
  <si>
    <t>85 Samtals</t>
  </si>
  <si>
    <t>87 Samtals</t>
  </si>
  <si>
    <t>89 Samtals</t>
  </si>
  <si>
    <t>91 Samtals</t>
  </si>
  <si>
    <t>93 Samtals</t>
  </si>
  <si>
    <t>95 Samtals</t>
  </si>
  <si>
    <t>97 Samtals</t>
  </si>
  <si>
    <t>99 Samtals</t>
  </si>
  <si>
    <t>101 Samtals</t>
  </si>
  <si>
    <t>103 Samtals</t>
  </si>
  <si>
    <t>104 Samtals</t>
  </si>
  <si>
    <t>107 Samtals</t>
  </si>
  <si>
    <t>111 Samtals</t>
  </si>
  <si>
    <t>115 Samtals</t>
  </si>
  <si>
    <t>117 Samtals</t>
  </si>
  <si>
    <t>119 Samtals</t>
  </si>
  <si>
    <t>121 Samtals</t>
  </si>
  <si>
    <t>123 Samtals</t>
  </si>
  <si>
    <t>125 Samtals</t>
  </si>
  <si>
    <t>129 Samtals</t>
  </si>
  <si>
    <t>131 Samtals</t>
  </si>
  <si>
    <t>133 Samtals</t>
  </si>
  <si>
    <t>135 Samtals</t>
  </si>
  <si>
    <t>137 Samtals</t>
  </si>
  <si>
    <t>141 Samtals</t>
  </si>
  <si>
    <t>143 Samtals</t>
  </si>
  <si>
    <t>145 Samtals</t>
  </si>
  <si>
    <t>147 Samtals</t>
  </si>
  <si>
    <t>149 Samtals</t>
  </si>
  <si>
    <t>139 Samtals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</si>
</sst>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name val="Arial"/>
      <family val="2"/>
    </font>
    <font>
      <b/>
      <sz val="14"/>
      <color indexed="8"/>
      <name val="Arial"/>
      <family val="2"/>
    </font>
    <font>
      <i/>
      <sz val="8"/>
      <color indexed="8"/>
      <name val="Arial"/>
      <family val="2"/>
    </font>
    <font>
      <b/>
      <sz val="11"/>
      <color rgb="FFFF0000"/>
      <name val="Arial"/>
      <family val="2"/>
    </font>
    <font>
      <b/>
      <sz val="14"/>
      <color theme="1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b/>
      <i/>
      <sz val="10"/>
      <name val="Tahoma"/>
      <family val="2"/>
    </font>
    <font>
      <b/>
      <u/>
      <sz val="14"/>
      <color indexed="8"/>
      <name val="Arial"/>
      <family val="2"/>
    </font>
    <font>
      <i/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/>
  </cellStyleXfs>
  <cellXfs count="59">
    <xf numFmtId="0" fontId="0" fillId="0" borderId="0" xfId="0"/>
    <xf numFmtId="0" fontId="6" fillId="2" borderId="0" xfId="3" applyFont="1" applyFill="1" applyAlignment="1">
      <alignment vertical="center"/>
    </xf>
    <xf numFmtId="3" fontId="0" fillId="0" borderId="0" xfId="0" applyNumberFormat="1"/>
    <xf numFmtId="10" fontId="0" fillId="0" borderId="0" xfId="0" applyNumberFormat="1"/>
    <xf numFmtId="0" fontId="7" fillId="2" borderId="0" xfId="3" applyFont="1" applyFill="1" applyAlignment="1">
      <alignment vertical="center"/>
    </xf>
    <xf numFmtId="4" fontId="0" fillId="0" borderId="0" xfId="0" applyNumberFormat="1"/>
    <xf numFmtId="3" fontId="8" fillId="0" borderId="0" xfId="0" applyNumberFormat="1" applyFont="1"/>
    <xf numFmtId="0" fontId="3" fillId="0" borderId="0" xfId="0" applyFont="1"/>
    <xf numFmtId="0" fontId="4" fillId="0" borderId="0" xfId="2"/>
    <xf numFmtId="0" fontId="9" fillId="4" borderId="0" xfId="0" applyFont="1" applyFill="1" applyAlignment="1">
      <alignment vertical="center"/>
    </xf>
    <xf numFmtId="3" fontId="3" fillId="0" borderId="0" xfId="0" applyNumberFormat="1" applyFont="1"/>
    <xf numFmtId="0" fontId="10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8" fillId="0" borderId="2" xfId="0" applyFont="1" applyBorder="1" applyAlignment="1">
      <alignment horizontal="right"/>
    </xf>
    <xf numFmtId="4" fontId="8" fillId="0" borderId="2" xfId="0" applyNumberFormat="1" applyFont="1" applyBorder="1" applyAlignment="1">
      <alignment horizontal="center"/>
    </xf>
    <xf numFmtId="0" fontId="12" fillId="4" borderId="0" xfId="0" applyFont="1" applyFill="1" applyAlignment="1">
      <alignment vertical="center"/>
    </xf>
    <xf numFmtId="3" fontId="3" fillId="0" borderId="1" xfId="0" applyNumberFormat="1" applyFont="1" applyBorder="1"/>
    <xf numFmtId="10" fontId="8" fillId="0" borderId="1" xfId="1" applyNumberFormat="1" applyFont="1" applyBorder="1"/>
    <xf numFmtId="0" fontId="3" fillId="5" borderId="1" xfId="0" applyFont="1" applyFill="1" applyBorder="1" applyAlignment="1">
      <alignment horizontal="left" vertical="center"/>
    </xf>
    <xf numFmtId="3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/>
    <xf numFmtId="0" fontId="0" fillId="0" borderId="1" xfId="0" applyBorder="1"/>
    <xf numFmtId="3" fontId="0" fillId="0" borderId="1" xfId="0" applyNumberFormat="1" applyBorder="1"/>
    <xf numFmtId="0" fontId="3" fillId="5" borderId="3" xfId="0" applyFont="1" applyFill="1" applyBorder="1" applyAlignment="1">
      <alignment horizontal="right"/>
    </xf>
    <xf numFmtId="3" fontId="3" fillId="5" borderId="1" xfId="0" applyNumberFormat="1" applyFont="1" applyFill="1" applyBorder="1" applyAlignment="1">
      <alignment horizontal="right"/>
    </xf>
    <xf numFmtId="0" fontId="13" fillId="2" borderId="0" xfId="4" applyFont="1" applyFill="1" applyAlignment="1">
      <alignment vertical="center"/>
    </xf>
    <xf numFmtId="10" fontId="8" fillId="0" borderId="0" xfId="1" applyNumberFormat="1" applyFont="1"/>
    <xf numFmtId="0" fontId="14" fillId="2" borderId="0" xfId="4" applyFont="1" applyFill="1" applyAlignment="1">
      <alignment vertical="center"/>
    </xf>
    <xf numFmtId="0" fontId="0" fillId="0" borderId="0" xfId="0" applyAlignment="1">
      <alignment horizontal="center"/>
    </xf>
    <xf numFmtId="10" fontId="8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right"/>
    </xf>
    <xf numFmtId="4" fontId="8" fillId="0" borderId="1" xfId="0" applyNumberFormat="1" applyFont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10" fontId="8" fillId="5" borderId="1" xfId="1" applyNumberFormat="1" applyFont="1" applyFill="1" applyBorder="1" applyAlignment="1">
      <alignment horizontal="center"/>
    </xf>
    <xf numFmtId="0" fontId="3" fillId="5" borderId="1" xfId="0" applyFont="1" applyFill="1" applyBorder="1"/>
    <xf numFmtId="3" fontId="3" fillId="5" borderId="1" xfId="0" applyNumberFormat="1" applyFont="1" applyFill="1" applyBorder="1"/>
    <xf numFmtId="10" fontId="8" fillId="5" borderId="1" xfId="1" applyNumberFormat="1" applyFont="1" applyFill="1" applyBorder="1"/>
    <xf numFmtId="0" fontId="3" fillId="5" borderId="1" xfId="0" applyFont="1" applyFill="1" applyBorder="1" applyAlignment="1">
      <alignment horizontal="right"/>
    </xf>
    <xf numFmtId="0" fontId="15" fillId="4" borderId="0" xfId="0" applyFont="1" applyFill="1"/>
    <xf numFmtId="0" fontId="16" fillId="4" borderId="0" xfId="0" applyFont="1" applyFill="1" applyAlignment="1">
      <alignment vertical="center"/>
    </xf>
    <xf numFmtId="0" fontId="17" fillId="5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vertical="center"/>
    </xf>
    <xf numFmtId="0" fontId="0" fillId="4" borderId="1" xfId="0" applyFill="1" applyBorder="1"/>
    <xf numFmtId="0" fontId="17" fillId="4" borderId="1" xfId="0" applyFont="1" applyFill="1" applyBorder="1" applyAlignment="1">
      <alignment horizontal="right" vertical="center"/>
    </xf>
    <xf numFmtId="0" fontId="3" fillId="4" borderId="1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</cellXfs>
  <cellStyles count="5">
    <cellStyle name="Comma 2" xfId="4" xr:uid="{3F60E056-E034-495E-9EF1-28430B0DA52C}"/>
    <cellStyle name="Hyperlink" xfId="2" builtinId="8"/>
    <cellStyle name="Normal" xfId="0" builtinId="0"/>
    <cellStyle name="Normal 2" xfId="3" xr:uid="{7A356B0B-347C-448A-BED4-1E68CE930236}"/>
    <cellStyle name="Percent" xfId="1" builtinId="5"/>
  </cellStyles>
  <dxfs count="22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none"/>
      </font>
      <numFmt numFmtId="3" formatCode="#,##0"/>
    </dxf>
    <dxf>
      <font>
        <b/>
        <strike val="0"/>
        <outline val="0"/>
        <shadow val="0"/>
        <u val="none"/>
        <vertAlign val="baseline"/>
        <sz val="11"/>
        <color rgb="FFFF0000"/>
        <name val="Arial"/>
        <family val="2"/>
        <scheme val="none"/>
      </font>
      <numFmt numFmtId="3" formatCode="#,##0"/>
    </dxf>
    <dxf>
      <numFmt numFmtId="4" formatCode="#,##0.0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3B697-B60F-413F-82FB-E7598B8C2BA5}" name="Table2" displayName="Table2" ref="A3:I25" totalsRowCount="1">
  <autoFilter ref="A3:I24" xr:uid="{5902BABC-236B-40A2-8B3A-BA578B4164E4}"/>
  <sortState xmlns:xlrd2="http://schemas.microsoft.com/office/spreadsheetml/2017/richdata2" ref="A4:I24">
    <sortCondition ref="A3:A24"/>
  </sortState>
  <tableColumns count="9">
    <tableColumn id="3" xr3:uid="{544894AA-4F89-4DF3-A1E1-ABD9201A1132}" name="Kvteg." totalsRowLabel="Samtals"/>
    <tableColumn id="4" xr3:uid="{9559D39C-4EB7-4735-97E8-8B7BD5E977FC}" name="Kvótategund"/>
    <tableColumn id="5" xr3:uid="{A2877A23-39BE-40A9-826D-14236C4DF01B}" name="Óslægt tn." totalsRowFunction="sum" dataDxfId="21" totalsRowDxfId="20"/>
    <tableColumn id="6" xr3:uid="{9EDDD464-31FE-4166-972A-25987D8E6777}" name="Slæ.stuð." dataDxfId="19"/>
    <tableColumn id="7" xr3:uid="{CEA0A10A-00D8-4A5D-9EBC-F5CED67EF168}" name="Slægt tn." totalsRowFunction="sum" dataDxfId="18" totalsRowDxfId="17"/>
    <tableColumn id="8" xr3:uid="{79E39B1B-601C-42EB-94CF-6B3DBD892913}" name="ÞÍG stuð." dataDxfId="16"/>
    <tableColumn id="9" xr3:uid="{9ED789B2-FC58-4C0C-99C5-D27107D6368C}" name="Úthl. ÞÍG tn." totalsRowFunction="sum" dataDxfId="15" totalsRowDxfId="14"/>
    <tableColumn id="10" xr3:uid="{66D96A1E-7B85-4718-89C3-082129DBF8F5}" name="Leyfilegur afli tn." totalsRowFunction="sum" dataDxfId="13" totalsRowDxfId="12"/>
    <tableColumn id="11" xr3:uid="{877513E8-52C6-4D2B-B0A4-B60FDC2689A3}" name="3. mgr. 8 gr. 5,30% tn." totalsRowFunction="sum" dataDxfId="11" totalsRow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A85690-FB0A-4D4D-B2C9-24A62C0EEC96}" name="Table14" displayName="Table14" ref="A3:F25" totalsRowCount="1" headerRowBorderDxfId="9" tableBorderDxfId="8">
  <autoFilter ref="A3:F24" xr:uid="{E7A0C72E-D682-480F-80B4-845EA40982B9}"/>
  <tableColumns count="6">
    <tableColumn id="1" xr3:uid="{11CCF0C5-AB9C-4509-927C-529DC2CBF284}" name="Kvteg." totalsRowLabel="Samtals"/>
    <tableColumn id="2" xr3:uid="{1E550DD6-DD46-4A19-BBAD-DDC3336F20A8}" name="Kvótategund"/>
    <tableColumn id="3" xr3:uid="{8030E231-2B69-4ABF-B1F4-AAB3B9D2B651}" name="ÞÍG kg." totalsRowFunction="sum" dataDxfId="7" totalsRowDxfId="6"/>
    <tableColumn id="4" xr3:uid="{D3464A53-8569-403B-952E-612303C64965}" name="Magn kg." totalsRowFunction="sum" dataDxfId="5" totalsRowDxfId="4"/>
    <tableColumn id="5" xr3:uid="{B897E47A-A418-44A3-BED5-C7B2F0550460}" name="Magn kg._x000a_&lt; 15 mtr. &lt; 30 brtn." totalsRowFunction="sum" dataDxfId="3" totalsRowDxfId="2"/>
    <tableColumn id="6" xr3:uid="{0EA0D501-7A60-42EA-BDC5-27764C06F19E}" name="Magn kg._x000a_&gt;= 15 mtr. &gt;= 30 brtn.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fiskistofa.is/veidar/aflaupplysingar/heildaraflamarksstada/?skipnr=0&amp;timabil=2122&amp;fyrirspurn=UmSkip&amp;landhelgi=i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9078-9597-481F-A262-77C9D1B70653}">
  <dimension ref="A1:R29"/>
  <sheetViews>
    <sheetView showGridLines="0" workbookViewId="0">
      <pane ySplit="3" topLeftCell="A4" activePane="bottomLeft" state="frozen"/>
      <selection pane="bottomLeft" activeCell="C29" sqref="C29"/>
    </sheetView>
  </sheetViews>
  <sheetFormatPr defaultRowHeight="14.25" x14ac:dyDescent="0.2"/>
  <cols>
    <col min="1" max="1" width="7.375" bestFit="1" customWidth="1"/>
    <col min="2" max="2" width="14.375" bestFit="1" customWidth="1"/>
    <col min="3" max="3" width="12" bestFit="1" customWidth="1"/>
    <col min="4" max="4" width="11.125" bestFit="1" customWidth="1"/>
    <col min="5" max="5" width="10.75" bestFit="1" customWidth="1"/>
    <col min="6" max="6" width="11" customWidth="1"/>
    <col min="7" max="7" width="13.5" bestFit="1" customWidth="1"/>
    <col min="8" max="8" width="17.75" bestFit="1" customWidth="1"/>
    <col min="9" max="9" width="21.75" bestFit="1" customWidth="1"/>
    <col min="10" max="10" width="17.5" customWidth="1"/>
    <col min="11" max="11" width="21.375" customWidth="1"/>
  </cols>
  <sheetData>
    <row r="1" spans="1:18" ht="18" x14ac:dyDescent="0.2">
      <c r="A1" s="1" t="s">
        <v>0</v>
      </c>
      <c r="I1" s="2"/>
      <c r="R1" s="3"/>
    </row>
    <row r="2" spans="1:18" x14ac:dyDescent="0.2">
      <c r="A2" s="4" t="s">
        <v>1</v>
      </c>
      <c r="I2" s="2"/>
    </row>
    <row r="3" spans="1:18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18" ht="15" x14ac:dyDescent="0.25">
      <c r="A4">
        <v>1</v>
      </c>
      <c r="B4" t="s">
        <v>11</v>
      </c>
      <c r="C4" s="2">
        <v>208735</v>
      </c>
      <c r="D4" s="5">
        <v>0.84</v>
      </c>
      <c r="E4" s="6">
        <v>175337</v>
      </c>
      <c r="F4" s="5">
        <v>1</v>
      </c>
      <c r="G4" s="2">
        <v>175337</v>
      </c>
      <c r="H4" s="2">
        <v>220417</v>
      </c>
      <c r="I4" s="2">
        <v>11682</v>
      </c>
      <c r="J4" s="2"/>
    </row>
    <row r="5" spans="1:18" ht="15" x14ac:dyDescent="0.25">
      <c r="A5">
        <v>2</v>
      </c>
      <c r="B5" t="s">
        <v>12</v>
      </c>
      <c r="C5" s="2">
        <v>39044</v>
      </c>
      <c r="D5" s="5">
        <v>0.84</v>
      </c>
      <c r="E5" s="6">
        <v>32797</v>
      </c>
      <c r="F5" s="5">
        <v>0.9</v>
      </c>
      <c r="G5" s="2">
        <v>29517</v>
      </c>
      <c r="H5" s="2">
        <v>41229</v>
      </c>
      <c r="I5" s="2">
        <v>2185</v>
      </c>
      <c r="J5" s="2"/>
    </row>
    <row r="6" spans="1:18" ht="15" x14ac:dyDescent="0.25">
      <c r="A6">
        <v>3</v>
      </c>
      <c r="B6" t="s">
        <v>13</v>
      </c>
      <c r="C6" s="2">
        <v>73280</v>
      </c>
      <c r="D6" s="5">
        <v>0.84</v>
      </c>
      <c r="E6" s="6">
        <v>61555</v>
      </c>
      <c r="F6" s="5">
        <v>0.55000000000000004</v>
      </c>
      <c r="G6" s="2">
        <v>33855</v>
      </c>
      <c r="H6" s="2">
        <v>77381</v>
      </c>
      <c r="I6" s="2">
        <v>4101</v>
      </c>
      <c r="J6" s="2"/>
    </row>
    <row r="7" spans="1:18" ht="15" x14ac:dyDescent="0.25">
      <c r="A7">
        <v>9</v>
      </c>
      <c r="B7" t="s">
        <v>14</v>
      </c>
      <c r="C7" s="2">
        <v>8460</v>
      </c>
      <c r="D7" s="5">
        <v>0.9</v>
      </c>
      <c r="E7" s="6">
        <v>7614</v>
      </c>
      <c r="F7" s="5">
        <v>0.51</v>
      </c>
      <c r="G7" s="2">
        <v>3883</v>
      </c>
      <c r="H7" s="2">
        <v>8933</v>
      </c>
      <c r="I7" s="2">
        <v>473</v>
      </c>
      <c r="J7" s="2"/>
    </row>
    <row r="8" spans="1:18" ht="15" x14ac:dyDescent="0.25">
      <c r="A8">
        <v>13</v>
      </c>
      <c r="B8" t="s">
        <v>15</v>
      </c>
      <c r="C8" s="2">
        <v>357</v>
      </c>
      <c r="D8" s="5">
        <v>0.9</v>
      </c>
      <c r="E8" s="6">
        <v>321</v>
      </c>
      <c r="F8" s="5">
        <v>0.71</v>
      </c>
      <c r="G8" s="2">
        <v>228</v>
      </c>
      <c r="H8" s="2">
        <v>377</v>
      </c>
      <c r="I8" s="2">
        <v>20</v>
      </c>
      <c r="J8" s="2"/>
    </row>
    <row r="9" spans="1:18" ht="15" x14ac:dyDescent="0.25">
      <c r="A9">
        <v>5</v>
      </c>
      <c r="B9" t="s">
        <v>16</v>
      </c>
      <c r="C9" s="2">
        <v>27041</v>
      </c>
      <c r="D9" s="5">
        <v>1</v>
      </c>
      <c r="E9" s="6">
        <v>27041</v>
      </c>
      <c r="F9" s="5">
        <v>0.67</v>
      </c>
      <c r="G9" s="2">
        <v>18117</v>
      </c>
      <c r="H9" s="2">
        <v>28554</v>
      </c>
      <c r="I9" s="2">
        <v>1513</v>
      </c>
      <c r="J9" s="2"/>
    </row>
    <row r="10" spans="1:18" ht="15" x14ac:dyDescent="0.25">
      <c r="A10">
        <v>95</v>
      </c>
      <c r="B10" t="s">
        <v>17</v>
      </c>
      <c r="C10" s="2">
        <v>7506</v>
      </c>
      <c r="D10" s="5">
        <v>1</v>
      </c>
      <c r="E10" s="6">
        <v>7506</v>
      </c>
      <c r="F10" s="5">
        <v>0.76</v>
      </c>
      <c r="G10" s="2">
        <v>5705</v>
      </c>
      <c r="H10" s="2">
        <v>7926</v>
      </c>
      <c r="I10" s="2">
        <v>420</v>
      </c>
      <c r="J10" s="2"/>
    </row>
    <row r="11" spans="1:18" ht="15" x14ac:dyDescent="0.25">
      <c r="A11">
        <v>22</v>
      </c>
      <c r="B11" t="s">
        <v>18</v>
      </c>
      <c r="C11" s="2">
        <v>14234</v>
      </c>
      <c r="D11" s="5">
        <v>0.92</v>
      </c>
      <c r="E11" s="6">
        <v>13096</v>
      </c>
      <c r="F11" s="5">
        <v>2.0499999999999998</v>
      </c>
      <c r="G11" s="2">
        <v>26846</v>
      </c>
      <c r="H11" s="2">
        <v>15031</v>
      </c>
      <c r="I11" s="2">
        <v>797</v>
      </c>
      <c r="J11" s="2"/>
    </row>
    <row r="12" spans="1:18" ht="15" x14ac:dyDescent="0.25">
      <c r="A12">
        <v>27</v>
      </c>
      <c r="B12" t="s">
        <v>19</v>
      </c>
      <c r="C12" s="2">
        <v>296</v>
      </c>
      <c r="D12" s="5">
        <v>0.92</v>
      </c>
      <c r="E12" s="6">
        <v>273</v>
      </c>
      <c r="F12" s="5">
        <v>0.34</v>
      </c>
      <c r="G12" s="2">
        <v>93</v>
      </c>
      <c r="H12" s="2">
        <v>313</v>
      </c>
      <c r="I12" s="2">
        <v>17</v>
      </c>
      <c r="J12" s="2"/>
    </row>
    <row r="13" spans="1:18" ht="15" x14ac:dyDescent="0.25">
      <c r="A13">
        <v>28</v>
      </c>
      <c r="B13" t="s">
        <v>20</v>
      </c>
      <c r="C13" s="2">
        <v>24</v>
      </c>
      <c r="D13" s="5">
        <v>0.92</v>
      </c>
      <c r="E13" s="6">
        <v>22</v>
      </c>
      <c r="F13" s="5">
        <v>0.13</v>
      </c>
      <c r="G13" s="2">
        <v>3</v>
      </c>
      <c r="H13" s="2">
        <v>25</v>
      </c>
      <c r="I13" s="2">
        <v>1</v>
      </c>
      <c r="J13" s="2"/>
    </row>
    <row r="14" spans="1:18" ht="15" x14ac:dyDescent="0.25">
      <c r="A14">
        <v>23</v>
      </c>
      <c r="B14" t="s">
        <v>21</v>
      </c>
      <c r="C14" s="2">
        <v>7391</v>
      </c>
      <c r="D14" s="5">
        <v>0.92</v>
      </c>
      <c r="E14" s="6">
        <v>6800</v>
      </c>
      <c r="F14" s="5">
        <v>0.95</v>
      </c>
      <c r="G14" s="2">
        <v>6460</v>
      </c>
      <c r="H14" s="2">
        <v>7805</v>
      </c>
      <c r="I14" s="2">
        <v>414</v>
      </c>
      <c r="J14" s="2"/>
    </row>
    <row r="15" spans="1:18" ht="15" x14ac:dyDescent="0.25">
      <c r="A15">
        <v>24</v>
      </c>
      <c r="B15" t="s">
        <v>22</v>
      </c>
      <c r="C15" s="2">
        <v>1220</v>
      </c>
      <c r="D15" s="5">
        <v>0.92</v>
      </c>
      <c r="E15" s="6">
        <v>1122</v>
      </c>
      <c r="F15" s="5">
        <v>1.21</v>
      </c>
      <c r="G15" s="2">
        <v>1358</v>
      </c>
      <c r="H15" s="2">
        <v>1288</v>
      </c>
      <c r="I15" s="2">
        <v>68</v>
      </c>
      <c r="J15" s="2"/>
    </row>
    <row r="16" spans="1:18" ht="15" x14ac:dyDescent="0.25">
      <c r="A16">
        <v>25</v>
      </c>
      <c r="B16" t="s">
        <v>23</v>
      </c>
      <c r="C16" s="2">
        <v>971</v>
      </c>
      <c r="D16" s="5">
        <v>0.92</v>
      </c>
      <c r="E16" s="6">
        <v>893</v>
      </c>
      <c r="F16" s="5">
        <v>0.66</v>
      </c>
      <c r="G16" s="2">
        <v>589</v>
      </c>
      <c r="H16" s="2">
        <v>1025</v>
      </c>
      <c r="I16" s="2">
        <v>54</v>
      </c>
      <c r="J16" s="2"/>
    </row>
    <row r="17" spans="1:10" ht="15" x14ac:dyDescent="0.25">
      <c r="A17">
        <v>8</v>
      </c>
      <c r="B17" t="s">
        <v>24</v>
      </c>
      <c r="C17" s="2">
        <v>1451</v>
      </c>
      <c r="D17" s="5">
        <v>0.9</v>
      </c>
      <c r="E17" s="6">
        <v>1306</v>
      </c>
      <c r="F17" s="5">
        <v>0.28999999999999998</v>
      </c>
      <c r="G17" s="2">
        <v>379</v>
      </c>
      <c r="H17" s="2">
        <v>1532</v>
      </c>
      <c r="I17" s="2">
        <v>81</v>
      </c>
      <c r="J17" s="2"/>
    </row>
    <row r="18" spans="1:10" ht="15" x14ac:dyDescent="0.25">
      <c r="A18">
        <v>6</v>
      </c>
      <c r="B18" t="s">
        <v>25</v>
      </c>
      <c r="C18" s="2">
        <v>3338</v>
      </c>
      <c r="D18" s="5">
        <v>0.8</v>
      </c>
      <c r="E18" s="6">
        <v>2671</v>
      </c>
      <c r="F18" s="5">
        <v>0.55000000000000004</v>
      </c>
      <c r="G18" s="2">
        <v>1469</v>
      </c>
      <c r="H18" s="2">
        <v>3525</v>
      </c>
      <c r="I18" s="2">
        <v>187</v>
      </c>
      <c r="J18" s="2"/>
    </row>
    <row r="19" spans="1:10" ht="15" x14ac:dyDescent="0.25">
      <c r="A19">
        <v>14</v>
      </c>
      <c r="B19" t="s">
        <v>26</v>
      </c>
      <c r="C19" s="2">
        <v>381</v>
      </c>
      <c r="D19" s="5">
        <v>0.9</v>
      </c>
      <c r="E19" s="6">
        <v>343</v>
      </c>
      <c r="F19" s="5">
        <v>1.56</v>
      </c>
      <c r="G19" s="2">
        <v>534</v>
      </c>
      <c r="H19" s="2">
        <v>402</v>
      </c>
      <c r="I19" s="2">
        <v>21</v>
      </c>
      <c r="J19" s="2"/>
    </row>
    <row r="20" spans="1:10" ht="15" x14ac:dyDescent="0.25">
      <c r="A20">
        <v>30</v>
      </c>
      <c r="B20" t="s">
        <v>27</v>
      </c>
      <c r="C20" s="2">
        <v>68411</v>
      </c>
      <c r="D20" s="5">
        <v>1</v>
      </c>
      <c r="E20" s="6">
        <v>68411</v>
      </c>
      <c r="F20" s="5">
        <v>0.16</v>
      </c>
      <c r="G20" s="2">
        <v>10946</v>
      </c>
      <c r="H20" s="2">
        <v>72240</v>
      </c>
      <c r="I20" s="2">
        <v>3829</v>
      </c>
      <c r="J20" s="2"/>
    </row>
    <row r="21" spans="1:10" ht="15" x14ac:dyDescent="0.25">
      <c r="A21">
        <v>7</v>
      </c>
      <c r="B21" t="s">
        <v>28</v>
      </c>
      <c r="C21" s="2">
        <v>316</v>
      </c>
      <c r="D21" s="5">
        <v>0.8</v>
      </c>
      <c r="E21" s="6">
        <v>253</v>
      </c>
      <c r="F21" s="5">
        <v>0.51</v>
      </c>
      <c r="G21" s="2">
        <v>129</v>
      </c>
      <c r="H21" s="2">
        <v>334</v>
      </c>
      <c r="I21" s="2">
        <v>18</v>
      </c>
      <c r="J21" s="2"/>
    </row>
    <row r="22" spans="1:10" ht="15" x14ac:dyDescent="0.25">
      <c r="A22">
        <v>19</v>
      </c>
      <c r="B22" t="s">
        <v>29</v>
      </c>
      <c r="C22" s="2">
        <v>8754</v>
      </c>
      <c r="D22" s="5">
        <v>1</v>
      </c>
      <c r="E22" s="6">
        <v>8754</v>
      </c>
      <c r="F22" s="5">
        <v>0.28000000000000003</v>
      </c>
      <c r="G22" s="2">
        <v>2451</v>
      </c>
      <c r="H22" s="2">
        <v>9244</v>
      </c>
      <c r="I22" s="2">
        <v>490</v>
      </c>
      <c r="J22" s="2"/>
    </row>
    <row r="23" spans="1:10" ht="15" x14ac:dyDescent="0.25">
      <c r="A23">
        <v>60</v>
      </c>
      <c r="B23" t="s">
        <v>30</v>
      </c>
      <c r="C23" s="2">
        <v>577</v>
      </c>
      <c r="D23" s="5">
        <v>1</v>
      </c>
      <c r="E23" s="6">
        <v>577</v>
      </c>
      <c r="F23" s="5">
        <v>0.28999999999999998</v>
      </c>
      <c r="G23" s="2">
        <v>167</v>
      </c>
      <c r="H23" s="2">
        <v>609</v>
      </c>
      <c r="I23" s="2">
        <v>32</v>
      </c>
      <c r="J23" s="2"/>
    </row>
    <row r="24" spans="1:10" ht="15" x14ac:dyDescent="0.25">
      <c r="A24">
        <v>41</v>
      </c>
      <c r="B24" t="s">
        <v>31</v>
      </c>
      <c r="C24" s="2">
        <v>4864</v>
      </c>
      <c r="D24" s="5">
        <v>1</v>
      </c>
      <c r="E24" s="6">
        <v>4864</v>
      </c>
      <c r="F24" s="5">
        <v>0.88</v>
      </c>
      <c r="G24" s="2">
        <v>4280</v>
      </c>
      <c r="H24" s="2">
        <v>5136</v>
      </c>
      <c r="I24" s="2">
        <v>272</v>
      </c>
      <c r="J24" s="2"/>
    </row>
    <row r="25" spans="1:10" ht="15" x14ac:dyDescent="0.25">
      <c r="A25" t="s">
        <v>32</v>
      </c>
      <c r="C25" s="2">
        <f>SUBTOTAL(109,Table2[Óslægt tn.])</f>
        <v>476651</v>
      </c>
      <c r="E25" s="6">
        <f>SUBTOTAL(109,Table2[Slægt tn.])</f>
        <v>421556</v>
      </c>
      <c r="G25" s="2">
        <f>SUBTOTAL(109,Table2[Úthl. ÞÍG tn.])</f>
        <v>322346</v>
      </c>
      <c r="H25" s="2">
        <f>SUBTOTAL(109,Table2[Leyfilegur afli tn.])</f>
        <v>503326</v>
      </c>
      <c r="I25" s="2">
        <f>SUBTOTAL(109,Table2[3. mgr. 8 gr. 5,30% tn.])</f>
        <v>26675</v>
      </c>
    </row>
    <row r="26" spans="1:10" x14ac:dyDescent="0.2">
      <c r="F26" s="5"/>
      <c r="H26" s="5"/>
    </row>
    <row r="27" spans="1:10" ht="15" x14ac:dyDescent="0.25">
      <c r="C27" s="7" t="s">
        <v>33</v>
      </c>
      <c r="F27" s="5"/>
      <c r="H27" s="5"/>
    </row>
    <row r="29" spans="1:10" x14ac:dyDescent="0.2">
      <c r="C29" s="8" t="s">
        <v>34</v>
      </c>
    </row>
  </sheetData>
  <hyperlinks>
    <hyperlink ref="C29" r:id="rId1" xr:uid="{B51FF017-47B4-46A2-B419-A9EC6543823E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F661-8323-48C0-B129-0F19DD4C324A}">
  <dimension ref="A1:AB324"/>
  <sheetViews>
    <sheetView showGridLines="0" tabSelected="1" workbookViewId="0">
      <pane ySplit="7" topLeftCell="A8" activePane="bottomLeft" state="frozen"/>
      <selection pane="bottomLeft" sqref="A1:XFD1048576"/>
    </sheetView>
  </sheetViews>
  <sheetFormatPr defaultRowHeight="15" x14ac:dyDescent="0.25"/>
  <cols>
    <col min="1" max="1" width="3.875" bestFit="1" customWidth="1"/>
    <col min="2" max="2" width="29.75" bestFit="1" customWidth="1"/>
    <col min="3" max="3" width="18.75" bestFit="1" customWidth="1"/>
    <col min="4" max="4" width="11.5" style="10" bestFit="1" customWidth="1"/>
    <col min="5" max="6" width="11.375" bestFit="1" customWidth="1"/>
    <col min="7" max="7" width="10.875" bestFit="1" customWidth="1"/>
    <col min="8" max="8" width="9.875" style="2" bestFit="1" customWidth="1"/>
    <col min="9" max="9" width="9.875" bestFit="1" customWidth="1"/>
    <col min="10" max="10" width="12.75" bestFit="1" customWidth="1"/>
    <col min="11" max="11" width="8.875" bestFit="1" customWidth="1"/>
    <col min="12" max="12" width="8.5" bestFit="1" customWidth="1"/>
    <col min="13" max="13" width="8.875" bestFit="1" customWidth="1"/>
    <col min="14" max="14" width="9.625" bestFit="1" customWidth="1"/>
    <col min="15" max="15" width="7.375" bestFit="1" customWidth="1"/>
    <col min="16" max="16" width="10.5" bestFit="1" customWidth="1"/>
    <col min="17" max="17" width="8.875" bestFit="1" customWidth="1"/>
    <col min="18" max="18" width="9.875" bestFit="1" customWidth="1"/>
    <col min="19" max="19" width="8.875" bestFit="1" customWidth="1"/>
    <col min="20" max="20" width="10.5" bestFit="1" customWidth="1"/>
    <col min="21" max="21" width="8.625" bestFit="1" customWidth="1"/>
    <col min="22" max="22" width="8.5" bestFit="1" customWidth="1"/>
    <col min="23" max="23" width="10" bestFit="1" customWidth="1"/>
    <col min="24" max="24" width="9.875" bestFit="1" customWidth="1"/>
    <col min="25" max="25" width="11.5" bestFit="1" customWidth="1"/>
    <col min="26" max="26" width="8.5" bestFit="1" customWidth="1"/>
    <col min="27" max="27" width="8.875" bestFit="1" customWidth="1"/>
    <col min="28" max="28" width="10.875" style="7" bestFit="1" customWidth="1"/>
  </cols>
  <sheetData>
    <row r="1" spans="1:28" ht="18" x14ac:dyDescent="0.25">
      <c r="A1" s="9" t="s">
        <v>35</v>
      </c>
    </row>
    <row r="2" spans="1:28" x14ac:dyDescent="0.25">
      <c r="A2" s="11" t="s">
        <v>36</v>
      </c>
    </row>
    <row r="3" spans="1:28" x14ac:dyDescent="0.25">
      <c r="A3" s="12" t="s">
        <v>37</v>
      </c>
    </row>
    <row r="4" spans="1:28" x14ac:dyDescent="0.25">
      <c r="A4" s="12" t="s">
        <v>38</v>
      </c>
      <c r="F4" s="13" t="s">
        <v>2</v>
      </c>
      <c r="G4" s="14">
        <v>1</v>
      </c>
      <c r="H4" s="14">
        <v>2</v>
      </c>
      <c r="I4" s="14">
        <v>3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13</v>
      </c>
      <c r="P4" s="14">
        <v>14</v>
      </c>
      <c r="Q4" s="14">
        <v>19</v>
      </c>
      <c r="R4" s="14">
        <v>22</v>
      </c>
      <c r="S4" s="14">
        <v>23</v>
      </c>
      <c r="T4" s="14">
        <v>24</v>
      </c>
      <c r="U4" s="14">
        <v>25</v>
      </c>
      <c r="V4" s="14">
        <v>27</v>
      </c>
      <c r="W4" s="14">
        <v>28</v>
      </c>
      <c r="X4" s="14">
        <v>30</v>
      </c>
      <c r="Y4" s="14">
        <v>41</v>
      </c>
      <c r="Z4" s="14">
        <v>60</v>
      </c>
      <c r="AA4" s="14">
        <v>95</v>
      </c>
    </row>
    <row r="5" spans="1:28" x14ac:dyDescent="0.25">
      <c r="A5" s="12" t="s">
        <v>39</v>
      </c>
      <c r="F5" s="15" t="s">
        <v>7</v>
      </c>
      <c r="G5" s="16">
        <v>1</v>
      </c>
      <c r="H5" s="16">
        <v>0.9</v>
      </c>
      <c r="I5" s="16">
        <v>0.55000000000000004</v>
      </c>
      <c r="J5" s="16">
        <v>0.67</v>
      </c>
      <c r="K5" s="16">
        <v>0.55000000000000004</v>
      </c>
      <c r="L5" s="16">
        <v>0.51</v>
      </c>
      <c r="M5" s="16">
        <v>0.28999999999999998</v>
      </c>
      <c r="N5" s="16">
        <v>0.51</v>
      </c>
      <c r="O5" s="16">
        <v>0.71</v>
      </c>
      <c r="P5" s="16">
        <v>1.56</v>
      </c>
      <c r="Q5" s="16">
        <v>0.28000000000000003</v>
      </c>
      <c r="R5" s="16">
        <v>2.0499999999999998</v>
      </c>
      <c r="S5" s="16">
        <v>0.95</v>
      </c>
      <c r="T5" s="16">
        <v>1.21</v>
      </c>
      <c r="U5" s="16">
        <v>0.66</v>
      </c>
      <c r="V5" s="16">
        <v>0.34</v>
      </c>
      <c r="W5" s="16">
        <v>0.13</v>
      </c>
      <c r="X5" s="16">
        <v>0.16</v>
      </c>
      <c r="Y5" s="16">
        <v>0.88</v>
      </c>
      <c r="Z5" s="16">
        <v>0.28999999999999998</v>
      </c>
      <c r="AA5" s="16">
        <v>0.76</v>
      </c>
    </row>
    <row r="6" spans="1:28" x14ac:dyDescent="0.25">
      <c r="A6" s="17" t="s">
        <v>40</v>
      </c>
      <c r="D6" s="18">
        <f>SUM(D8:D323)</f>
        <v>322346191</v>
      </c>
      <c r="E6" s="19">
        <f t="shared" ref="E6:AB6" si="0">SUM(E8:E323)</f>
        <v>1.0000000000000009</v>
      </c>
      <c r="F6" s="18">
        <f t="shared" si="0"/>
        <v>421552913</v>
      </c>
      <c r="G6" s="18">
        <f t="shared" si="0"/>
        <v>175337044</v>
      </c>
      <c r="H6" s="18">
        <f t="shared" si="0"/>
        <v>32796846</v>
      </c>
      <c r="I6" s="18">
        <f t="shared" si="0"/>
        <v>61554937</v>
      </c>
      <c r="J6" s="18">
        <f t="shared" si="0"/>
        <v>27040638</v>
      </c>
      <c r="K6" s="18">
        <f t="shared" si="0"/>
        <v>2670540</v>
      </c>
      <c r="L6" s="18">
        <f t="shared" si="0"/>
        <v>253038</v>
      </c>
      <c r="M6" s="18">
        <f t="shared" si="0"/>
        <v>1305724</v>
      </c>
      <c r="N6" s="18">
        <f t="shared" si="0"/>
        <v>7613596</v>
      </c>
      <c r="O6" s="18">
        <f t="shared" si="0"/>
        <v>321125</v>
      </c>
      <c r="P6" s="18">
        <f t="shared" si="0"/>
        <v>342625</v>
      </c>
      <c r="Q6" s="18">
        <f t="shared" si="0"/>
        <v>8754068</v>
      </c>
      <c r="R6" s="18">
        <f t="shared" si="0"/>
        <v>13095609</v>
      </c>
      <c r="S6" s="18">
        <f t="shared" si="0"/>
        <v>6800028</v>
      </c>
      <c r="T6" s="18">
        <f t="shared" si="0"/>
        <v>1122158</v>
      </c>
      <c r="U6" s="18">
        <f t="shared" si="0"/>
        <v>893021</v>
      </c>
      <c r="V6" s="18">
        <f t="shared" si="0"/>
        <v>272698</v>
      </c>
      <c r="W6" s="18">
        <f t="shared" si="0"/>
        <v>21781</v>
      </c>
      <c r="X6" s="18">
        <f t="shared" si="0"/>
        <v>68411000</v>
      </c>
      <c r="Y6" s="18">
        <f t="shared" si="0"/>
        <v>4863792</v>
      </c>
      <c r="Z6" s="18">
        <f t="shared" si="0"/>
        <v>576723</v>
      </c>
      <c r="AA6" s="18">
        <f t="shared" si="0"/>
        <v>7505922</v>
      </c>
      <c r="AB6" s="18">
        <f t="shared" si="0"/>
        <v>421552913</v>
      </c>
    </row>
    <row r="7" spans="1:28" s="25" customFormat="1" ht="30" x14ac:dyDescent="0.2">
      <c r="A7" s="20" t="s">
        <v>41</v>
      </c>
      <c r="B7" s="20" t="s">
        <v>42</v>
      </c>
      <c r="C7" s="20" t="s">
        <v>43</v>
      </c>
      <c r="D7" s="21" t="s">
        <v>44</v>
      </c>
      <c r="E7" s="22" t="s">
        <v>45</v>
      </c>
      <c r="F7" s="22" t="s">
        <v>46</v>
      </c>
      <c r="G7" s="23" t="s">
        <v>11</v>
      </c>
      <c r="H7" s="24" t="s">
        <v>12</v>
      </c>
      <c r="I7" s="23" t="s">
        <v>13</v>
      </c>
      <c r="J7" s="23" t="s">
        <v>47</v>
      </c>
      <c r="K7" s="23" t="s">
        <v>25</v>
      </c>
      <c r="L7" s="23" t="s">
        <v>28</v>
      </c>
      <c r="M7" s="23" t="s">
        <v>24</v>
      </c>
      <c r="N7" s="23" t="s">
        <v>14</v>
      </c>
      <c r="O7" s="23" t="s">
        <v>15</v>
      </c>
      <c r="P7" s="23" t="s">
        <v>26</v>
      </c>
      <c r="Q7" s="23" t="s">
        <v>29</v>
      </c>
      <c r="R7" s="23" t="s">
        <v>18</v>
      </c>
      <c r="S7" s="23" t="s">
        <v>21</v>
      </c>
      <c r="T7" s="23" t="s">
        <v>22</v>
      </c>
      <c r="U7" s="23" t="s">
        <v>23</v>
      </c>
      <c r="V7" s="23" t="s">
        <v>19</v>
      </c>
      <c r="W7" s="23" t="s">
        <v>20</v>
      </c>
      <c r="X7" s="23" t="s">
        <v>27</v>
      </c>
      <c r="Y7" s="23" t="s">
        <v>31</v>
      </c>
      <c r="Z7" s="23" t="s">
        <v>30</v>
      </c>
      <c r="AA7" s="23" t="s">
        <v>17</v>
      </c>
      <c r="AB7" s="23" t="s">
        <v>32</v>
      </c>
    </row>
    <row r="8" spans="1:28" x14ac:dyDescent="0.25">
      <c r="A8" s="14">
        <v>1</v>
      </c>
      <c r="B8" s="26" t="s">
        <v>48</v>
      </c>
      <c r="C8" s="27" t="s">
        <v>49</v>
      </c>
      <c r="D8" s="18">
        <v>30070573</v>
      </c>
      <c r="E8" s="19">
        <f t="shared" ref="E8:E71" si="1">D8/$D$6</f>
        <v>9.3286577721652067E-2</v>
      </c>
      <c r="F8" s="28">
        <f t="shared" ref="F8:F71" si="2">SUM(G8:AA8)</f>
        <v>44101168</v>
      </c>
      <c r="G8" s="28">
        <v>10715667</v>
      </c>
      <c r="H8" s="28">
        <v>2260486</v>
      </c>
      <c r="I8" s="28">
        <v>10793208</v>
      </c>
      <c r="J8" s="28">
        <v>6210773</v>
      </c>
      <c r="K8" s="28">
        <v>104546</v>
      </c>
      <c r="L8" s="28">
        <v>14651</v>
      </c>
      <c r="M8" s="28">
        <v>2828</v>
      </c>
      <c r="N8" s="28">
        <v>159828</v>
      </c>
      <c r="O8" s="28">
        <v>22556</v>
      </c>
      <c r="P8" s="28">
        <v>27195</v>
      </c>
      <c r="Q8" s="28">
        <v>2154524</v>
      </c>
      <c r="R8" s="28">
        <v>1644176</v>
      </c>
      <c r="S8" s="28">
        <v>230946</v>
      </c>
      <c r="T8" s="28">
        <v>74318</v>
      </c>
      <c r="U8" s="28">
        <v>79413</v>
      </c>
      <c r="V8" s="28">
        <v>11324</v>
      </c>
      <c r="W8" s="28">
        <v>1973</v>
      </c>
      <c r="X8" s="28">
        <v>7588000</v>
      </c>
      <c r="Y8" s="28">
        <v>46229</v>
      </c>
      <c r="Z8" s="28">
        <v>139722</v>
      </c>
      <c r="AA8" s="28">
        <v>1818805</v>
      </c>
      <c r="AB8" s="18">
        <v>44101168</v>
      </c>
    </row>
    <row r="9" spans="1:28" x14ac:dyDescent="0.25">
      <c r="A9" s="14">
        <v>2</v>
      </c>
      <c r="B9" s="26" t="s">
        <v>50</v>
      </c>
      <c r="C9" s="27" t="s">
        <v>51</v>
      </c>
      <c r="D9" s="18">
        <v>22553763</v>
      </c>
      <c r="E9" s="19">
        <f t="shared" si="1"/>
        <v>6.9967518245003857E-2</v>
      </c>
      <c r="F9" s="28">
        <f t="shared" si="2"/>
        <v>31831503</v>
      </c>
      <c r="G9" s="28">
        <v>13595194</v>
      </c>
      <c r="H9" s="28">
        <v>1331278</v>
      </c>
      <c r="I9" s="28">
        <v>2766905</v>
      </c>
      <c r="J9" s="28">
        <v>2186682</v>
      </c>
      <c r="K9" s="28">
        <v>13713</v>
      </c>
      <c r="L9" s="28">
        <v>5368</v>
      </c>
      <c r="M9" s="28">
        <v>629</v>
      </c>
      <c r="N9" s="28">
        <v>317135</v>
      </c>
      <c r="O9" s="28">
        <v>16346</v>
      </c>
      <c r="P9" s="28">
        <v>354</v>
      </c>
      <c r="Q9" s="28">
        <v>256225</v>
      </c>
      <c r="R9" s="28">
        <v>981212</v>
      </c>
      <c r="S9" s="28">
        <v>270734</v>
      </c>
      <c r="T9" s="28">
        <v>22442</v>
      </c>
      <c r="U9" s="28">
        <v>1441</v>
      </c>
      <c r="V9" s="28">
        <v>2</v>
      </c>
      <c r="W9" s="28">
        <v>19</v>
      </c>
      <c r="X9" s="28">
        <v>9104000</v>
      </c>
      <c r="Y9" s="28">
        <v>308415</v>
      </c>
      <c r="Z9" s="28">
        <v>8479</v>
      </c>
      <c r="AA9" s="28">
        <v>644930</v>
      </c>
      <c r="AB9" s="18">
        <v>31831503</v>
      </c>
    </row>
    <row r="10" spans="1:28" x14ac:dyDescent="0.25">
      <c r="A10" s="14">
        <v>3</v>
      </c>
      <c r="B10" s="26" t="s">
        <v>52</v>
      </c>
      <c r="C10" s="27" t="s">
        <v>53</v>
      </c>
      <c r="D10" s="18">
        <v>20051899</v>
      </c>
      <c r="E10" s="19">
        <f t="shared" si="1"/>
        <v>6.2206098784024409E-2</v>
      </c>
      <c r="F10" s="28">
        <f t="shared" si="2"/>
        <v>22584174</v>
      </c>
      <c r="G10" s="28">
        <v>9701919</v>
      </c>
      <c r="H10" s="28">
        <v>2100766</v>
      </c>
      <c r="I10" s="28">
        <v>4398263</v>
      </c>
      <c r="J10" s="28">
        <v>1916685</v>
      </c>
      <c r="K10" s="28">
        <v>39646</v>
      </c>
      <c r="L10" s="28">
        <v>12658</v>
      </c>
      <c r="M10" s="28">
        <v>10719</v>
      </c>
      <c r="N10" s="28">
        <v>710991</v>
      </c>
      <c r="O10" s="28">
        <v>12216</v>
      </c>
      <c r="P10" s="28">
        <v>5869</v>
      </c>
      <c r="Q10" s="28">
        <v>489058</v>
      </c>
      <c r="R10" s="28">
        <v>1208139</v>
      </c>
      <c r="S10" s="28">
        <v>842907</v>
      </c>
      <c r="T10" s="28">
        <v>72122</v>
      </c>
      <c r="U10" s="28">
        <v>1062</v>
      </c>
      <c r="V10" s="28">
        <v>23</v>
      </c>
      <c r="W10" s="28">
        <v>59</v>
      </c>
      <c r="X10" s="28"/>
      <c r="Y10" s="28">
        <v>312524</v>
      </c>
      <c r="Z10" s="28">
        <v>4303</v>
      </c>
      <c r="AA10" s="28">
        <v>744245</v>
      </c>
      <c r="AB10" s="18">
        <v>22584174</v>
      </c>
    </row>
    <row r="11" spans="1:28" x14ac:dyDescent="0.25">
      <c r="A11" s="14">
        <v>4</v>
      </c>
      <c r="B11" s="26" t="s">
        <v>54</v>
      </c>
      <c r="C11" s="27" t="s">
        <v>55</v>
      </c>
      <c r="D11" s="18">
        <v>17219788</v>
      </c>
      <c r="E11" s="19">
        <f t="shared" si="1"/>
        <v>5.3420169000849151E-2</v>
      </c>
      <c r="F11" s="28">
        <f t="shared" si="2"/>
        <v>19870077</v>
      </c>
      <c r="G11" s="28">
        <v>9118812</v>
      </c>
      <c r="H11" s="28">
        <v>1504966</v>
      </c>
      <c r="I11" s="28">
        <v>4025419</v>
      </c>
      <c r="J11" s="28">
        <v>1810260</v>
      </c>
      <c r="K11" s="28">
        <v>379449</v>
      </c>
      <c r="L11" s="28">
        <v>33401</v>
      </c>
      <c r="M11" s="28">
        <v>180439</v>
      </c>
      <c r="N11" s="28">
        <v>75561</v>
      </c>
      <c r="O11" s="28">
        <v>39539</v>
      </c>
      <c r="P11" s="28">
        <v>7211</v>
      </c>
      <c r="Q11" s="28">
        <v>945738</v>
      </c>
      <c r="R11" s="28">
        <v>1072738</v>
      </c>
      <c r="S11" s="28">
        <v>76699</v>
      </c>
      <c r="T11" s="28">
        <v>79554</v>
      </c>
      <c r="U11" s="28">
        <v>38049</v>
      </c>
      <c r="V11" s="28">
        <v>20740</v>
      </c>
      <c r="W11" s="28">
        <v>942</v>
      </c>
      <c r="X11" s="28">
        <v>1000</v>
      </c>
      <c r="Y11" s="28">
        <v>582</v>
      </c>
      <c r="Z11" s="28">
        <v>108701</v>
      </c>
      <c r="AA11" s="28">
        <v>350277</v>
      </c>
      <c r="AB11" s="18">
        <v>19870077</v>
      </c>
    </row>
    <row r="12" spans="1:28" x14ac:dyDescent="0.25">
      <c r="A12" s="14">
        <v>5</v>
      </c>
      <c r="B12" s="26" t="s">
        <v>56</v>
      </c>
      <c r="C12" s="27" t="s">
        <v>57</v>
      </c>
      <c r="D12" s="18">
        <v>14342384</v>
      </c>
      <c r="E12" s="19">
        <f t="shared" si="1"/>
        <v>4.4493728793587636E-2</v>
      </c>
      <c r="F12" s="28">
        <f t="shared" si="2"/>
        <v>27086749</v>
      </c>
      <c r="G12" s="28">
        <v>7868001</v>
      </c>
      <c r="H12" s="28">
        <v>1312803</v>
      </c>
      <c r="I12" s="28">
        <v>2962636</v>
      </c>
      <c r="J12" s="28">
        <v>521737</v>
      </c>
      <c r="K12" s="28">
        <v>127290</v>
      </c>
      <c r="L12" s="28">
        <v>6479</v>
      </c>
      <c r="M12" s="28">
        <v>3616</v>
      </c>
      <c r="N12" s="28">
        <v>321030</v>
      </c>
      <c r="O12" s="28">
        <v>1435</v>
      </c>
      <c r="P12" s="28">
        <v>48745</v>
      </c>
      <c r="Q12" s="28">
        <v>128</v>
      </c>
      <c r="R12" s="28">
        <v>87326</v>
      </c>
      <c r="S12" s="28">
        <v>440122</v>
      </c>
      <c r="T12" s="28">
        <v>64314</v>
      </c>
      <c r="U12" s="28">
        <v>157916</v>
      </c>
      <c r="V12" s="28">
        <v>29681</v>
      </c>
      <c r="W12" s="28">
        <v>5229</v>
      </c>
      <c r="X12" s="28">
        <v>12978000</v>
      </c>
      <c r="Y12" s="28">
        <v>150261</v>
      </c>
      <c r="Z12" s="28"/>
      <c r="AA12" s="28"/>
      <c r="AB12" s="18">
        <v>27086749</v>
      </c>
    </row>
    <row r="13" spans="1:28" x14ac:dyDescent="0.25">
      <c r="A13" s="14">
        <v>6</v>
      </c>
      <c r="B13" s="26" t="s">
        <v>58</v>
      </c>
      <c r="C13" s="27" t="s">
        <v>59</v>
      </c>
      <c r="D13" s="18">
        <v>14028946</v>
      </c>
      <c r="E13" s="19">
        <f t="shared" si="1"/>
        <v>4.352136427137121E-2</v>
      </c>
      <c r="F13" s="28">
        <f t="shared" si="2"/>
        <v>14871511</v>
      </c>
      <c r="G13" s="28">
        <v>7553684</v>
      </c>
      <c r="H13" s="28">
        <v>1140215</v>
      </c>
      <c r="I13" s="28">
        <v>2306227</v>
      </c>
      <c r="J13" s="28">
        <v>1074300</v>
      </c>
      <c r="K13" s="28">
        <v>23375</v>
      </c>
      <c r="L13" s="28">
        <v>3467</v>
      </c>
      <c r="M13" s="28">
        <v>1148</v>
      </c>
      <c r="N13" s="28">
        <v>114353</v>
      </c>
      <c r="O13" s="28">
        <v>6518</v>
      </c>
      <c r="P13" s="28">
        <v>28874</v>
      </c>
      <c r="Q13" s="28">
        <v>19924</v>
      </c>
      <c r="R13" s="28">
        <v>958675</v>
      </c>
      <c r="S13" s="28">
        <v>394777</v>
      </c>
      <c r="T13" s="28">
        <v>26101</v>
      </c>
      <c r="U13" s="28">
        <v>296201</v>
      </c>
      <c r="V13" s="28">
        <v>25335</v>
      </c>
      <c r="W13" s="28">
        <v>3939</v>
      </c>
      <c r="X13" s="28"/>
      <c r="Y13" s="28">
        <v>648327</v>
      </c>
      <c r="Z13" s="28">
        <v>3680</v>
      </c>
      <c r="AA13" s="28">
        <v>242391</v>
      </c>
      <c r="AB13" s="18">
        <v>14871511</v>
      </c>
    </row>
    <row r="14" spans="1:28" x14ac:dyDescent="0.25">
      <c r="A14" s="14">
        <v>7</v>
      </c>
      <c r="B14" s="26" t="s">
        <v>60</v>
      </c>
      <c r="C14" s="27" t="s">
        <v>61</v>
      </c>
      <c r="D14" s="18">
        <v>13506852</v>
      </c>
      <c r="E14" s="19">
        <f t="shared" si="1"/>
        <v>4.1901695683446122E-2</v>
      </c>
      <c r="F14" s="28">
        <f t="shared" si="2"/>
        <v>21864357</v>
      </c>
      <c r="G14" s="28">
        <v>5352973</v>
      </c>
      <c r="H14" s="28">
        <v>1568569</v>
      </c>
      <c r="I14" s="28">
        <v>4195372</v>
      </c>
      <c r="J14" s="28">
        <v>2014288</v>
      </c>
      <c r="K14" s="28">
        <v>196320</v>
      </c>
      <c r="L14" s="28">
        <v>6956</v>
      </c>
      <c r="M14" s="28">
        <v>18621</v>
      </c>
      <c r="N14" s="28">
        <v>91160</v>
      </c>
      <c r="O14" s="28">
        <v>2394</v>
      </c>
      <c r="P14" s="28">
        <v>56578</v>
      </c>
      <c r="Q14" s="28">
        <v>45832</v>
      </c>
      <c r="R14" s="28">
        <v>391256</v>
      </c>
      <c r="S14" s="28">
        <v>366663</v>
      </c>
      <c r="T14" s="28">
        <v>68913</v>
      </c>
      <c r="U14" s="28">
        <v>37953</v>
      </c>
      <c r="V14" s="28">
        <v>11654</v>
      </c>
      <c r="W14" s="28">
        <v>865</v>
      </c>
      <c r="X14" s="28">
        <v>6829000</v>
      </c>
      <c r="Y14" s="28">
        <v>15284</v>
      </c>
      <c r="Z14" s="28">
        <v>2748</v>
      </c>
      <c r="AA14" s="28">
        <v>590958</v>
      </c>
      <c r="AB14" s="18">
        <v>21864357</v>
      </c>
    </row>
    <row r="15" spans="1:28" x14ac:dyDescent="0.25">
      <c r="A15" s="14">
        <v>8</v>
      </c>
      <c r="B15" s="26" t="s">
        <v>62</v>
      </c>
      <c r="C15" s="27" t="s">
        <v>55</v>
      </c>
      <c r="D15" s="18">
        <v>13033854</v>
      </c>
      <c r="E15" s="19">
        <f t="shared" si="1"/>
        <v>4.04343353943959E-2</v>
      </c>
      <c r="F15" s="28">
        <f t="shared" si="2"/>
        <v>14744113</v>
      </c>
      <c r="G15" s="28">
        <v>9469315</v>
      </c>
      <c r="H15" s="28">
        <v>2013533</v>
      </c>
      <c r="I15" s="28">
        <v>1065225</v>
      </c>
      <c r="J15" s="28">
        <v>254320</v>
      </c>
      <c r="K15" s="28">
        <v>471791</v>
      </c>
      <c r="L15" s="28">
        <v>70792</v>
      </c>
      <c r="M15" s="28">
        <v>609004</v>
      </c>
      <c r="N15" s="28">
        <v>562712</v>
      </c>
      <c r="O15" s="28">
        <v>45090</v>
      </c>
      <c r="P15" s="28">
        <v>261</v>
      </c>
      <c r="Q15" s="28">
        <v>32</v>
      </c>
      <c r="R15" s="28">
        <v>38677</v>
      </c>
      <c r="S15" s="28">
        <v>42515</v>
      </c>
      <c r="T15" s="28">
        <v>11572</v>
      </c>
      <c r="U15" s="28">
        <v>14206</v>
      </c>
      <c r="V15" s="28">
        <v>7992</v>
      </c>
      <c r="W15" s="28">
        <v>389</v>
      </c>
      <c r="X15" s="28"/>
      <c r="Y15" s="28">
        <v>66636</v>
      </c>
      <c r="Z15" s="28">
        <v>51</v>
      </c>
      <c r="AA15" s="28"/>
      <c r="AB15" s="18">
        <v>14744113</v>
      </c>
    </row>
    <row r="16" spans="1:28" x14ac:dyDescent="0.25">
      <c r="A16" s="14">
        <v>9</v>
      </c>
      <c r="B16" s="26" t="s">
        <v>63</v>
      </c>
      <c r="C16" s="27" t="s">
        <v>49</v>
      </c>
      <c r="D16" s="18">
        <v>12576145</v>
      </c>
      <c r="E16" s="19">
        <f t="shared" si="1"/>
        <v>3.9014405478115299E-2</v>
      </c>
      <c r="F16" s="28">
        <f t="shared" si="2"/>
        <v>15129870</v>
      </c>
      <c r="G16" s="28">
        <v>526336</v>
      </c>
      <c r="H16" s="28">
        <v>493150</v>
      </c>
      <c r="I16" s="28">
        <v>2534613</v>
      </c>
      <c r="J16" s="28">
        <v>3162819</v>
      </c>
      <c r="K16" s="28">
        <v>60509</v>
      </c>
      <c r="L16" s="28">
        <v>12962</v>
      </c>
      <c r="M16" s="28">
        <v>49417</v>
      </c>
      <c r="N16" s="28">
        <v>140277</v>
      </c>
      <c r="O16" s="28">
        <v>12389</v>
      </c>
      <c r="P16" s="28">
        <v>310</v>
      </c>
      <c r="Q16" s="28">
        <v>3378853</v>
      </c>
      <c r="R16" s="28">
        <v>2619125</v>
      </c>
      <c r="S16" s="28">
        <v>236796</v>
      </c>
      <c r="T16" s="28">
        <v>42391</v>
      </c>
      <c r="U16" s="28">
        <v>1569</v>
      </c>
      <c r="V16" s="28">
        <v>324</v>
      </c>
      <c r="W16" s="28">
        <v>114</v>
      </c>
      <c r="X16" s="28"/>
      <c r="Y16" s="28">
        <v>305680</v>
      </c>
      <c r="Z16" s="28">
        <v>177847</v>
      </c>
      <c r="AA16" s="28">
        <v>1374389</v>
      </c>
      <c r="AB16" s="18">
        <v>15129870</v>
      </c>
    </row>
    <row r="17" spans="1:28" x14ac:dyDescent="0.25">
      <c r="A17" s="14">
        <v>10</v>
      </c>
      <c r="B17" s="26" t="s">
        <v>64</v>
      </c>
      <c r="C17" s="27" t="s">
        <v>65</v>
      </c>
      <c r="D17" s="18">
        <v>11727195</v>
      </c>
      <c r="E17" s="19">
        <f t="shared" si="1"/>
        <v>3.6380746313828788E-2</v>
      </c>
      <c r="F17" s="28">
        <f t="shared" si="2"/>
        <v>22599982</v>
      </c>
      <c r="G17" s="28">
        <v>4767823</v>
      </c>
      <c r="H17" s="28">
        <v>1246996</v>
      </c>
      <c r="I17" s="28">
        <v>3234398</v>
      </c>
      <c r="J17" s="28">
        <v>1236599</v>
      </c>
      <c r="K17" s="28">
        <v>17113</v>
      </c>
      <c r="L17" s="28">
        <v>2207</v>
      </c>
      <c r="M17" s="28">
        <v>1380</v>
      </c>
      <c r="N17" s="28">
        <v>35121</v>
      </c>
      <c r="O17" s="28">
        <v>2909</v>
      </c>
      <c r="P17" s="28">
        <v>1263</v>
      </c>
      <c r="Q17" s="28">
        <v>454289</v>
      </c>
      <c r="R17" s="28">
        <v>475098</v>
      </c>
      <c r="S17" s="28">
        <v>9367</v>
      </c>
      <c r="T17" s="28">
        <v>16104</v>
      </c>
      <c r="U17" s="28">
        <v>7</v>
      </c>
      <c r="V17" s="28">
        <v>7</v>
      </c>
      <c r="W17" s="28"/>
      <c r="X17" s="28">
        <v>10621000</v>
      </c>
      <c r="Y17" s="28">
        <v>114673</v>
      </c>
      <c r="Z17" s="28">
        <v>20046</v>
      </c>
      <c r="AA17" s="28">
        <v>343582</v>
      </c>
      <c r="AB17" s="18">
        <v>22599982</v>
      </c>
    </row>
    <row r="18" spans="1:28" x14ac:dyDescent="0.25">
      <c r="A18" s="14">
        <v>11</v>
      </c>
      <c r="B18" s="26" t="s">
        <v>66</v>
      </c>
      <c r="C18" s="27" t="s">
        <v>67</v>
      </c>
      <c r="D18" s="18">
        <v>10715935</v>
      </c>
      <c r="E18" s="19">
        <f t="shared" si="1"/>
        <v>3.3243560182164525E-2</v>
      </c>
      <c r="F18" s="28">
        <f t="shared" si="2"/>
        <v>12513157</v>
      </c>
      <c r="G18" s="28">
        <v>6162821</v>
      </c>
      <c r="H18" s="28">
        <v>1461424</v>
      </c>
      <c r="I18" s="28">
        <v>2236963</v>
      </c>
      <c r="J18" s="28">
        <v>556455</v>
      </c>
      <c r="K18" s="28">
        <v>62332</v>
      </c>
      <c r="L18" s="28">
        <v>7063</v>
      </c>
      <c r="M18" s="28">
        <v>8328</v>
      </c>
      <c r="N18" s="28">
        <v>174680</v>
      </c>
      <c r="O18" s="28">
        <v>13534</v>
      </c>
      <c r="P18" s="28">
        <v>20851</v>
      </c>
      <c r="Q18" s="28">
        <v>316160</v>
      </c>
      <c r="R18" s="28">
        <v>44821</v>
      </c>
      <c r="S18" s="28">
        <v>623505</v>
      </c>
      <c r="T18" s="28">
        <v>87294</v>
      </c>
      <c r="U18" s="28">
        <v>43817</v>
      </c>
      <c r="V18" s="28">
        <v>52368</v>
      </c>
      <c r="W18" s="28">
        <v>1448</v>
      </c>
      <c r="X18" s="28"/>
      <c r="Y18" s="28">
        <v>484722</v>
      </c>
      <c r="Z18" s="28">
        <v>13089</v>
      </c>
      <c r="AA18" s="28">
        <v>141482</v>
      </c>
      <c r="AB18" s="18">
        <v>12513157</v>
      </c>
    </row>
    <row r="19" spans="1:28" x14ac:dyDescent="0.25">
      <c r="A19" s="14">
        <v>12</v>
      </c>
      <c r="B19" s="26" t="s">
        <v>68</v>
      </c>
      <c r="C19" s="27" t="s">
        <v>69</v>
      </c>
      <c r="D19" s="18">
        <v>10708134</v>
      </c>
      <c r="E19" s="19">
        <f t="shared" si="1"/>
        <v>3.3219359492912388E-2</v>
      </c>
      <c r="F19" s="28">
        <f t="shared" si="2"/>
        <v>11356839</v>
      </c>
      <c r="G19" s="28">
        <v>5780997</v>
      </c>
      <c r="H19" s="28">
        <v>913038</v>
      </c>
      <c r="I19" s="28">
        <v>1440501</v>
      </c>
      <c r="J19" s="28">
        <v>773705</v>
      </c>
      <c r="K19" s="28">
        <v>27173</v>
      </c>
      <c r="L19" s="28">
        <v>2543</v>
      </c>
      <c r="M19" s="28">
        <v>801</v>
      </c>
      <c r="N19" s="28">
        <v>279929</v>
      </c>
      <c r="O19" s="28">
        <v>10147</v>
      </c>
      <c r="P19" s="28">
        <v>1147</v>
      </c>
      <c r="Q19" s="28">
        <v>17453</v>
      </c>
      <c r="R19" s="28">
        <v>1119147</v>
      </c>
      <c r="S19" s="28">
        <v>98003</v>
      </c>
      <c r="T19" s="28">
        <v>32229</v>
      </c>
      <c r="U19" s="28">
        <v>31</v>
      </c>
      <c r="V19" s="28">
        <v>5819</v>
      </c>
      <c r="W19" s="28">
        <v>786</v>
      </c>
      <c r="X19" s="28">
        <v>759000</v>
      </c>
      <c r="Y19" s="28"/>
      <c r="Z19" s="28"/>
      <c r="AA19" s="28">
        <v>94390</v>
      </c>
      <c r="AB19" s="18">
        <v>11356839</v>
      </c>
    </row>
    <row r="20" spans="1:28" x14ac:dyDescent="0.25">
      <c r="A20" s="14">
        <v>13</v>
      </c>
      <c r="B20" s="26" t="s">
        <v>70</v>
      </c>
      <c r="C20" s="27" t="s">
        <v>61</v>
      </c>
      <c r="D20" s="18">
        <v>8629364</v>
      </c>
      <c r="E20" s="19">
        <f t="shared" si="1"/>
        <v>2.6770485400275754E-2</v>
      </c>
      <c r="F20" s="28">
        <f t="shared" si="2"/>
        <v>17644631</v>
      </c>
      <c r="G20" s="28">
        <v>4117458</v>
      </c>
      <c r="H20" s="28">
        <v>1107918</v>
      </c>
      <c r="I20" s="28">
        <v>2423357</v>
      </c>
      <c r="J20" s="28">
        <v>476695</v>
      </c>
      <c r="K20" s="28">
        <v>83445</v>
      </c>
      <c r="L20" s="28">
        <v>1175</v>
      </c>
      <c r="M20" s="28">
        <v>7113</v>
      </c>
      <c r="N20" s="28">
        <v>99662</v>
      </c>
      <c r="O20" s="28">
        <v>3877</v>
      </c>
      <c r="P20" s="28">
        <v>17574</v>
      </c>
      <c r="Q20" s="28">
        <v>637</v>
      </c>
      <c r="R20" s="28">
        <v>6537</v>
      </c>
      <c r="S20" s="28">
        <v>109124</v>
      </c>
      <c r="T20" s="28">
        <v>35188</v>
      </c>
      <c r="U20" s="28">
        <v>6027</v>
      </c>
      <c r="V20" s="28">
        <v>519</v>
      </c>
      <c r="W20" s="28">
        <v>157</v>
      </c>
      <c r="X20" s="28">
        <v>8979000</v>
      </c>
      <c r="Y20" s="28">
        <v>33775</v>
      </c>
      <c r="Z20" s="28">
        <v>561</v>
      </c>
      <c r="AA20" s="28">
        <v>134832</v>
      </c>
      <c r="AB20" s="18">
        <v>17644631</v>
      </c>
    </row>
    <row r="21" spans="1:28" x14ac:dyDescent="0.25">
      <c r="A21" s="14">
        <v>14</v>
      </c>
      <c r="B21" s="26" t="s">
        <v>71</v>
      </c>
      <c r="C21" s="27" t="s">
        <v>72</v>
      </c>
      <c r="D21" s="18">
        <v>6954460</v>
      </c>
      <c r="E21" s="19">
        <f t="shared" si="1"/>
        <v>2.1574506521778631E-2</v>
      </c>
      <c r="F21" s="28">
        <f t="shared" si="2"/>
        <v>13486996</v>
      </c>
      <c r="G21" s="28">
        <v>3651398</v>
      </c>
      <c r="H21" s="28">
        <v>851524</v>
      </c>
      <c r="I21" s="28">
        <v>701948</v>
      </c>
      <c r="J21" s="28">
        <v>593641</v>
      </c>
      <c r="K21" s="28">
        <v>51872</v>
      </c>
      <c r="L21" s="28">
        <v>640</v>
      </c>
      <c r="M21" s="28">
        <v>1580</v>
      </c>
      <c r="N21" s="28">
        <v>76374</v>
      </c>
      <c r="O21" s="28">
        <v>2088</v>
      </c>
      <c r="P21" s="28">
        <v>4876</v>
      </c>
      <c r="Q21" s="28">
        <v>14</v>
      </c>
      <c r="R21" s="28">
        <v>42337</v>
      </c>
      <c r="S21" s="28">
        <v>282282</v>
      </c>
      <c r="T21" s="28">
        <v>41433</v>
      </c>
      <c r="U21" s="28">
        <v>26542</v>
      </c>
      <c r="V21" s="28">
        <v>6499</v>
      </c>
      <c r="W21" s="28">
        <v>785</v>
      </c>
      <c r="X21" s="28">
        <v>7000000</v>
      </c>
      <c r="Y21" s="28">
        <v>132565</v>
      </c>
      <c r="Z21" s="28">
        <v>408</v>
      </c>
      <c r="AA21" s="28">
        <v>18190</v>
      </c>
      <c r="AB21" s="18">
        <v>13486996</v>
      </c>
    </row>
    <row r="22" spans="1:28" x14ac:dyDescent="0.25">
      <c r="A22" s="14">
        <v>15</v>
      </c>
      <c r="B22" s="26" t="s">
        <v>73</v>
      </c>
      <c r="C22" s="27" t="s">
        <v>51</v>
      </c>
      <c r="D22" s="18">
        <v>6491061</v>
      </c>
      <c r="E22" s="19">
        <f t="shared" si="1"/>
        <v>2.013692477600891E-2</v>
      </c>
      <c r="F22" s="28">
        <f t="shared" si="2"/>
        <v>6062628</v>
      </c>
      <c r="G22" s="28">
        <v>3923005</v>
      </c>
      <c r="H22" s="28">
        <v>446184</v>
      </c>
      <c r="I22" s="28">
        <v>375777</v>
      </c>
      <c r="J22" s="28">
        <v>408200</v>
      </c>
      <c r="K22" s="28"/>
      <c r="L22" s="28">
        <v>3</v>
      </c>
      <c r="M22" s="28"/>
      <c r="N22" s="28">
        <v>7386</v>
      </c>
      <c r="O22" s="28">
        <v>6152</v>
      </c>
      <c r="P22" s="28"/>
      <c r="Q22" s="28"/>
      <c r="R22" s="28">
        <v>772642</v>
      </c>
      <c r="S22" s="28">
        <v>3020</v>
      </c>
      <c r="T22" s="28"/>
      <c r="U22" s="28"/>
      <c r="V22" s="28"/>
      <c r="W22" s="28"/>
      <c r="X22" s="28"/>
      <c r="Y22" s="28"/>
      <c r="Z22" s="28"/>
      <c r="AA22" s="28">
        <v>120259</v>
      </c>
      <c r="AB22" s="18">
        <v>6062628</v>
      </c>
    </row>
    <row r="23" spans="1:28" x14ac:dyDescent="0.25">
      <c r="A23" s="14">
        <v>16</v>
      </c>
      <c r="B23" s="26" t="s">
        <v>74</v>
      </c>
      <c r="C23" s="27" t="s">
        <v>61</v>
      </c>
      <c r="D23" s="18">
        <v>6156680</v>
      </c>
      <c r="E23" s="19">
        <f t="shared" si="1"/>
        <v>1.9099589732704488E-2</v>
      </c>
      <c r="F23" s="28">
        <f t="shared" si="2"/>
        <v>7239635</v>
      </c>
      <c r="G23" s="28">
        <v>2650792</v>
      </c>
      <c r="H23" s="28">
        <v>1662487</v>
      </c>
      <c r="I23" s="28">
        <v>1437258</v>
      </c>
      <c r="J23" s="28">
        <v>659310</v>
      </c>
      <c r="K23" s="28">
        <v>107067</v>
      </c>
      <c r="L23" s="28">
        <v>1868</v>
      </c>
      <c r="M23" s="28">
        <v>2536</v>
      </c>
      <c r="N23" s="28">
        <v>72954</v>
      </c>
      <c r="O23" s="28">
        <v>1327</v>
      </c>
      <c r="P23" s="28">
        <v>16522</v>
      </c>
      <c r="Q23" s="28">
        <v>22881</v>
      </c>
      <c r="R23" s="28">
        <v>120572</v>
      </c>
      <c r="S23" s="28">
        <v>138357</v>
      </c>
      <c r="T23" s="28">
        <v>78090</v>
      </c>
      <c r="U23" s="28">
        <v>12460</v>
      </c>
      <c r="V23" s="28">
        <v>2437</v>
      </c>
      <c r="W23" s="28">
        <v>424</v>
      </c>
      <c r="X23" s="28"/>
      <c r="Y23" s="28"/>
      <c r="Z23" s="28">
        <v>58374</v>
      </c>
      <c r="AA23" s="28">
        <v>193919</v>
      </c>
      <c r="AB23" s="18">
        <v>7239635</v>
      </c>
    </row>
    <row r="24" spans="1:28" x14ac:dyDescent="0.25">
      <c r="A24" s="14">
        <v>17</v>
      </c>
      <c r="B24" s="26" t="s">
        <v>75</v>
      </c>
      <c r="C24" s="27" t="s">
        <v>76</v>
      </c>
      <c r="D24" s="18">
        <v>5699953</v>
      </c>
      <c r="E24" s="19">
        <f t="shared" si="1"/>
        <v>1.7682706230581765E-2</v>
      </c>
      <c r="F24" s="28">
        <f t="shared" si="2"/>
        <v>6291433</v>
      </c>
      <c r="G24" s="28">
        <v>3850674</v>
      </c>
      <c r="H24" s="28">
        <v>672353</v>
      </c>
      <c r="I24" s="28">
        <v>821914</v>
      </c>
      <c r="J24" s="28">
        <v>140820</v>
      </c>
      <c r="K24" s="28">
        <v>2509</v>
      </c>
      <c r="L24" s="28">
        <v>1209</v>
      </c>
      <c r="M24" s="28">
        <v>4117</v>
      </c>
      <c r="N24" s="28">
        <v>496423</v>
      </c>
      <c r="O24" s="28">
        <v>6774</v>
      </c>
      <c r="P24" s="28">
        <v>269</v>
      </c>
      <c r="Q24" s="28"/>
      <c r="R24" s="28">
        <v>150603</v>
      </c>
      <c r="S24" s="28">
        <v>92269</v>
      </c>
      <c r="T24" s="28">
        <v>5311</v>
      </c>
      <c r="U24" s="28">
        <v>2846</v>
      </c>
      <c r="V24" s="28">
        <v>3422</v>
      </c>
      <c r="W24" s="28">
        <v>220</v>
      </c>
      <c r="X24" s="28"/>
      <c r="Y24" s="28">
        <v>855</v>
      </c>
      <c r="Z24" s="28"/>
      <c r="AA24" s="28">
        <v>38845</v>
      </c>
      <c r="AB24" s="18">
        <v>6291433</v>
      </c>
    </row>
    <row r="25" spans="1:28" x14ac:dyDescent="0.25">
      <c r="A25" s="14">
        <v>18</v>
      </c>
      <c r="B25" s="26" t="s">
        <v>77</v>
      </c>
      <c r="C25" s="27" t="s">
        <v>78</v>
      </c>
      <c r="D25" s="18">
        <v>4554952</v>
      </c>
      <c r="E25" s="19">
        <f t="shared" si="1"/>
        <v>1.4130621447299808E-2</v>
      </c>
      <c r="F25" s="28">
        <f t="shared" si="2"/>
        <v>7144892</v>
      </c>
      <c r="G25" s="28">
        <v>2892230</v>
      </c>
      <c r="H25" s="28">
        <v>406414</v>
      </c>
      <c r="I25" s="28">
        <v>1139771</v>
      </c>
      <c r="J25" s="28">
        <v>258036</v>
      </c>
      <c r="K25" s="28">
        <v>7682</v>
      </c>
      <c r="L25" s="28">
        <v>401</v>
      </c>
      <c r="M25" s="28">
        <v>315</v>
      </c>
      <c r="N25" s="28">
        <v>47913</v>
      </c>
      <c r="O25" s="28">
        <v>1137</v>
      </c>
      <c r="P25" s="28">
        <v>966</v>
      </c>
      <c r="Q25" s="28">
        <v>181</v>
      </c>
      <c r="R25" s="28">
        <v>4638</v>
      </c>
      <c r="S25" s="28">
        <v>23505</v>
      </c>
      <c r="T25" s="28">
        <v>10637</v>
      </c>
      <c r="U25" s="28">
        <v>500</v>
      </c>
      <c r="V25" s="28"/>
      <c r="W25" s="28"/>
      <c r="X25" s="28">
        <v>2276000</v>
      </c>
      <c r="Y25" s="28"/>
      <c r="Z25" s="28"/>
      <c r="AA25" s="28">
        <v>74566</v>
      </c>
      <c r="AB25" s="18">
        <v>7144892</v>
      </c>
    </row>
    <row r="26" spans="1:28" x14ac:dyDescent="0.25">
      <c r="A26" s="14">
        <v>19</v>
      </c>
      <c r="B26" s="26" t="s">
        <v>79</v>
      </c>
      <c r="C26" s="27" t="s">
        <v>49</v>
      </c>
      <c r="D26" s="18">
        <v>4388847</v>
      </c>
      <c r="E26" s="19">
        <f t="shared" si="1"/>
        <v>1.36153214231714E-2</v>
      </c>
      <c r="F26" s="28">
        <f t="shared" si="2"/>
        <v>5874371</v>
      </c>
      <c r="G26" s="28">
        <v>1972904</v>
      </c>
      <c r="H26" s="28">
        <v>438372</v>
      </c>
      <c r="I26" s="28">
        <v>1519493</v>
      </c>
      <c r="J26" s="28">
        <v>1172041</v>
      </c>
      <c r="K26" s="28">
        <v>8114</v>
      </c>
      <c r="L26" s="28">
        <v>3007</v>
      </c>
      <c r="M26" s="28">
        <v>38</v>
      </c>
      <c r="N26" s="28">
        <v>33112</v>
      </c>
      <c r="O26" s="28">
        <v>6048</v>
      </c>
      <c r="P26" s="28">
        <v>2</v>
      </c>
      <c r="Q26" s="28">
        <v>367002</v>
      </c>
      <c r="R26" s="28"/>
      <c r="S26" s="28">
        <v>2202</v>
      </c>
      <c r="T26" s="28">
        <v>3571</v>
      </c>
      <c r="U26" s="28">
        <v>1454</v>
      </c>
      <c r="V26" s="28">
        <v>19</v>
      </c>
      <c r="W26" s="28">
        <v>52</v>
      </c>
      <c r="X26" s="28"/>
      <c r="Y26" s="28"/>
      <c r="Z26" s="28">
        <v>1263</v>
      </c>
      <c r="AA26" s="28">
        <v>345677</v>
      </c>
      <c r="AB26" s="18">
        <v>5874371</v>
      </c>
    </row>
    <row r="27" spans="1:28" x14ac:dyDescent="0.25">
      <c r="A27" s="14">
        <v>20</v>
      </c>
      <c r="B27" s="26" t="s">
        <v>80</v>
      </c>
      <c r="C27" s="27" t="s">
        <v>81</v>
      </c>
      <c r="D27" s="18">
        <v>3868585</v>
      </c>
      <c r="E27" s="19">
        <f t="shared" si="1"/>
        <v>1.2001336165935957E-2</v>
      </c>
      <c r="F27" s="28">
        <f t="shared" si="2"/>
        <v>3892363</v>
      </c>
      <c r="G27" s="28">
        <v>3110010</v>
      </c>
      <c r="H27" s="28">
        <v>284164</v>
      </c>
      <c r="I27" s="28">
        <v>104118</v>
      </c>
      <c r="J27" s="28">
        <v>17723</v>
      </c>
      <c r="K27" s="28">
        <v>51490</v>
      </c>
      <c r="L27" s="28">
        <v>10928</v>
      </c>
      <c r="M27" s="28">
        <v>9974</v>
      </c>
      <c r="N27" s="28">
        <v>70684</v>
      </c>
      <c r="O27" s="28">
        <v>15139</v>
      </c>
      <c r="P27" s="28">
        <v>3148</v>
      </c>
      <c r="Q27" s="28"/>
      <c r="R27" s="28">
        <v>130956</v>
      </c>
      <c r="S27" s="28">
        <v>46042</v>
      </c>
      <c r="T27" s="28">
        <v>16289</v>
      </c>
      <c r="U27" s="28">
        <v>12879</v>
      </c>
      <c r="V27" s="28">
        <v>4777</v>
      </c>
      <c r="W27" s="28">
        <v>529</v>
      </c>
      <c r="X27" s="28"/>
      <c r="Y27" s="28">
        <v>3513</v>
      </c>
      <c r="Z27" s="28"/>
      <c r="AA27" s="28"/>
      <c r="AB27" s="18">
        <v>3892363</v>
      </c>
    </row>
    <row r="28" spans="1:28" x14ac:dyDescent="0.25">
      <c r="A28" s="14">
        <v>21</v>
      </c>
      <c r="B28" s="26" t="s">
        <v>82</v>
      </c>
      <c r="C28" s="27" t="s">
        <v>81</v>
      </c>
      <c r="D28" s="18">
        <v>3713279</v>
      </c>
      <c r="E28" s="19">
        <f t="shared" si="1"/>
        <v>1.1519537390779964E-2</v>
      </c>
      <c r="F28" s="28">
        <f t="shared" si="2"/>
        <v>3747736</v>
      </c>
      <c r="G28" s="28">
        <v>2294179</v>
      </c>
      <c r="H28" s="28">
        <v>200898</v>
      </c>
      <c r="I28" s="28">
        <v>488163</v>
      </c>
      <c r="J28" s="28">
        <v>93570</v>
      </c>
      <c r="K28" s="28">
        <v>59221</v>
      </c>
      <c r="L28" s="28">
        <v>957</v>
      </c>
      <c r="M28" s="28">
        <v>30660</v>
      </c>
      <c r="N28" s="28">
        <v>97640</v>
      </c>
      <c r="O28" s="28">
        <v>14216</v>
      </c>
      <c r="P28" s="28">
        <v>859</v>
      </c>
      <c r="Q28" s="28"/>
      <c r="R28" s="28">
        <v>331988</v>
      </c>
      <c r="S28" s="28">
        <v>107649</v>
      </c>
      <c r="T28" s="28">
        <v>57</v>
      </c>
      <c r="U28" s="28">
        <v>85</v>
      </c>
      <c r="V28" s="28">
        <v>22</v>
      </c>
      <c r="W28" s="28">
        <v>1</v>
      </c>
      <c r="X28" s="28"/>
      <c r="Y28" s="28">
        <v>17</v>
      </c>
      <c r="Z28" s="28"/>
      <c r="AA28" s="28">
        <v>27554</v>
      </c>
      <c r="AB28" s="18">
        <v>3747736</v>
      </c>
    </row>
    <row r="29" spans="1:28" x14ac:dyDescent="0.25">
      <c r="A29" s="14">
        <v>22</v>
      </c>
      <c r="B29" s="26" t="s">
        <v>83</v>
      </c>
      <c r="C29" s="27" t="s">
        <v>61</v>
      </c>
      <c r="D29" s="18">
        <v>3510447</v>
      </c>
      <c r="E29" s="19">
        <f t="shared" si="1"/>
        <v>1.0890300856696023E-2</v>
      </c>
      <c r="F29" s="28">
        <f t="shared" si="2"/>
        <v>4627208</v>
      </c>
      <c r="G29" s="28">
        <v>1538324</v>
      </c>
      <c r="H29" s="28">
        <v>672661</v>
      </c>
      <c r="I29" s="28">
        <v>1420392</v>
      </c>
      <c r="J29" s="28">
        <v>265952</v>
      </c>
      <c r="K29" s="28">
        <v>33022</v>
      </c>
      <c r="L29" s="28">
        <v>25816</v>
      </c>
      <c r="M29" s="28">
        <v>1071</v>
      </c>
      <c r="N29" s="28">
        <v>56705</v>
      </c>
      <c r="O29" s="28">
        <v>2729</v>
      </c>
      <c r="P29" s="28">
        <v>12380</v>
      </c>
      <c r="Q29" s="28">
        <v>284911</v>
      </c>
      <c r="R29" s="28">
        <v>2204</v>
      </c>
      <c r="S29" s="28">
        <v>81000</v>
      </c>
      <c r="T29" s="28">
        <v>32870</v>
      </c>
      <c r="U29" s="28">
        <v>7173</v>
      </c>
      <c r="V29" s="28">
        <v>16166</v>
      </c>
      <c r="W29" s="28">
        <v>578</v>
      </c>
      <c r="X29" s="28"/>
      <c r="Y29" s="28"/>
      <c r="Z29" s="28">
        <v>37191</v>
      </c>
      <c r="AA29" s="28">
        <v>136063</v>
      </c>
      <c r="AB29" s="18">
        <v>4627208</v>
      </c>
    </row>
    <row r="30" spans="1:28" x14ac:dyDescent="0.25">
      <c r="A30" s="14">
        <v>23</v>
      </c>
      <c r="B30" s="26" t="s">
        <v>84</v>
      </c>
      <c r="C30" s="27" t="s">
        <v>85</v>
      </c>
      <c r="D30" s="18">
        <v>3486105</v>
      </c>
      <c r="E30" s="19">
        <f t="shared" si="1"/>
        <v>1.0814785771735705E-2</v>
      </c>
      <c r="F30" s="28">
        <f t="shared" si="2"/>
        <v>3738984</v>
      </c>
      <c r="G30" s="28">
        <v>2832130</v>
      </c>
      <c r="H30" s="28">
        <v>330466</v>
      </c>
      <c r="I30" s="28">
        <v>255220</v>
      </c>
      <c r="J30" s="28">
        <v>125678</v>
      </c>
      <c r="K30" s="28">
        <v>58062</v>
      </c>
      <c r="L30" s="28">
        <v>30</v>
      </c>
      <c r="M30" s="28">
        <v>25564</v>
      </c>
      <c r="N30" s="28">
        <v>40418</v>
      </c>
      <c r="O30" s="28">
        <v>1280</v>
      </c>
      <c r="P30" s="28">
        <v>1680</v>
      </c>
      <c r="Q30" s="28"/>
      <c r="R30" s="28">
        <v>5634</v>
      </c>
      <c r="S30" s="28">
        <v>37904</v>
      </c>
      <c r="T30" s="28">
        <v>5266</v>
      </c>
      <c r="U30" s="28">
        <v>2778</v>
      </c>
      <c r="V30" s="28">
        <v>140</v>
      </c>
      <c r="W30" s="28">
        <v>86</v>
      </c>
      <c r="X30" s="28"/>
      <c r="Y30" s="28"/>
      <c r="Z30" s="28"/>
      <c r="AA30" s="28">
        <v>16648</v>
      </c>
      <c r="AB30" s="18">
        <v>3738984</v>
      </c>
    </row>
    <row r="31" spans="1:28" x14ac:dyDescent="0.25">
      <c r="A31" s="14">
        <v>24</v>
      </c>
      <c r="B31" s="26" t="s">
        <v>86</v>
      </c>
      <c r="C31" s="27" t="s">
        <v>49</v>
      </c>
      <c r="D31" s="18">
        <v>3389071</v>
      </c>
      <c r="E31" s="19">
        <f t="shared" si="1"/>
        <v>1.0513761584978678E-2</v>
      </c>
      <c r="F31" s="28">
        <f t="shared" si="2"/>
        <v>3135145</v>
      </c>
      <c r="G31" s="28">
        <v>1827738</v>
      </c>
      <c r="H31" s="28">
        <v>222664</v>
      </c>
      <c r="I31" s="28">
        <v>211564</v>
      </c>
      <c r="J31" s="28">
        <v>8032</v>
      </c>
      <c r="K31" s="28">
        <v>136417</v>
      </c>
      <c r="L31" s="28">
        <v>13773</v>
      </c>
      <c r="M31" s="28">
        <v>94116</v>
      </c>
      <c r="N31" s="28">
        <v>65529</v>
      </c>
      <c r="O31" s="28">
        <v>5346</v>
      </c>
      <c r="P31" s="28">
        <v>3488</v>
      </c>
      <c r="Q31" s="28"/>
      <c r="R31" s="28">
        <v>524809</v>
      </c>
      <c r="S31" s="28">
        <v>2223</v>
      </c>
      <c r="T31" s="28">
        <v>1234</v>
      </c>
      <c r="U31" s="28">
        <v>3912</v>
      </c>
      <c r="V31" s="28">
        <v>13578</v>
      </c>
      <c r="W31" s="28">
        <v>142</v>
      </c>
      <c r="X31" s="28"/>
      <c r="Y31" s="28">
        <v>580</v>
      </c>
      <c r="Z31" s="28"/>
      <c r="AA31" s="28"/>
      <c r="AB31" s="18">
        <v>3135145</v>
      </c>
    </row>
    <row r="32" spans="1:28" x14ac:dyDescent="0.25">
      <c r="A32" s="14">
        <v>25</v>
      </c>
      <c r="B32" s="26" t="s">
        <v>87</v>
      </c>
      <c r="C32" s="27" t="s">
        <v>88</v>
      </c>
      <c r="D32" s="18">
        <v>3337491</v>
      </c>
      <c r="E32" s="19">
        <f t="shared" si="1"/>
        <v>1.0353747285321575E-2</v>
      </c>
      <c r="F32" s="28">
        <f t="shared" si="2"/>
        <v>4064695</v>
      </c>
      <c r="G32" s="28">
        <v>1795642</v>
      </c>
      <c r="H32" s="28">
        <v>431748</v>
      </c>
      <c r="I32" s="28">
        <v>969131</v>
      </c>
      <c r="J32" s="28">
        <v>631471</v>
      </c>
      <c r="K32" s="28">
        <v>16060</v>
      </c>
      <c r="L32" s="28">
        <v>988</v>
      </c>
      <c r="M32" s="28">
        <v>756</v>
      </c>
      <c r="N32" s="28">
        <v>41332</v>
      </c>
      <c r="O32" s="28">
        <v>2300</v>
      </c>
      <c r="P32" s="28">
        <v>1231</v>
      </c>
      <c r="Q32" s="28"/>
      <c r="R32" s="28"/>
      <c r="S32" s="28">
        <v>123288</v>
      </c>
      <c r="T32" s="28">
        <v>22704</v>
      </c>
      <c r="U32" s="28">
        <v>24679</v>
      </c>
      <c r="V32" s="28">
        <v>965</v>
      </c>
      <c r="W32" s="28">
        <v>90</v>
      </c>
      <c r="X32" s="28"/>
      <c r="Y32" s="28"/>
      <c r="Z32" s="28"/>
      <c r="AA32" s="28">
        <v>2310</v>
      </c>
      <c r="AB32" s="18">
        <v>4064695</v>
      </c>
    </row>
    <row r="33" spans="1:28" x14ac:dyDescent="0.25">
      <c r="A33" s="14">
        <v>26</v>
      </c>
      <c r="B33" s="26" t="s">
        <v>89</v>
      </c>
      <c r="C33" s="27" t="s">
        <v>90</v>
      </c>
      <c r="D33" s="18">
        <v>3033448</v>
      </c>
      <c r="E33" s="19">
        <f t="shared" si="1"/>
        <v>9.4105284464180306E-3</v>
      </c>
      <c r="F33" s="28">
        <f t="shared" si="2"/>
        <v>3298527</v>
      </c>
      <c r="G33" s="28">
        <v>1769282</v>
      </c>
      <c r="H33" s="28">
        <v>492988</v>
      </c>
      <c r="I33" s="28">
        <v>420491</v>
      </c>
      <c r="J33" s="28">
        <v>53447</v>
      </c>
      <c r="K33" s="28">
        <v>15305</v>
      </c>
      <c r="L33" s="28">
        <v>324</v>
      </c>
      <c r="M33" s="28">
        <v>69</v>
      </c>
      <c r="N33" s="28">
        <v>12653</v>
      </c>
      <c r="O33" s="28">
        <v>1317</v>
      </c>
      <c r="P33" s="28">
        <v>6395</v>
      </c>
      <c r="Q33" s="28">
        <v>90</v>
      </c>
      <c r="R33" s="28">
        <v>52851</v>
      </c>
      <c r="S33" s="28">
        <v>30094</v>
      </c>
      <c r="T33" s="28">
        <v>6860</v>
      </c>
      <c r="U33" s="28">
        <v>21</v>
      </c>
      <c r="V33" s="28">
        <v>2</v>
      </c>
      <c r="W33" s="28"/>
      <c r="X33" s="28"/>
      <c r="Y33" s="28">
        <v>421153</v>
      </c>
      <c r="Z33" s="28"/>
      <c r="AA33" s="28">
        <v>15185</v>
      </c>
      <c r="AB33" s="18">
        <v>3298527</v>
      </c>
    </row>
    <row r="34" spans="1:28" x14ac:dyDescent="0.25">
      <c r="A34" s="14">
        <v>27</v>
      </c>
      <c r="B34" s="26" t="s">
        <v>91</v>
      </c>
      <c r="C34" s="27" t="s">
        <v>92</v>
      </c>
      <c r="D34" s="18">
        <v>2317141</v>
      </c>
      <c r="E34" s="19">
        <f t="shared" si="1"/>
        <v>7.1883616580411215E-3</v>
      </c>
      <c r="F34" s="28">
        <f t="shared" si="2"/>
        <v>2630969</v>
      </c>
      <c r="G34" s="28">
        <v>1779189</v>
      </c>
      <c r="H34" s="28">
        <v>223663</v>
      </c>
      <c r="I34" s="28">
        <v>171686</v>
      </c>
      <c r="J34" s="28">
        <v>37756</v>
      </c>
      <c r="K34" s="28">
        <v>51165</v>
      </c>
      <c r="L34" s="28">
        <v>4541</v>
      </c>
      <c r="M34" s="28">
        <v>69715</v>
      </c>
      <c r="N34" s="28">
        <v>272904</v>
      </c>
      <c r="O34" s="28">
        <v>6156</v>
      </c>
      <c r="P34" s="28">
        <v>103</v>
      </c>
      <c r="Q34" s="28"/>
      <c r="R34" s="28">
        <v>8574</v>
      </c>
      <c r="S34" s="28">
        <v>638</v>
      </c>
      <c r="T34" s="28">
        <v>684</v>
      </c>
      <c r="U34" s="28">
        <v>331</v>
      </c>
      <c r="V34" s="28">
        <v>14</v>
      </c>
      <c r="W34" s="28">
        <v>5</v>
      </c>
      <c r="X34" s="28"/>
      <c r="Y34" s="28">
        <v>3224</v>
      </c>
      <c r="Z34" s="28"/>
      <c r="AA34" s="28">
        <v>621</v>
      </c>
      <c r="AB34" s="18">
        <v>2630969</v>
      </c>
    </row>
    <row r="35" spans="1:28" x14ac:dyDescent="0.25">
      <c r="A35" s="14">
        <v>28</v>
      </c>
      <c r="B35" s="26" t="s">
        <v>93</v>
      </c>
      <c r="C35" s="27" t="s">
        <v>94</v>
      </c>
      <c r="D35" s="18">
        <v>1844215</v>
      </c>
      <c r="E35" s="19">
        <f t="shared" si="1"/>
        <v>5.7212247313324074E-3</v>
      </c>
      <c r="F35" s="28">
        <f t="shared" si="2"/>
        <v>2198136</v>
      </c>
      <c r="G35" s="28">
        <v>1229032</v>
      </c>
      <c r="H35" s="28">
        <v>245471</v>
      </c>
      <c r="I35" s="28">
        <v>606042</v>
      </c>
      <c r="J35" s="28">
        <v>6380</v>
      </c>
      <c r="K35" s="28">
        <v>8100</v>
      </c>
      <c r="L35" s="28">
        <v>9</v>
      </c>
      <c r="M35" s="28">
        <v>3350</v>
      </c>
      <c r="N35" s="28">
        <v>97973</v>
      </c>
      <c r="O35" s="28">
        <v>1779</v>
      </c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18">
        <v>2198136</v>
      </c>
    </row>
    <row r="36" spans="1:28" x14ac:dyDescent="0.25">
      <c r="A36" s="14">
        <v>29</v>
      </c>
      <c r="B36" s="26" t="s">
        <v>95</v>
      </c>
      <c r="C36" s="27" t="s">
        <v>96</v>
      </c>
      <c r="D36" s="18">
        <v>1756233</v>
      </c>
      <c r="E36" s="19">
        <f t="shared" si="1"/>
        <v>5.4482821545113278E-3</v>
      </c>
      <c r="F36" s="28">
        <f t="shared" si="2"/>
        <v>1846887</v>
      </c>
      <c r="G36" s="28">
        <v>1444467</v>
      </c>
      <c r="H36" s="28">
        <v>158978</v>
      </c>
      <c r="I36" s="28">
        <v>91913</v>
      </c>
      <c r="J36" s="28">
        <v>3861</v>
      </c>
      <c r="K36" s="28">
        <v>4540</v>
      </c>
      <c r="L36" s="28">
        <v>31</v>
      </c>
      <c r="M36" s="28">
        <v>3476</v>
      </c>
      <c r="N36" s="28">
        <v>27277</v>
      </c>
      <c r="O36" s="28">
        <v>7018</v>
      </c>
      <c r="P36" s="28">
        <v>67</v>
      </c>
      <c r="Q36" s="28"/>
      <c r="R36" s="28">
        <v>128</v>
      </c>
      <c r="S36" s="28">
        <v>3309</v>
      </c>
      <c r="T36" s="28">
        <v>54</v>
      </c>
      <c r="U36" s="28"/>
      <c r="V36" s="28"/>
      <c r="W36" s="28"/>
      <c r="X36" s="28"/>
      <c r="Y36" s="28">
        <v>101768</v>
      </c>
      <c r="Z36" s="28"/>
      <c r="AA36" s="28"/>
      <c r="AB36" s="18">
        <v>1846887</v>
      </c>
    </row>
    <row r="37" spans="1:28" x14ac:dyDescent="0.25">
      <c r="A37" s="14">
        <v>30</v>
      </c>
      <c r="B37" s="26" t="s">
        <v>97</v>
      </c>
      <c r="C37" s="27" t="s">
        <v>78</v>
      </c>
      <c r="D37" s="18">
        <v>1630663</v>
      </c>
      <c r="E37" s="19">
        <f t="shared" si="1"/>
        <v>5.0587320264007711E-3</v>
      </c>
      <c r="F37" s="28">
        <f t="shared" si="2"/>
        <v>1764219</v>
      </c>
      <c r="G37" s="28">
        <v>1299895</v>
      </c>
      <c r="H37" s="28">
        <v>225345</v>
      </c>
      <c r="I37" s="28">
        <v>131254</v>
      </c>
      <c r="J37" s="28">
        <v>3718</v>
      </c>
      <c r="K37" s="28">
        <v>3275</v>
      </c>
      <c r="L37" s="28">
        <v>63</v>
      </c>
      <c r="M37" s="28">
        <v>678</v>
      </c>
      <c r="N37" s="28">
        <v>98738</v>
      </c>
      <c r="O37" s="28">
        <v>1253</v>
      </c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18">
        <v>1764219</v>
      </c>
    </row>
    <row r="38" spans="1:28" x14ac:dyDescent="0.25">
      <c r="A38" s="14">
        <v>31</v>
      </c>
      <c r="B38" s="26" t="s">
        <v>98</v>
      </c>
      <c r="C38" s="27" t="s">
        <v>55</v>
      </c>
      <c r="D38" s="18">
        <v>1579014</v>
      </c>
      <c r="E38" s="19">
        <f t="shared" si="1"/>
        <v>4.8985036711663831E-3</v>
      </c>
      <c r="F38" s="28">
        <f t="shared" si="2"/>
        <v>1718221</v>
      </c>
      <c r="G38" s="28">
        <v>1234025</v>
      </c>
      <c r="H38" s="28">
        <v>236505</v>
      </c>
      <c r="I38" s="28">
        <v>136990</v>
      </c>
      <c r="J38" s="28">
        <v>14185</v>
      </c>
      <c r="K38" s="28">
        <v>34325</v>
      </c>
      <c r="L38" s="28">
        <v>108</v>
      </c>
      <c r="M38" s="28">
        <v>17138</v>
      </c>
      <c r="N38" s="28">
        <v>42581</v>
      </c>
      <c r="O38" s="28">
        <v>2333</v>
      </c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>
        <v>31</v>
      </c>
      <c r="AA38" s="28"/>
      <c r="AB38" s="18">
        <v>1718221</v>
      </c>
    </row>
    <row r="39" spans="1:28" x14ac:dyDescent="0.25">
      <c r="A39" s="14">
        <v>32</v>
      </c>
      <c r="B39" s="26" t="s">
        <v>99</v>
      </c>
      <c r="C39" s="27" t="s">
        <v>53</v>
      </c>
      <c r="D39" s="18">
        <v>1558302</v>
      </c>
      <c r="E39" s="19">
        <f t="shared" si="1"/>
        <v>4.8342497709240812E-3</v>
      </c>
      <c r="F39" s="28">
        <f t="shared" si="2"/>
        <v>1774004</v>
      </c>
      <c r="G39" s="28">
        <v>1116502</v>
      </c>
      <c r="H39" s="28">
        <v>253263</v>
      </c>
      <c r="I39" s="28">
        <v>232829</v>
      </c>
      <c r="J39" s="28">
        <v>7056</v>
      </c>
      <c r="K39" s="28">
        <v>26843</v>
      </c>
      <c r="L39" s="28">
        <v>88</v>
      </c>
      <c r="M39" s="28">
        <v>17680</v>
      </c>
      <c r="N39" s="28">
        <v>119360</v>
      </c>
      <c r="O39" s="28">
        <v>378</v>
      </c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>
        <v>5</v>
      </c>
      <c r="AA39" s="28"/>
      <c r="AB39" s="18">
        <v>1774004</v>
      </c>
    </row>
    <row r="40" spans="1:28" x14ac:dyDescent="0.25">
      <c r="A40" s="14">
        <v>33</v>
      </c>
      <c r="B40" s="26" t="s">
        <v>100</v>
      </c>
      <c r="C40" s="27" t="s">
        <v>101</v>
      </c>
      <c r="D40" s="18">
        <v>1557986</v>
      </c>
      <c r="E40" s="19">
        <f t="shared" si="1"/>
        <v>4.8332694584252121E-3</v>
      </c>
      <c r="F40" s="28">
        <f t="shared" si="2"/>
        <v>1597270</v>
      </c>
      <c r="G40" s="28">
        <v>1374691</v>
      </c>
      <c r="H40" s="28">
        <v>84332</v>
      </c>
      <c r="I40" s="28">
        <v>34340</v>
      </c>
      <c r="J40" s="28">
        <v>660</v>
      </c>
      <c r="K40" s="28">
        <v>5536</v>
      </c>
      <c r="L40" s="28">
        <v>62</v>
      </c>
      <c r="M40" s="28">
        <v>463</v>
      </c>
      <c r="N40" s="28">
        <v>6253</v>
      </c>
      <c r="O40" s="28">
        <v>1484</v>
      </c>
      <c r="P40" s="28">
        <v>1790</v>
      </c>
      <c r="Q40" s="28"/>
      <c r="R40" s="28">
        <v>121</v>
      </c>
      <c r="S40" s="28">
        <v>6438</v>
      </c>
      <c r="T40" s="28">
        <v>412</v>
      </c>
      <c r="U40" s="28">
        <v>194</v>
      </c>
      <c r="V40" s="28"/>
      <c r="W40" s="28">
        <v>7</v>
      </c>
      <c r="X40" s="28"/>
      <c r="Y40" s="28">
        <v>80487</v>
      </c>
      <c r="Z40" s="28"/>
      <c r="AA40" s="28"/>
      <c r="AB40" s="18">
        <v>1597270</v>
      </c>
    </row>
    <row r="41" spans="1:28" x14ac:dyDescent="0.25">
      <c r="A41" s="14">
        <v>34</v>
      </c>
      <c r="B41" s="26" t="s">
        <v>102</v>
      </c>
      <c r="C41" s="27" t="s">
        <v>78</v>
      </c>
      <c r="D41" s="18">
        <v>1516561</v>
      </c>
      <c r="E41" s="19">
        <f t="shared" si="1"/>
        <v>4.7047585556858652E-3</v>
      </c>
      <c r="F41" s="28">
        <f t="shared" si="2"/>
        <v>1605632</v>
      </c>
      <c r="G41" s="28">
        <v>1231662</v>
      </c>
      <c r="H41" s="28">
        <v>228530</v>
      </c>
      <c r="I41" s="28">
        <v>98485</v>
      </c>
      <c r="J41" s="28">
        <v>6890</v>
      </c>
      <c r="K41" s="28">
        <v>2701</v>
      </c>
      <c r="L41" s="28"/>
      <c r="M41" s="28">
        <v>3212</v>
      </c>
      <c r="N41" s="28">
        <v>31129</v>
      </c>
      <c r="O41" s="28">
        <v>3023</v>
      </c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18">
        <v>1605632</v>
      </c>
    </row>
    <row r="42" spans="1:28" x14ac:dyDescent="0.25">
      <c r="A42" s="14">
        <v>35</v>
      </c>
      <c r="B42" s="26" t="s">
        <v>103</v>
      </c>
      <c r="C42" s="27" t="s">
        <v>55</v>
      </c>
      <c r="D42" s="18">
        <v>1503538</v>
      </c>
      <c r="E42" s="19">
        <f t="shared" si="1"/>
        <v>4.6643578921644526E-3</v>
      </c>
      <c r="F42" s="28">
        <f t="shared" si="2"/>
        <v>1575091</v>
      </c>
      <c r="G42" s="28">
        <v>1230970</v>
      </c>
      <c r="H42" s="28">
        <v>248558</v>
      </c>
      <c r="I42" s="28"/>
      <c r="J42" s="28">
        <v>11144</v>
      </c>
      <c r="K42" s="28">
        <v>32866</v>
      </c>
      <c r="L42" s="28">
        <v>1373</v>
      </c>
      <c r="M42" s="28">
        <v>15239</v>
      </c>
      <c r="N42" s="28">
        <v>33017</v>
      </c>
      <c r="O42" s="28">
        <v>1924</v>
      </c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18">
        <v>1575091</v>
      </c>
    </row>
    <row r="43" spans="1:28" x14ac:dyDescent="0.25">
      <c r="A43" s="14">
        <v>36</v>
      </c>
      <c r="B43" s="26" t="s">
        <v>104</v>
      </c>
      <c r="C43" s="27" t="s">
        <v>105</v>
      </c>
      <c r="D43" s="18">
        <v>1494446</v>
      </c>
      <c r="E43" s="19">
        <f t="shared" si="1"/>
        <v>4.6361521920387765E-3</v>
      </c>
      <c r="F43" s="28">
        <f t="shared" si="2"/>
        <v>1599587</v>
      </c>
      <c r="G43" s="28">
        <v>1229032</v>
      </c>
      <c r="H43" s="28">
        <v>187453</v>
      </c>
      <c r="I43" s="28">
        <v>82982</v>
      </c>
      <c r="J43" s="28">
        <v>2839</v>
      </c>
      <c r="K43" s="28">
        <v>4096</v>
      </c>
      <c r="L43" s="28">
        <v>32</v>
      </c>
      <c r="M43" s="28">
        <v>4555</v>
      </c>
      <c r="N43" s="28">
        <v>86653</v>
      </c>
      <c r="O43" s="28">
        <v>1945</v>
      </c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18">
        <v>1599587</v>
      </c>
    </row>
    <row r="44" spans="1:28" x14ac:dyDescent="0.25">
      <c r="A44" s="14">
        <v>37</v>
      </c>
      <c r="B44" s="26" t="s">
        <v>106</v>
      </c>
      <c r="C44" s="27" t="s">
        <v>57</v>
      </c>
      <c r="D44" s="18">
        <v>1492755</v>
      </c>
      <c r="E44" s="19">
        <f t="shared" si="1"/>
        <v>4.6309062792679314E-3</v>
      </c>
      <c r="F44" s="28">
        <f t="shared" si="2"/>
        <v>1618557</v>
      </c>
      <c r="G44" s="28">
        <v>1200898</v>
      </c>
      <c r="H44" s="28">
        <v>191684</v>
      </c>
      <c r="I44" s="28">
        <v>86118</v>
      </c>
      <c r="J44" s="28">
        <v>9569</v>
      </c>
      <c r="K44" s="28">
        <v>27440</v>
      </c>
      <c r="L44" s="28">
        <v>48</v>
      </c>
      <c r="M44" s="28">
        <v>10862</v>
      </c>
      <c r="N44" s="28">
        <v>89885</v>
      </c>
      <c r="O44" s="28">
        <v>2053</v>
      </c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18">
        <v>1618557</v>
      </c>
    </row>
    <row r="45" spans="1:28" x14ac:dyDescent="0.25">
      <c r="A45" s="14">
        <v>38</v>
      </c>
      <c r="B45" s="26" t="s">
        <v>107</v>
      </c>
      <c r="C45" s="27" t="s">
        <v>108</v>
      </c>
      <c r="D45" s="18">
        <v>1470951</v>
      </c>
      <c r="E45" s="19">
        <f t="shared" si="1"/>
        <v>4.5632647168459949E-3</v>
      </c>
      <c r="F45" s="28">
        <f t="shared" si="2"/>
        <v>1727470</v>
      </c>
      <c r="G45" s="28">
        <v>1034199</v>
      </c>
      <c r="H45" s="28">
        <v>108513</v>
      </c>
      <c r="I45" s="28">
        <v>535114</v>
      </c>
      <c r="J45" s="28">
        <v>5119</v>
      </c>
      <c r="K45" s="28">
        <v>16520</v>
      </c>
      <c r="L45" s="28">
        <v>237</v>
      </c>
      <c r="M45" s="28">
        <v>63</v>
      </c>
      <c r="N45" s="28">
        <v>7706</v>
      </c>
      <c r="O45" s="28">
        <v>43</v>
      </c>
      <c r="P45" s="28">
        <v>204</v>
      </c>
      <c r="Q45" s="28"/>
      <c r="R45" s="28">
        <v>8531</v>
      </c>
      <c r="S45" s="28">
        <v>10186</v>
      </c>
      <c r="T45" s="28">
        <v>34</v>
      </c>
      <c r="U45" s="28">
        <v>953</v>
      </c>
      <c r="V45" s="28">
        <v>4</v>
      </c>
      <c r="W45" s="28">
        <v>44</v>
      </c>
      <c r="X45" s="28"/>
      <c r="Y45" s="28"/>
      <c r="Z45" s="28"/>
      <c r="AA45" s="28"/>
      <c r="AB45" s="18">
        <v>1727470</v>
      </c>
    </row>
    <row r="46" spans="1:28" x14ac:dyDescent="0.25">
      <c r="A46" s="14">
        <v>39</v>
      </c>
      <c r="B46" s="26" t="s">
        <v>109</v>
      </c>
      <c r="C46" s="27" t="s">
        <v>67</v>
      </c>
      <c r="D46" s="18">
        <v>1456719</v>
      </c>
      <c r="E46" s="19">
        <f t="shared" si="1"/>
        <v>4.5191134273399871E-3</v>
      </c>
      <c r="F46" s="28">
        <f t="shared" si="2"/>
        <v>1626918</v>
      </c>
      <c r="G46" s="28">
        <v>1097030</v>
      </c>
      <c r="H46" s="28">
        <v>206910</v>
      </c>
      <c r="I46" s="28">
        <v>204145</v>
      </c>
      <c r="J46" s="28">
        <v>10207</v>
      </c>
      <c r="K46" s="28">
        <v>13762</v>
      </c>
      <c r="L46" s="28">
        <v>25</v>
      </c>
      <c r="M46" s="28">
        <v>8188</v>
      </c>
      <c r="N46" s="28">
        <v>85638</v>
      </c>
      <c r="O46" s="28">
        <v>1013</v>
      </c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18">
        <v>1626918</v>
      </c>
    </row>
    <row r="47" spans="1:28" x14ac:dyDescent="0.25">
      <c r="A47" s="14">
        <v>40</v>
      </c>
      <c r="B47" s="26" t="s">
        <v>110</v>
      </c>
      <c r="C47" s="27" t="s">
        <v>49</v>
      </c>
      <c r="D47" s="18">
        <v>1391731</v>
      </c>
      <c r="E47" s="19">
        <f t="shared" si="1"/>
        <v>4.3175040960853174E-3</v>
      </c>
      <c r="F47" s="28">
        <f t="shared" si="2"/>
        <v>1650805</v>
      </c>
      <c r="G47" s="28">
        <v>987299</v>
      </c>
      <c r="H47" s="28">
        <v>159913</v>
      </c>
      <c r="I47" s="28">
        <v>75749</v>
      </c>
      <c r="J47" s="28">
        <v>9736</v>
      </c>
      <c r="K47" s="28">
        <v>8470</v>
      </c>
      <c r="L47" s="28"/>
      <c r="M47" s="28">
        <v>6387</v>
      </c>
      <c r="N47" s="28">
        <v>402164</v>
      </c>
      <c r="O47" s="28">
        <v>941</v>
      </c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>
        <v>146</v>
      </c>
      <c r="AA47" s="28"/>
      <c r="AB47" s="18">
        <v>1650805</v>
      </c>
    </row>
    <row r="48" spans="1:28" x14ac:dyDescent="0.25">
      <c r="A48" s="14">
        <v>41</v>
      </c>
      <c r="B48" s="26" t="s">
        <v>111</v>
      </c>
      <c r="C48" s="27" t="s">
        <v>61</v>
      </c>
      <c r="D48" s="18">
        <v>1343594</v>
      </c>
      <c r="E48" s="19">
        <f t="shared" si="1"/>
        <v>4.1681708595092412E-3</v>
      </c>
      <c r="F48" s="28">
        <f t="shared" si="2"/>
        <v>1596951</v>
      </c>
      <c r="G48" s="28">
        <v>810074</v>
      </c>
      <c r="H48" s="28">
        <v>198201</v>
      </c>
      <c r="I48" s="28">
        <v>475367</v>
      </c>
      <c r="J48" s="28">
        <v>31126</v>
      </c>
      <c r="K48" s="28">
        <v>3873</v>
      </c>
      <c r="L48" s="28">
        <v>84</v>
      </c>
      <c r="M48" s="28">
        <v>395</v>
      </c>
      <c r="N48" s="28">
        <v>12174</v>
      </c>
      <c r="O48" s="28">
        <v>1534</v>
      </c>
      <c r="P48" s="28">
        <v>4999</v>
      </c>
      <c r="Q48" s="28"/>
      <c r="R48" s="28">
        <v>1552</v>
      </c>
      <c r="S48" s="28">
        <v>19030</v>
      </c>
      <c r="T48" s="28">
        <v>8249</v>
      </c>
      <c r="U48" s="28">
        <v>563</v>
      </c>
      <c r="V48" s="28"/>
      <c r="W48" s="28"/>
      <c r="X48" s="28"/>
      <c r="Y48" s="28">
        <v>10333</v>
      </c>
      <c r="Z48" s="28"/>
      <c r="AA48" s="28">
        <v>19397</v>
      </c>
      <c r="AB48" s="18">
        <v>1596951</v>
      </c>
    </row>
    <row r="49" spans="1:28" x14ac:dyDescent="0.25">
      <c r="A49" s="14">
        <v>42</v>
      </c>
      <c r="B49" s="26" t="s">
        <v>112</v>
      </c>
      <c r="C49" s="27" t="s">
        <v>92</v>
      </c>
      <c r="D49" s="18">
        <v>1331142</v>
      </c>
      <c r="E49" s="19">
        <f t="shared" si="1"/>
        <v>4.1295415834462276E-3</v>
      </c>
      <c r="F49" s="28">
        <f t="shared" si="2"/>
        <v>1515843</v>
      </c>
      <c r="G49" s="28">
        <v>427548</v>
      </c>
      <c r="H49" s="28">
        <v>40704</v>
      </c>
      <c r="I49" s="28">
        <v>12259</v>
      </c>
      <c r="J49" s="28">
        <v>144</v>
      </c>
      <c r="K49" s="28">
        <v>1173</v>
      </c>
      <c r="L49" s="28">
        <v>30</v>
      </c>
      <c r="M49" s="28">
        <v>527</v>
      </c>
      <c r="N49" s="28">
        <v>154496</v>
      </c>
      <c r="O49" s="28">
        <v>494</v>
      </c>
      <c r="P49" s="28">
        <v>5090</v>
      </c>
      <c r="Q49" s="28">
        <v>116</v>
      </c>
      <c r="R49" s="28">
        <v>779</v>
      </c>
      <c r="S49" s="28">
        <v>39636</v>
      </c>
      <c r="T49" s="28">
        <v>110</v>
      </c>
      <c r="U49" s="28">
        <v>1</v>
      </c>
      <c r="V49" s="28"/>
      <c r="W49" s="28"/>
      <c r="X49" s="28"/>
      <c r="Y49" s="28">
        <v>832736</v>
      </c>
      <c r="Z49" s="28"/>
      <c r="AA49" s="28"/>
      <c r="AB49" s="18">
        <v>1515843</v>
      </c>
    </row>
    <row r="50" spans="1:28" x14ac:dyDescent="0.25">
      <c r="A50" s="14">
        <v>43</v>
      </c>
      <c r="B50" s="26" t="s">
        <v>113</v>
      </c>
      <c r="C50" s="27" t="s">
        <v>55</v>
      </c>
      <c r="D50" s="18">
        <v>1275467</v>
      </c>
      <c r="E50" s="19">
        <f t="shared" si="1"/>
        <v>3.9568235506154932E-3</v>
      </c>
      <c r="F50" s="28">
        <f t="shared" si="2"/>
        <v>1352036</v>
      </c>
      <c r="G50" s="28">
        <v>1178720</v>
      </c>
      <c r="H50" s="28">
        <v>3129</v>
      </c>
      <c r="I50" s="28">
        <v>168135</v>
      </c>
      <c r="J50" s="28"/>
      <c r="K50" s="28"/>
      <c r="L50" s="28"/>
      <c r="M50" s="28"/>
      <c r="N50" s="28"/>
      <c r="O50" s="28">
        <v>2052</v>
      </c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18">
        <v>1352036</v>
      </c>
    </row>
    <row r="51" spans="1:28" x14ac:dyDescent="0.25">
      <c r="A51" s="14">
        <v>44</v>
      </c>
      <c r="B51" s="26" t="s">
        <v>114</v>
      </c>
      <c r="C51" s="27" t="s">
        <v>81</v>
      </c>
      <c r="D51" s="18">
        <v>1253875</v>
      </c>
      <c r="E51" s="19">
        <f t="shared" si="1"/>
        <v>3.8898396661991271E-3</v>
      </c>
      <c r="F51" s="28">
        <f t="shared" si="2"/>
        <v>1342074</v>
      </c>
      <c r="G51" s="28">
        <v>1056026</v>
      </c>
      <c r="H51" s="28">
        <v>111929</v>
      </c>
      <c r="I51" s="28">
        <v>105973</v>
      </c>
      <c r="J51" s="28">
        <v>4117</v>
      </c>
      <c r="K51" s="28">
        <v>9704</v>
      </c>
      <c r="L51" s="28">
        <v>400</v>
      </c>
      <c r="M51" s="28">
        <v>1514</v>
      </c>
      <c r="N51" s="28">
        <v>42875</v>
      </c>
      <c r="O51" s="28">
        <v>2192</v>
      </c>
      <c r="P51" s="28">
        <v>322</v>
      </c>
      <c r="Q51" s="28"/>
      <c r="R51" s="28">
        <v>37</v>
      </c>
      <c r="S51" s="28">
        <v>1122</v>
      </c>
      <c r="T51" s="28">
        <v>2149</v>
      </c>
      <c r="U51" s="28">
        <v>3660</v>
      </c>
      <c r="V51" s="28">
        <v>2</v>
      </c>
      <c r="W51" s="28">
        <v>52</v>
      </c>
      <c r="X51" s="28"/>
      <c r="Y51" s="28"/>
      <c r="Z51" s="28"/>
      <c r="AA51" s="28"/>
      <c r="AB51" s="18">
        <v>1342074</v>
      </c>
    </row>
    <row r="52" spans="1:28" x14ac:dyDescent="0.25">
      <c r="A52" s="14">
        <v>45</v>
      </c>
      <c r="B52" s="26" t="s">
        <v>115</v>
      </c>
      <c r="C52" s="27" t="s">
        <v>101</v>
      </c>
      <c r="D52" s="18">
        <v>1180961</v>
      </c>
      <c r="E52" s="19">
        <f t="shared" si="1"/>
        <v>3.6636418638494165E-3</v>
      </c>
      <c r="F52" s="28">
        <f t="shared" si="2"/>
        <v>1266164</v>
      </c>
      <c r="G52" s="28">
        <v>974036</v>
      </c>
      <c r="H52" s="28">
        <v>135972</v>
      </c>
      <c r="I52" s="28">
        <v>113410</v>
      </c>
      <c r="J52" s="28">
        <v>1371</v>
      </c>
      <c r="K52" s="28">
        <v>1096</v>
      </c>
      <c r="L52" s="28">
        <v>16</v>
      </c>
      <c r="M52" s="28">
        <v>546</v>
      </c>
      <c r="N52" s="28">
        <v>38563</v>
      </c>
      <c r="O52" s="28">
        <v>1154</v>
      </c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18">
        <v>1266164</v>
      </c>
    </row>
    <row r="53" spans="1:28" x14ac:dyDescent="0.25">
      <c r="A53" s="14">
        <v>46</v>
      </c>
      <c r="B53" s="26" t="s">
        <v>116</v>
      </c>
      <c r="C53" s="27" t="s">
        <v>81</v>
      </c>
      <c r="D53" s="18">
        <v>1122694</v>
      </c>
      <c r="E53" s="19">
        <f t="shared" si="1"/>
        <v>3.4828827867241651E-3</v>
      </c>
      <c r="F53" s="28">
        <f t="shared" si="2"/>
        <v>1152111</v>
      </c>
      <c r="G53" s="28">
        <v>972845</v>
      </c>
      <c r="H53" s="28">
        <v>53027</v>
      </c>
      <c r="I53" s="28">
        <v>32949</v>
      </c>
      <c r="J53" s="28">
        <v>10402</v>
      </c>
      <c r="K53" s="28">
        <v>6293</v>
      </c>
      <c r="L53" s="28">
        <v>1062</v>
      </c>
      <c r="M53" s="28">
        <v>54</v>
      </c>
      <c r="N53" s="28">
        <v>2765</v>
      </c>
      <c r="O53" s="28">
        <v>1346</v>
      </c>
      <c r="P53" s="28">
        <v>2165</v>
      </c>
      <c r="Q53" s="28"/>
      <c r="R53" s="28">
        <v>1938</v>
      </c>
      <c r="S53" s="28">
        <v>59885</v>
      </c>
      <c r="T53" s="28">
        <v>771</v>
      </c>
      <c r="U53" s="28">
        <v>736</v>
      </c>
      <c r="V53" s="28">
        <v>288</v>
      </c>
      <c r="W53" s="28">
        <v>32</v>
      </c>
      <c r="X53" s="28"/>
      <c r="Y53" s="28">
        <v>5553</v>
      </c>
      <c r="Z53" s="28"/>
      <c r="AA53" s="28"/>
      <c r="AB53" s="18">
        <v>1152111</v>
      </c>
    </row>
    <row r="54" spans="1:28" x14ac:dyDescent="0.25">
      <c r="A54" s="14">
        <v>47</v>
      </c>
      <c r="B54" s="26" t="s">
        <v>117</v>
      </c>
      <c r="C54" s="27" t="s">
        <v>118</v>
      </c>
      <c r="D54" s="18">
        <v>1082196</v>
      </c>
      <c r="E54" s="19">
        <f t="shared" si="1"/>
        <v>3.3572476741318157E-3</v>
      </c>
      <c r="F54" s="28">
        <f t="shared" si="2"/>
        <v>1274590</v>
      </c>
      <c r="G54" s="28">
        <v>723846</v>
      </c>
      <c r="H54" s="28">
        <v>196042</v>
      </c>
      <c r="I54" s="28">
        <v>22204</v>
      </c>
      <c r="J54" s="28">
        <v>1438</v>
      </c>
      <c r="K54" s="28">
        <v>1863</v>
      </c>
      <c r="L54" s="28"/>
      <c r="M54" s="28">
        <v>992</v>
      </c>
      <c r="N54" s="28">
        <v>328011</v>
      </c>
      <c r="O54" s="28">
        <v>194</v>
      </c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18">
        <v>1274590</v>
      </c>
    </row>
    <row r="55" spans="1:28" x14ac:dyDescent="0.25">
      <c r="A55" s="14">
        <v>48</v>
      </c>
      <c r="B55" s="26" t="s">
        <v>119</v>
      </c>
      <c r="C55" s="27" t="s">
        <v>120</v>
      </c>
      <c r="D55" s="18">
        <v>1072266</v>
      </c>
      <c r="E55" s="19">
        <f t="shared" si="1"/>
        <v>3.3264422845312915E-3</v>
      </c>
      <c r="F55" s="28">
        <f t="shared" si="2"/>
        <v>1128327</v>
      </c>
      <c r="G55" s="28">
        <v>885027</v>
      </c>
      <c r="H55" s="28">
        <v>81757</v>
      </c>
      <c r="I55" s="28">
        <v>82277</v>
      </c>
      <c r="J55" s="28">
        <v>10517</v>
      </c>
      <c r="K55" s="28">
        <v>5173</v>
      </c>
      <c r="L55" s="28">
        <v>118</v>
      </c>
      <c r="M55" s="28">
        <v>5134</v>
      </c>
      <c r="N55" s="28">
        <v>3115</v>
      </c>
      <c r="O55" s="28">
        <v>3</v>
      </c>
      <c r="P55" s="28">
        <v>186</v>
      </c>
      <c r="Q55" s="28"/>
      <c r="R55" s="28">
        <v>1375</v>
      </c>
      <c r="S55" s="28">
        <v>47141</v>
      </c>
      <c r="T55" s="28">
        <v>5937</v>
      </c>
      <c r="U55" s="28">
        <v>342</v>
      </c>
      <c r="V55" s="28">
        <v>202</v>
      </c>
      <c r="W55" s="28">
        <v>23</v>
      </c>
      <c r="X55" s="28"/>
      <c r="Y55" s="28"/>
      <c r="Z55" s="28"/>
      <c r="AA55" s="28"/>
      <c r="AB55" s="18">
        <v>1128327</v>
      </c>
    </row>
    <row r="56" spans="1:28" x14ac:dyDescent="0.25">
      <c r="A56" s="14">
        <v>49</v>
      </c>
      <c r="B56" s="26" t="s">
        <v>121</v>
      </c>
      <c r="C56" s="27" t="s">
        <v>122</v>
      </c>
      <c r="D56" s="18">
        <v>1039146</v>
      </c>
      <c r="E56" s="19">
        <f t="shared" si="1"/>
        <v>3.2236956074346789E-3</v>
      </c>
      <c r="F56" s="28">
        <f t="shared" si="2"/>
        <v>1140803</v>
      </c>
      <c r="G56" s="28">
        <v>600382</v>
      </c>
      <c r="H56" s="28">
        <v>182590</v>
      </c>
      <c r="I56" s="28">
        <v>110714</v>
      </c>
      <c r="J56" s="28">
        <v>7917</v>
      </c>
      <c r="K56" s="28">
        <v>10609</v>
      </c>
      <c r="L56" s="28">
        <v>145</v>
      </c>
      <c r="M56" s="28">
        <v>131</v>
      </c>
      <c r="N56" s="28">
        <v>35368</v>
      </c>
      <c r="O56" s="28">
        <v>1</v>
      </c>
      <c r="P56" s="28">
        <v>5830</v>
      </c>
      <c r="Q56" s="28"/>
      <c r="R56" s="28">
        <v>54</v>
      </c>
      <c r="S56" s="28">
        <v>55522</v>
      </c>
      <c r="T56" s="28">
        <v>75161</v>
      </c>
      <c r="U56" s="28">
        <v>38269</v>
      </c>
      <c r="V56" s="28">
        <v>17815</v>
      </c>
      <c r="W56" s="28">
        <v>295</v>
      </c>
      <c r="X56" s="28"/>
      <c r="Y56" s="28"/>
      <c r="Z56" s="28"/>
      <c r="AA56" s="28"/>
      <c r="AB56" s="18">
        <v>1140803</v>
      </c>
    </row>
    <row r="57" spans="1:28" x14ac:dyDescent="0.25">
      <c r="A57" s="14">
        <v>50</v>
      </c>
      <c r="B57" s="26" t="s">
        <v>123</v>
      </c>
      <c r="C57" s="27" t="s">
        <v>101</v>
      </c>
      <c r="D57" s="18">
        <v>1024768</v>
      </c>
      <c r="E57" s="19">
        <f t="shared" si="1"/>
        <v>3.1790913887361555E-3</v>
      </c>
      <c r="F57" s="28">
        <f t="shared" si="2"/>
        <v>1133434</v>
      </c>
      <c r="G57" s="28">
        <v>856140</v>
      </c>
      <c r="H57" s="28">
        <v>46035</v>
      </c>
      <c r="I57" s="28">
        <v>194783</v>
      </c>
      <c r="J57" s="28">
        <v>5144</v>
      </c>
      <c r="K57" s="28">
        <v>4962</v>
      </c>
      <c r="L57" s="28">
        <v>70</v>
      </c>
      <c r="M57" s="28">
        <v>283</v>
      </c>
      <c r="N57" s="28">
        <v>23497</v>
      </c>
      <c r="O57" s="28">
        <v>2520</v>
      </c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18">
        <v>1133434</v>
      </c>
    </row>
    <row r="58" spans="1:28" x14ac:dyDescent="0.25">
      <c r="A58" s="14">
        <v>51</v>
      </c>
      <c r="B58" s="26" t="s">
        <v>124</v>
      </c>
      <c r="C58" s="27" t="s">
        <v>88</v>
      </c>
      <c r="D58" s="18">
        <v>1024484</v>
      </c>
      <c r="E58" s="19">
        <f t="shared" si="1"/>
        <v>3.178210348389071E-3</v>
      </c>
      <c r="F58" s="28">
        <f t="shared" si="2"/>
        <v>1114720</v>
      </c>
      <c r="G58" s="28">
        <v>201129</v>
      </c>
      <c r="H58" s="28">
        <v>191134</v>
      </c>
      <c r="I58" s="28">
        <v>27288</v>
      </c>
      <c r="J58" s="28"/>
      <c r="K58" s="28">
        <v>145</v>
      </c>
      <c r="L58" s="28"/>
      <c r="M58" s="28">
        <v>20</v>
      </c>
      <c r="N58" s="28"/>
      <c r="O58" s="28">
        <v>6780</v>
      </c>
      <c r="P58" s="28">
        <v>32</v>
      </c>
      <c r="Q58" s="28"/>
      <c r="R58" s="28">
        <v>57</v>
      </c>
      <c r="S58" s="28">
        <v>347351</v>
      </c>
      <c r="T58" s="28">
        <v>12883</v>
      </c>
      <c r="U58" s="28">
        <v>3016</v>
      </c>
      <c r="V58" s="28">
        <v>377</v>
      </c>
      <c r="W58" s="28">
        <v>152</v>
      </c>
      <c r="X58" s="28"/>
      <c r="Y58" s="28">
        <v>308657</v>
      </c>
      <c r="Z58" s="28"/>
      <c r="AA58" s="28">
        <v>15699</v>
      </c>
      <c r="AB58" s="18">
        <v>1114720</v>
      </c>
    </row>
    <row r="59" spans="1:28" x14ac:dyDescent="0.25">
      <c r="A59" s="14">
        <v>52</v>
      </c>
      <c r="B59" s="26" t="s">
        <v>125</v>
      </c>
      <c r="C59" s="27" t="s">
        <v>55</v>
      </c>
      <c r="D59" s="18">
        <v>1007170</v>
      </c>
      <c r="E59" s="19">
        <f t="shared" si="1"/>
        <v>3.1244979097643502E-3</v>
      </c>
      <c r="F59" s="28">
        <f t="shared" si="2"/>
        <v>1119203</v>
      </c>
      <c r="G59" s="28">
        <v>762048</v>
      </c>
      <c r="H59" s="28">
        <v>147553</v>
      </c>
      <c r="I59" s="28">
        <v>108011</v>
      </c>
      <c r="J59" s="28">
        <v>15894</v>
      </c>
      <c r="K59" s="28">
        <v>41832</v>
      </c>
      <c r="L59" s="28">
        <v>2</v>
      </c>
      <c r="M59" s="28">
        <v>14593</v>
      </c>
      <c r="N59" s="28">
        <v>28772</v>
      </c>
      <c r="O59" s="28">
        <v>498</v>
      </c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18">
        <v>1119203</v>
      </c>
    </row>
    <row r="60" spans="1:28" x14ac:dyDescent="0.25">
      <c r="A60" s="14">
        <v>53</v>
      </c>
      <c r="B60" s="26" t="s">
        <v>126</v>
      </c>
      <c r="C60" s="27" t="s">
        <v>61</v>
      </c>
      <c r="D60" s="18">
        <v>1006132</v>
      </c>
      <c r="E60" s="19">
        <f t="shared" si="1"/>
        <v>3.1212777693408514E-3</v>
      </c>
      <c r="F60" s="28">
        <f t="shared" si="2"/>
        <v>1227758</v>
      </c>
      <c r="G60" s="28">
        <v>448466</v>
      </c>
      <c r="H60" s="28">
        <v>292019</v>
      </c>
      <c r="I60" s="28">
        <v>383374</v>
      </c>
      <c r="J60" s="28">
        <v>18582</v>
      </c>
      <c r="K60" s="28">
        <v>19873</v>
      </c>
      <c r="L60" s="28">
        <v>109</v>
      </c>
      <c r="M60" s="28">
        <v>110</v>
      </c>
      <c r="N60" s="28">
        <v>12070</v>
      </c>
      <c r="O60" s="28">
        <v>44</v>
      </c>
      <c r="P60" s="28">
        <v>2728</v>
      </c>
      <c r="Q60" s="28"/>
      <c r="R60" s="28">
        <v>58</v>
      </c>
      <c r="S60" s="28">
        <v>41841</v>
      </c>
      <c r="T60" s="28">
        <v>8391</v>
      </c>
      <c r="U60" s="28">
        <v>93</v>
      </c>
      <c r="V60" s="28"/>
      <c r="W60" s="28"/>
      <c r="X60" s="28"/>
      <c r="Y60" s="28"/>
      <c r="Z60" s="28"/>
      <c r="AA60" s="28"/>
      <c r="AB60" s="18">
        <v>1227758</v>
      </c>
    </row>
    <row r="61" spans="1:28" x14ac:dyDescent="0.25">
      <c r="A61" s="14">
        <v>54</v>
      </c>
      <c r="B61" s="26" t="s">
        <v>127</v>
      </c>
      <c r="C61" s="27" t="s">
        <v>120</v>
      </c>
      <c r="D61" s="18">
        <v>961266</v>
      </c>
      <c r="E61" s="19">
        <f t="shared" si="1"/>
        <v>2.982092008029963E-3</v>
      </c>
      <c r="F61" s="28">
        <f t="shared" si="2"/>
        <v>1048954</v>
      </c>
      <c r="G61" s="28">
        <v>741376</v>
      </c>
      <c r="H61" s="28">
        <v>59721</v>
      </c>
      <c r="I61" s="28">
        <v>103759</v>
      </c>
      <c r="J61" s="28">
        <v>24127</v>
      </c>
      <c r="K61" s="28">
        <v>2106</v>
      </c>
      <c r="L61" s="28">
        <v>158</v>
      </c>
      <c r="M61" s="28">
        <v>115</v>
      </c>
      <c r="N61" s="28">
        <v>50064</v>
      </c>
      <c r="O61" s="28">
        <v>4</v>
      </c>
      <c r="P61" s="28">
        <v>1671</v>
      </c>
      <c r="Q61" s="28"/>
      <c r="R61" s="28">
        <v>62</v>
      </c>
      <c r="S61" s="28">
        <v>58483</v>
      </c>
      <c r="T61" s="28">
        <v>5137</v>
      </c>
      <c r="U61" s="28">
        <v>370</v>
      </c>
      <c r="V61" s="28">
        <v>367</v>
      </c>
      <c r="W61" s="28">
        <v>52</v>
      </c>
      <c r="X61" s="28"/>
      <c r="Y61" s="28">
        <v>1382</v>
      </c>
      <c r="Z61" s="28"/>
      <c r="AA61" s="28"/>
      <c r="AB61" s="18">
        <v>1048954</v>
      </c>
    </row>
    <row r="62" spans="1:28" x14ac:dyDescent="0.25">
      <c r="A62" s="14">
        <v>55</v>
      </c>
      <c r="B62" s="26" t="s">
        <v>128</v>
      </c>
      <c r="C62" s="27" t="s">
        <v>129</v>
      </c>
      <c r="D62" s="18">
        <v>887290</v>
      </c>
      <c r="E62" s="19">
        <f t="shared" si="1"/>
        <v>2.7525996111429155E-3</v>
      </c>
      <c r="F62" s="28">
        <f t="shared" si="2"/>
        <v>1022468</v>
      </c>
      <c r="G62" s="28">
        <v>530144</v>
      </c>
      <c r="H62" s="28">
        <v>47104</v>
      </c>
      <c r="I62" s="28">
        <v>239790</v>
      </c>
      <c r="J62" s="28">
        <v>2235</v>
      </c>
      <c r="K62" s="28">
        <v>2953</v>
      </c>
      <c r="L62" s="28">
        <v>1</v>
      </c>
      <c r="M62" s="28">
        <v>66</v>
      </c>
      <c r="N62" s="28">
        <v>26193</v>
      </c>
      <c r="O62" s="28">
        <v>42</v>
      </c>
      <c r="P62" s="28">
        <v>1552</v>
      </c>
      <c r="Q62" s="28"/>
      <c r="R62" s="28">
        <v>92</v>
      </c>
      <c r="S62" s="28">
        <v>171557</v>
      </c>
      <c r="T62" s="28">
        <v>571</v>
      </c>
      <c r="U62" s="28">
        <v>1</v>
      </c>
      <c r="V62" s="28">
        <v>167</v>
      </c>
      <c r="W62" s="28"/>
      <c r="X62" s="28"/>
      <c r="Y62" s="28"/>
      <c r="Z62" s="28"/>
      <c r="AA62" s="28"/>
      <c r="AB62" s="18">
        <v>1022468</v>
      </c>
    </row>
    <row r="63" spans="1:28" x14ac:dyDescent="0.25">
      <c r="A63" s="14">
        <v>56</v>
      </c>
      <c r="B63" s="26" t="s">
        <v>130</v>
      </c>
      <c r="C63" s="27" t="s">
        <v>81</v>
      </c>
      <c r="D63" s="18">
        <v>872663</v>
      </c>
      <c r="E63" s="19">
        <f t="shared" si="1"/>
        <v>2.7072229310133216E-3</v>
      </c>
      <c r="F63" s="28">
        <f t="shared" si="2"/>
        <v>940101</v>
      </c>
      <c r="G63" s="28">
        <v>719572</v>
      </c>
      <c r="H63" s="28">
        <v>96833</v>
      </c>
      <c r="I63" s="28">
        <v>58895</v>
      </c>
      <c r="J63" s="28">
        <v>5923</v>
      </c>
      <c r="K63" s="28">
        <v>9122</v>
      </c>
      <c r="L63" s="28">
        <v>373</v>
      </c>
      <c r="M63" s="28">
        <v>3901</v>
      </c>
      <c r="N63" s="28">
        <v>45250</v>
      </c>
      <c r="O63" s="28">
        <v>232</v>
      </c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18">
        <v>940101</v>
      </c>
    </row>
    <row r="64" spans="1:28" x14ac:dyDescent="0.25">
      <c r="A64" s="14">
        <v>57</v>
      </c>
      <c r="B64" s="26" t="s">
        <v>131</v>
      </c>
      <c r="C64" s="27" t="s">
        <v>81</v>
      </c>
      <c r="D64" s="18">
        <v>829277</v>
      </c>
      <c r="E64" s="19">
        <f t="shared" si="1"/>
        <v>2.5726285067224509E-3</v>
      </c>
      <c r="F64" s="28">
        <f t="shared" si="2"/>
        <v>849899</v>
      </c>
      <c r="G64" s="28">
        <v>629791</v>
      </c>
      <c r="H64" s="28">
        <v>70479</v>
      </c>
      <c r="I64" s="28">
        <v>24059</v>
      </c>
      <c r="J64" s="28">
        <v>1488</v>
      </c>
      <c r="K64" s="28">
        <v>3131</v>
      </c>
      <c r="L64" s="28">
        <v>777</v>
      </c>
      <c r="M64" s="28">
        <v>346</v>
      </c>
      <c r="N64" s="28">
        <v>5050</v>
      </c>
      <c r="O64" s="28">
        <v>1</v>
      </c>
      <c r="P64" s="28">
        <v>15028</v>
      </c>
      <c r="Q64" s="28"/>
      <c r="R64" s="28">
        <v>36</v>
      </c>
      <c r="S64" s="28">
        <v>84481</v>
      </c>
      <c r="T64" s="28">
        <v>8833</v>
      </c>
      <c r="U64" s="28">
        <v>1438</v>
      </c>
      <c r="V64" s="28">
        <v>4642</v>
      </c>
      <c r="W64" s="28">
        <v>319</v>
      </c>
      <c r="X64" s="28"/>
      <c r="Y64" s="28"/>
      <c r="Z64" s="28"/>
      <c r="AA64" s="28"/>
      <c r="AB64" s="18">
        <v>849899</v>
      </c>
    </row>
    <row r="65" spans="1:28" x14ac:dyDescent="0.25">
      <c r="A65" s="14">
        <v>58</v>
      </c>
      <c r="B65" s="26" t="s">
        <v>132</v>
      </c>
      <c r="C65" s="27" t="s">
        <v>67</v>
      </c>
      <c r="D65" s="18">
        <v>825545</v>
      </c>
      <c r="E65" s="19">
        <f t="shared" si="1"/>
        <v>2.5610508920206228E-3</v>
      </c>
      <c r="F65" s="28">
        <f t="shared" si="2"/>
        <v>910585</v>
      </c>
      <c r="G65" s="28">
        <v>490418</v>
      </c>
      <c r="H65" s="28">
        <v>141726</v>
      </c>
      <c r="I65" s="28">
        <v>85126</v>
      </c>
      <c r="J65" s="28">
        <v>1631</v>
      </c>
      <c r="K65" s="28">
        <v>9757</v>
      </c>
      <c r="L65" s="28">
        <v>13</v>
      </c>
      <c r="M65" s="28">
        <v>110</v>
      </c>
      <c r="N65" s="28">
        <v>31340</v>
      </c>
      <c r="O65" s="28"/>
      <c r="P65" s="28">
        <v>2406</v>
      </c>
      <c r="Q65" s="28"/>
      <c r="R65" s="28">
        <v>62</v>
      </c>
      <c r="S65" s="28">
        <v>93419</v>
      </c>
      <c r="T65" s="28">
        <v>21443</v>
      </c>
      <c r="U65" s="28">
        <v>16848</v>
      </c>
      <c r="V65" s="28">
        <v>9865</v>
      </c>
      <c r="W65" s="28">
        <v>494</v>
      </c>
      <c r="X65" s="28"/>
      <c r="Y65" s="28">
        <v>5480</v>
      </c>
      <c r="Z65" s="28"/>
      <c r="AA65" s="28">
        <v>447</v>
      </c>
      <c r="AB65" s="18">
        <v>910585</v>
      </c>
    </row>
    <row r="66" spans="1:28" x14ac:dyDescent="0.25">
      <c r="A66" s="14">
        <v>59</v>
      </c>
      <c r="B66" s="26" t="s">
        <v>133</v>
      </c>
      <c r="C66" s="27" t="s">
        <v>81</v>
      </c>
      <c r="D66" s="18">
        <v>774756</v>
      </c>
      <c r="E66" s="19">
        <f t="shared" si="1"/>
        <v>2.4034904758654337E-3</v>
      </c>
      <c r="F66" s="28">
        <f t="shared" si="2"/>
        <v>859174</v>
      </c>
      <c r="G66" s="28">
        <v>564363</v>
      </c>
      <c r="H66" s="28">
        <v>146270</v>
      </c>
      <c r="I66" s="28">
        <v>58004</v>
      </c>
      <c r="J66" s="28">
        <v>6528</v>
      </c>
      <c r="K66" s="28">
        <v>8760</v>
      </c>
      <c r="L66" s="28">
        <v>461</v>
      </c>
      <c r="M66" s="28">
        <v>3467</v>
      </c>
      <c r="N66" s="28">
        <v>71111</v>
      </c>
      <c r="O66" s="28">
        <v>210</v>
      </c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18">
        <v>859174</v>
      </c>
    </row>
    <row r="67" spans="1:28" x14ac:dyDescent="0.25">
      <c r="A67" s="14">
        <v>60</v>
      </c>
      <c r="B67" s="26" t="s">
        <v>134</v>
      </c>
      <c r="C67" s="27" t="s">
        <v>81</v>
      </c>
      <c r="D67" s="18">
        <v>746995</v>
      </c>
      <c r="E67" s="19">
        <f t="shared" si="1"/>
        <v>2.3173687819379261E-3</v>
      </c>
      <c r="F67" s="28">
        <f t="shared" si="2"/>
        <v>804586</v>
      </c>
      <c r="G67" s="28">
        <v>496675</v>
      </c>
      <c r="H67" s="28">
        <v>68174</v>
      </c>
      <c r="I67" s="28">
        <v>63848</v>
      </c>
      <c r="J67" s="28">
        <v>13626</v>
      </c>
      <c r="K67" s="28">
        <v>1336</v>
      </c>
      <c r="L67" s="28">
        <v>166</v>
      </c>
      <c r="M67" s="28">
        <v>73</v>
      </c>
      <c r="N67" s="28">
        <v>22661</v>
      </c>
      <c r="O67" s="28"/>
      <c r="P67" s="28">
        <v>633</v>
      </c>
      <c r="Q67" s="28"/>
      <c r="R67" s="28">
        <v>25</v>
      </c>
      <c r="S67" s="28">
        <v>130264</v>
      </c>
      <c r="T67" s="28">
        <v>4802</v>
      </c>
      <c r="U67" s="28">
        <v>1303</v>
      </c>
      <c r="V67" s="28">
        <v>15</v>
      </c>
      <c r="W67" s="28">
        <v>15</v>
      </c>
      <c r="X67" s="28"/>
      <c r="Y67" s="28">
        <v>970</v>
      </c>
      <c r="Z67" s="28"/>
      <c r="AA67" s="28"/>
      <c r="AB67" s="18">
        <v>804586</v>
      </c>
    </row>
    <row r="68" spans="1:28" x14ac:dyDescent="0.25">
      <c r="A68" s="14">
        <v>61</v>
      </c>
      <c r="B68" s="26" t="s">
        <v>135</v>
      </c>
      <c r="C68" s="27" t="s">
        <v>136</v>
      </c>
      <c r="D68" s="18">
        <v>729422</v>
      </c>
      <c r="E68" s="19">
        <f t="shared" si="1"/>
        <v>2.262852859334702E-3</v>
      </c>
      <c r="F68" s="28">
        <f t="shared" si="2"/>
        <v>1068361</v>
      </c>
      <c r="G68" s="28">
        <v>24960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>
        <v>284401</v>
      </c>
      <c r="S68" s="28"/>
      <c r="T68" s="28"/>
      <c r="U68" s="28"/>
      <c r="V68" s="28"/>
      <c r="W68" s="28"/>
      <c r="X68" s="28">
        <v>759000</v>
      </c>
      <c r="Y68" s="28"/>
      <c r="Z68" s="28"/>
      <c r="AA68" s="28"/>
      <c r="AB68" s="18">
        <v>1068361</v>
      </c>
    </row>
    <row r="69" spans="1:28" x14ac:dyDescent="0.25">
      <c r="A69" s="14">
        <v>62</v>
      </c>
      <c r="B69" s="26" t="s">
        <v>137</v>
      </c>
      <c r="C69" s="27" t="s">
        <v>57</v>
      </c>
      <c r="D69" s="18">
        <v>687507</v>
      </c>
      <c r="E69" s="19">
        <f t="shared" si="1"/>
        <v>2.1328218517711597E-3</v>
      </c>
      <c r="F69" s="28">
        <f t="shared" si="2"/>
        <v>759119</v>
      </c>
      <c r="G69" s="28">
        <v>514265</v>
      </c>
      <c r="H69" s="28">
        <v>45122</v>
      </c>
      <c r="I69" s="28">
        <v>107239</v>
      </c>
      <c r="J69" s="28">
        <v>20386</v>
      </c>
      <c r="K69" s="28">
        <v>11204</v>
      </c>
      <c r="L69" s="28">
        <v>1177</v>
      </c>
      <c r="M69" s="28">
        <v>127</v>
      </c>
      <c r="N69" s="28">
        <v>15488</v>
      </c>
      <c r="O69" s="28">
        <v>17</v>
      </c>
      <c r="P69" s="28">
        <v>8622</v>
      </c>
      <c r="Q69" s="28"/>
      <c r="R69" s="28">
        <v>44</v>
      </c>
      <c r="S69" s="28">
        <v>22473</v>
      </c>
      <c r="T69" s="28">
        <v>3469</v>
      </c>
      <c r="U69" s="28">
        <v>9364</v>
      </c>
      <c r="V69" s="28"/>
      <c r="W69" s="28">
        <v>122</v>
      </c>
      <c r="X69" s="28"/>
      <c r="Y69" s="28"/>
      <c r="Z69" s="28"/>
      <c r="AA69" s="28"/>
      <c r="AB69" s="18">
        <v>759119</v>
      </c>
    </row>
    <row r="70" spans="1:28" x14ac:dyDescent="0.25">
      <c r="A70" s="14">
        <v>63</v>
      </c>
      <c r="B70" s="26" t="s">
        <v>138</v>
      </c>
      <c r="C70" s="27" t="s">
        <v>139</v>
      </c>
      <c r="D70" s="18">
        <v>649068</v>
      </c>
      <c r="E70" s="19">
        <f t="shared" si="1"/>
        <v>2.013574281695173E-3</v>
      </c>
      <c r="F70" s="28">
        <f t="shared" si="2"/>
        <v>698964</v>
      </c>
      <c r="G70" s="28">
        <v>476540</v>
      </c>
      <c r="H70" s="28">
        <v>55934</v>
      </c>
      <c r="I70" s="28">
        <v>63180</v>
      </c>
      <c r="J70" s="28">
        <v>138</v>
      </c>
      <c r="K70" s="28">
        <v>6876</v>
      </c>
      <c r="L70" s="28">
        <v>2</v>
      </c>
      <c r="M70" s="28">
        <v>166</v>
      </c>
      <c r="N70" s="28">
        <v>15909</v>
      </c>
      <c r="O70" s="28">
        <v>54</v>
      </c>
      <c r="P70" s="28">
        <v>3066</v>
      </c>
      <c r="Q70" s="28"/>
      <c r="R70" s="28">
        <v>27</v>
      </c>
      <c r="S70" s="28">
        <v>64703</v>
      </c>
      <c r="T70" s="28">
        <v>5433</v>
      </c>
      <c r="U70" s="28">
        <v>434</v>
      </c>
      <c r="V70" s="28">
        <v>6434</v>
      </c>
      <c r="W70" s="28">
        <v>68</v>
      </c>
      <c r="X70" s="28"/>
      <c r="Y70" s="28"/>
      <c r="Z70" s="28"/>
      <c r="AA70" s="28"/>
      <c r="AB70" s="18">
        <v>698964</v>
      </c>
    </row>
    <row r="71" spans="1:28" x14ac:dyDescent="0.25">
      <c r="A71" s="14">
        <v>64</v>
      </c>
      <c r="B71" s="26" t="s">
        <v>140</v>
      </c>
      <c r="C71" s="27" t="s">
        <v>76</v>
      </c>
      <c r="D71" s="18">
        <v>627258</v>
      </c>
      <c r="E71" s="19">
        <f t="shared" si="1"/>
        <v>1.9459141057447768E-3</v>
      </c>
      <c r="F71" s="28">
        <f t="shared" si="2"/>
        <v>678715</v>
      </c>
      <c r="G71" s="28">
        <v>246456</v>
      </c>
      <c r="H71" s="28">
        <v>9724</v>
      </c>
      <c r="I71" s="28">
        <v>64511</v>
      </c>
      <c r="J71" s="28">
        <v>1550</v>
      </c>
      <c r="K71" s="28">
        <v>1994</v>
      </c>
      <c r="L71" s="28"/>
      <c r="M71" s="28">
        <v>68</v>
      </c>
      <c r="N71" s="28">
        <v>20431</v>
      </c>
      <c r="O71" s="28">
        <v>12</v>
      </c>
      <c r="P71" s="28">
        <v>7808</v>
      </c>
      <c r="Q71" s="28"/>
      <c r="R71" s="28">
        <v>1120</v>
      </c>
      <c r="S71" s="28">
        <v>317134</v>
      </c>
      <c r="T71" s="28">
        <v>6164</v>
      </c>
      <c r="U71" s="28"/>
      <c r="V71" s="28">
        <v>1149</v>
      </c>
      <c r="W71" s="28">
        <v>187</v>
      </c>
      <c r="X71" s="28"/>
      <c r="Y71" s="28">
        <v>407</v>
      </c>
      <c r="Z71" s="28"/>
      <c r="AA71" s="28"/>
      <c r="AB71" s="18">
        <v>678715</v>
      </c>
    </row>
    <row r="72" spans="1:28" x14ac:dyDescent="0.25">
      <c r="A72" s="14">
        <v>65</v>
      </c>
      <c r="B72" s="26" t="s">
        <v>141</v>
      </c>
      <c r="C72" s="27" t="s">
        <v>81</v>
      </c>
      <c r="D72" s="18">
        <v>627055</v>
      </c>
      <c r="E72" s="19">
        <f t="shared" ref="E72:E135" si="3">D72/$D$6</f>
        <v>1.9452843480318959E-3</v>
      </c>
      <c r="F72" s="28">
        <f t="shared" ref="F72:F135" si="4">SUM(G72:AA72)</f>
        <v>697705</v>
      </c>
      <c r="G72" s="28">
        <v>473611</v>
      </c>
      <c r="H72" s="28">
        <v>93353</v>
      </c>
      <c r="I72" s="28">
        <v>46812</v>
      </c>
      <c r="J72" s="28">
        <v>9324</v>
      </c>
      <c r="K72" s="28">
        <v>9282</v>
      </c>
      <c r="L72" s="28">
        <v>58</v>
      </c>
      <c r="M72" s="28">
        <v>4510</v>
      </c>
      <c r="N72" s="28">
        <v>60734</v>
      </c>
      <c r="O72" s="28">
        <v>21</v>
      </c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18">
        <v>697705</v>
      </c>
    </row>
    <row r="73" spans="1:28" x14ac:dyDescent="0.25">
      <c r="A73" s="14">
        <v>66</v>
      </c>
      <c r="B73" s="26" t="s">
        <v>142</v>
      </c>
      <c r="C73" s="27" t="s">
        <v>143</v>
      </c>
      <c r="D73" s="18">
        <v>622567</v>
      </c>
      <c r="E73" s="19">
        <f t="shared" si="3"/>
        <v>1.9313614287441666E-3</v>
      </c>
      <c r="F73" s="28">
        <f t="shared" si="4"/>
        <v>681901</v>
      </c>
      <c r="G73" s="28">
        <v>450421</v>
      </c>
      <c r="H73" s="28">
        <v>135363</v>
      </c>
      <c r="I73" s="28">
        <v>23914</v>
      </c>
      <c r="J73" s="28">
        <v>2055</v>
      </c>
      <c r="K73" s="28">
        <v>523</v>
      </c>
      <c r="L73" s="28"/>
      <c r="M73" s="28">
        <v>405</v>
      </c>
      <c r="N73" s="28">
        <v>68815</v>
      </c>
      <c r="O73" s="28">
        <v>405</v>
      </c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18">
        <v>681901</v>
      </c>
    </row>
    <row r="74" spans="1:28" x14ac:dyDescent="0.25">
      <c r="A74" s="14">
        <v>67</v>
      </c>
      <c r="B74" s="26" t="s">
        <v>144</v>
      </c>
      <c r="C74" s="27" t="s">
        <v>55</v>
      </c>
      <c r="D74" s="18">
        <v>579286</v>
      </c>
      <c r="E74" s="19">
        <f t="shared" si="3"/>
        <v>1.7970927412013379E-3</v>
      </c>
      <c r="F74" s="28">
        <f t="shared" si="4"/>
        <v>639903</v>
      </c>
      <c r="G74" s="28">
        <v>394157</v>
      </c>
      <c r="H74" s="28">
        <v>149700</v>
      </c>
      <c r="I74" s="28">
        <v>37532</v>
      </c>
      <c r="J74" s="28">
        <v>4834</v>
      </c>
      <c r="K74" s="28">
        <v>13143</v>
      </c>
      <c r="L74" s="28">
        <v>41</v>
      </c>
      <c r="M74" s="28">
        <v>6545</v>
      </c>
      <c r="N74" s="28">
        <v>33682</v>
      </c>
      <c r="O74" s="28">
        <v>269</v>
      </c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18">
        <v>639903</v>
      </c>
    </row>
    <row r="75" spans="1:28" x14ac:dyDescent="0.25">
      <c r="A75" s="14">
        <v>68</v>
      </c>
      <c r="B75" s="26" t="s">
        <v>145</v>
      </c>
      <c r="C75" s="27" t="s">
        <v>55</v>
      </c>
      <c r="D75" s="18">
        <v>570827</v>
      </c>
      <c r="E75" s="19">
        <f t="shared" si="3"/>
        <v>1.770850768328142E-3</v>
      </c>
      <c r="F75" s="28">
        <f t="shared" si="4"/>
        <v>615509</v>
      </c>
      <c r="G75" s="28">
        <v>493548</v>
      </c>
      <c r="H75" s="28">
        <v>30685</v>
      </c>
      <c r="I75" s="28">
        <v>60200</v>
      </c>
      <c r="J75" s="28">
        <v>4084</v>
      </c>
      <c r="K75" s="28">
        <v>2729</v>
      </c>
      <c r="L75" s="28">
        <v>2</v>
      </c>
      <c r="M75" s="28">
        <v>1176</v>
      </c>
      <c r="N75" s="28">
        <v>22083</v>
      </c>
      <c r="O75" s="28">
        <v>1002</v>
      </c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18">
        <v>615509</v>
      </c>
    </row>
    <row r="76" spans="1:28" x14ac:dyDescent="0.25">
      <c r="A76" s="14">
        <v>69</v>
      </c>
      <c r="B76" s="26" t="s">
        <v>146</v>
      </c>
      <c r="C76" s="27" t="s">
        <v>136</v>
      </c>
      <c r="D76" s="18">
        <v>563600</v>
      </c>
      <c r="E76" s="19">
        <f t="shared" si="3"/>
        <v>1.7484307732986365E-3</v>
      </c>
      <c r="F76" s="28">
        <f t="shared" si="4"/>
        <v>605334</v>
      </c>
      <c r="G76" s="28">
        <v>469762</v>
      </c>
      <c r="H76" s="28">
        <v>56323</v>
      </c>
      <c r="I76" s="28">
        <v>63723</v>
      </c>
      <c r="J76" s="28">
        <v>3110</v>
      </c>
      <c r="K76" s="28">
        <v>1859</v>
      </c>
      <c r="L76" s="28"/>
      <c r="M76" s="28">
        <v>2586</v>
      </c>
      <c r="N76" s="28">
        <v>7084</v>
      </c>
      <c r="O76" s="28">
        <v>887</v>
      </c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18">
        <v>605334</v>
      </c>
    </row>
    <row r="77" spans="1:28" x14ac:dyDescent="0.25">
      <c r="A77" s="14">
        <v>70</v>
      </c>
      <c r="B77" s="26" t="s">
        <v>147</v>
      </c>
      <c r="C77" s="27" t="s">
        <v>148</v>
      </c>
      <c r="D77" s="18">
        <v>557218</v>
      </c>
      <c r="E77" s="19">
        <f t="shared" si="3"/>
        <v>1.7286321835271819E-3</v>
      </c>
      <c r="F77" s="28">
        <f t="shared" si="4"/>
        <v>577778</v>
      </c>
      <c r="G77" s="28">
        <v>516909</v>
      </c>
      <c r="H77" s="28">
        <v>13494</v>
      </c>
      <c r="I77" s="28">
        <v>39323</v>
      </c>
      <c r="J77" s="28">
        <v>24</v>
      </c>
      <c r="K77" s="28">
        <v>192</v>
      </c>
      <c r="L77" s="28">
        <v>52</v>
      </c>
      <c r="M77" s="28">
        <v>130</v>
      </c>
      <c r="N77" s="28">
        <v>2200</v>
      </c>
      <c r="O77" s="28">
        <v>1</v>
      </c>
      <c r="P77" s="28">
        <v>545</v>
      </c>
      <c r="Q77" s="28"/>
      <c r="R77" s="28">
        <v>49</v>
      </c>
      <c r="S77" s="28">
        <v>4247</v>
      </c>
      <c r="T77" s="28">
        <v>32</v>
      </c>
      <c r="U77" s="28">
        <v>198</v>
      </c>
      <c r="V77" s="28">
        <v>102</v>
      </c>
      <c r="W77" s="28">
        <v>280</v>
      </c>
      <c r="X77" s="28"/>
      <c r="Y77" s="28"/>
      <c r="Z77" s="28"/>
      <c r="AA77" s="28"/>
      <c r="AB77" s="18">
        <v>577778</v>
      </c>
    </row>
    <row r="78" spans="1:28" x14ac:dyDescent="0.25">
      <c r="A78" s="14">
        <v>71</v>
      </c>
      <c r="B78" s="26" t="s">
        <v>149</v>
      </c>
      <c r="C78" s="27" t="s">
        <v>150</v>
      </c>
      <c r="D78" s="18">
        <v>555938</v>
      </c>
      <c r="E78" s="19">
        <f t="shared" si="3"/>
        <v>1.7246612974558151E-3</v>
      </c>
      <c r="F78" s="28">
        <f t="shared" si="4"/>
        <v>583891</v>
      </c>
      <c r="G78" s="28">
        <v>483400</v>
      </c>
      <c r="H78" s="28">
        <v>50612</v>
      </c>
      <c r="I78" s="28">
        <v>29327</v>
      </c>
      <c r="J78" s="28">
        <v>3165</v>
      </c>
      <c r="K78" s="28">
        <v>5262</v>
      </c>
      <c r="L78" s="28">
        <v>6</v>
      </c>
      <c r="M78" s="28">
        <v>2205</v>
      </c>
      <c r="N78" s="28">
        <v>9193</v>
      </c>
      <c r="O78" s="28">
        <v>721</v>
      </c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18">
        <v>583891</v>
      </c>
    </row>
    <row r="79" spans="1:28" x14ac:dyDescent="0.25">
      <c r="A79" s="14">
        <v>72</v>
      </c>
      <c r="B79" s="26" t="s">
        <v>151</v>
      </c>
      <c r="C79" s="27" t="s">
        <v>120</v>
      </c>
      <c r="D79" s="18">
        <v>555091</v>
      </c>
      <c r="E79" s="19">
        <f t="shared" si="3"/>
        <v>1.7220336876882781E-3</v>
      </c>
      <c r="F79" s="28">
        <f t="shared" si="4"/>
        <v>582462</v>
      </c>
      <c r="G79" s="28">
        <v>415779</v>
      </c>
      <c r="H79" s="28">
        <v>37962</v>
      </c>
      <c r="I79" s="28">
        <v>29904</v>
      </c>
      <c r="J79" s="28">
        <v>1638</v>
      </c>
      <c r="K79" s="28">
        <v>3689</v>
      </c>
      <c r="L79" s="28">
        <v>80</v>
      </c>
      <c r="M79" s="28">
        <v>906</v>
      </c>
      <c r="N79" s="28">
        <v>3033</v>
      </c>
      <c r="O79" s="28">
        <v>1</v>
      </c>
      <c r="P79" s="28">
        <v>282</v>
      </c>
      <c r="Q79" s="28"/>
      <c r="R79" s="28">
        <v>28</v>
      </c>
      <c r="S79" s="28">
        <v>74397</v>
      </c>
      <c r="T79" s="28">
        <v>6064</v>
      </c>
      <c r="U79" s="28">
        <v>7122</v>
      </c>
      <c r="V79" s="28">
        <v>1451</v>
      </c>
      <c r="W79" s="28">
        <v>126</v>
      </c>
      <c r="X79" s="28"/>
      <c r="Y79" s="28"/>
      <c r="Z79" s="28"/>
      <c r="AA79" s="28"/>
      <c r="AB79" s="18">
        <v>582462</v>
      </c>
    </row>
    <row r="80" spans="1:28" x14ac:dyDescent="0.25">
      <c r="A80" s="14">
        <v>73</v>
      </c>
      <c r="B80" s="26" t="s">
        <v>152</v>
      </c>
      <c r="C80" s="27" t="s">
        <v>81</v>
      </c>
      <c r="D80" s="18">
        <v>546793</v>
      </c>
      <c r="E80" s="19">
        <f t="shared" si="3"/>
        <v>1.6962911778287462E-3</v>
      </c>
      <c r="F80" s="28">
        <f t="shared" si="4"/>
        <v>562274</v>
      </c>
      <c r="G80" s="28">
        <v>444192</v>
      </c>
      <c r="H80" s="28">
        <v>52039</v>
      </c>
      <c r="I80" s="28">
        <v>10872</v>
      </c>
      <c r="J80" s="28">
        <v>25</v>
      </c>
      <c r="K80" s="28">
        <v>562</v>
      </c>
      <c r="L80" s="28">
        <v>48</v>
      </c>
      <c r="M80" s="28">
        <v>15</v>
      </c>
      <c r="N80" s="28">
        <v>10939</v>
      </c>
      <c r="O80" s="28">
        <v>1</v>
      </c>
      <c r="P80" s="28">
        <v>3054</v>
      </c>
      <c r="Q80" s="28">
        <v>16</v>
      </c>
      <c r="R80" s="28">
        <v>27</v>
      </c>
      <c r="S80" s="28">
        <v>38254</v>
      </c>
      <c r="T80" s="28">
        <v>2211</v>
      </c>
      <c r="U80" s="28">
        <v>19</v>
      </c>
      <c r="V80" s="28"/>
      <c r="W80" s="28"/>
      <c r="X80" s="28"/>
      <c r="Y80" s="28"/>
      <c r="Z80" s="28"/>
      <c r="AA80" s="28"/>
      <c r="AB80" s="18">
        <v>562274</v>
      </c>
    </row>
    <row r="81" spans="1:28" x14ac:dyDescent="0.25">
      <c r="A81" s="14">
        <v>74</v>
      </c>
      <c r="B81" s="26" t="s">
        <v>153</v>
      </c>
      <c r="C81" s="27" t="s">
        <v>154</v>
      </c>
      <c r="D81" s="18">
        <v>523095</v>
      </c>
      <c r="E81" s="19">
        <f t="shared" si="3"/>
        <v>1.6227739449230843E-3</v>
      </c>
      <c r="F81" s="28">
        <f t="shared" si="4"/>
        <v>588815</v>
      </c>
      <c r="G81" s="28">
        <v>358057</v>
      </c>
      <c r="H81" s="28">
        <v>113927</v>
      </c>
      <c r="I81" s="28">
        <v>73711</v>
      </c>
      <c r="J81" s="28">
        <v>7745</v>
      </c>
      <c r="K81" s="28">
        <v>7868</v>
      </c>
      <c r="L81" s="28">
        <v>7</v>
      </c>
      <c r="M81" s="28">
        <v>7578</v>
      </c>
      <c r="N81" s="28">
        <v>19501</v>
      </c>
      <c r="O81" s="28">
        <v>421</v>
      </c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18">
        <v>588815</v>
      </c>
    </row>
    <row r="82" spans="1:28" x14ac:dyDescent="0.25">
      <c r="A82" s="14">
        <v>75</v>
      </c>
      <c r="B82" s="26" t="s">
        <v>155</v>
      </c>
      <c r="C82" s="27" t="s">
        <v>81</v>
      </c>
      <c r="D82" s="18">
        <v>471362</v>
      </c>
      <c r="E82" s="19">
        <f t="shared" si="3"/>
        <v>1.4622850002902624E-3</v>
      </c>
      <c r="F82" s="28">
        <f t="shared" si="4"/>
        <v>513319</v>
      </c>
      <c r="G82" s="28">
        <v>279741</v>
      </c>
      <c r="H82" s="28">
        <v>79718</v>
      </c>
      <c r="I82" s="28">
        <v>32489</v>
      </c>
      <c r="J82" s="28">
        <v>3470</v>
      </c>
      <c r="K82" s="28">
        <v>20</v>
      </c>
      <c r="L82" s="28">
        <v>463</v>
      </c>
      <c r="M82" s="28">
        <v>40</v>
      </c>
      <c r="N82" s="28">
        <v>24513</v>
      </c>
      <c r="O82" s="28">
        <v>2</v>
      </c>
      <c r="P82" s="28">
        <v>5</v>
      </c>
      <c r="Q82" s="28"/>
      <c r="R82" s="28">
        <v>1</v>
      </c>
      <c r="S82" s="28">
        <v>62779</v>
      </c>
      <c r="T82" s="28">
        <v>3434</v>
      </c>
      <c r="U82" s="28">
        <v>1513</v>
      </c>
      <c r="V82" s="28"/>
      <c r="W82" s="28"/>
      <c r="X82" s="28"/>
      <c r="Y82" s="28">
        <v>25131</v>
      </c>
      <c r="Z82" s="28"/>
      <c r="AA82" s="28"/>
      <c r="AB82" s="18">
        <v>513319</v>
      </c>
    </row>
    <row r="83" spans="1:28" x14ac:dyDescent="0.25">
      <c r="A83" s="14">
        <v>76</v>
      </c>
      <c r="B83" s="26" t="s">
        <v>156</v>
      </c>
      <c r="C83" s="27" t="s">
        <v>157</v>
      </c>
      <c r="D83" s="18">
        <v>469112</v>
      </c>
      <c r="E83" s="19">
        <f t="shared" si="3"/>
        <v>1.4553049271179383E-3</v>
      </c>
      <c r="F83" s="28">
        <f t="shared" si="4"/>
        <v>510109</v>
      </c>
      <c r="G83" s="28">
        <v>367392</v>
      </c>
      <c r="H83" s="28">
        <v>68753</v>
      </c>
      <c r="I83" s="28">
        <v>38369</v>
      </c>
      <c r="J83" s="28">
        <v>2565</v>
      </c>
      <c r="K83" s="28">
        <v>1059</v>
      </c>
      <c r="L83" s="28">
        <v>10</v>
      </c>
      <c r="M83" s="28">
        <v>650</v>
      </c>
      <c r="N83" s="28">
        <v>29932</v>
      </c>
      <c r="O83" s="28">
        <v>1379</v>
      </c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18">
        <v>510109</v>
      </c>
    </row>
    <row r="84" spans="1:28" x14ac:dyDescent="0.25">
      <c r="A84" s="14">
        <v>77</v>
      </c>
      <c r="B84" s="26" t="s">
        <v>158</v>
      </c>
      <c r="C84" s="27" t="s">
        <v>61</v>
      </c>
      <c r="D84" s="18">
        <v>375387</v>
      </c>
      <c r="E84" s="19">
        <f t="shared" si="3"/>
        <v>1.1645461013063435E-3</v>
      </c>
      <c r="F84" s="28">
        <f t="shared" si="4"/>
        <v>429673</v>
      </c>
      <c r="G84" s="28">
        <v>199022</v>
      </c>
      <c r="H84" s="28">
        <v>91076</v>
      </c>
      <c r="I84" s="28">
        <v>70075</v>
      </c>
      <c r="J84" s="28">
        <v>3901</v>
      </c>
      <c r="K84" s="28">
        <v>25076</v>
      </c>
      <c r="L84" s="28">
        <v>116</v>
      </c>
      <c r="M84" s="28">
        <v>83</v>
      </c>
      <c r="N84" s="28">
        <v>2614</v>
      </c>
      <c r="O84" s="28">
        <v>5</v>
      </c>
      <c r="P84" s="28">
        <v>2447</v>
      </c>
      <c r="Q84" s="28"/>
      <c r="R84" s="28">
        <v>15</v>
      </c>
      <c r="S84" s="28">
        <v>27900</v>
      </c>
      <c r="T84" s="28">
        <v>5223</v>
      </c>
      <c r="U84" s="28">
        <v>1992</v>
      </c>
      <c r="V84" s="28">
        <v>122</v>
      </c>
      <c r="W84" s="28">
        <v>6</v>
      </c>
      <c r="X84" s="28"/>
      <c r="Y84" s="28"/>
      <c r="Z84" s="28"/>
      <c r="AA84" s="28"/>
      <c r="AB84" s="18">
        <v>429673</v>
      </c>
    </row>
    <row r="85" spans="1:28" x14ac:dyDescent="0.25">
      <c r="A85" s="14">
        <v>78</v>
      </c>
      <c r="B85" s="26" t="s">
        <v>159</v>
      </c>
      <c r="C85" s="27" t="s">
        <v>120</v>
      </c>
      <c r="D85" s="18">
        <v>373681</v>
      </c>
      <c r="E85" s="19">
        <f t="shared" si="3"/>
        <v>1.1592536547143503E-3</v>
      </c>
      <c r="F85" s="28">
        <f t="shared" si="4"/>
        <v>405592</v>
      </c>
      <c r="G85" s="28">
        <v>290017</v>
      </c>
      <c r="H85" s="28">
        <v>61439</v>
      </c>
      <c r="I85" s="28">
        <v>8782</v>
      </c>
      <c r="J85" s="28">
        <v>2750</v>
      </c>
      <c r="K85" s="28">
        <v>1646</v>
      </c>
      <c r="L85" s="28">
        <v>106</v>
      </c>
      <c r="M85" s="28">
        <v>448</v>
      </c>
      <c r="N85" s="28">
        <v>40397</v>
      </c>
      <c r="O85" s="28">
        <v>7</v>
      </c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18">
        <v>405592</v>
      </c>
    </row>
    <row r="86" spans="1:28" x14ac:dyDescent="0.25">
      <c r="A86" s="14">
        <v>79</v>
      </c>
      <c r="B86" s="26" t="s">
        <v>160</v>
      </c>
      <c r="C86" s="27" t="s">
        <v>161</v>
      </c>
      <c r="D86" s="18">
        <v>370064</v>
      </c>
      <c r="E86" s="19">
        <f t="shared" si="3"/>
        <v>1.1480327993079961E-3</v>
      </c>
      <c r="F86" s="28">
        <f t="shared" si="4"/>
        <v>455795</v>
      </c>
      <c r="G86" s="28">
        <v>208657</v>
      </c>
      <c r="H86" s="28">
        <v>89498</v>
      </c>
      <c r="I86" s="28">
        <v>9400</v>
      </c>
      <c r="J86" s="28">
        <v>649</v>
      </c>
      <c r="K86" s="28">
        <v>518</v>
      </c>
      <c r="L86" s="28"/>
      <c r="M86" s="28">
        <v>387</v>
      </c>
      <c r="N86" s="28">
        <v>146451</v>
      </c>
      <c r="O86" s="28">
        <v>235</v>
      </c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18">
        <v>455795</v>
      </c>
    </row>
    <row r="87" spans="1:28" x14ac:dyDescent="0.25">
      <c r="A87" s="14">
        <v>80</v>
      </c>
      <c r="B87" s="26" t="s">
        <v>162</v>
      </c>
      <c r="C87" s="27" t="s">
        <v>163</v>
      </c>
      <c r="D87" s="18">
        <v>358230</v>
      </c>
      <c r="E87" s="19">
        <f t="shared" si="3"/>
        <v>1.1113207166763141E-3</v>
      </c>
      <c r="F87" s="28">
        <f t="shared" si="4"/>
        <v>403465</v>
      </c>
      <c r="G87" s="28">
        <v>175019</v>
      </c>
      <c r="H87" s="28">
        <v>43210</v>
      </c>
      <c r="I87" s="28">
        <v>61423</v>
      </c>
      <c r="J87" s="28">
        <v>9164</v>
      </c>
      <c r="K87" s="28">
        <v>8599</v>
      </c>
      <c r="L87" s="28">
        <v>14</v>
      </c>
      <c r="M87" s="28">
        <v>522</v>
      </c>
      <c r="N87" s="28">
        <v>16609</v>
      </c>
      <c r="O87" s="28">
        <v>1</v>
      </c>
      <c r="P87" s="28">
        <v>291</v>
      </c>
      <c r="Q87" s="28"/>
      <c r="R87" s="28">
        <v>25</v>
      </c>
      <c r="S87" s="28">
        <v>30299</v>
      </c>
      <c r="T87" s="28">
        <v>46265</v>
      </c>
      <c r="U87" s="28">
        <v>5337</v>
      </c>
      <c r="V87" s="28">
        <v>6566</v>
      </c>
      <c r="W87" s="28">
        <v>121</v>
      </c>
      <c r="X87" s="28"/>
      <c r="Y87" s="28"/>
      <c r="Z87" s="28"/>
      <c r="AA87" s="28"/>
      <c r="AB87" s="18">
        <v>403465</v>
      </c>
    </row>
    <row r="88" spans="1:28" x14ac:dyDescent="0.25">
      <c r="A88" s="14">
        <v>81</v>
      </c>
      <c r="B88" s="26" t="s">
        <v>164</v>
      </c>
      <c r="C88" s="27" t="s">
        <v>120</v>
      </c>
      <c r="D88" s="18">
        <v>351180</v>
      </c>
      <c r="E88" s="19">
        <f t="shared" si="3"/>
        <v>1.0894498207363649E-3</v>
      </c>
      <c r="F88" s="28">
        <f t="shared" si="4"/>
        <v>361896</v>
      </c>
      <c r="G88" s="28">
        <v>284131</v>
      </c>
      <c r="H88" s="28">
        <v>28621</v>
      </c>
      <c r="I88" s="28">
        <v>13124</v>
      </c>
      <c r="J88" s="28">
        <v>428</v>
      </c>
      <c r="K88" s="28">
        <v>175</v>
      </c>
      <c r="L88" s="28">
        <v>84</v>
      </c>
      <c r="M88" s="28">
        <v>5</v>
      </c>
      <c r="N88" s="28">
        <v>1019</v>
      </c>
      <c r="O88" s="28">
        <v>1</v>
      </c>
      <c r="P88" s="28">
        <v>819</v>
      </c>
      <c r="Q88" s="28"/>
      <c r="R88" s="28">
        <v>16</v>
      </c>
      <c r="S88" s="28">
        <v>33253</v>
      </c>
      <c r="T88" s="28">
        <v>142</v>
      </c>
      <c r="U88" s="28">
        <v>78</v>
      </c>
      <c r="V88" s="28"/>
      <c r="W88" s="28"/>
      <c r="X88" s="28"/>
      <c r="Y88" s="28"/>
      <c r="Z88" s="28"/>
      <c r="AA88" s="28"/>
      <c r="AB88" s="18">
        <v>361896</v>
      </c>
    </row>
    <row r="89" spans="1:28" x14ac:dyDescent="0.25">
      <c r="A89" s="14">
        <v>82</v>
      </c>
      <c r="B89" s="26" t="s">
        <v>165</v>
      </c>
      <c r="C89" s="27" t="s">
        <v>61</v>
      </c>
      <c r="D89" s="18">
        <v>348818</v>
      </c>
      <c r="E89" s="19">
        <f t="shared" si="3"/>
        <v>1.082122295032796E-3</v>
      </c>
      <c r="F89" s="28">
        <f t="shared" si="4"/>
        <v>386769</v>
      </c>
      <c r="G89" s="28">
        <v>269733</v>
      </c>
      <c r="H89" s="28">
        <v>45160</v>
      </c>
      <c r="I89" s="28">
        <v>45457</v>
      </c>
      <c r="J89" s="28">
        <v>1043</v>
      </c>
      <c r="K89" s="28">
        <v>2668</v>
      </c>
      <c r="L89" s="28">
        <v>3</v>
      </c>
      <c r="M89" s="28">
        <v>1422</v>
      </c>
      <c r="N89" s="28">
        <v>21256</v>
      </c>
      <c r="O89" s="28">
        <v>27</v>
      </c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18">
        <v>386769</v>
      </c>
    </row>
    <row r="90" spans="1:28" x14ac:dyDescent="0.25">
      <c r="A90" s="14">
        <v>83</v>
      </c>
      <c r="B90" s="26" t="s">
        <v>166</v>
      </c>
      <c r="C90" s="27" t="s">
        <v>94</v>
      </c>
      <c r="D90" s="18">
        <v>346703</v>
      </c>
      <c r="E90" s="19">
        <f t="shared" si="3"/>
        <v>1.0755610262508113E-3</v>
      </c>
      <c r="F90" s="28">
        <f t="shared" si="4"/>
        <v>382372</v>
      </c>
      <c r="G90" s="28">
        <v>244737</v>
      </c>
      <c r="H90" s="28">
        <v>35315</v>
      </c>
      <c r="I90" s="28">
        <v>51158</v>
      </c>
      <c r="J90" s="28">
        <v>3506</v>
      </c>
      <c r="K90" s="28">
        <v>297</v>
      </c>
      <c r="L90" s="28"/>
      <c r="M90" s="28">
        <v>89</v>
      </c>
      <c r="N90" s="28">
        <v>15008</v>
      </c>
      <c r="O90" s="28">
        <v>9</v>
      </c>
      <c r="P90" s="28">
        <v>189</v>
      </c>
      <c r="Q90" s="28"/>
      <c r="R90" s="28">
        <v>26</v>
      </c>
      <c r="S90" s="28">
        <v>26789</v>
      </c>
      <c r="T90" s="28">
        <v>4686</v>
      </c>
      <c r="U90" s="28">
        <v>258</v>
      </c>
      <c r="V90" s="28">
        <v>23</v>
      </c>
      <c r="W90" s="28">
        <v>21</v>
      </c>
      <c r="X90" s="28"/>
      <c r="Y90" s="28"/>
      <c r="Z90" s="28"/>
      <c r="AA90" s="28">
        <v>261</v>
      </c>
      <c r="AB90" s="18">
        <v>382372</v>
      </c>
    </row>
    <row r="91" spans="1:28" x14ac:dyDescent="0.25">
      <c r="A91" s="14">
        <v>84</v>
      </c>
      <c r="B91" s="26" t="s">
        <v>167</v>
      </c>
      <c r="C91" s="27" t="s">
        <v>120</v>
      </c>
      <c r="D91" s="18">
        <v>321663</v>
      </c>
      <c r="E91" s="19">
        <f t="shared" si="3"/>
        <v>9.9788056747970063E-4</v>
      </c>
      <c r="F91" s="28">
        <f t="shared" si="4"/>
        <v>330472</v>
      </c>
      <c r="G91" s="28">
        <v>252652</v>
      </c>
      <c r="H91" s="28">
        <v>27140</v>
      </c>
      <c r="I91" s="28">
        <v>10673</v>
      </c>
      <c r="J91" s="28">
        <v>1182</v>
      </c>
      <c r="K91" s="28">
        <v>93</v>
      </c>
      <c r="L91" s="28">
        <v>33</v>
      </c>
      <c r="M91" s="28"/>
      <c r="N91" s="28">
        <v>1355</v>
      </c>
      <c r="O91" s="28">
        <v>1</v>
      </c>
      <c r="P91" s="28">
        <v>769</v>
      </c>
      <c r="Q91" s="28"/>
      <c r="R91" s="28">
        <v>16</v>
      </c>
      <c r="S91" s="28">
        <v>27076</v>
      </c>
      <c r="T91" s="28">
        <v>5846</v>
      </c>
      <c r="U91" s="28">
        <v>98</v>
      </c>
      <c r="V91" s="28">
        <v>84</v>
      </c>
      <c r="W91" s="28"/>
      <c r="X91" s="28"/>
      <c r="Y91" s="28">
        <v>3454</v>
      </c>
      <c r="Z91" s="28"/>
      <c r="AA91" s="28"/>
      <c r="AB91" s="18">
        <v>330472</v>
      </c>
    </row>
    <row r="92" spans="1:28" x14ac:dyDescent="0.25">
      <c r="A92" s="14">
        <v>85</v>
      </c>
      <c r="B92" s="26" t="s">
        <v>168</v>
      </c>
      <c r="C92" s="27" t="s">
        <v>96</v>
      </c>
      <c r="D92" s="18">
        <v>316131</v>
      </c>
      <c r="E92" s="19">
        <f t="shared" si="3"/>
        <v>9.8071889424001298E-4</v>
      </c>
      <c r="F92" s="28">
        <f t="shared" si="4"/>
        <v>341272</v>
      </c>
      <c r="G92" s="28">
        <v>225286</v>
      </c>
      <c r="H92" s="28">
        <v>78244</v>
      </c>
      <c r="I92" s="28">
        <v>16309</v>
      </c>
      <c r="J92" s="28">
        <v>306</v>
      </c>
      <c r="K92" s="28">
        <v>6</v>
      </c>
      <c r="L92" s="28"/>
      <c r="M92" s="28">
        <v>35</v>
      </c>
      <c r="N92" s="28">
        <v>18670</v>
      </c>
      <c r="O92" s="28">
        <v>2416</v>
      </c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18">
        <v>341272</v>
      </c>
    </row>
    <row r="93" spans="1:28" x14ac:dyDescent="0.25">
      <c r="A93" s="14">
        <v>86</v>
      </c>
      <c r="B93" s="26" t="s">
        <v>169</v>
      </c>
      <c r="C93" s="27" t="s">
        <v>120</v>
      </c>
      <c r="D93" s="18">
        <v>314913</v>
      </c>
      <c r="E93" s="19">
        <f t="shared" si="3"/>
        <v>9.76940347962728E-4</v>
      </c>
      <c r="F93" s="28">
        <f t="shared" si="4"/>
        <v>321773</v>
      </c>
      <c r="G93" s="28">
        <v>256911</v>
      </c>
      <c r="H93" s="28">
        <v>36385</v>
      </c>
      <c r="I93" s="28">
        <v>4981</v>
      </c>
      <c r="J93" s="28">
        <v>552</v>
      </c>
      <c r="K93" s="28">
        <v>526</v>
      </c>
      <c r="L93" s="28">
        <v>327</v>
      </c>
      <c r="M93" s="28"/>
      <c r="N93" s="28">
        <v>632</v>
      </c>
      <c r="O93" s="28"/>
      <c r="P93" s="28">
        <v>419</v>
      </c>
      <c r="Q93" s="28">
        <v>4</v>
      </c>
      <c r="R93" s="28">
        <v>7</v>
      </c>
      <c r="S93" s="28">
        <v>15986</v>
      </c>
      <c r="T93" s="28">
        <v>3346</v>
      </c>
      <c r="U93" s="28">
        <v>46</v>
      </c>
      <c r="V93" s="28">
        <v>39</v>
      </c>
      <c r="W93" s="28"/>
      <c r="X93" s="28"/>
      <c r="Y93" s="28">
        <v>1612</v>
      </c>
      <c r="Z93" s="28"/>
      <c r="AA93" s="28"/>
      <c r="AB93" s="18">
        <v>321773</v>
      </c>
    </row>
    <row r="94" spans="1:28" x14ac:dyDescent="0.25">
      <c r="A94" s="14">
        <v>87</v>
      </c>
      <c r="B94" s="26" t="s">
        <v>170</v>
      </c>
      <c r="C94" s="27" t="s">
        <v>49</v>
      </c>
      <c r="D94" s="18">
        <v>302082</v>
      </c>
      <c r="E94" s="19">
        <f t="shared" si="3"/>
        <v>9.371353173520205E-4</v>
      </c>
      <c r="F94" s="28">
        <f t="shared" si="4"/>
        <v>343326</v>
      </c>
      <c r="G94" s="28"/>
      <c r="H94" s="28"/>
      <c r="I94" s="28"/>
      <c r="J94" s="28"/>
      <c r="K94" s="28">
        <v>207</v>
      </c>
      <c r="L94" s="28"/>
      <c r="M94" s="28">
        <v>1</v>
      </c>
      <c r="N94" s="28"/>
      <c r="O94" s="28"/>
      <c r="P94" s="28">
        <v>36</v>
      </c>
      <c r="Q94" s="28"/>
      <c r="R94" s="28"/>
      <c r="S94" s="28"/>
      <c r="T94" s="28"/>
      <c r="U94" s="28"/>
      <c r="V94" s="28"/>
      <c r="W94" s="28"/>
      <c r="X94" s="28"/>
      <c r="Y94" s="28">
        <v>343082</v>
      </c>
      <c r="Z94" s="28"/>
      <c r="AA94" s="28"/>
      <c r="AB94" s="18">
        <v>343326</v>
      </c>
    </row>
    <row r="95" spans="1:28" x14ac:dyDescent="0.25">
      <c r="A95" s="14">
        <v>88</v>
      </c>
      <c r="B95" s="26" t="s">
        <v>171</v>
      </c>
      <c r="C95" s="27" t="s">
        <v>172</v>
      </c>
      <c r="D95" s="18">
        <v>301643</v>
      </c>
      <c r="E95" s="19">
        <f t="shared" si="3"/>
        <v>9.3577342751973141E-4</v>
      </c>
      <c r="F95" s="28">
        <f t="shared" si="4"/>
        <v>320343</v>
      </c>
      <c r="G95" s="28">
        <v>245867</v>
      </c>
      <c r="H95" s="28">
        <v>41999</v>
      </c>
      <c r="I95" s="28">
        <v>31534</v>
      </c>
      <c r="J95" s="28">
        <v>918</v>
      </c>
      <c r="K95" s="28"/>
      <c r="L95" s="28"/>
      <c r="M95" s="28"/>
      <c r="N95" s="28"/>
      <c r="O95" s="28">
        <v>25</v>
      </c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18">
        <v>320343</v>
      </c>
    </row>
    <row r="96" spans="1:28" x14ac:dyDescent="0.25">
      <c r="A96" s="14">
        <v>89</v>
      </c>
      <c r="B96" s="26" t="s">
        <v>173</v>
      </c>
      <c r="C96" s="27" t="s">
        <v>174</v>
      </c>
      <c r="D96" s="18">
        <v>266254</v>
      </c>
      <c r="E96" s="19">
        <f t="shared" si="3"/>
        <v>8.2598773441067282E-4</v>
      </c>
      <c r="F96" s="28">
        <f t="shared" si="4"/>
        <v>292650</v>
      </c>
      <c r="G96" s="28">
        <v>97669</v>
      </c>
      <c r="H96" s="28">
        <v>20207</v>
      </c>
      <c r="I96" s="28">
        <v>11865</v>
      </c>
      <c r="J96" s="28">
        <v>433</v>
      </c>
      <c r="K96" s="28">
        <v>2093</v>
      </c>
      <c r="L96" s="28">
        <v>7</v>
      </c>
      <c r="M96" s="28">
        <v>7</v>
      </c>
      <c r="N96" s="28">
        <v>2153</v>
      </c>
      <c r="O96" s="28"/>
      <c r="P96" s="28">
        <v>421</v>
      </c>
      <c r="Q96" s="28"/>
      <c r="R96" s="28">
        <v>20</v>
      </c>
      <c r="S96" s="28">
        <v>107575</v>
      </c>
      <c r="T96" s="28">
        <v>15313</v>
      </c>
      <c r="U96" s="28">
        <v>25392</v>
      </c>
      <c r="V96" s="28">
        <v>9107</v>
      </c>
      <c r="W96" s="28">
        <v>388</v>
      </c>
      <c r="X96" s="28"/>
      <c r="Y96" s="28"/>
      <c r="Z96" s="28"/>
      <c r="AA96" s="28"/>
      <c r="AB96" s="18">
        <v>292650</v>
      </c>
    </row>
    <row r="97" spans="1:28" x14ac:dyDescent="0.25">
      <c r="A97" s="14">
        <v>90</v>
      </c>
      <c r="B97" s="26" t="s">
        <v>175</v>
      </c>
      <c r="C97" s="27" t="s">
        <v>139</v>
      </c>
      <c r="D97" s="18">
        <v>254434</v>
      </c>
      <c r="E97" s="19">
        <f t="shared" si="3"/>
        <v>7.8931908334539615E-4</v>
      </c>
      <c r="F97" s="28">
        <f t="shared" si="4"/>
        <v>267393</v>
      </c>
      <c r="G97" s="28">
        <v>208226</v>
      </c>
      <c r="H97" s="28">
        <v>3280</v>
      </c>
      <c r="I97" s="28">
        <v>21198</v>
      </c>
      <c r="J97" s="28"/>
      <c r="K97" s="28">
        <v>26</v>
      </c>
      <c r="L97" s="28"/>
      <c r="M97" s="28">
        <v>10</v>
      </c>
      <c r="N97" s="28">
        <v>4112</v>
      </c>
      <c r="O97" s="28">
        <v>38</v>
      </c>
      <c r="P97" s="28">
        <v>379</v>
      </c>
      <c r="Q97" s="28"/>
      <c r="R97" s="28">
        <v>23</v>
      </c>
      <c r="S97" s="28">
        <v>29189</v>
      </c>
      <c r="T97" s="28">
        <v>884</v>
      </c>
      <c r="U97" s="28">
        <v>28</v>
      </c>
      <c r="V97" s="28"/>
      <c r="W97" s="28"/>
      <c r="X97" s="28"/>
      <c r="Y97" s="28"/>
      <c r="Z97" s="28"/>
      <c r="AA97" s="28"/>
      <c r="AB97" s="18">
        <v>267393</v>
      </c>
    </row>
    <row r="98" spans="1:28" x14ac:dyDescent="0.25">
      <c r="A98" s="14">
        <v>91</v>
      </c>
      <c r="B98" s="26" t="s">
        <v>176</v>
      </c>
      <c r="C98" s="27" t="s">
        <v>177</v>
      </c>
      <c r="D98" s="18">
        <v>250698</v>
      </c>
      <c r="E98" s="19">
        <f t="shared" si="3"/>
        <v>7.7772905962459477E-4</v>
      </c>
      <c r="F98" s="28">
        <f t="shared" si="4"/>
        <v>268594</v>
      </c>
      <c r="G98" s="28">
        <v>200599</v>
      </c>
      <c r="H98" s="28">
        <v>38953</v>
      </c>
      <c r="I98" s="28">
        <v>5653</v>
      </c>
      <c r="J98" s="28">
        <v>525</v>
      </c>
      <c r="K98" s="28">
        <v>382</v>
      </c>
      <c r="L98" s="28"/>
      <c r="M98" s="28">
        <v>578</v>
      </c>
      <c r="N98" s="28">
        <v>21754</v>
      </c>
      <c r="O98" s="28">
        <v>150</v>
      </c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18">
        <v>268594</v>
      </c>
    </row>
    <row r="99" spans="1:28" x14ac:dyDescent="0.25">
      <c r="A99" s="14">
        <v>92</v>
      </c>
      <c r="B99" s="26" t="s">
        <v>178</v>
      </c>
      <c r="C99" s="27" t="s">
        <v>61</v>
      </c>
      <c r="D99" s="18">
        <v>242720</v>
      </c>
      <c r="E99" s="19">
        <f t="shared" si="3"/>
        <v>7.5297927128290464E-4</v>
      </c>
      <c r="F99" s="28">
        <f t="shared" si="4"/>
        <v>1517000</v>
      </c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>
        <v>1517000</v>
      </c>
      <c r="Y99" s="28"/>
      <c r="Z99" s="28"/>
      <c r="AA99" s="28"/>
      <c r="AB99" s="18">
        <v>1517000</v>
      </c>
    </row>
    <row r="100" spans="1:28" x14ac:dyDescent="0.25">
      <c r="A100" s="14">
        <v>93</v>
      </c>
      <c r="B100" s="26" t="s">
        <v>179</v>
      </c>
      <c r="C100" s="27" t="s">
        <v>105</v>
      </c>
      <c r="D100" s="18">
        <v>225677</v>
      </c>
      <c r="E100" s="19">
        <f t="shared" si="3"/>
        <v>7.0010754369360614E-4</v>
      </c>
      <c r="F100" s="28">
        <f t="shared" si="4"/>
        <v>260400</v>
      </c>
      <c r="G100" s="28">
        <v>171933</v>
      </c>
      <c r="H100" s="28">
        <v>19942</v>
      </c>
      <c r="I100" s="28">
        <v>19535</v>
      </c>
      <c r="J100" s="28">
        <v>158</v>
      </c>
      <c r="K100" s="28">
        <v>94</v>
      </c>
      <c r="L100" s="28"/>
      <c r="M100" s="28">
        <v>38</v>
      </c>
      <c r="N100" s="28">
        <v>48472</v>
      </c>
      <c r="O100" s="28">
        <v>228</v>
      </c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18">
        <v>260400</v>
      </c>
    </row>
    <row r="101" spans="1:28" x14ac:dyDescent="0.25">
      <c r="A101" s="14">
        <v>94</v>
      </c>
      <c r="B101" s="26" t="s">
        <v>180</v>
      </c>
      <c r="C101" s="27" t="s">
        <v>181</v>
      </c>
      <c r="D101" s="18">
        <v>222850</v>
      </c>
      <c r="E101" s="19">
        <f t="shared" si="3"/>
        <v>6.9133746953442359E-4</v>
      </c>
      <c r="F101" s="28">
        <f t="shared" si="4"/>
        <v>235305</v>
      </c>
      <c r="G101" s="28">
        <v>205205</v>
      </c>
      <c r="H101" s="28">
        <v>3737</v>
      </c>
      <c r="I101" s="28">
        <v>21168</v>
      </c>
      <c r="J101" s="28">
        <v>260</v>
      </c>
      <c r="K101" s="28">
        <v>257</v>
      </c>
      <c r="L101" s="28"/>
      <c r="M101" s="28">
        <v>315</v>
      </c>
      <c r="N101" s="28">
        <v>4321</v>
      </c>
      <c r="O101" s="28">
        <v>42</v>
      </c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18">
        <v>235305</v>
      </c>
    </row>
    <row r="102" spans="1:28" x14ac:dyDescent="0.25">
      <c r="A102" s="14">
        <v>95</v>
      </c>
      <c r="B102" s="26" t="s">
        <v>182</v>
      </c>
      <c r="C102" s="27" t="s">
        <v>183</v>
      </c>
      <c r="D102" s="18">
        <v>220996</v>
      </c>
      <c r="E102" s="19">
        <f t="shared" si="3"/>
        <v>6.8558588924042842E-4</v>
      </c>
      <c r="F102" s="28">
        <f t="shared" si="4"/>
        <v>230386</v>
      </c>
      <c r="G102" s="28">
        <v>190206</v>
      </c>
      <c r="H102" s="28">
        <v>26098</v>
      </c>
      <c r="I102" s="28">
        <v>6370</v>
      </c>
      <c r="J102" s="28">
        <v>187</v>
      </c>
      <c r="K102" s="28">
        <v>455</v>
      </c>
      <c r="L102" s="28">
        <v>2</v>
      </c>
      <c r="M102" s="28">
        <v>925</v>
      </c>
      <c r="N102" s="28">
        <v>6038</v>
      </c>
      <c r="O102" s="28">
        <v>105</v>
      </c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18">
        <v>230386</v>
      </c>
    </row>
    <row r="103" spans="1:28" x14ac:dyDescent="0.25">
      <c r="A103" s="14">
        <v>96</v>
      </c>
      <c r="B103" s="26" t="s">
        <v>184</v>
      </c>
      <c r="C103" s="27" t="s">
        <v>172</v>
      </c>
      <c r="D103" s="18">
        <v>217385</v>
      </c>
      <c r="E103" s="19">
        <f t="shared" si="3"/>
        <v>6.7438364736253388E-4</v>
      </c>
      <c r="F103" s="28">
        <f t="shared" si="4"/>
        <v>259089</v>
      </c>
      <c r="G103" s="28">
        <v>159891</v>
      </c>
      <c r="H103" s="28">
        <v>6512</v>
      </c>
      <c r="I103" s="28">
        <v>88922</v>
      </c>
      <c r="J103" s="28">
        <v>2600</v>
      </c>
      <c r="K103" s="28"/>
      <c r="L103" s="28"/>
      <c r="M103" s="28">
        <v>18</v>
      </c>
      <c r="N103" s="28">
        <v>335</v>
      </c>
      <c r="O103" s="28">
        <v>13</v>
      </c>
      <c r="P103" s="28"/>
      <c r="Q103" s="28"/>
      <c r="R103" s="28">
        <v>33</v>
      </c>
      <c r="S103" s="28">
        <v>749</v>
      </c>
      <c r="T103" s="28">
        <v>16</v>
      </c>
      <c r="U103" s="28"/>
      <c r="V103" s="28"/>
      <c r="W103" s="28"/>
      <c r="X103" s="28"/>
      <c r="Y103" s="28"/>
      <c r="Z103" s="28"/>
      <c r="AA103" s="28"/>
      <c r="AB103" s="18">
        <v>259089</v>
      </c>
    </row>
    <row r="104" spans="1:28" x14ac:dyDescent="0.25">
      <c r="A104" s="14">
        <v>97</v>
      </c>
      <c r="B104" s="26" t="s">
        <v>185</v>
      </c>
      <c r="C104" s="27" t="s">
        <v>186</v>
      </c>
      <c r="D104" s="18">
        <v>192830</v>
      </c>
      <c r="E104" s="19">
        <f t="shared" si="3"/>
        <v>5.9820778214190226E-4</v>
      </c>
      <c r="F104" s="28">
        <f t="shared" si="4"/>
        <v>225694</v>
      </c>
      <c r="G104" s="28">
        <v>147552</v>
      </c>
      <c r="H104" s="28">
        <v>7297</v>
      </c>
      <c r="I104" s="28">
        <v>65647</v>
      </c>
      <c r="J104" s="28">
        <v>1753</v>
      </c>
      <c r="K104" s="28">
        <v>591</v>
      </c>
      <c r="L104" s="28"/>
      <c r="M104" s="28">
        <v>1595</v>
      </c>
      <c r="N104" s="28">
        <v>1259</v>
      </c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18">
        <v>225694</v>
      </c>
    </row>
    <row r="105" spans="1:28" x14ac:dyDescent="0.25">
      <c r="A105" s="14">
        <v>98</v>
      </c>
      <c r="B105" s="26" t="s">
        <v>187</v>
      </c>
      <c r="C105" s="27" t="s">
        <v>129</v>
      </c>
      <c r="D105" s="18">
        <v>187257</v>
      </c>
      <c r="E105" s="19">
        <f t="shared" si="3"/>
        <v>5.809189164577409E-4</v>
      </c>
      <c r="F105" s="28">
        <f t="shared" si="4"/>
        <v>201146</v>
      </c>
      <c r="G105" s="28">
        <v>164193</v>
      </c>
      <c r="H105" s="28">
        <v>8005</v>
      </c>
      <c r="I105" s="28">
        <v>27285</v>
      </c>
      <c r="J105" s="28"/>
      <c r="K105" s="28"/>
      <c r="L105" s="28"/>
      <c r="M105" s="28"/>
      <c r="N105" s="28">
        <v>1645</v>
      </c>
      <c r="O105" s="28">
        <v>18</v>
      </c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18">
        <v>201146</v>
      </c>
    </row>
    <row r="106" spans="1:28" x14ac:dyDescent="0.25">
      <c r="A106" s="14">
        <v>99</v>
      </c>
      <c r="B106" s="26" t="s">
        <v>188</v>
      </c>
      <c r="C106" s="27" t="s">
        <v>96</v>
      </c>
      <c r="D106" s="18">
        <v>182314</v>
      </c>
      <c r="E106" s="19">
        <f t="shared" si="3"/>
        <v>5.6558447126183039E-4</v>
      </c>
      <c r="F106" s="28">
        <f t="shared" si="4"/>
        <v>200158</v>
      </c>
      <c r="G106" s="28">
        <v>135855</v>
      </c>
      <c r="H106" s="28">
        <v>15894</v>
      </c>
      <c r="I106" s="28">
        <v>33971</v>
      </c>
      <c r="J106" s="28">
        <v>803</v>
      </c>
      <c r="K106" s="28"/>
      <c r="L106" s="28"/>
      <c r="M106" s="28"/>
      <c r="N106" s="28">
        <v>93</v>
      </c>
      <c r="O106" s="28">
        <v>59</v>
      </c>
      <c r="P106" s="28"/>
      <c r="Q106" s="28"/>
      <c r="R106" s="28">
        <v>31</v>
      </c>
      <c r="S106" s="28">
        <v>13452</v>
      </c>
      <c r="T106" s="28"/>
      <c r="U106" s="28"/>
      <c r="V106" s="28"/>
      <c r="W106" s="28"/>
      <c r="X106" s="28"/>
      <c r="Y106" s="28"/>
      <c r="Z106" s="28"/>
      <c r="AA106" s="28"/>
      <c r="AB106" s="18">
        <v>200158</v>
      </c>
    </row>
    <row r="107" spans="1:28" x14ac:dyDescent="0.25">
      <c r="A107" s="14">
        <v>100</v>
      </c>
      <c r="B107" s="26" t="s">
        <v>189</v>
      </c>
      <c r="C107" s="27" t="s">
        <v>190</v>
      </c>
      <c r="D107" s="18">
        <v>181807</v>
      </c>
      <c r="E107" s="19">
        <f t="shared" si="3"/>
        <v>5.6401162810700001E-4</v>
      </c>
      <c r="F107" s="28">
        <f t="shared" si="4"/>
        <v>186603</v>
      </c>
      <c r="G107" s="28">
        <v>143706</v>
      </c>
      <c r="H107" s="28">
        <v>41494</v>
      </c>
      <c r="I107" s="28"/>
      <c r="J107" s="28">
        <v>236</v>
      </c>
      <c r="K107" s="28">
        <v>423</v>
      </c>
      <c r="L107" s="28"/>
      <c r="M107" s="28">
        <v>241</v>
      </c>
      <c r="N107" s="28">
        <v>310</v>
      </c>
      <c r="O107" s="28">
        <v>193</v>
      </c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18">
        <v>186603</v>
      </c>
    </row>
    <row r="108" spans="1:28" x14ac:dyDescent="0.25">
      <c r="A108" s="14">
        <v>101</v>
      </c>
      <c r="B108" s="26" t="s">
        <v>191</v>
      </c>
      <c r="C108" s="27" t="s">
        <v>192</v>
      </c>
      <c r="D108" s="18">
        <v>158193</v>
      </c>
      <c r="E108" s="19">
        <f t="shared" si="3"/>
        <v>4.9075498459977154E-4</v>
      </c>
      <c r="F108" s="28">
        <f t="shared" si="4"/>
        <v>277343</v>
      </c>
      <c r="G108" s="28">
        <v>19409</v>
      </c>
      <c r="H108" s="28">
        <v>11068</v>
      </c>
      <c r="I108" s="28">
        <v>64341</v>
      </c>
      <c r="J108" s="28"/>
      <c r="K108" s="28"/>
      <c r="L108" s="28"/>
      <c r="M108" s="28"/>
      <c r="N108" s="28">
        <v>180737</v>
      </c>
      <c r="O108" s="28">
        <v>1764</v>
      </c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>
        <v>24</v>
      </c>
      <c r="AA108" s="28"/>
      <c r="AB108" s="18">
        <v>277343</v>
      </c>
    </row>
    <row r="109" spans="1:28" x14ac:dyDescent="0.25">
      <c r="A109" s="14">
        <v>102</v>
      </c>
      <c r="B109" s="26" t="s">
        <v>193</v>
      </c>
      <c r="C109" s="27" t="s">
        <v>57</v>
      </c>
      <c r="D109" s="18">
        <v>156613</v>
      </c>
      <c r="E109" s="19">
        <f t="shared" si="3"/>
        <v>4.8585342210542826E-4</v>
      </c>
      <c r="F109" s="28">
        <f t="shared" si="4"/>
        <v>174729</v>
      </c>
      <c r="G109" s="28">
        <v>118601</v>
      </c>
      <c r="H109" s="28">
        <v>23505</v>
      </c>
      <c r="I109" s="28">
        <v>26215</v>
      </c>
      <c r="J109" s="28">
        <v>943</v>
      </c>
      <c r="K109" s="28">
        <v>388</v>
      </c>
      <c r="L109" s="28">
        <v>9</v>
      </c>
      <c r="M109" s="28">
        <v>4527</v>
      </c>
      <c r="N109" s="28">
        <v>538</v>
      </c>
      <c r="O109" s="28">
        <v>3</v>
      </c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18">
        <v>174729</v>
      </c>
    </row>
    <row r="110" spans="1:28" x14ac:dyDescent="0.25">
      <c r="A110" s="14">
        <v>103</v>
      </c>
      <c r="B110" s="26" t="s">
        <v>194</v>
      </c>
      <c r="C110" s="27" t="s">
        <v>118</v>
      </c>
      <c r="D110" s="18">
        <v>154983</v>
      </c>
      <c r="E110" s="19">
        <f t="shared" si="3"/>
        <v>4.8079674687392227E-4</v>
      </c>
      <c r="F110" s="28">
        <f t="shared" si="4"/>
        <v>180548</v>
      </c>
      <c r="G110" s="28">
        <v>80080</v>
      </c>
      <c r="H110" s="28">
        <v>60627</v>
      </c>
      <c r="I110" s="28">
        <v>34</v>
      </c>
      <c r="J110" s="28">
        <v>90</v>
      </c>
      <c r="K110" s="28">
        <v>4</v>
      </c>
      <c r="L110" s="28"/>
      <c r="M110" s="28">
        <v>5</v>
      </c>
      <c r="N110" s="28">
        <v>39677</v>
      </c>
      <c r="O110" s="28">
        <v>31</v>
      </c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18">
        <v>180548</v>
      </c>
    </row>
    <row r="111" spans="1:28" x14ac:dyDescent="0.25">
      <c r="A111" s="14">
        <v>104</v>
      </c>
      <c r="B111" s="26" t="s">
        <v>195</v>
      </c>
      <c r="C111" s="27" t="s">
        <v>196</v>
      </c>
      <c r="D111" s="18">
        <v>154712</v>
      </c>
      <c r="E111" s="19">
        <f t="shared" si="3"/>
        <v>4.7995603583850011E-4</v>
      </c>
      <c r="F111" s="28">
        <f t="shared" si="4"/>
        <v>173030</v>
      </c>
      <c r="G111" s="28">
        <v>64044</v>
      </c>
      <c r="H111" s="28">
        <v>6682</v>
      </c>
      <c r="I111" s="28">
        <v>5811</v>
      </c>
      <c r="J111" s="28">
        <v>111</v>
      </c>
      <c r="K111" s="28">
        <v>7077</v>
      </c>
      <c r="L111" s="28">
        <v>55</v>
      </c>
      <c r="M111" s="28">
        <v>131</v>
      </c>
      <c r="N111" s="28">
        <v>3550</v>
      </c>
      <c r="O111" s="28">
        <v>1</v>
      </c>
      <c r="P111" s="28">
        <v>346</v>
      </c>
      <c r="Q111" s="28"/>
      <c r="R111" s="28">
        <v>10</v>
      </c>
      <c r="S111" s="28">
        <v>642</v>
      </c>
      <c r="T111" s="28">
        <v>76</v>
      </c>
      <c r="U111" s="28"/>
      <c r="V111" s="28">
        <v>8</v>
      </c>
      <c r="W111" s="28"/>
      <c r="X111" s="28"/>
      <c r="Y111" s="28">
        <v>84486</v>
      </c>
      <c r="Z111" s="28"/>
      <c r="AA111" s="28"/>
      <c r="AB111" s="18">
        <v>173030</v>
      </c>
    </row>
    <row r="112" spans="1:28" x14ac:dyDescent="0.25">
      <c r="A112" s="14">
        <v>105</v>
      </c>
      <c r="B112" s="26" t="s">
        <v>197</v>
      </c>
      <c r="C112" s="27" t="s">
        <v>198</v>
      </c>
      <c r="D112" s="18">
        <v>154541</v>
      </c>
      <c r="E112" s="19">
        <f t="shared" si="3"/>
        <v>4.7942555027740346E-4</v>
      </c>
      <c r="F112" s="28">
        <f t="shared" si="4"/>
        <v>191565</v>
      </c>
      <c r="G112" s="28">
        <v>99438</v>
      </c>
      <c r="H112" s="28">
        <v>13892</v>
      </c>
      <c r="I112" s="28">
        <v>56666</v>
      </c>
      <c r="J112" s="28">
        <v>3043</v>
      </c>
      <c r="K112" s="28">
        <v>587</v>
      </c>
      <c r="L112" s="28"/>
      <c r="M112" s="28">
        <v>374</v>
      </c>
      <c r="N112" s="28">
        <v>17532</v>
      </c>
      <c r="O112" s="28">
        <v>33</v>
      </c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18">
        <v>191565</v>
      </c>
    </row>
    <row r="113" spans="1:28" x14ac:dyDescent="0.25">
      <c r="A113" s="14">
        <v>106</v>
      </c>
      <c r="B113" s="26" t="s">
        <v>199</v>
      </c>
      <c r="C113" s="27" t="s">
        <v>120</v>
      </c>
      <c r="D113" s="18">
        <v>152910</v>
      </c>
      <c r="E113" s="19">
        <f t="shared" si="3"/>
        <v>4.7436577279115423E-4</v>
      </c>
      <c r="F113" s="28">
        <f t="shared" si="4"/>
        <v>165560</v>
      </c>
      <c r="G113" s="28">
        <v>133989</v>
      </c>
      <c r="H113" s="28">
        <v>4823</v>
      </c>
      <c r="I113" s="28">
        <v>23029</v>
      </c>
      <c r="J113" s="28">
        <v>542</v>
      </c>
      <c r="K113" s="28">
        <v>178</v>
      </c>
      <c r="L113" s="28"/>
      <c r="M113" s="28">
        <v>359</v>
      </c>
      <c r="N113" s="28">
        <v>2615</v>
      </c>
      <c r="O113" s="28">
        <v>20</v>
      </c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>
        <v>5</v>
      </c>
      <c r="AA113" s="28"/>
      <c r="AB113" s="18">
        <v>165560</v>
      </c>
    </row>
    <row r="114" spans="1:28" x14ac:dyDescent="0.25">
      <c r="A114" s="14">
        <v>107</v>
      </c>
      <c r="B114" s="26" t="s">
        <v>200</v>
      </c>
      <c r="C114" s="27" t="s">
        <v>181</v>
      </c>
      <c r="D114" s="18">
        <v>140518</v>
      </c>
      <c r="E114" s="19">
        <f t="shared" si="3"/>
        <v>4.3592263201273565E-4</v>
      </c>
      <c r="F114" s="28">
        <f t="shared" si="4"/>
        <v>142475</v>
      </c>
      <c r="G114" s="28">
        <v>124934</v>
      </c>
      <c r="H114" s="28">
        <v>16548</v>
      </c>
      <c r="I114" s="28">
        <v>29</v>
      </c>
      <c r="J114" s="28">
        <v>12</v>
      </c>
      <c r="K114" s="28">
        <v>22</v>
      </c>
      <c r="L114" s="28"/>
      <c r="M114" s="28">
        <v>9</v>
      </c>
      <c r="N114" s="28">
        <v>13</v>
      </c>
      <c r="O114" s="28">
        <v>908</v>
      </c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18">
        <v>142475</v>
      </c>
    </row>
    <row r="115" spans="1:28" x14ac:dyDescent="0.25">
      <c r="A115" s="14">
        <v>108</v>
      </c>
      <c r="B115" s="26" t="s">
        <v>201</v>
      </c>
      <c r="C115" s="27" t="s">
        <v>172</v>
      </c>
      <c r="D115" s="18">
        <v>135693</v>
      </c>
      <c r="E115" s="19">
        <f t="shared" si="3"/>
        <v>4.2095425287652925E-4</v>
      </c>
      <c r="F115" s="28">
        <f t="shared" si="4"/>
        <v>138375</v>
      </c>
      <c r="G115" s="28">
        <v>131537</v>
      </c>
      <c r="H115" s="28">
        <v>951</v>
      </c>
      <c r="I115" s="28">
        <v>5118</v>
      </c>
      <c r="J115" s="28">
        <v>255</v>
      </c>
      <c r="K115" s="28"/>
      <c r="L115" s="28"/>
      <c r="M115" s="28">
        <v>2</v>
      </c>
      <c r="N115" s="28">
        <v>409</v>
      </c>
      <c r="O115" s="28">
        <v>34</v>
      </c>
      <c r="P115" s="28"/>
      <c r="Q115" s="28"/>
      <c r="R115" s="28">
        <v>4</v>
      </c>
      <c r="S115" s="28">
        <v>25</v>
      </c>
      <c r="T115" s="28">
        <v>40</v>
      </c>
      <c r="U115" s="28"/>
      <c r="V115" s="28"/>
      <c r="W115" s="28"/>
      <c r="X115" s="28"/>
      <c r="Y115" s="28"/>
      <c r="Z115" s="28"/>
      <c r="AA115" s="28"/>
      <c r="AB115" s="18">
        <v>138375</v>
      </c>
    </row>
    <row r="116" spans="1:28" x14ac:dyDescent="0.25">
      <c r="A116" s="14">
        <v>109</v>
      </c>
      <c r="B116" s="26" t="s">
        <v>202</v>
      </c>
      <c r="C116" s="27" t="s">
        <v>136</v>
      </c>
      <c r="D116" s="18">
        <v>129801</v>
      </c>
      <c r="E116" s="19">
        <f t="shared" si="3"/>
        <v>4.0267576792926956E-4</v>
      </c>
      <c r="F116" s="28">
        <f t="shared" si="4"/>
        <v>139847</v>
      </c>
      <c r="G116" s="28">
        <v>83683</v>
      </c>
      <c r="H116" s="28">
        <v>44539</v>
      </c>
      <c r="I116" s="28">
        <v>2659</v>
      </c>
      <c r="J116" s="28"/>
      <c r="K116" s="28">
        <v>1132</v>
      </c>
      <c r="L116" s="28">
        <v>2</v>
      </c>
      <c r="M116" s="28">
        <v>910</v>
      </c>
      <c r="N116" s="28">
        <v>6667</v>
      </c>
      <c r="O116" s="28"/>
      <c r="P116" s="28">
        <v>58</v>
      </c>
      <c r="Q116" s="28"/>
      <c r="R116" s="28">
        <v>9</v>
      </c>
      <c r="S116" s="28">
        <v>112</v>
      </c>
      <c r="T116" s="28">
        <v>49</v>
      </c>
      <c r="U116" s="28">
        <v>2</v>
      </c>
      <c r="V116" s="28">
        <v>25</v>
      </c>
      <c r="W116" s="28"/>
      <c r="X116" s="28"/>
      <c r="Y116" s="28"/>
      <c r="Z116" s="28"/>
      <c r="AA116" s="28"/>
      <c r="AB116" s="18">
        <v>139847</v>
      </c>
    </row>
    <row r="117" spans="1:28" x14ac:dyDescent="0.25">
      <c r="A117" s="14">
        <v>110</v>
      </c>
      <c r="B117" s="26" t="s">
        <v>203</v>
      </c>
      <c r="C117" s="27" t="s">
        <v>92</v>
      </c>
      <c r="D117" s="18">
        <v>128133</v>
      </c>
      <c r="E117" s="19">
        <f t="shared" si="3"/>
        <v>3.9750120701751985E-4</v>
      </c>
      <c r="F117" s="28">
        <f t="shared" si="4"/>
        <v>135930</v>
      </c>
      <c r="G117" s="28">
        <v>111642</v>
      </c>
      <c r="H117" s="28">
        <v>9772</v>
      </c>
      <c r="I117" s="28">
        <v>6577</v>
      </c>
      <c r="J117" s="28">
        <v>111</v>
      </c>
      <c r="K117" s="28">
        <v>178</v>
      </c>
      <c r="L117" s="28"/>
      <c r="M117" s="28">
        <v>75</v>
      </c>
      <c r="N117" s="28">
        <v>7465</v>
      </c>
      <c r="O117" s="28">
        <v>110</v>
      </c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18">
        <v>135930</v>
      </c>
    </row>
    <row r="118" spans="1:28" x14ac:dyDescent="0.25">
      <c r="A118" s="14">
        <v>111</v>
      </c>
      <c r="B118" s="26" t="s">
        <v>204</v>
      </c>
      <c r="C118" s="27" t="s">
        <v>177</v>
      </c>
      <c r="D118" s="18">
        <v>121665</v>
      </c>
      <c r="E118" s="19">
        <f t="shared" si="3"/>
        <v>3.7743582333814519E-4</v>
      </c>
      <c r="F118" s="28">
        <f t="shared" si="4"/>
        <v>128764</v>
      </c>
      <c r="G118" s="28">
        <v>105614</v>
      </c>
      <c r="H118" s="28">
        <v>10701</v>
      </c>
      <c r="I118" s="28">
        <v>1494</v>
      </c>
      <c r="J118" s="28">
        <v>64</v>
      </c>
      <c r="K118" s="28"/>
      <c r="L118" s="28"/>
      <c r="M118" s="28">
        <v>103</v>
      </c>
      <c r="N118" s="28">
        <v>10673</v>
      </c>
      <c r="O118" s="28">
        <v>115</v>
      </c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18">
        <v>128764</v>
      </c>
    </row>
    <row r="119" spans="1:28" x14ac:dyDescent="0.25">
      <c r="A119" s="14">
        <v>112</v>
      </c>
      <c r="B119" s="26" t="s">
        <v>205</v>
      </c>
      <c r="C119" s="27" t="s">
        <v>206</v>
      </c>
      <c r="D119" s="18">
        <v>118463</v>
      </c>
      <c r="E119" s="19">
        <f t="shared" si="3"/>
        <v>3.6750240365024199E-4</v>
      </c>
      <c r="F119" s="28">
        <f t="shared" si="4"/>
        <v>132444</v>
      </c>
      <c r="G119" s="28">
        <v>91841</v>
      </c>
      <c r="H119" s="28">
        <v>13205</v>
      </c>
      <c r="I119" s="28">
        <v>14800</v>
      </c>
      <c r="J119" s="28">
        <v>1522</v>
      </c>
      <c r="K119" s="28">
        <v>1630</v>
      </c>
      <c r="L119" s="28"/>
      <c r="M119" s="28">
        <v>637</v>
      </c>
      <c r="N119" s="28">
        <v>8801</v>
      </c>
      <c r="O119" s="28">
        <v>8</v>
      </c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18">
        <v>132444</v>
      </c>
    </row>
    <row r="120" spans="1:28" x14ac:dyDescent="0.25">
      <c r="A120" s="14">
        <v>113</v>
      </c>
      <c r="B120" s="26" t="s">
        <v>207</v>
      </c>
      <c r="C120" s="27" t="s">
        <v>208</v>
      </c>
      <c r="D120" s="18">
        <v>117097</v>
      </c>
      <c r="E120" s="19">
        <f t="shared" si="3"/>
        <v>3.6326472367095538E-4</v>
      </c>
      <c r="F120" s="28">
        <f t="shared" si="4"/>
        <v>121882</v>
      </c>
      <c r="G120" s="28">
        <v>94000</v>
      </c>
      <c r="H120" s="28">
        <v>22342</v>
      </c>
      <c r="I120" s="28">
        <v>1758</v>
      </c>
      <c r="J120" s="28">
        <v>126</v>
      </c>
      <c r="K120" s="28">
        <v>178</v>
      </c>
      <c r="L120" s="28"/>
      <c r="M120" s="28">
        <v>75</v>
      </c>
      <c r="N120" s="28">
        <v>2987</v>
      </c>
      <c r="O120" s="28">
        <v>416</v>
      </c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18">
        <v>121882</v>
      </c>
    </row>
    <row r="121" spans="1:28" x14ac:dyDescent="0.25">
      <c r="A121" s="14">
        <v>114</v>
      </c>
      <c r="B121" s="26" t="s">
        <v>209</v>
      </c>
      <c r="C121" s="27" t="s">
        <v>53</v>
      </c>
      <c r="D121" s="18">
        <v>100782</v>
      </c>
      <c r="E121" s="19">
        <f t="shared" si="3"/>
        <v>3.126514375347466E-4</v>
      </c>
      <c r="F121" s="28">
        <f t="shared" si="4"/>
        <v>101476</v>
      </c>
      <c r="G121" s="28">
        <v>92320</v>
      </c>
      <c r="H121" s="28">
        <v>4719</v>
      </c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>
        <v>4437</v>
      </c>
      <c r="T121" s="28"/>
      <c r="U121" s="28"/>
      <c r="V121" s="28"/>
      <c r="W121" s="28"/>
      <c r="X121" s="28"/>
      <c r="Y121" s="28"/>
      <c r="Z121" s="28"/>
      <c r="AA121" s="28"/>
      <c r="AB121" s="18">
        <v>101476</v>
      </c>
    </row>
    <row r="122" spans="1:28" x14ac:dyDescent="0.25">
      <c r="A122" s="14">
        <v>115</v>
      </c>
      <c r="B122" s="26" t="s">
        <v>210</v>
      </c>
      <c r="C122" s="27" t="s">
        <v>211</v>
      </c>
      <c r="D122" s="18">
        <v>94383</v>
      </c>
      <c r="E122" s="19">
        <f t="shared" si="3"/>
        <v>2.9280010943265653E-4</v>
      </c>
      <c r="F122" s="28">
        <f t="shared" si="4"/>
        <v>109760</v>
      </c>
      <c r="G122" s="28">
        <v>55021</v>
      </c>
      <c r="H122" s="28">
        <v>27057</v>
      </c>
      <c r="I122" s="28">
        <v>20032</v>
      </c>
      <c r="J122" s="28">
        <v>211</v>
      </c>
      <c r="K122" s="28">
        <v>2691</v>
      </c>
      <c r="L122" s="28"/>
      <c r="M122" s="28">
        <v>3140</v>
      </c>
      <c r="N122" s="28">
        <v>771</v>
      </c>
      <c r="O122" s="28">
        <v>2</v>
      </c>
      <c r="P122" s="28">
        <v>166</v>
      </c>
      <c r="Q122" s="28"/>
      <c r="R122" s="28">
        <v>5</v>
      </c>
      <c r="S122" s="28">
        <v>20</v>
      </c>
      <c r="T122" s="28">
        <v>644</v>
      </c>
      <c r="U122" s="28"/>
      <c r="V122" s="28"/>
      <c r="W122" s="28"/>
      <c r="X122" s="28"/>
      <c r="Y122" s="28"/>
      <c r="Z122" s="28"/>
      <c r="AA122" s="28"/>
      <c r="AB122" s="18">
        <v>109760</v>
      </c>
    </row>
    <row r="123" spans="1:28" x14ac:dyDescent="0.25">
      <c r="A123" s="14">
        <v>116</v>
      </c>
      <c r="B123" s="26" t="s">
        <v>212</v>
      </c>
      <c r="C123" s="27" t="s">
        <v>136</v>
      </c>
      <c r="D123" s="18">
        <v>87314</v>
      </c>
      <c r="E123" s="19">
        <f t="shared" si="3"/>
        <v>2.7087027065258545E-4</v>
      </c>
      <c r="F123" s="28">
        <f t="shared" si="4"/>
        <v>100570</v>
      </c>
      <c r="G123" s="28">
        <v>66529</v>
      </c>
      <c r="H123" s="28">
        <v>6060</v>
      </c>
      <c r="I123" s="28">
        <v>25490</v>
      </c>
      <c r="J123" s="28">
        <v>399</v>
      </c>
      <c r="K123" s="28">
        <v>455</v>
      </c>
      <c r="L123" s="28">
        <v>33</v>
      </c>
      <c r="M123" s="28">
        <v>192</v>
      </c>
      <c r="N123" s="28">
        <v>1411</v>
      </c>
      <c r="O123" s="28">
        <v>1</v>
      </c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18">
        <v>100570</v>
      </c>
    </row>
    <row r="124" spans="1:28" x14ac:dyDescent="0.25">
      <c r="A124" s="14">
        <v>117</v>
      </c>
      <c r="B124" s="26" t="s">
        <v>213</v>
      </c>
      <c r="C124" s="27" t="s">
        <v>181</v>
      </c>
      <c r="D124" s="18">
        <v>86487</v>
      </c>
      <c r="E124" s="19">
        <f t="shared" si="3"/>
        <v>2.6830470597991339E-4</v>
      </c>
      <c r="F124" s="28">
        <f t="shared" si="4"/>
        <v>90487</v>
      </c>
      <c r="G124" s="28">
        <v>82008</v>
      </c>
      <c r="H124" s="28">
        <v>279</v>
      </c>
      <c r="I124" s="28">
        <v>852</v>
      </c>
      <c r="J124" s="28"/>
      <c r="K124" s="28"/>
      <c r="L124" s="28"/>
      <c r="M124" s="28"/>
      <c r="N124" s="28">
        <v>7317</v>
      </c>
      <c r="O124" s="28"/>
      <c r="P124" s="28"/>
      <c r="Q124" s="28"/>
      <c r="R124" s="28">
        <v>4</v>
      </c>
      <c r="S124" s="28">
        <v>16</v>
      </c>
      <c r="T124" s="28"/>
      <c r="U124" s="28"/>
      <c r="V124" s="28">
        <v>11</v>
      </c>
      <c r="W124" s="28"/>
      <c r="X124" s="28"/>
      <c r="Y124" s="28"/>
      <c r="Z124" s="28"/>
      <c r="AA124" s="28"/>
      <c r="AB124" s="18">
        <v>90487</v>
      </c>
    </row>
    <row r="125" spans="1:28" x14ac:dyDescent="0.25">
      <c r="A125" s="14">
        <v>118</v>
      </c>
      <c r="B125" s="26" t="s">
        <v>214</v>
      </c>
      <c r="C125" s="27" t="s">
        <v>215</v>
      </c>
      <c r="D125" s="18">
        <v>84417</v>
      </c>
      <c r="E125" s="19">
        <f t="shared" si="3"/>
        <v>2.6188303866137507E-4</v>
      </c>
      <c r="F125" s="28">
        <f t="shared" si="4"/>
        <v>108904</v>
      </c>
      <c r="G125" s="28">
        <v>38480</v>
      </c>
      <c r="H125" s="28">
        <v>20440</v>
      </c>
      <c r="I125" s="28">
        <v>46797</v>
      </c>
      <c r="J125" s="28">
        <v>1219</v>
      </c>
      <c r="K125" s="28">
        <v>314</v>
      </c>
      <c r="L125" s="28"/>
      <c r="M125" s="28">
        <v>138</v>
      </c>
      <c r="N125" s="28">
        <v>1516</v>
      </c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18">
        <v>108904</v>
      </c>
    </row>
    <row r="126" spans="1:28" x14ac:dyDescent="0.25">
      <c r="A126" s="14">
        <v>119</v>
      </c>
      <c r="B126" s="26" t="s">
        <v>216</v>
      </c>
      <c r="C126" s="27" t="s">
        <v>217</v>
      </c>
      <c r="D126" s="18">
        <v>81198</v>
      </c>
      <c r="E126" s="19">
        <f t="shared" si="3"/>
        <v>2.5189688064283658E-4</v>
      </c>
      <c r="F126" s="28">
        <f t="shared" si="4"/>
        <v>86314</v>
      </c>
      <c r="G126" s="28">
        <v>73159</v>
      </c>
      <c r="H126" s="28">
        <v>2097</v>
      </c>
      <c r="I126" s="28">
        <v>6437</v>
      </c>
      <c r="J126" s="28">
        <v>1316</v>
      </c>
      <c r="K126" s="28">
        <v>90</v>
      </c>
      <c r="L126" s="28"/>
      <c r="M126" s="28">
        <v>39</v>
      </c>
      <c r="N126" s="28">
        <v>2931</v>
      </c>
      <c r="O126" s="28">
        <v>245</v>
      </c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18">
        <v>86314</v>
      </c>
    </row>
    <row r="127" spans="1:28" x14ac:dyDescent="0.25">
      <c r="A127" s="14">
        <v>120</v>
      </c>
      <c r="B127" s="26" t="s">
        <v>218</v>
      </c>
      <c r="C127" s="27" t="s">
        <v>81</v>
      </c>
      <c r="D127" s="18">
        <v>74472</v>
      </c>
      <c r="E127" s="19">
        <f t="shared" si="3"/>
        <v>2.3103111523970204E-4</v>
      </c>
      <c r="F127" s="28">
        <f t="shared" si="4"/>
        <v>79560</v>
      </c>
      <c r="G127" s="28">
        <v>68232</v>
      </c>
      <c r="H127" s="28"/>
      <c r="I127" s="28">
        <v>11190</v>
      </c>
      <c r="J127" s="28">
        <v>100</v>
      </c>
      <c r="K127" s="28">
        <v>18</v>
      </c>
      <c r="L127" s="28"/>
      <c r="M127" s="28">
        <v>11</v>
      </c>
      <c r="N127" s="28">
        <v>9</v>
      </c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18">
        <v>79560</v>
      </c>
    </row>
    <row r="128" spans="1:28" x14ac:dyDescent="0.25">
      <c r="A128" s="14">
        <v>121</v>
      </c>
      <c r="B128" s="26" t="s">
        <v>219</v>
      </c>
      <c r="C128" s="27" t="s">
        <v>174</v>
      </c>
      <c r="D128" s="18">
        <v>70985</v>
      </c>
      <c r="E128" s="19">
        <f t="shared" si="3"/>
        <v>2.202135529499711E-4</v>
      </c>
      <c r="F128" s="28">
        <f t="shared" si="4"/>
        <v>72634</v>
      </c>
      <c r="G128" s="28">
        <v>68442</v>
      </c>
      <c r="H128" s="28">
        <v>720</v>
      </c>
      <c r="I128" s="28">
        <v>3115</v>
      </c>
      <c r="J128" s="28"/>
      <c r="K128" s="28"/>
      <c r="L128" s="28"/>
      <c r="M128" s="28"/>
      <c r="N128" s="28">
        <v>357</v>
      </c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18">
        <v>72634</v>
      </c>
    </row>
    <row r="129" spans="1:28" x14ac:dyDescent="0.25">
      <c r="A129" s="14">
        <v>122</v>
      </c>
      <c r="B129" s="26" t="s">
        <v>220</v>
      </c>
      <c r="C129" s="27" t="s">
        <v>120</v>
      </c>
      <c r="D129" s="18">
        <v>69716</v>
      </c>
      <c r="E129" s="19">
        <f t="shared" si="3"/>
        <v>2.1627679168078023E-4</v>
      </c>
      <c r="F129" s="28">
        <f t="shared" si="4"/>
        <v>74684</v>
      </c>
      <c r="G129" s="28">
        <v>63665</v>
      </c>
      <c r="H129" s="28">
        <v>46</v>
      </c>
      <c r="I129" s="28">
        <v>9866</v>
      </c>
      <c r="J129" s="28">
        <v>153</v>
      </c>
      <c r="K129" s="28">
        <v>152</v>
      </c>
      <c r="L129" s="28">
        <v>18</v>
      </c>
      <c r="M129" s="28">
        <v>58</v>
      </c>
      <c r="N129" s="28">
        <v>722</v>
      </c>
      <c r="O129" s="28">
        <v>4</v>
      </c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18">
        <v>74684</v>
      </c>
    </row>
    <row r="130" spans="1:28" x14ac:dyDescent="0.25">
      <c r="A130" s="14">
        <v>123</v>
      </c>
      <c r="B130" s="26" t="s">
        <v>221</v>
      </c>
      <c r="C130" s="27" t="s">
        <v>139</v>
      </c>
      <c r="D130" s="18">
        <v>68277</v>
      </c>
      <c r="E130" s="19">
        <f t="shared" si="3"/>
        <v>2.1181264710523601E-4</v>
      </c>
      <c r="F130" s="28">
        <f t="shared" si="4"/>
        <v>101578</v>
      </c>
      <c r="G130" s="28">
        <v>26934</v>
      </c>
      <c r="H130" s="28">
        <v>680</v>
      </c>
      <c r="I130" s="28">
        <v>73656</v>
      </c>
      <c r="J130" s="28">
        <v>13</v>
      </c>
      <c r="K130" s="28"/>
      <c r="L130" s="28"/>
      <c r="M130" s="28"/>
      <c r="N130" s="28">
        <v>4</v>
      </c>
      <c r="O130" s="28">
        <v>286</v>
      </c>
      <c r="P130" s="28"/>
      <c r="Q130" s="28"/>
      <c r="R130" s="28">
        <v>1</v>
      </c>
      <c r="S130" s="28">
        <v>4</v>
      </c>
      <c r="T130" s="28"/>
      <c r="U130" s="28"/>
      <c r="V130" s="28"/>
      <c r="W130" s="28"/>
      <c r="X130" s="28"/>
      <c r="Y130" s="28"/>
      <c r="Z130" s="28"/>
      <c r="AA130" s="28"/>
      <c r="AB130" s="18">
        <v>101578</v>
      </c>
    </row>
    <row r="131" spans="1:28" x14ac:dyDescent="0.25">
      <c r="A131" s="14">
        <v>124</v>
      </c>
      <c r="B131" s="26" t="s">
        <v>222</v>
      </c>
      <c r="C131" s="27" t="s">
        <v>183</v>
      </c>
      <c r="D131" s="18">
        <v>66737</v>
      </c>
      <c r="E131" s="19">
        <f t="shared" si="3"/>
        <v>2.0703517480062298E-4</v>
      </c>
      <c r="F131" s="28">
        <f t="shared" si="4"/>
        <v>69096</v>
      </c>
      <c r="G131" s="28">
        <v>57764</v>
      </c>
      <c r="H131" s="28">
        <v>49</v>
      </c>
      <c r="I131" s="28">
        <v>4560</v>
      </c>
      <c r="J131" s="28"/>
      <c r="K131" s="28"/>
      <c r="L131" s="28"/>
      <c r="M131" s="28"/>
      <c r="N131" s="28">
        <v>47</v>
      </c>
      <c r="O131" s="28">
        <v>2</v>
      </c>
      <c r="P131" s="28"/>
      <c r="Q131" s="28"/>
      <c r="R131" s="28"/>
      <c r="S131" s="28">
        <v>6461</v>
      </c>
      <c r="T131" s="28">
        <v>212</v>
      </c>
      <c r="U131" s="28">
        <v>1</v>
      </c>
      <c r="V131" s="28"/>
      <c r="W131" s="28"/>
      <c r="X131" s="28"/>
      <c r="Y131" s="28"/>
      <c r="Z131" s="28"/>
      <c r="AA131" s="28"/>
      <c r="AB131" s="18">
        <v>69096</v>
      </c>
    </row>
    <row r="132" spans="1:28" x14ac:dyDescent="0.25">
      <c r="A132" s="14">
        <v>125</v>
      </c>
      <c r="B132" s="26" t="s">
        <v>223</v>
      </c>
      <c r="C132" s="27" t="s">
        <v>85</v>
      </c>
      <c r="D132" s="18">
        <v>66159</v>
      </c>
      <c r="E132" s="19">
        <f t="shared" si="3"/>
        <v>2.0524207155902147E-4</v>
      </c>
      <c r="F132" s="28">
        <f t="shared" si="4"/>
        <v>73288</v>
      </c>
      <c r="G132" s="28">
        <v>55559</v>
      </c>
      <c r="H132" s="28">
        <v>2299</v>
      </c>
      <c r="I132" s="28">
        <v>14935</v>
      </c>
      <c r="J132" s="28"/>
      <c r="K132" s="28"/>
      <c r="L132" s="28">
        <v>1</v>
      </c>
      <c r="M132" s="28">
        <v>16</v>
      </c>
      <c r="N132" s="28">
        <v>329</v>
      </c>
      <c r="O132" s="28"/>
      <c r="P132" s="28"/>
      <c r="Q132" s="28"/>
      <c r="R132" s="28">
        <v>1</v>
      </c>
      <c r="S132" s="28">
        <v>148</v>
      </c>
      <c r="T132" s="28"/>
      <c r="U132" s="28"/>
      <c r="V132" s="28"/>
      <c r="W132" s="28"/>
      <c r="X132" s="28"/>
      <c r="Y132" s="28"/>
      <c r="Z132" s="28"/>
      <c r="AA132" s="28"/>
      <c r="AB132" s="18">
        <v>73288</v>
      </c>
    </row>
    <row r="133" spans="1:28" x14ac:dyDescent="0.25">
      <c r="A133" s="14">
        <v>126</v>
      </c>
      <c r="B133" s="26" t="s">
        <v>224</v>
      </c>
      <c r="C133" s="27" t="s">
        <v>105</v>
      </c>
      <c r="D133" s="18">
        <v>65689</v>
      </c>
      <c r="E133" s="19">
        <f t="shared" si="3"/>
        <v>2.0378401182969151E-4</v>
      </c>
      <c r="F133" s="28">
        <f t="shared" si="4"/>
        <v>77437</v>
      </c>
      <c r="G133" s="28">
        <v>47647</v>
      </c>
      <c r="H133" s="28">
        <v>6658</v>
      </c>
      <c r="I133" s="28">
        <v>5740</v>
      </c>
      <c r="J133" s="28">
        <v>163</v>
      </c>
      <c r="K133" s="28">
        <v>125</v>
      </c>
      <c r="L133" s="28"/>
      <c r="M133" s="28">
        <v>47</v>
      </c>
      <c r="N133" s="28">
        <v>17049</v>
      </c>
      <c r="O133" s="28">
        <v>8</v>
      </c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18">
        <v>77437</v>
      </c>
    </row>
    <row r="134" spans="1:28" x14ac:dyDescent="0.25">
      <c r="A134" s="14">
        <v>127</v>
      </c>
      <c r="B134" s="26" t="s">
        <v>225</v>
      </c>
      <c r="C134" s="27" t="s">
        <v>81</v>
      </c>
      <c r="D134" s="18">
        <v>62469</v>
      </c>
      <c r="E134" s="19">
        <f t="shared" si="3"/>
        <v>1.9379475155640973E-4</v>
      </c>
      <c r="F134" s="28">
        <f t="shared" si="4"/>
        <v>71846</v>
      </c>
      <c r="G134" s="28">
        <v>46998</v>
      </c>
      <c r="H134" s="28">
        <v>6788</v>
      </c>
      <c r="I134" s="28">
        <v>3472</v>
      </c>
      <c r="J134" s="28">
        <v>209</v>
      </c>
      <c r="K134" s="28">
        <v>386</v>
      </c>
      <c r="L134" s="28">
        <v>5</v>
      </c>
      <c r="M134" s="28">
        <v>166</v>
      </c>
      <c r="N134" s="28">
        <v>13822</v>
      </c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18">
        <v>71846</v>
      </c>
    </row>
    <row r="135" spans="1:28" x14ac:dyDescent="0.25">
      <c r="A135" s="14">
        <v>128</v>
      </c>
      <c r="B135" s="26" t="s">
        <v>226</v>
      </c>
      <c r="C135" s="27" t="s">
        <v>227</v>
      </c>
      <c r="D135" s="18">
        <v>61604</v>
      </c>
      <c r="E135" s="19">
        <f t="shared" si="3"/>
        <v>1.9111130120349397E-4</v>
      </c>
      <c r="F135" s="28">
        <f t="shared" si="4"/>
        <v>68887</v>
      </c>
      <c r="G135" s="28">
        <v>52089</v>
      </c>
      <c r="H135" s="28">
        <v>309</v>
      </c>
      <c r="I135" s="28">
        <v>15092</v>
      </c>
      <c r="J135" s="28">
        <v>1397</v>
      </c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18">
        <v>68887</v>
      </c>
    </row>
    <row r="136" spans="1:28" x14ac:dyDescent="0.25">
      <c r="A136" s="14">
        <v>129</v>
      </c>
      <c r="B136" s="26" t="s">
        <v>228</v>
      </c>
      <c r="C136" s="27" t="s">
        <v>229</v>
      </c>
      <c r="D136" s="18">
        <v>59942</v>
      </c>
      <c r="E136" s="19">
        <f t="shared" ref="E136:E199" si="5">D136/$D$6</f>
        <v>1.8595535382020381E-4</v>
      </c>
      <c r="F136" s="28">
        <f t="shared" ref="F136:F199" si="6">SUM(G136:AA136)</f>
        <v>108985</v>
      </c>
      <c r="G136" s="28"/>
      <c r="H136" s="28"/>
      <c r="I136" s="28">
        <v>108985</v>
      </c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18">
        <v>108985</v>
      </c>
    </row>
    <row r="137" spans="1:28" x14ac:dyDescent="0.25">
      <c r="A137" s="14">
        <v>130</v>
      </c>
      <c r="B137" s="26" t="s">
        <v>230</v>
      </c>
      <c r="C137" s="27" t="s">
        <v>157</v>
      </c>
      <c r="D137" s="18">
        <v>57283</v>
      </c>
      <c r="E137" s="19">
        <f t="shared" si="5"/>
        <v>1.7770645845788821E-4</v>
      </c>
      <c r="F137" s="28">
        <f t="shared" si="6"/>
        <v>59021</v>
      </c>
      <c r="G137" s="28">
        <v>48802</v>
      </c>
      <c r="H137" s="28">
        <v>8051</v>
      </c>
      <c r="I137" s="28">
        <v>1495</v>
      </c>
      <c r="J137" s="28"/>
      <c r="K137" s="28">
        <v>32</v>
      </c>
      <c r="L137" s="28"/>
      <c r="M137" s="28">
        <v>12</v>
      </c>
      <c r="N137" s="28">
        <v>458</v>
      </c>
      <c r="O137" s="28">
        <v>95</v>
      </c>
      <c r="P137" s="28">
        <v>12</v>
      </c>
      <c r="Q137" s="28"/>
      <c r="R137" s="28">
        <v>6</v>
      </c>
      <c r="S137" s="28">
        <v>26</v>
      </c>
      <c r="T137" s="28">
        <v>28</v>
      </c>
      <c r="U137" s="28"/>
      <c r="V137" s="28">
        <v>4</v>
      </c>
      <c r="W137" s="28"/>
      <c r="X137" s="28"/>
      <c r="Y137" s="28"/>
      <c r="Z137" s="28"/>
      <c r="AA137" s="28"/>
      <c r="AB137" s="18">
        <v>59021</v>
      </c>
    </row>
    <row r="138" spans="1:28" x14ac:dyDescent="0.25">
      <c r="A138" s="14">
        <v>131</v>
      </c>
      <c r="B138" s="26" t="s">
        <v>231</v>
      </c>
      <c r="C138" s="27" t="s">
        <v>177</v>
      </c>
      <c r="D138" s="18">
        <v>57168</v>
      </c>
      <c r="E138" s="19">
        <f t="shared" si="5"/>
        <v>1.7734969916241388E-4</v>
      </c>
      <c r="F138" s="28">
        <f t="shared" si="6"/>
        <v>57181</v>
      </c>
      <c r="G138" s="28">
        <v>57136</v>
      </c>
      <c r="H138" s="28"/>
      <c r="I138" s="28"/>
      <c r="J138" s="28"/>
      <c r="K138" s="28"/>
      <c r="L138" s="28"/>
      <c r="M138" s="28"/>
      <c r="N138" s="28"/>
      <c r="O138" s="28">
        <v>45</v>
      </c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18">
        <v>57181</v>
      </c>
    </row>
    <row r="139" spans="1:28" x14ac:dyDescent="0.25">
      <c r="A139" s="14">
        <v>132</v>
      </c>
      <c r="B139" s="26" t="s">
        <v>232</v>
      </c>
      <c r="C139" s="27" t="s">
        <v>181</v>
      </c>
      <c r="D139" s="18">
        <v>51252</v>
      </c>
      <c r="E139" s="19">
        <f t="shared" si="5"/>
        <v>1.5899676010131604E-4</v>
      </c>
      <c r="F139" s="28">
        <f t="shared" si="6"/>
        <v>58785</v>
      </c>
      <c r="G139" s="28">
        <v>42121</v>
      </c>
      <c r="H139" s="28">
        <v>839</v>
      </c>
      <c r="I139" s="28">
        <v>7683</v>
      </c>
      <c r="J139" s="28">
        <v>1</v>
      </c>
      <c r="K139" s="28"/>
      <c r="L139" s="28"/>
      <c r="M139" s="28">
        <v>14</v>
      </c>
      <c r="N139" s="28">
        <v>8127</v>
      </c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18">
        <v>58785</v>
      </c>
    </row>
    <row r="140" spans="1:28" x14ac:dyDescent="0.25">
      <c r="A140" s="14">
        <v>133</v>
      </c>
      <c r="B140" s="26" t="s">
        <v>233</v>
      </c>
      <c r="C140" s="27" t="s">
        <v>88</v>
      </c>
      <c r="D140" s="18">
        <v>49906</v>
      </c>
      <c r="E140" s="19">
        <f t="shared" si="5"/>
        <v>1.5482112521689453E-4</v>
      </c>
      <c r="F140" s="28">
        <f t="shared" si="6"/>
        <v>50436</v>
      </c>
      <c r="G140" s="28">
        <v>49230</v>
      </c>
      <c r="H140" s="28">
        <v>46</v>
      </c>
      <c r="I140" s="28">
        <v>918</v>
      </c>
      <c r="J140" s="28">
        <v>63</v>
      </c>
      <c r="K140" s="28">
        <v>89</v>
      </c>
      <c r="L140" s="28"/>
      <c r="M140" s="28">
        <v>37</v>
      </c>
      <c r="N140" s="28">
        <v>52</v>
      </c>
      <c r="O140" s="28">
        <v>1</v>
      </c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18">
        <v>50436</v>
      </c>
    </row>
    <row r="141" spans="1:28" x14ac:dyDescent="0.25">
      <c r="A141" s="14">
        <v>134</v>
      </c>
      <c r="B141" s="26" t="s">
        <v>234</v>
      </c>
      <c r="C141" s="27" t="s">
        <v>55</v>
      </c>
      <c r="D141" s="18">
        <v>47713</v>
      </c>
      <c r="E141" s="19">
        <f t="shared" si="5"/>
        <v>1.4801788056493584E-4</v>
      </c>
      <c r="F141" s="28">
        <f t="shared" si="6"/>
        <v>52132</v>
      </c>
      <c r="G141" s="28">
        <v>41581</v>
      </c>
      <c r="H141" s="28">
        <v>1107</v>
      </c>
      <c r="I141" s="28">
        <v>8576</v>
      </c>
      <c r="J141" s="28"/>
      <c r="K141" s="28">
        <v>463</v>
      </c>
      <c r="L141" s="28">
        <v>1</v>
      </c>
      <c r="M141" s="28">
        <v>352</v>
      </c>
      <c r="N141" s="28">
        <v>4</v>
      </c>
      <c r="O141" s="28">
        <v>1</v>
      </c>
      <c r="P141" s="28">
        <v>1</v>
      </c>
      <c r="Q141" s="28"/>
      <c r="R141" s="28">
        <v>1</v>
      </c>
      <c r="S141" s="28">
        <v>2</v>
      </c>
      <c r="T141" s="28">
        <v>43</v>
      </c>
      <c r="U141" s="28"/>
      <c r="V141" s="28"/>
      <c r="W141" s="28"/>
      <c r="X141" s="28"/>
      <c r="Y141" s="28"/>
      <c r="Z141" s="28"/>
      <c r="AA141" s="28"/>
      <c r="AB141" s="18">
        <v>52132</v>
      </c>
    </row>
    <row r="142" spans="1:28" x14ac:dyDescent="0.25">
      <c r="A142" s="14">
        <v>135</v>
      </c>
      <c r="B142" s="26" t="s">
        <v>235</v>
      </c>
      <c r="C142" s="27" t="s">
        <v>61</v>
      </c>
      <c r="D142" s="18">
        <v>47540</v>
      </c>
      <c r="E142" s="19">
        <f t="shared" si="5"/>
        <v>1.4748119049435269E-4</v>
      </c>
      <c r="F142" s="28">
        <f t="shared" si="6"/>
        <v>60543</v>
      </c>
      <c r="G142" s="28">
        <v>30675</v>
      </c>
      <c r="H142" s="28">
        <v>46</v>
      </c>
      <c r="I142" s="28">
        <v>25729</v>
      </c>
      <c r="J142" s="28">
        <v>3796</v>
      </c>
      <c r="K142" s="28">
        <v>121</v>
      </c>
      <c r="L142" s="28"/>
      <c r="M142" s="28">
        <v>124</v>
      </c>
      <c r="N142" s="28">
        <v>52</v>
      </c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18">
        <v>60543</v>
      </c>
    </row>
    <row r="143" spans="1:28" x14ac:dyDescent="0.25">
      <c r="A143" s="14">
        <v>136</v>
      </c>
      <c r="B143" s="26" t="s">
        <v>236</v>
      </c>
      <c r="C143" s="27" t="s">
        <v>88</v>
      </c>
      <c r="D143" s="18">
        <v>46663</v>
      </c>
      <c r="E143" s="19">
        <f t="shared" si="5"/>
        <v>1.4476051308451787E-4</v>
      </c>
      <c r="F143" s="28">
        <f t="shared" si="6"/>
        <v>54767</v>
      </c>
      <c r="G143" s="28">
        <v>36334</v>
      </c>
      <c r="H143" s="28">
        <v>91</v>
      </c>
      <c r="I143" s="28">
        <v>16466</v>
      </c>
      <c r="J143" s="28">
        <v>1518</v>
      </c>
      <c r="K143" s="28">
        <v>178</v>
      </c>
      <c r="L143" s="28"/>
      <c r="M143" s="28">
        <v>75</v>
      </c>
      <c r="N143" s="28">
        <v>105</v>
      </c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18">
        <v>54767</v>
      </c>
    </row>
    <row r="144" spans="1:28" x14ac:dyDescent="0.25">
      <c r="A144" s="14">
        <v>137</v>
      </c>
      <c r="B144" s="26" t="s">
        <v>237</v>
      </c>
      <c r="C144" s="27" t="s">
        <v>238</v>
      </c>
      <c r="D144" s="18">
        <v>45813</v>
      </c>
      <c r="E144" s="19">
        <f t="shared" si="5"/>
        <v>1.4212359655275096E-4</v>
      </c>
      <c r="F144" s="28">
        <f t="shared" si="6"/>
        <v>53250</v>
      </c>
      <c r="G144" s="28">
        <v>34165</v>
      </c>
      <c r="H144" s="28">
        <v>4020</v>
      </c>
      <c r="I144" s="28">
        <v>6006</v>
      </c>
      <c r="J144" s="28">
        <v>14</v>
      </c>
      <c r="K144" s="28">
        <v>33</v>
      </c>
      <c r="L144" s="28"/>
      <c r="M144" s="28">
        <v>39</v>
      </c>
      <c r="N144" s="28">
        <v>8413</v>
      </c>
      <c r="O144" s="28">
        <v>560</v>
      </c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18">
        <v>53250</v>
      </c>
    </row>
    <row r="145" spans="1:28" x14ac:dyDescent="0.25">
      <c r="A145" s="14">
        <v>138</v>
      </c>
      <c r="B145" s="26" t="s">
        <v>239</v>
      </c>
      <c r="C145" s="27" t="s">
        <v>101</v>
      </c>
      <c r="D145" s="18">
        <v>45450</v>
      </c>
      <c r="E145" s="19">
        <f t="shared" si="5"/>
        <v>1.4099747808094931E-4</v>
      </c>
      <c r="F145" s="28">
        <f t="shared" si="6"/>
        <v>54864</v>
      </c>
      <c r="G145" s="28">
        <v>27134</v>
      </c>
      <c r="H145" s="28">
        <v>8890</v>
      </c>
      <c r="I145" s="28">
        <v>18184</v>
      </c>
      <c r="J145" s="28">
        <v>105</v>
      </c>
      <c r="K145" s="28">
        <v>225</v>
      </c>
      <c r="L145" s="28">
        <v>1</v>
      </c>
      <c r="M145" s="28">
        <v>220</v>
      </c>
      <c r="N145" s="28">
        <v>98</v>
      </c>
      <c r="O145" s="28">
        <v>7</v>
      </c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18">
        <v>54864</v>
      </c>
    </row>
    <row r="146" spans="1:28" x14ac:dyDescent="0.25">
      <c r="A146" s="14">
        <v>139</v>
      </c>
      <c r="B146" s="26" t="s">
        <v>240</v>
      </c>
      <c r="C146" s="27" t="s">
        <v>183</v>
      </c>
      <c r="D146" s="18">
        <v>43811</v>
      </c>
      <c r="E146" s="19">
        <f t="shared" si="5"/>
        <v>1.3591288255675402E-4</v>
      </c>
      <c r="F146" s="28">
        <f t="shared" si="6"/>
        <v>44932</v>
      </c>
      <c r="G146" s="28">
        <v>35034</v>
      </c>
      <c r="H146" s="28">
        <v>9527</v>
      </c>
      <c r="I146" s="28">
        <v>116</v>
      </c>
      <c r="J146" s="28">
        <v>63</v>
      </c>
      <c r="K146" s="28">
        <v>89</v>
      </c>
      <c r="L146" s="28"/>
      <c r="M146" s="28">
        <v>37</v>
      </c>
      <c r="N146" s="28">
        <v>52</v>
      </c>
      <c r="O146" s="28">
        <v>14</v>
      </c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18">
        <v>44932</v>
      </c>
    </row>
    <row r="147" spans="1:28" x14ac:dyDescent="0.25">
      <c r="A147" s="14">
        <v>140</v>
      </c>
      <c r="B147" s="26" t="s">
        <v>241</v>
      </c>
      <c r="C147" s="27" t="s">
        <v>78</v>
      </c>
      <c r="D147" s="18">
        <v>42434</v>
      </c>
      <c r="E147" s="19">
        <f t="shared" si="5"/>
        <v>1.316410777752916E-4</v>
      </c>
      <c r="F147" s="28">
        <f t="shared" si="6"/>
        <v>43024</v>
      </c>
      <c r="G147" s="28">
        <v>40557</v>
      </c>
      <c r="H147" s="28">
        <v>1467</v>
      </c>
      <c r="I147" s="28">
        <v>983</v>
      </c>
      <c r="J147" s="28"/>
      <c r="K147" s="28"/>
      <c r="L147" s="28"/>
      <c r="M147" s="28"/>
      <c r="N147" s="28"/>
      <c r="O147" s="28"/>
      <c r="P147" s="28"/>
      <c r="Q147" s="28"/>
      <c r="R147" s="28"/>
      <c r="S147" s="28">
        <v>17</v>
      </c>
      <c r="T147" s="28"/>
      <c r="U147" s="28"/>
      <c r="V147" s="28"/>
      <c r="W147" s="28"/>
      <c r="X147" s="28"/>
      <c r="Y147" s="28"/>
      <c r="Z147" s="28"/>
      <c r="AA147" s="28"/>
      <c r="AB147" s="18">
        <v>43024</v>
      </c>
    </row>
    <row r="148" spans="1:28" x14ac:dyDescent="0.25">
      <c r="A148" s="14">
        <v>141</v>
      </c>
      <c r="B148" s="26" t="s">
        <v>242</v>
      </c>
      <c r="C148" s="27" t="s">
        <v>172</v>
      </c>
      <c r="D148" s="18">
        <v>39534</v>
      </c>
      <c r="E148" s="19">
        <f t="shared" si="5"/>
        <v>1.226445390198515E-4</v>
      </c>
      <c r="F148" s="28">
        <f t="shared" si="6"/>
        <v>39544</v>
      </c>
      <c r="G148" s="28">
        <v>39479</v>
      </c>
      <c r="H148" s="28">
        <v>51</v>
      </c>
      <c r="I148" s="28">
        <v>4</v>
      </c>
      <c r="J148" s="28"/>
      <c r="K148" s="28"/>
      <c r="L148" s="28"/>
      <c r="M148" s="28"/>
      <c r="N148" s="28"/>
      <c r="O148" s="28">
        <v>10</v>
      </c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18">
        <v>39544</v>
      </c>
    </row>
    <row r="149" spans="1:28" x14ac:dyDescent="0.25">
      <c r="A149" s="14">
        <v>142</v>
      </c>
      <c r="B149" s="26" t="s">
        <v>243</v>
      </c>
      <c r="C149" s="27" t="s">
        <v>61</v>
      </c>
      <c r="D149" s="18">
        <v>39307</v>
      </c>
      <c r="E149" s="19">
        <f t="shared" si="5"/>
        <v>1.2194032719313255E-4</v>
      </c>
      <c r="F149" s="28">
        <f t="shared" si="6"/>
        <v>50143</v>
      </c>
      <c r="G149" s="28">
        <v>25894</v>
      </c>
      <c r="H149" s="28">
        <v>102</v>
      </c>
      <c r="I149" s="28">
        <v>23154</v>
      </c>
      <c r="J149" s="28">
        <v>560</v>
      </c>
      <c r="K149" s="28">
        <v>214</v>
      </c>
      <c r="L149" s="28"/>
      <c r="M149" s="28">
        <v>88</v>
      </c>
      <c r="N149" s="28">
        <v>131</v>
      </c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18">
        <v>50143</v>
      </c>
    </row>
    <row r="150" spans="1:28" x14ac:dyDescent="0.25">
      <c r="A150" s="14">
        <v>143</v>
      </c>
      <c r="B150" s="26" t="s">
        <v>244</v>
      </c>
      <c r="C150" s="27" t="s">
        <v>136</v>
      </c>
      <c r="D150" s="18">
        <v>39222</v>
      </c>
      <c r="E150" s="19">
        <f t="shared" si="5"/>
        <v>1.2167663553995586E-4</v>
      </c>
      <c r="F150" s="28">
        <f t="shared" si="6"/>
        <v>46537</v>
      </c>
      <c r="G150" s="28">
        <v>24495</v>
      </c>
      <c r="H150" s="28">
        <v>8838</v>
      </c>
      <c r="I150" s="28">
        <v>685</v>
      </c>
      <c r="J150" s="28"/>
      <c r="K150" s="28">
        <v>36</v>
      </c>
      <c r="L150" s="28"/>
      <c r="M150" s="28">
        <v>2</v>
      </c>
      <c r="N150" s="28">
        <v>12466</v>
      </c>
      <c r="O150" s="28"/>
      <c r="P150" s="28"/>
      <c r="Q150" s="28"/>
      <c r="R150" s="28">
        <v>3</v>
      </c>
      <c r="S150" s="28">
        <v>12</v>
      </c>
      <c r="T150" s="28"/>
      <c r="U150" s="28"/>
      <c r="V150" s="28"/>
      <c r="W150" s="28"/>
      <c r="X150" s="28"/>
      <c r="Y150" s="28"/>
      <c r="Z150" s="28"/>
      <c r="AA150" s="28"/>
      <c r="AB150" s="18">
        <v>46537</v>
      </c>
    </row>
    <row r="151" spans="1:28" x14ac:dyDescent="0.25">
      <c r="A151" s="14">
        <v>144</v>
      </c>
      <c r="B151" s="26" t="s">
        <v>245</v>
      </c>
      <c r="C151" s="27" t="s">
        <v>154</v>
      </c>
      <c r="D151" s="18">
        <v>38713</v>
      </c>
      <c r="E151" s="19">
        <f t="shared" si="5"/>
        <v>1.2009758787563896E-4</v>
      </c>
      <c r="F151" s="28">
        <f t="shared" si="6"/>
        <v>51390</v>
      </c>
      <c r="G151" s="28">
        <v>22570</v>
      </c>
      <c r="H151" s="28"/>
      <c r="I151" s="28">
        <v>26390</v>
      </c>
      <c r="J151" s="28">
        <v>2430</v>
      </c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18">
        <v>51390</v>
      </c>
    </row>
    <row r="152" spans="1:28" x14ac:dyDescent="0.25">
      <c r="A152" s="14">
        <v>145</v>
      </c>
      <c r="B152" s="26" t="s">
        <v>246</v>
      </c>
      <c r="C152" s="27" t="s">
        <v>247</v>
      </c>
      <c r="D152" s="18">
        <v>36903</v>
      </c>
      <c r="E152" s="19">
        <f t="shared" si="5"/>
        <v>1.1448250679034703E-4</v>
      </c>
      <c r="F152" s="28">
        <f t="shared" si="6"/>
        <v>37296</v>
      </c>
      <c r="G152" s="28">
        <v>36357</v>
      </c>
      <c r="H152" s="28">
        <v>46</v>
      </c>
      <c r="I152" s="28">
        <v>507</v>
      </c>
      <c r="J152" s="28">
        <v>208</v>
      </c>
      <c r="K152" s="28">
        <v>89</v>
      </c>
      <c r="L152" s="28"/>
      <c r="M152" s="28">
        <v>37</v>
      </c>
      <c r="N152" s="28">
        <v>52</v>
      </c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18">
        <v>37296</v>
      </c>
    </row>
    <row r="153" spans="1:28" x14ac:dyDescent="0.25">
      <c r="A153" s="14">
        <v>146</v>
      </c>
      <c r="B153" s="26" t="s">
        <v>248</v>
      </c>
      <c r="C153" s="27" t="s">
        <v>206</v>
      </c>
      <c r="D153" s="18">
        <v>35450</v>
      </c>
      <c r="E153" s="19">
        <f t="shared" si="5"/>
        <v>1.099749306483972E-4</v>
      </c>
      <c r="F153" s="28">
        <f t="shared" si="6"/>
        <v>37550</v>
      </c>
      <c r="G153" s="28">
        <v>32857</v>
      </c>
      <c r="H153" s="28">
        <v>33</v>
      </c>
      <c r="I153" s="28">
        <v>4660</v>
      </c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18">
        <v>37550</v>
      </c>
    </row>
    <row r="154" spans="1:28" x14ac:dyDescent="0.25">
      <c r="A154" s="14">
        <v>147</v>
      </c>
      <c r="B154" s="26" t="s">
        <v>249</v>
      </c>
      <c r="C154" s="27" t="s">
        <v>105</v>
      </c>
      <c r="D154" s="18">
        <v>34894</v>
      </c>
      <c r="E154" s="19">
        <f t="shared" si="5"/>
        <v>1.0825007701114731E-4</v>
      </c>
      <c r="F154" s="28">
        <f t="shared" si="6"/>
        <v>36692</v>
      </c>
      <c r="G154" s="28">
        <v>32680</v>
      </c>
      <c r="H154" s="28">
        <v>46</v>
      </c>
      <c r="I154" s="28">
        <v>3417</v>
      </c>
      <c r="J154" s="28">
        <v>122</v>
      </c>
      <c r="K154" s="28">
        <v>293</v>
      </c>
      <c r="L154" s="28"/>
      <c r="M154" s="28">
        <v>82</v>
      </c>
      <c r="N154" s="28">
        <v>52</v>
      </c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18">
        <v>36692</v>
      </c>
    </row>
    <row r="155" spans="1:28" x14ac:dyDescent="0.25">
      <c r="A155" s="14">
        <v>148</v>
      </c>
      <c r="B155" s="26" t="s">
        <v>250</v>
      </c>
      <c r="C155" s="27" t="s">
        <v>108</v>
      </c>
      <c r="D155" s="18">
        <v>34762</v>
      </c>
      <c r="E155" s="19">
        <f t="shared" si="5"/>
        <v>1.0784057938503762E-4</v>
      </c>
      <c r="F155" s="28">
        <f t="shared" si="6"/>
        <v>37897</v>
      </c>
      <c r="G155" s="28">
        <v>30897</v>
      </c>
      <c r="H155" s="28"/>
      <c r="I155" s="28">
        <v>6881</v>
      </c>
      <c r="J155" s="28">
        <v>119</v>
      </c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18">
        <v>37897</v>
      </c>
    </row>
    <row r="156" spans="1:28" x14ac:dyDescent="0.25">
      <c r="A156" s="14">
        <v>149</v>
      </c>
      <c r="B156" s="26" t="s">
        <v>251</v>
      </c>
      <c r="C156" s="27" t="s">
        <v>150</v>
      </c>
      <c r="D156" s="18">
        <v>33264</v>
      </c>
      <c r="E156" s="19">
        <f t="shared" si="5"/>
        <v>1.0319340177964132E-4</v>
      </c>
      <c r="F156" s="28">
        <f t="shared" si="6"/>
        <v>33866</v>
      </c>
      <c r="G156" s="28">
        <v>29169</v>
      </c>
      <c r="H156" s="28">
        <v>4263</v>
      </c>
      <c r="I156" s="28">
        <v>368</v>
      </c>
      <c r="J156" s="28">
        <v>9</v>
      </c>
      <c r="K156" s="28"/>
      <c r="L156" s="28"/>
      <c r="M156" s="28"/>
      <c r="N156" s="28">
        <v>14</v>
      </c>
      <c r="O156" s="28">
        <v>17</v>
      </c>
      <c r="P156" s="28"/>
      <c r="Q156" s="28"/>
      <c r="R156" s="28">
        <v>1</v>
      </c>
      <c r="S156" s="28">
        <v>4</v>
      </c>
      <c r="T156" s="28">
        <v>21</v>
      </c>
      <c r="U156" s="28"/>
      <c r="V156" s="28"/>
      <c r="W156" s="28"/>
      <c r="X156" s="28"/>
      <c r="Y156" s="28"/>
      <c r="Z156" s="28"/>
      <c r="AA156" s="28"/>
      <c r="AB156" s="18">
        <v>33866</v>
      </c>
    </row>
    <row r="157" spans="1:28" x14ac:dyDescent="0.25">
      <c r="A157" s="14">
        <v>150</v>
      </c>
      <c r="B157" s="26" t="s">
        <v>252</v>
      </c>
      <c r="C157" s="27" t="s">
        <v>253</v>
      </c>
      <c r="D157" s="18">
        <v>32610</v>
      </c>
      <c r="E157" s="19">
        <f t="shared" si="5"/>
        <v>1.0116452717755241E-4</v>
      </c>
      <c r="F157" s="28">
        <f t="shared" si="6"/>
        <v>35120</v>
      </c>
      <c r="G157" s="28">
        <v>29490</v>
      </c>
      <c r="H157" s="28">
        <v>46</v>
      </c>
      <c r="I157" s="28">
        <v>5246</v>
      </c>
      <c r="J157" s="28">
        <v>160</v>
      </c>
      <c r="K157" s="28">
        <v>89</v>
      </c>
      <c r="L157" s="28"/>
      <c r="M157" s="28">
        <v>37</v>
      </c>
      <c r="N157" s="28">
        <v>52</v>
      </c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18">
        <v>35120</v>
      </c>
    </row>
    <row r="158" spans="1:28" x14ac:dyDescent="0.25">
      <c r="A158" s="14">
        <v>151</v>
      </c>
      <c r="B158" s="26" t="s">
        <v>254</v>
      </c>
      <c r="C158" s="27" t="s">
        <v>255</v>
      </c>
      <c r="D158" s="18">
        <v>32220</v>
      </c>
      <c r="E158" s="19">
        <f t="shared" si="5"/>
        <v>9.9954647827682881E-5</v>
      </c>
      <c r="F158" s="28">
        <f t="shared" si="6"/>
        <v>32911</v>
      </c>
      <c r="G158" s="28">
        <v>30791</v>
      </c>
      <c r="H158" s="28">
        <v>883</v>
      </c>
      <c r="I158" s="28">
        <v>34</v>
      </c>
      <c r="J158" s="28">
        <v>10</v>
      </c>
      <c r="K158" s="28">
        <v>8</v>
      </c>
      <c r="L158" s="28"/>
      <c r="M158" s="28">
        <v>8</v>
      </c>
      <c r="N158" s="28">
        <v>1169</v>
      </c>
      <c r="O158" s="28">
        <v>8</v>
      </c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18">
        <v>32911</v>
      </c>
    </row>
    <row r="159" spans="1:28" x14ac:dyDescent="0.25">
      <c r="A159" s="14">
        <v>152</v>
      </c>
      <c r="B159" s="26" t="s">
        <v>256</v>
      </c>
      <c r="C159" s="27" t="s">
        <v>120</v>
      </c>
      <c r="D159" s="18">
        <v>31746</v>
      </c>
      <c r="E159" s="19">
        <f t="shared" si="5"/>
        <v>9.8484179079379907E-5</v>
      </c>
      <c r="F159" s="28">
        <f t="shared" si="6"/>
        <v>34607</v>
      </c>
      <c r="G159" s="28">
        <v>24804</v>
      </c>
      <c r="H159" s="28">
        <v>4922</v>
      </c>
      <c r="I159" s="28">
        <v>779</v>
      </c>
      <c r="J159" s="28">
        <v>140</v>
      </c>
      <c r="K159" s="28">
        <v>337</v>
      </c>
      <c r="L159" s="28">
        <v>4</v>
      </c>
      <c r="M159" s="28">
        <v>199</v>
      </c>
      <c r="N159" s="28">
        <v>3422</v>
      </c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18">
        <v>34607</v>
      </c>
    </row>
    <row r="160" spans="1:28" x14ac:dyDescent="0.25">
      <c r="A160" s="14">
        <v>153</v>
      </c>
      <c r="B160" s="26" t="s">
        <v>257</v>
      </c>
      <c r="C160" s="27" t="s">
        <v>258</v>
      </c>
      <c r="D160" s="18">
        <v>31484</v>
      </c>
      <c r="E160" s="19">
        <f t="shared" si="5"/>
        <v>9.767138833664704E-5</v>
      </c>
      <c r="F160" s="28">
        <f t="shared" si="6"/>
        <v>33697</v>
      </c>
      <c r="G160" s="28">
        <v>28733</v>
      </c>
      <c r="H160" s="28">
        <v>46</v>
      </c>
      <c r="I160" s="28">
        <v>4620</v>
      </c>
      <c r="J160" s="28">
        <v>63</v>
      </c>
      <c r="K160" s="28">
        <v>89</v>
      </c>
      <c r="L160" s="28"/>
      <c r="M160" s="28">
        <v>37</v>
      </c>
      <c r="N160" s="28">
        <v>52</v>
      </c>
      <c r="O160" s="28">
        <v>57</v>
      </c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18">
        <v>33697</v>
      </c>
    </row>
    <row r="161" spans="1:28" x14ac:dyDescent="0.25">
      <c r="A161" s="14">
        <v>154</v>
      </c>
      <c r="B161" s="26" t="s">
        <v>259</v>
      </c>
      <c r="C161" s="27" t="s">
        <v>148</v>
      </c>
      <c r="D161" s="18">
        <v>31194</v>
      </c>
      <c r="E161" s="19">
        <f t="shared" si="5"/>
        <v>9.6771734461103032E-5</v>
      </c>
      <c r="F161" s="28">
        <f t="shared" si="6"/>
        <v>35518</v>
      </c>
      <c r="G161" s="28">
        <v>25808</v>
      </c>
      <c r="H161" s="28">
        <v>46</v>
      </c>
      <c r="I161" s="28">
        <v>9146</v>
      </c>
      <c r="J161" s="28">
        <v>340</v>
      </c>
      <c r="K161" s="28">
        <v>89</v>
      </c>
      <c r="L161" s="28"/>
      <c r="M161" s="28">
        <v>37</v>
      </c>
      <c r="N161" s="28">
        <v>52</v>
      </c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18">
        <v>35518</v>
      </c>
    </row>
    <row r="162" spans="1:28" x14ac:dyDescent="0.25">
      <c r="A162" s="14">
        <v>155</v>
      </c>
      <c r="B162" s="26" t="s">
        <v>260</v>
      </c>
      <c r="C162" s="27" t="s">
        <v>101</v>
      </c>
      <c r="D162" s="18">
        <v>31110</v>
      </c>
      <c r="E162" s="19">
        <f t="shared" si="5"/>
        <v>9.6511145062669597E-5</v>
      </c>
      <c r="F162" s="28">
        <f t="shared" si="6"/>
        <v>32935</v>
      </c>
      <c r="G162" s="28">
        <v>28877</v>
      </c>
      <c r="H162" s="28"/>
      <c r="I162" s="28">
        <v>4039</v>
      </c>
      <c r="J162" s="28">
        <v>15</v>
      </c>
      <c r="K162" s="28"/>
      <c r="L162" s="28"/>
      <c r="M162" s="28"/>
      <c r="N162" s="28">
        <v>4</v>
      </c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18">
        <v>32935</v>
      </c>
    </row>
    <row r="163" spans="1:28" x14ac:dyDescent="0.25">
      <c r="A163" s="14">
        <v>156</v>
      </c>
      <c r="B163" s="26" t="s">
        <v>261</v>
      </c>
      <c r="C163" s="27" t="s">
        <v>177</v>
      </c>
      <c r="D163" s="18">
        <v>30618</v>
      </c>
      <c r="E163" s="19">
        <f t="shared" si="5"/>
        <v>9.4984835728988032E-5</v>
      </c>
      <c r="F163" s="28">
        <f t="shared" si="6"/>
        <v>30738</v>
      </c>
      <c r="G163" s="28">
        <v>30412</v>
      </c>
      <c r="H163" s="28">
        <v>67</v>
      </c>
      <c r="I163" s="28">
        <v>238</v>
      </c>
      <c r="J163" s="28"/>
      <c r="K163" s="28"/>
      <c r="L163" s="28"/>
      <c r="M163" s="28"/>
      <c r="N163" s="28"/>
      <c r="O163" s="28">
        <v>21</v>
      </c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18">
        <v>30738</v>
      </c>
    </row>
    <row r="164" spans="1:28" x14ac:dyDescent="0.25">
      <c r="A164" s="14">
        <v>157</v>
      </c>
      <c r="B164" s="26" t="s">
        <v>262</v>
      </c>
      <c r="C164" s="27" t="s">
        <v>263</v>
      </c>
      <c r="D164" s="18">
        <v>29306</v>
      </c>
      <c r="E164" s="19">
        <f t="shared" si="5"/>
        <v>9.0914677505837189E-5</v>
      </c>
      <c r="F164" s="28">
        <f t="shared" si="6"/>
        <v>29950</v>
      </c>
      <c r="G164" s="28">
        <v>27006</v>
      </c>
      <c r="H164" s="28">
        <v>1891</v>
      </c>
      <c r="I164" s="28">
        <v>846</v>
      </c>
      <c r="J164" s="28">
        <v>122</v>
      </c>
      <c r="K164" s="28"/>
      <c r="L164" s="28"/>
      <c r="M164" s="28"/>
      <c r="N164" s="28">
        <v>52</v>
      </c>
      <c r="O164" s="28">
        <v>31</v>
      </c>
      <c r="P164" s="28"/>
      <c r="Q164" s="28"/>
      <c r="R164" s="28"/>
      <c r="S164" s="28">
        <v>2</v>
      </c>
      <c r="T164" s="28"/>
      <c r="U164" s="28"/>
      <c r="V164" s="28"/>
      <c r="W164" s="28"/>
      <c r="X164" s="28"/>
      <c r="Y164" s="28"/>
      <c r="Z164" s="28"/>
      <c r="AA164" s="28"/>
      <c r="AB164" s="18">
        <v>29950</v>
      </c>
    </row>
    <row r="165" spans="1:28" x14ac:dyDescent="0.25">
      <c r="A165" s="14">
        <v>158</v>
      </c>
      <c r="B165" s="26" t="s">
        <v>264</v>
      </c>
      <c r="C165" s="27" t="s">
        <v>81</v>
      </c>
      <c r="D165" s="18">
        <v>29034</v>
      </c>
      <c r="E165" s="19">
        <f t="shared" si="5"/>
        <v>9.0070864215671773E-5</v>
      </c>
      <c r="F165" s="28">
        <f t="shared" si="6"/>
        <v>32179</v>
      </c>
      <c r="G165" s="28">
        <v>25162</v>
      </c>
      <c r="H165" s="28">
        <v>46</v>
      </c>
      <c r="I165" s="28">
        <v>6649</v>
      </c>
      <c r="J165" s="28">
        <v>63</v>
      </c>
      <c r="K165" s="28">
        <v>170</v>
      </c>
      <c r="L165" s="28"/>
      <c r="M165" s="28">
        <v>37</v>
      </c>
      <c r="N165" s="28">
        <v>52</v>
      </c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18">
        <v>32179</v>
      </c>
    </row>
    <row r="166" spans="1:28" x14ac:dyDescent="0.25">
      <c r="A166" s="14">
        <v>159</v>
      </c>
      <c r="B166" s="26" t="s">
        <v>265</v>
      </c>
      <c r="C166" s="27" t="s">
        <v>55</v>
      </c>
      <c r="D166" s="18">
        <v>28675</v>
      </c>
      <c r="E166" s="19">
        <f t="shared" si="5"/>
        <v>8.8957154762843161E-5</v>
      </c>
      <c r="F166" s="28">
        <f t="shared" si="6"/>
        <v>31156</v>
      </c>
      <c r="G166" s="28">
        <v>25139</v>
      </c>
      <c r="H166" s="28">
        <v>1191</v>
      </c>
      <c r="I166" s="28">
        <v>2015</v>
      </c>
      <c r="J166" s="28">
        <v>24</v>
      </c>
      <c r="K166" s="28">
        <v>554</v>
      </c>
      <c r="L166" s="28"/>
      <c r="M166" s="28">
        <v>442</v>
      </c>
      <c r="N166" s="28">
        <v>1744</v>
      </c>
      <c r="O166" s="28"/>
      <c r="P166" s="28"/>
      <c r="Q166" s="28"/>
      <c r="R166" s="28">
        <v>1</v>
      </c>
      <c r="S166" s="28">
        <v>4</v>
      </c>
      <c r="T166" s="28"/>
      <c r="U166" s="28"/>
      <c r="V166" s="28"/>
      <c r="W166" s="28"/>
      <c r="X166" s="28"/>
      <c r="Y166" s="28"/>
      <c r="Z166" s="28">
        <v>42</v>
      </c>
      <c r="AA166" s="28"/>
      <c r="AB166" s="18">
        <v>31156</v>
      </c>
    </row>
    <row r="167" spans="1:28" x14ac:dyDescent="0.25">
      <c r="A167" s="14">
        <v>160</v>
      </c>
      <c r="B167" s="26" t="s">
        <v>266</v>
      </c>
      <c r="C167" s="27" t="s">
        <v>94</v>
      </c>
      <c r="D167" s="18">
        <v>28227</v>
      </c>
      <c r="E167" s="19">
        <f t="shared" si="5"/>
        <v>8.756734463786482E-5</v>
      </c>
      <c r="F167" s="28">
        <f t="shared" si="6"/>
        <v>31323</v>
      </c>
      <c r="G167" s="28">
        <v>24417</v>
      </c>
      <c r="H167" s="28">
        <v>46</v>
      </c>
      <c r="I167" s="28">
        <v>6619</v>
      </c>
      <c r="J167" s="28">
        <v>63</v>
      </c>
      <c r="K167" s="28">
        <v>89</v>
      </c>
      <c r="L167" s="28"/>
      <c r="M167" s="28">
        <v>37</v>
      </c>
      <c r="N167" s="28">
        <v>52</v>
      </c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18">
        <v>31323</v>
      </c>
    </row>
    <row r="168" spans="1:28" x14ac:dyDescent="0.25">
      <c r="A168" s="14">
        <v>161</v>
      </c>
      <c r="B168" s="26" t="s">
        <v>267</v>
      </c>
      <c r="C168" s="27" t="s">
        <v>258</v>
      </c>
      <c r="D168" s="18">
        <v>27699</v>
      </c>
      <c r="E168" s="19">
        <f t="shared" si="5"/>
        <v>8.5929354133426072E-5</v>
      </c>
      <c r="F168" s="28">
        <f t="shared" si="6"/>
        <v>27776</v>
      </c>
      <c r="G168" s="28">
        <v>27406</v>
      </c>
      <c r="H168" s="28">
        <v>250</v>
      </c>
      <c r="I168" s="28">
        <v>58</v>
      </c>
      <c r="J168" s="28"/>
      <c r="K168" s="28"/>
      <c r="L168" s="28"/>
      <c r="M168" s="28">
        <v>2</v>
      </c>
      <c r="N168" s="28">
        <v>37</v>
      </c>
      <c r="O168" s="28">
        <v>23</v>
      </c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18">
        <v>27776</v>
      </c>
    </row>
    <row r="169" spans="1:28" x14ac:dyDescent="0.25">
      <c r="A169" s="14">
        <v>162</v>
      </c>
      <c r="B169" s="26" t="s">
        <v>268</v>
      </c>
      <c r="C169" s="27" t="s">
        <v>88</v>
      </c>
      <c r="D169" s="18">
        <v>27686</v>
      </c>
      <c r="E169" s="19">
        <f t="shared" si="5"/>
        <v>8.5889024821763748E-5</v>
      </c>
      <c r="F169" s="28">
        <f t="shared" si="6"/>
        <v>28715</v>
      </c>
      <c r="G169" s="28">
        <v>26163</v>
      </c>
      <c r="H169" s="28">
        <v>394</v>
      </c>
      <c r="I169" s="28">
        <v>1756</v>
      </c>
      <c r="J169" s="28">
        <v>1</v>
      </c>
      <c r="K169" s="28">
        <v>4</v>
      </c>
      <c r="L169" s="28"/>
      <c r="M169" s="28">
        <v>12</v>
      </c>
      <c r="N169" s="28">
        <v>385</v>
      </c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18">
        <v>28715</v>
      </c>
    </row>
    <row r="170" spans="1:28" x14ac:dyDescent="0.25">
      <c r="A170" s="14">
        <v>163</v>
      </c>
      <c r="B170" s="26" t="s">
        <v>269</v>
      </c>
      <c r="C170" s="27" t="s">
        <v>61</v>
      </c>
      <c r="D170" s="18">
        <v>27549</v>
      </c>
      <c r="E170" s="19">
        <f t="shared" si="5"/>
        <v>8.5464015921937793E-5</v>
      </c>
      <c r="F170" s="28">
        <f t="shared" si="6"/>
        <v>35302</v>
      </c>
      <c r="G170" s="28">
        <v>17323</v>
      </c>
      <c r="H170" s="28">
        <v>46</v>
      </c>
      <c r="I170" s="28">
        <v>14843</v>
      </c>
      <c r="J170" s="28">
        <v>2867</v>
      </c>
      <c r="K170" s="28">
        <v>89</v>
      </c>
      <c r="L170" s="28"/>
      <c r="M170" s="28">
        <v>82</v>
      </c>
      <c r="N170" s="28">
        <v>52</v>
      </c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18">
        <v>35302</v>
      </c>
    </row>
    <row r="171" spans="1:28" x14ac:dyDescent="0.25">
      <c r="A171" s="14">
        <v>164</v>
      </c>
      <c r="B171" s="26" t="s">
        <v>270</v>
      </c>
      <c r="C171" s="27" t="s">
        <v>88</v>
      </c>
      <c r="D171" s="18">
        <v>27227</v>
      </c>
      <c r="E171" s="19">
        <f t="shared" si="5"/>
        <v>8.4465089894609618E-5</v>
      </c>
      <c r="F171" s="28">
        <f t="shared" si="6"/>
        <v>28021</v>
      </c>
      <c r="G171" s="28">
        <v>26257</v>
      </c>
      <c r="H171" s="28"/>
      <c r="I171" s="28">
        <v>1764</v>
      </c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18">
        <v>28021</v>
      </c>
    </row>
    <row r="172" spans="1:28" x14ac:dyDescent="0.25">
      <c r="A172" s="14">
        <v>165</v>
      </c>
      <c r="B172" s="26" t="s">
        <v>271</v>
      </c>
      <c r="C172" s="27" t="s">
        <v>229</v>
      </c>
      <c r="D172" s="18">
        <v>27129</v>
      </c>
      <c r="E172" s="19">
        <f t="shared" si="5"/>
        <v>8.4161068929770606E-5</v>
      </c>
      <c r="F172" s="28">
        <f t="shared" si="6"/>
        <v>27129</v>
      </c>
      <c r="G172" s="28">
        <v>27129</v>
      </c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18">
        <v>27129</v>
      </c>
    </row>
    <row r="173" spans="1:28" x14ac:dyDescent="0.25">
      <c r="A173" s="14">
        <v>166</v>
      </c>
      <c r="B173" s="26" t="s">
        <v>272</v>
      </c>
      <c r="C173" s="27" t="s">
        <v>273</v>
      </c>
      <c r="D173" s="18">
        <v>26908</v>
      </c>
      <c r="E173" s="19">
        <f t="shared" si="5"/>
        <v>8.3475470631511203E-5</v>
      </c>
      <c r="F173" s="28">
        <f t="shared" si="6"/>
        <v>27347</v>
      </c>
      <c r="G173" s="28">
        <v>26388</v>
      </c>
      <c r="H173" s="28"/>
      <c r="I173" s="28">
        <v>842</v>
      </c>
      <c r="J173" s="28"/>
      <c r="K173" s="28"/>
      <c r="L173" s="28"/>
      <c r="M173" s="28">
        <v>12</v>
      </c>
      <c r="N173" s="28">
        <v>105</v>
      </c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18">
        <v>27347</v>
      </c>
    </row>
    <row r="174" spans="1:28" x14ac:dyDescent="0.25">
      <c r="A174" s="14">
        <v>167</v>
      </c>
      <c r="B174" s="26" t="s">
        <v>274</v>
      </c>
      <c r="C174" s="27" t="s">
        <v>150</v>
      </c>
      <c r="D174" s="18">
        <v>26462</v>
      </c>
      <c r="E174" s="19">
        <f t="shared" si="5"/>
        <v>8.2091865016019382E-5</v>
      </c>
      <c r="F174" s="28">
        <f t="shared" si="6"/>
        <v>28358</v>
      </c>
      <c r="G174" s="28">
        <v>24489</v>
      </c>
      <c r="H174" s="28"/>
      <c r="I174" s="28"/>
      <c r="J174" s="28"/>
      <c r="K174" s="28"/>
      <c r="L174" s="28"/>
      <c r="M174" s="28"/>
      <c r="N174" s="28">
        <v>3869</v>
      </c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18">
        <v>28358</v>
      </c>
    </row>
    <row r="175" spans="1:28" x14ac:dyDescent="0.25">
      <c r="A175" s="14">
        <v>168</v>
      </c>
      <c r="B175" s="26" t="s">
        <v>275</v>
      </c>
      <c r="C175" s="27" t="s">
        <v>276</v>
      </c>
      <c r="D175" s="18">
        <v>26353</v>
      </c>
      <c r="E175" s="19">
        <f t="shared" si="5"/>
        <v>8.1753719249004554E-5</v>
      </c>
      <c r="F175" s="28">
        <f t="shared" si="6"/>
        <v>27043</v>
      </c>
      <c r="G175" s="28">
        <v>25455</v>
      </c>
      <c r="H175" s="28"/>
      <c r="I175" s="28">
        <v>1487</v>
      </c>
      <c r="J175" s="28"/>
      <c r="K175" s="28">
        <v>1</v>
      </c>
      <c r="L175" s="28"/>
      <c r="M175" s="28">
        <v>2</v>
      </c>
      <c r="N175" s="28">
        <v>54</v>
      </c>
      <c r="O175" s="28"/>
      <c r="P175" s="28"/>
      <c r="Q175" s="28"/>
      <c r="R175" s="28">
        <v>2</v>
      </c>
      <c r="S175" s="28">
        <v>19</v>
      </c>
      <c r="T175" s="28">
        <v>23</v>
      </c>
      <c r="U175" s="28"/>
      <c r="V175" s="28"/>
      <c r="W175" s="28"/>
      <c r="X175" s="28"/>
      <c r="Y175" s="28"/>
      <c r="Z175" s="28"/>
      <c r="AA175" s="28"/>
      <c r="AB175" s="18">
        <v>27043</v>
      </c>
    </row>
    <row r="176" spans="1:28" x14ac:dyDescent="0.25">
      <c r="A176" s="14">
        <v>169</v>
      </c>
      <c r="B176" s="26" t="s">
        <v>277</v>
      </c>
      <c r="C176" s="27" t="s">
        <v>78</v>
      </c>
      <c r="D176" s="18">
        <v>25663</v>
      </c>
      <c r="E176" s="19">
        <f t="shared" si="5"/>
        <v>7.9613163476158457E-5</v>
      </c>
      <c r="F176" s="28">
        <f t="shared" si="6"/>
        <v>26346</v>
      </c>
      <c r="G176" s="28">
        <v>24802</v>
      </c>
      <c r="H176" s="28">
        <v>46</v>
      </c>
      <c r="I176" s="28">
        <v>1257</v>
      </c>
      <c r="J176" s="28">
        <v>63</v>
      </c>
      <c r="K176" s="28">
        <v>89</v>
      </c>
      <c r="L176" s="28"/>
      <c r="M176" s="28">
        <v>37</v>
      </c>
      <c r="N176" s="28">
        <v>52</v>
      </c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18">
        <v>26346</v>
      </c>
    </row>
    <row r="177" spans="1:28" x14ac:dyDescent="0.25">
      <c r="A177" s="14">
        <v>170</v>
      </c>
      <c r="B177" s="26" t="s">
        <v>278</v>
      </c>
      <c r="C177" s="27" t="s">
        <v>55</v>
      </c>
      <c r="D177" s="18">
        <v>25549</v>
      </c>
      <c r="E177" s="19">
        <f t="shared" si="5"/>
        <v>7.9259506435427375E-5</v>
      </c>
      <c r="F177" s="28">
        <f t="shared" si="6"/>
        <v>28177</v>
      </c>
      <c r="G177" s="28">
        <v>22338</v>
      </c>
      <c r="H177" s="28"/>
      <c r="I177" s="28">
        <v>5839</v>
      </c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18">
        <v>28177</v>
      </c>
    </row>
    <row r="178" spans="1:28" x14ac:dyDescent="0.25">
      <c r="A178" s="14">
        <v>171</v>
      </c>
      <c r="B178" s="26" t="s">
        <v>279</v>
      </c>
      <c r="C178" s="27" t="s">
        <v>263</v>
      </c>
      <c r="D178" s="18">
        <v>24300</v>
      </c>
      <c r="E178" s="19">
        <f t="shared" si="5"/>
        <v>7.5384790261101616E-5</v>
      </c>
      <c r="F178" s="28">
        <f t="shared" si="6"/>
        <v>24919</v>
      </c>
      <c r="G178" s="28">
        <v>23119</v>
      </c>
      <c r="H178" s="28">
        <v>491</v>
      </c>
      <c r="I178" s="28">
        <v>1271</v>
      </c>
      <c r="J178" s="28"/>
      <c r="K178" s="28"/>
      <c r="L178" s="28"/>
      <c r="M178" s="28"/>
      <c r="N178" s="28">
        <v>7</v>
      </c>
      <c r="O178" s="28">
        <v>1</v>
      </c>
      <c r="P178" s="28"/>
      <c r="Q178" s="28"/>
      <c r="R178" s="28">
        <v>6</v>
      </c>
      <c r="S178" s="28">
        <v>24</v>
      </c>
      <c r="T178" s="28"/>
      <c r="U178" s="28"/>
      <c r="V178" s="28"/>
      <c r="W178" s="28"/>
      <c r="X178" s="28"/>
      <c r="Y178" s="28"/>
      <c r="Z178" s="28"/>
      <c r="AA178" s="28"/>
      <c r="AB178" s="18">
        <v>24919</v>
      </c>
    </row>
    <row r="179" spans="1:28" x14ac:dyDescent="0.25">
      <c r="A179" s="14">
        <v>172</v>
      </c>
      <c r="B179" s="26" t="s">
        <v>280</v>
      </c>
      <c r="C179" s="27" t="s">
        <v>208</v>
      </c>
      <c r="D179" s="18">
        <v>23400</v>
      </c>
      <c r="E179" s="19">
        <f t="shared" si="5"/>
        <v>7.2592760992171919E-5</v>
      </c>
      <c r="F179" s="28">
        <f t="shared" si="6"/>
        <v>24297</v>
      </c>
      <c r="G179" s="28">
        <v>22261</v>
      </c>
      <c r="H179" s="28">
        <v>46</v>
      </c>
      <c r="I179" s="28">
        <v>1891</v>
      </c>
      <c r="J179" s="28">
        <v>47</v>
      </c>
      <c r="K179" s="28"/>
      <c r="L179" s="28"/>
      <c r="M179" s="28"/>
      <c r="N179" s="28">
        <v>52</v>
      </c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18">
        <v>24297</v>
      </c>
    </row>
    <row r="180" spans="1:28" x14ac:dyDescent="0.25">
      <c r="A180" s="14">
        <v>173</v>
      </c>
      <c r="B180" s="26" t="s">
        <v>281</v>
      </c>
      <c r="C180" s="27" t="s">
        <v>282</v>
      </c>
      <c r="D180" s="18">
        <v>22925</v>
      </c>
      <c r="E180" s="19">
        <f t="shared" si="5"/>
        <v>7.1119189989125704E-5</v>
      </c>
      <c r="F180" s="28">
        <f t="shared" si="6"/>
        <v>24976</v>
      </c>
      <c r="G180" s="28">
        <v>20388</v>
      </c>
      <c r="H180" s="28">
        <v>46</v>
      </c>
      <c r="I180" s="28">
        <v>2028</v>
      </c>
      <c r="J180" s="28">
        <v>80</v>
      </c>
      <c r="K180" s="28">
        <v>2344</v>
      </c>
      <c r="L180" s="28"/>
      <c r="M180" s="28">
        <v>37</v>
      </c>
      <c r="N180" s="28">
        <v>53</v>
      </c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18">
        <v>24976</v>
      </c>
    </row>
    <row r="181" spans="1:28" x14ac:dyDescent="0.25">
      <c r="A181" s="14">
        <v>174</v>
      </c>
      <c r="B181" s="26" t="s">
        <v>283</v>
      </c>
      <c r="C181" s="27" t="s">
        <v>51</v>
      </c>
      <c r="D181" s="18">
        <v>22831</v>
      </c>
      <c r="E181" s="19">
        <f t="shared" si="5"/>
        <v>7.0827578043259706E-5</v>
      </c>
      <c r="F181" s="28">
        <f t="shared" si="6"/>
        <v>22977</v>
      </c>
      <c r="G181" s="28">
        <v>22292</v>
      </c>
      <c r="H181" s="28">
        <v>452</v>
      </c>
      <c r="I181" s="28">
        <v>227</v>
      </c>
      <c r="J181" s="28"/>
      <c r="K181" s="28"/>
      <c r="L181" s="28"/>
      <c r="M181" s="28"/>
      <c r="N181" s="28">
        <v>1</v>
      </c>
      <c r="O181" s="28"/>
      <c r="P181" s="28"/>
      <c r="Q181" s="28"/>
      <c r="R181" s="28">
        <v>1</v>
      </c>
      <c r="S181" s="28">
        <v>4</v>
      </c>
      <c r="T181" s="28"/>
      <c r="U181" s="28"/>
      <c r="V181" s="28"/>
      <c r="W181" s="28"/>
      <c r="X181" s="28"/>
      <c r="Y181" s="28"/>
      <c r="Z181" s="28"/>
      <c r="AA181" s="28"/>
      <c r="AB181" s="18">
        <v>22977</v>
      </c>
    </row>
    <row r="182" spans="1:28" x14ac:dyDescent="0.25">
      <c r="A182" s="14">
        <v>175</v>
      </c>
      <c r="B182" s="26" t="s">
        <v>284</v>
      </c>
      <c r="C182" s="27" t="s">
        <v>190</v>
      </c>
      <c r="D182" s="18">
        <v>20628</v>
      </c>
      <c r="E182" s="19">
        <f t="shared" si="5"/>
        <v>6.3993310843868476E-5</v>
      </c>
      <c r="F182" s="28">
        <f t="shared" si="6"/>
        <v>22016</v>
      </c>
      <c r="G182" s="28">
        <v>14702</v>
      </c>
      <c r="H182" s="28">
        <v>5512</v>
      </c>
      <c r="I182" s="28">
        <v>1006</v>
      </c>
      <c r="J182" s="28"/>
      <c r="K182" s="28"/>
      <c r="L182" s="28"/>
      <c r="M182" s="28"/>
      <c r="N182" s="28">
        <v>765</v>
      </c>
      <c r="O182" s="28">
        <v>31</v>
      </c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18">
        <v>22016</v>
      </c>
    </row>
    <row r="183" spans="1:28" x14ac:dyDescent="0.25">
      <c r="A183" s="14">
        <v>176</v>
      </c>
      <c r="B183" s="26" t="s">
        <v>285</v>
      </c>
      <c r="C183" s="27" t="s">
        <v>286</v>
      </c>
      <c r="D183" s="18">
        <v>19196</v>
      </c>
      <c r="E183" s="19">
        <f t="shared" si="5"/>
        <v>5.9550882051527017E-5</v>
      </c>
      <c r="F183" s="28">
        <f t="shared" si="6"/>
        <v>19925</v>
      </c>
      <c r="G183" s="28">
        <v>18279</v>
      </c>
      <c r="H183" s="28">
        <v>46</v>
      </c>
      <c r="I183" s="28">
        <v>1359</v>
      </c>
      <c r="J183" s="28">
        <v>63</v>
      </c>
      <c r="K183" s="28">
        <v>89</v>
      </c>
      <c r="L183" s="28"/>
      <c r="M183" s="28">
        <v>37</v>
      </c>
      <c r="N183" s="28">
        <v>52</v>
      </c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18">
        <v>19925</v>
      </c>
    </row>
    <row r="184" spans="1:28" x14ac:dyDescent="0.25">
      <c r="A184" s="14">
        <v>177</v>
      </c>
      <c r="B184" s="26" t="s">
        <v>287</v>
      </c>
      <c r="C184" s="27" t="s">
        <v>206</v>
      </c>
      <c r="D184" s="18">
        <v>18493</v>
      </c>
      <c r="E184" s="19">
        <f t="shared" si="5"/>
        <v>5.7369996967018604E-5</v>
      </c>
      <c r="F184" s="28">
        <f t="shared" si="6"/>
        <v>19333</v>
      </c>
      <c r="G184" s="28">
        <v>17391</v>
      </c>
      <c r="H184" s="28">
        <v>46</v>
      </c>
      <c r="I184" s="28">
        <v>1474</v>
      </c>
      <c r="J184" s="28">
        <v>244</v>
      </c>
      <c r="K184" s="28">
        <v>89</v>
      </c>
      <c r="L184" s="28"/>
      <c r="M184" s="28">
        <v>37</v>
      </c>
      <c r="N184" s="28">
        <v>52</v>
      </c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18">
        <v>19333</v>
      </c>
    </row>
    <row r="185" spans="1:28" x14ac:dyDescent="0.25">
      <c r="A185" s="14">
        <v>178</v>
      </c>
      <c r="B185" s="26" t="s">
        <v>288</v>
      </c>
      <c r="C185" s="27" t="s">
        <v>208</v>
      </c>
      <c r="D185" s="18">
        <v>17933</v>
      </c>
      <c r="E185" s="19">
        <f t="shared" si="5"/>
        <v>5.5632734310795687E-5</v>
      </c>
      <c r="F185" s="28">
        <f t="shared" si="6"/>
        <v>17933</v>
      </c>
      <c r="G185" s="28">
        <v>17933</v>
      </c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18">
        <v>17933</v>
      </c>
    </row>
    <row r="186" spans="1:28" x14ac:dyDescent="0.25">
      <c r="A186" s="14">
        <v>179</v>
      </c>
      <c r="B186" s="26" t="s">
        <v>289</v>
      </c>
      <c r="C186" s="27" t="s">
        <v>154</v>
      </c>
      <c r="D186" s="18">
        <v>17732</v>
      </c>
      <c r="E186" s="19">
        <f t="shared" si="5"/>
        <v>5.5009181107401389E-5</v>
      </c>
      <c r="F186" s="28">
        <f t="shared" si="6"/>
        <v>18476</v>
      </c>
      <c r="G186" s="28">
        <v>13650</v>
      </c>
      <c r="H186" s="28">
        <v>4073</v>
      </c>
      <c r="I186" s="28">
        <v>704</v>
      </c>
      <c r="J186" s="28">
        <v>9</v>
      </c>
      <c r="K186" s="28"/>
      <c r="L186" s="28"/>
      <c r="M186" s="28">
        <v>4</v>
      </c>
      <c r="N186" s="28">
        <v>21</v>
      </c>
      <c r="O186" s="28">
        <v>15</v>
      </c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18">
        <v>18476</v>
      </c>
    </row>
    <row r="187" spans="1:28" x14ac:dyDescent="0.25">
      <c r="A187" s="14">
        <v>180</v>
      </c>
      <c r="B187" s="26" t="s">
        <v>290</v>
      </c>
      <c r="C187" s="27" t="s">
        <v>192</v>
      </c>
      <c r="D187" s="18">
        <v>17337</v>
      </c>
      <c r="E187" s="19">
        <f t="shared" si="5"/>
        <v>5.3783790483815581E-5</v>
      </c>
      <c r="F187" s="28">
        <f t="shared" si="6"/>
        <v>17337</v>
      </c>
      <c r="G187" s="28">
        <v>17337</v>
      </c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18">
        <v>17337</v>
      </c>
    </row>
    <row r="188" spans="1:28" x14ac:dyDescent="0.25">
      <c r="A188" s="14">
        <v>181</v>
      </c>
      <c r="B188" s="26" t="s">
        <v>291</v>
      </c>
      <c r="C188" s="27" t="s">
        <v>139</v>
      </c>
      <c r="D188" s="18">
        <v>17164</v>
      </c>
      <c r="E188" s="19">
        <f t="shared" si="5"/>
        <v>5.324710041323243E-5</v>
      </c>
      <c r="F188" s="28">
        <f t="shared" si="6"/>
        <v>31163</v>
      </c>
      <c r="G188" s="28"/>
      <c r="H188" s="28"/>
      <c r="I188" s="28">
        <v>31009</v>
      </c>
      <c r="J188" s="28"/>
      <c r="K188" s="28"/>
      <c r="L188" s="28"/>
      <c r="M188" s="28"/>
      <c r="N188" s="28"/>
      <c r="O188" s="28">
        <v>154</v>
      </c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18">
        <v>31163</v>
      </c>
    </row>
    <row r="189" spans="1:28" x14ac:dyDescent="0.25">
      <c r="A189" s="14">
        <v>182</v>
      </c>
      <c r="B189" s="26" t="s">
        <v>292</v>
      </c>
      <c r="C189" s="27" t="s">
        <v>96</v>
      </c>
      <c r="D189" s="18">
        <v>17034</v>
      </c>
      <c r="E189" s="19">
        <f t="shared" si="5"/>
        <v>5.284380729660925E-5</v>
      </c>
      <c r="F189" s="28">
        <f t="shared" si="6"/>
        <v>18823</v>
      </c>
      <c r="G189" s="28">
        <v>13717</v>
      </c>
      <c r="H189" s="28">
        <v>1496</v>
      </c>
      <c r="I189" s="28">
        <v>3036</v>
      </c>
      <c r="J189" s="28">
        <v>22</v>
      </c>
      <c r="K189" s="28"/>
      <c r="L189" s="28"/>
      <c r="M189" s="28">
        <v>5</v>
      </c>
      <c r="N189" s="28">
        <v>538</v>
      </c>
      <c r="O189" s="28">
        <v>1</v>
      </c>
      <c r="P189" s="28"/>
      <c r="Q189" s="28"/>
      <c r="R189" s="28">
        <v>1</v>
      </c>
      <c r="S189" s="28">
        <v>3</v>
      </c>
      <c r="T189" s="28">
        <v>4</v>
      </c>
      <c r="U189" s="28"/>
      <c r="V189" s="28"/>
      <c r="W189" s="28"/>
      <c r="X189" s="28"/>
      <c r="Y189" s="28"/>
      <c r="Z189" s="28"/>
      <c r="AA189" s="28"/>
      <c r="AB189" s="18">
        <v>18823</v>
      </c>
    </row>
    <row r="190" spans="1:28" x14ac:dyDescent="0.25">
      <c r="A190" s="14">
        <v>183</v>
      </c>
      <c r="B190" s="26" t="s">
        <v>293</v>
      </c>
      <c r="C190" s="27" t="s">
        <v>163</v>
      </c>
      <c r="D190" s="18">
        <v>16727</v>
      </c>
      <c r="E190" s="19">
        <f t="shared" si="5"/>
        <v>5.1891415090429905E-5</v>
      </c>
      <c r="F190" s="28">
        <f t="shared" si="6"/>
        <v>17349</v>
      </c>
      <c r="G190" s="28">
        <v>15941</v>
      </c>
      <c r="H190" s="28"/>
      <c r="I190" s="28">
        <v>1294</v>
      </c>
      <c r="J190" s="28">
        <v>97</v>
      </c>
      <c r="K190" s="28"/>
      <c r="L190" s="28"/>
      <c r="M190" s="28">
        <v>2</v>
      </c>
      <c r="N190" s="28">
        <v>15</v>
      </c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18">
        <v>17349</v>
      </c>
    </row>
    <row r="191" spans="1:28" x14ac:dyDescent="0.25">
      <c r="A191" s="14">
        <v>184</v>
      </c>
      <c r="B191" s="26" t="s">
        <v>294</v>
      </c>
      <c r="C191" s="27" t="s">
        <v>181</v>
      </c>
      <c r="D191" s="18">
        <v>16526</v>
      </c>
      <c r="E191" s="19">
        <f t="shared" si="5"/>
        <v>5.1267861887035607E-5</v>
      </c>
      <c r="F191" s="28">
        <f t="shared" si="6"/>
        <v>17204</v>
      </c>
      <c r="G191" s="28">
        <v>15697</v>
      </c>
      <c r="H191" s="28"/>
      <c r="I191" s="28">
        <v>1507</v>
      </c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18">
        <v>17204</v>
      </c>
    </row>
    <row r="192" spans="1:28" x14ac:dyDescent="0.25">
      <c r="A192" s="14">
        <v>185</v>
      </c>
      <c r="B192" s="26" t="s">
        <v>295</v>
      </c>
      <c r="C192" s="27" t="s">
        <v>92</v>
      </c>
      <c r="D192" s="18">
        <v>16381</v>
      </c>
      <c r="E192" s="19">
        <f t="shared" si="5"/>
        <v>5.0818034949263603E-5</v>
      </c>
      <c r="F192" s="28">
        <f t="shared" si="6"/>
        <v>18311</v>
      </c>
      <c r="G192" s="28">
        <v>13994</v>
      </c>
      <c r="H192" s="28">
        <v>46</v>
      </c>
      <c r="I192" s="28">
        <v>4029</v>
      </c>
      <c r="J192" s="28">
        <v>63</v>
      </c>
      <c r="K192" s="28">
        <v>89</v>
      </c>
      <c r="L192" s="28"/>
      <c r="M192" s="28">
        <v>37</v>
      </c>
      <c r="N192" s="28">
        <v>52</v>
      </c>
      <c r="O192" s="28">
        <v>1</v>
      </c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18">
        <v>18311</v>
      </c>
    </row>
    <row r="193" spans="1:28" x14ac:dyDescent="0.25">
      <c r="A193" s="14">
        <v>186</v>
      </c>
      <c r="B193" s="26" t="s">
        <v>296</v>
      </c>
      <c r="C193" s="27" t="s">
        <v>206</v>
      </c>
      <c r="D193" s="18">
        <v>16343</v>
      </c>
      <c r="E193" s="19">
        <f t="shared" si="5"/>
        <v>5.07001492690199E-5</v>
      </c>
      <c r="F193" s="28">
        <f t="shared" si="6"/>
        <v>18241</v>
      </c>
      <c r="G193" s="28">
        <v>13566</v>
      </c>
      <c r="H193" s="28">
        <v>869</v>
      </c>
      <c r="I193" s="28">
        <v>1357</v>
      </c>
      <c r="J193" s="28">
        <v>30</v>
      </c>
      <c r="K193" s="28">
        <v>160</v>
      </c>
      <c r="L193" s="28"/>
      <c r="M193" s="28">
        <v>52</v>
      </c>
      <c r="N193" s="28">
        <v>2207</v>
      </c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18">
        <v>18241</v>
      </c>
    </row>
    <row r="194" spans="1:28" x14ac:dyDescent="0.25">
      <c r="A194" s="14">
        <v>187</v>
      </c>
      <c r="B194" s="26" t="s">
        <v>297</v>
      </c>
      <c r="C194" s="27" t="s">
        <v>229</v>
      </c>
      <c r="D194" s="18">
        <v>15635</v>
      </c>
      <c r="E194" s="19">
        <f t="shared" si="5"/>
        <v>4.8503752910795212E-5</v>
      </c>
      <c r="F194" s="28">
        <f t="shared" si="6"/>
        <v>17402</v>
      </c>
      <c r="G194" s="28">
        <v>13443</v>
      </c>
      <c r="H194" s="28"/>
      <c r="I194" s="28">
        <v>3833</v>
      </c>
      <c r="J194" s="28">
        <v>126</v>
      </c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18">
        <v>17402</v>
      </c>
    </row>
    <row r="195" spans="1:28" x14ac:dyDescent="0.25">
      <c r="A195" s="14">
        <v>188</v>
      </c>
      <c r="B195" s="26" t="s">
        <v>298</v>
      </c>
      <c r="C195" s="27" t="s">
        <v>55</v>
      </c>
      <c r="D195" s="18">
        <v>15392</v>
      </c>
      <c r="E195" s="19">
        <f t="shared" si="5"/>
        <v>4.7749905008184197E-5</v>
      </c>
      <c r="F195" s="28">
        <f t="shared" si="6"/>
        <v>15568</v>
      </c>
      <c r="G195" s="28">
        <v>15143</v>
      </c>
      <c r="H195" s="28">
        <v>71</v>
      </c>
      <c r="I195" s="28"/>
      <c r="J195" s="28">
        <v>71</v>
      </c>
      <c r="K195" s="28">
        <v>133</v>
      </c>
      <c r="L195" s="28"/>
      <c r="M195" s="28">
        <v>58</v>
      </c>
      <c r="N195" s="28">
        <v>92</v>
      </c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18">
        <v>15568</v>
      </c>
    </row>
    <row r="196" spans="1:28" x14ac:dyDescent="0.25">
      <c r="A196" s="14">
        <v>189</v>
      </c>
      <c r="B196" s="26" t="s">
        <v>299</v>
      </c>
      <c r="C196" s="27" t="s">
        <v>172</v>
      </c>
      <c r="D196" s="18">
        <v>15307</v>
      </c>
      <c r="E196" s="19">
        <f t="shared" si="5"/>
        <v>4.7486213355007502E-5</v>
      </c>
      <c r="F196" s="28">
        <f t="shared" si="6"/>
        <v>15307</v>
      </c>
      <c r="G196" s="28">
        <v>15307</v>
      </c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18">
        <v>15307</v>
      </c>
    </row>
    <row r="197" spans="1:28" x14ac:dyDescent="0.25">
      <c r="A197" s="14">
        <v>190</v>
      </c>
      <c r="B197" s="26" t="s">
        <v>300</v>
      </c>
      <c r="C197" s="27" t="s">
        <v>92</v>
      </c>
      <c r="D197" s="18">
        <v>14814</v>
      </c>
      <c r="E197" s="19">
        <f t="shared" si="5"/>
        <v>4.5956801766582689E-5</v>
      </c>
      <c r="F197" s="28">
        <f t="shared" si="6"/>
        <v>16656</v>
      </c>
      <c r="G197" s="28">
        <v>12520</v>
      </c>
      <c r="H197" s="28"/>
      <c r="I197" s="28">
        <v>3981</v>
      </c>
      <c r="J197" s="28">
        <v>155</v>
      </c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18">
        <v>16656</v>
      </c>
    </row>
    <row r="198" spans="1:28" x14ac:dyDescent="0.25">
      <c r="A198" s="14">
        <v>191</v>
      </c>
      <c r="B198" s="26" t="s">
        <v>301</v>
      </c>
      <c r="C198" s="27" t="s">
        <v>49</v>
      </c>
      <c r="D198" s="18">
        <v>14591</v>
      </c>
      <c r="E198" s="19">
        <f t="shared" si="5"/>
        <v>4.5264998958836772E-5</v>
      </c>
      <c r="F198" s="28">
        <f t="shared" si="6"/>
        <v>17104</v>
      </c>
      <c r="G198" s="28">
        <v>11519</v>
      </c>
      <c r="H198" s="28"/>
      <c r="I198" s="28">
        <v>5585</v>
      </c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18">
        <v>17104</v>
      </c>
    </row>
    <row r="199" spans="1:28" x14ac:dyDescent="0.25">
      <c r="A199" s="14">
        <v>192</v>
      </c>
      <c r="B199" s="26" t="s">
        <v>302</v>
      </c>
      <c r="C199" s="27" t="s">
        <v>181</v>
      </c>
      <c r="D199" s="18">
        <v>14299</v>
      </c>
      <c r="E199" s="19">
        <f t="shared" si="5"/>
        <v>4.4359140573806251E-5</v>
      </c>
      <c r="F199" s="28">
        <f t="shared" si="6"/>
        <v>15650</v>
      </c>
      <c r="G199" s="28">
        <v>12621</v>
      </c>
      <c r="H199" s="28">
        <v>46</v>
      </c>
      <c r="I199" s="28">
        <v>2742</v>
      </c>
      <c r="J199" s="28">
        <v>63</v>
      </c>
      <c r="K199" s="28">
        <v>89</v>
      </c>
      <c r="L199" s="28"/>
      <c r="M199" s="28">
        <v>37</v>
      </c>
      <c r="N199" s="28">
        <v>52</v>
      </c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18">
        <v>15650</v>
      </c>
    </row>
    <row r="200" spans="1:28" x14ac:dyDescent="0.25">
      <c r="A200" s="14">
        <v>193</v>
      </c>
      <c r="B200" s="26" t="s">
        <v>303</v>
      </c>
      <c r="C200" s="27" t="s">
        <v>108</v>
      </c>
      <c r="D200" s="18">
        <v>13787</v>
      </c>
      <c r="E200" s="19">
        <f t="shared" ref="E200:E263" si="7">D200/$D$6</f>
        <v>4.2770786145259587E-5</v>
      </c>
      <c r="F200" s="28">
        <f t="shared" ref="F200:F263" si="8">SUM(G200:AA200)</f>
        <v>19644</v>
      </c>
      <c r="G200" s="28">
        <v>6540</v>
      </c>
      <c r="H200" s="28"/>
      <c r="I200" s="28">
        <v>12769</v>
      </c>
      <c r="J200" s="28">
        <v>335</v>
      </c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18">
        <v>19644</v>
      </c>
    </row>
    <row r="201" spans="1:28" x14ac:dyDescent="0.25">
      <c r="A201" s="14">
        <v>194</v>
      </c>
      <c r="B201" s="26" t="s">
        <v>304</v>
      </c>
      <c r="C201" s="27" t="s">
        <v>305</v>
      </c>
      <c r="D201" s="18">
        <v>13545</v>
      </c>
      <c r="E201" s="19">
        <f t="shared" si="7"/>
        <v>4.2020040497391825E-5</v>
      </c>
      <c r="F201" s="28">
        <f t="shared" si="8"/>
        <v>13714</v>
      </c>
      <c r="G201" s="28">
        <v>13311</v>
      </c>
      <c r="H201" s="28">
        <v>46</v>
      </c>
      <c r="I201" s="28">
        <v>116</v>
      </c>
      <c r="J201" s="28">
        <v>63</v>
      </c>
      <c r="K201" s="28">
        <v>89</v>
      </c>
      <c r="L201" s="28"/>
      <c r="M201" s="28">
        <v>37</v>
      </c>
      <c r="N201" s="28">
        <v>52</v>
      </c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18">
        <v>13714</v>
      </c>
    </row>
    <row r="202" spans="1:28" x14ac:dyDescent="0.25">
      <c r="A202" s="14">
        <v>195</v>
      </c>
      <c r="B202" s="26" t="s">
        <v>306</v>
      </c>
      <c r="C202" s="27" t="s">
        <v>136</v>
      </c>
      <c r="D202" s="18">
        <v>13490</v>
      </c>
      <c r="E202" s="19">
        <f t="shared" si="7"/>
        <v>4.1849416486512791E-5</v>
      </c>
      <c r="F202" s="28">
        <f t="shared" si="8"/>
        <v>13794</v>
      </c>
      <c r="G202" s="28">
        <v>13091</v>
      </c>
      <c r="H202" s="28">
        <v>46</v>
      </c>
      <c r="I202" s="28">
        <v>416</v>
      </c>
      <c r="J202" s="28">
        <v>63</v>
      </c>
      <c r="K202" s="28">
        <v>89</v>
      </c>
      <c r="L202" s="28"/>
      <c r="M202" s="28">
        <v>37</v>
      </c>
      <c r="N202" s="28">
        <v>52</v>
      </c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18">
        <v>13794</v>
      </c>
    </row>
    <row r="203" spans="1:28" x14ac:dyDescent="0.25">
      <c r="A203" s="14">
        <v>196</v>
      </c>
      <c r="B203" s="26" t="s">
        <v>307</v>
      </c>
      <c r="C203" s="27" t="s">
        <v>120</v>
      </c>
      <c r="D203" s="18">
        <v>13321</v>
      </c>
      <c r="E203" s="19">
        <f t="shared" si="7"/>
        <v>4.1325135434902654E-5</v>
      </c>
      <c r="F203" s="28">
        <f t="shared" si="8"/>
        <v>14374</v>
      </c>
      <c r="G203" s="28">
        <v>12035</v>
      </c>
      <c r="H203" s="28"/>
      <c r="I203" s="28">
        <v>2002</v>
      </c>
      <c r="J203" s="28">
        <v>81</v>
      </c>
      <c r="K203" s="28"/>
      <c r="L203" s="28"/>
      <c r="M203" s="28"/>
      <c r="N203" s="28">
        <v>256</v>
      </c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18">
        <v>14374</v>
      </c>
    </row>
    <row r="204" spans="1:28" x14ac:dyDescent="0.25">
      <c r="A204" s="14">
        <v>197</v>
      </c>
      <c r="B204" s="26" t="s">
        <v>308</v>
      </c>
      <c r="C204" s="27" t="s">
        <v>76</v>
      </c>
      <c r="D204" s="18">
        <v>13218</v>
      </c>
      <c r="E204" s="19">
        <f t="shared" si="7"/>
        <v>4.1005603196347368E-5</v>
      </c>
      <c r="F204" s="28">
        <f t="shared" si="8"/>
        <v>13218</v>
      </c>
      <c r="G204" s="28">
        <v>13218</v>
      </c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18">
        <v>13218</v>
      </c>
    </row>
    <row r="205" spans="1:28" x14ac:dyDescent="0.25">
      <c r="A205" s="14">
        <v>198</v>
      </c>
      <c r="B205" s="26" t="s">
        <v>309</v>
      </c>
      <c r="C205" s="27" t="s">
        <v>88</v>
      </c>
      <c r="D205" s="18">
        <v>12859</v>
      </c>
      <c r="E205" s="19">
        <f t="shared" si="7"/>
        <v>3.9891893743518749E-5</v>
      </c>
      <c r="F205" s="28">
        <f t="shared" si="8"/>
        <v>14510</v>
      </c>
      <c r="G205" s="28">
        <v>10839</v>
      </c>
      <c r="H205" s="28"/>
      <c r="I205" s="28">
        <v>3613</v>
      </c>
      <c r="J205" s="28">
        <v>40</v>
      </c>
      <c r="K205" s="28">
        <v>6</v>
      </c>
      <c r="L205" s="28"/>
      <c r="M205" s="28">
        <v>12</v>
      </c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18">
        <v>14510</v>
      </c>
    </row>
    <row r="206" spans="1:28" x14ac:dyDescent="0.25">
      <c r="A206" s="14">
        <v>199</v>
      </c>
      <c r="B206" s="26" t="s">
        <v>310</v>
      </c>
      <c r="C206" s="27" t="s">
        <v>263</v>
      </c>
      <c r="D206" s="18">
        <v>12582</v>
      </c>
      <c r="E206" s="19">
        <f t="shared" si="7"/>
        <v>3.9032569179637058E-5</v>
      </c>
      <c r="F206" s="28">
        <f t="shared" si="8"/>
        <v>13391</v>
      </c>
      <c r="G206" s="28">
        <v>11594</v>
      </c>
      <c r="H206" s="28"/>
      <c r="I206" s="28">
        <v>1797</v>
      </c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18">
        <v>13391</v>
      </c>
    </row>
    <row r="207" spans="1:28" x14ac:dyDescent="0.25">
      <c r="A207" s="14">
        <v>200</v>
      </c>
      <c r="B207" s="26" t="s">
        <v>311</v>
      </c>
      <c r="C207" s="27" t="s">
        <v>51</v>
      </c>
      <c r="D207" s="18">
        <v>11410</v>
      </c>
      <c r="E207" s="19">
        <f t="shared" si="7"/>
        <v>3.5396726620541952E-5</v>
      </c>
      <c r="F207" s="28">
        <f t="shared" si="8"/>
        <v>12210</v>
      </c>
      <c r="G207" s="28">
        <v>10398</v>
      </c>
      <c r="H207" s="28">
        <v>46</v>
      </c>
      <c r="I207" s="28">
        <v>1766</v>
      </c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18">
        <v>12210</v>
      </c>
    </row>
    <row r="208" spans="1:28" x14ac:dyDescent="0.25">
      <c r="A208" s="14">
        <v>201</v>
      </c>
      <c r="B208" s="26" t="s">
        <v>312</v>
      </c>
      <c r="C208" s="27" t="s">
        <v>53</v>
      </c>
      <c r="D208" s="18">
        <v>11293</v>
      </c>
      <c r="E208" s="19">
        <f t="shared" si="7"/>
        <v>3.5033762815581089E-5</v>
      </c>
      <c r="F208" s="28">
        <f t="shared" si="8"/>
        <v>11874</v>
      </c>
      <c r="G208" s="28">
        <v>2098</v>
      </c>
      <c r="H208" s="28">
        <v>53</v>
      </c>
      <c r="I208" s="28">
        <v>222</v>
      </c>
      <c r="J208" s="28"/>
      <c r="K208" s="28"/>
      <c r="L208" s="28"/>
      <c r="M208" s="28"/>
      <c r="N208" s="28">
        <v>1</v>
      </c>
      <c r="O208" s="28">
        <v>7</v>
      </c>
      <c r="P208" s="28"/>
      <c r="Q208" s="28"/>
      <c r="R208" s="28">
        <v>1</v>
      </c>
      <c r="S208" s="28">
        <v>9492</v>
      </c>
      <c r="T208" s="28"/>
      <c r="U208" s="28"/>
      <c r="V208" s="28"/>
      <c r="W208" s="28"/>
      <c r="X208" s="28"/>
      <c r="Y208" s="28"/>
      <c r="Z208" s="28"/>
      <c r="AA208" s="28"/>
      <c r="AB208" s="18">
        <v>11874</v>
      </c>
    </row>
    <row r="209" spans="1:28" x14ac:dyDescent="0.25">
      <c r="A209" s="14">
        <v>202</v>
      </c>
      <c r="B209" s="26" t="s">
        <v>313</v>
      </c>
      <c r="C209" s="27" t="s">
        <v>183</v>
      </c>
      <c r="D209" s="18">
        <v>11199</v>
      </c>
      <c r="E209" s="19">
        <f t="shared" si="7"/>
        <v>3.4742150869715098E-5</v>
      </c>
      <c r="F209" s="28">
        <f t="shared" si="8"/>
        <v>13240</v>
      </c>
      <c r="G209" s="28">
        <v>3997</v>
      </c>
      <c r="H209" s="28">
        <v>6364</v>
      </c>
      <c r="I209" s="28">
        <v>61</v>
      </c>
      <c r="J209" s="28">
        <v>61</v>
      </c>
      <c r="K209" s="28">
        <v>31</v>
      </c>
      <c r="L209" s="28"/>
      <c r="M209" s="28">
        <v>47</v>
      </c>
      <c r="N209" s="28">
        <v>2674</v>
      </c>
      <c r="O209" s="28">
        <v>5</v>
      </c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18">
        <v>13240</v>
      </c>
    </row>
    <row r="210" spans="1:28" x14ac:dyDescent="0.25">
      <c r="A210" s="14">
        <v>203</v>
      </c>
      <c r="B210" s="26" t="s">
        <v>314</v>
      </c>
      <c r="C210" s="27" t="s">
        <v>57</v>
      </c>
      <c r="D210" s="18">
        <v>10713</v>
      </c>
      <c r="E210" s="19">
        <f t="shared" si="7"/>
        <v>3.3234455064493067E-5</v>
      </c>
      <c r="F210" s="28">
        <f t="shared" si="8"/>
        <v>19479</v>
      </c>
      <c r="G210" s="28"/>
      <c r="H210" s="28"/>
      <c r="I210" s="28">
        <v>19479</v>
      </c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18">
        <v>19479</v>
      </c>
    </row>
    <row r="211" spans="1:28" x14ac:dyDescent="0.25">
      <c r="A211" s="14">
        <v>204</v>
      </c>
      <c r="B211" s="26" t="s">
        <v>315</v>
      </c>
      <c r="C211" s="27" t="s">
        <v>55</v>
      </c>
      <c r="D211" s="18">
        <v>10688</v>
      </c>
      <c r="E211" s="19">
        <f t="shared" si="7"/>
        <v>3.3156898695911687E-5</v>
      </c>
      <c r="F211" s="28">
        <f t="shared" si="8"/>
        <v>14893</v>
      </c>
      <c r="G211" s="28">
        <v>5453</v>
      </c>
      <c r="H211" s="28"/>
      <c r="I211" s="28">
        <v>9084</v>
      </c>
      <c r="J211" s="28">
        <v>356</v>
      </c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18">
        <v>14893</v>
      </c>
    </row>
    <row r="212" spans="1:28" x14ac:dyDescent="0.25">
      <c r="A212" s="14">
        <v>205</v>
      </c>
      <c r="B212" s="26" t="s">
        <v>316</v>
      </c>
      <c r="C212" s="27" t="s">
        <v>198</v>
      </c>
      <c r="D212" s="18">
        <v>9764</v>
      </c>
      <c r="E212" s="19">
        <f t="shared" si="7"/>
        <v>3.0290415313143874E-5</v>
      </c>
      <c r="F212" s="28">
        <f t="shared" si="8"/>
        <v>12786</v>
      </c>
      <c r="G212" s="28">
        <v>6024</v>
      </c>
      <c r="H212" s="28">
        <v>46</v>
      </c>
      <c r="I212" s="28">
        <v>6397</v>
      </c>
      <c r="J212" s="28">
        <v>136</v>
      </c>
      <c r="K212" s="28">
        <v>94</v>
      </c>
      <c r="L212" s="28"/>
      <c r="M212" s="28">
        <v>37</v>
      </c>
      <c r="N212" s="28">
        <v>52</v>
      </c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18">
        <v>12786</v>
      </c>
    </row>
    <row r="213" spans="1:28" x14ac:dyDescent="0.25">
      <c r="A213" s="14">
        <v>206</v>
      </c>
      <c r="B213" s="26" t="s">
        <v>317</v>
      </c>
      <c r="C213" s="27" t="s">
        <v>206</v>
      </c>
      <c r="D213" s="18">
        <v>9493</v>
      </c>
      <c r="E213" s="19">
        <f t="shared" si="7"/>
        <v>2.9449704277721711E-5</v>
      </c>
      <c r="F213" s="28">
        <f t="shared" si="8"/>
        <v>9493</v>
      </c>
      <c r="G213" s="28">
        <v>9493</v>
      </c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18">
        <v>9493</v>
      </c>
    </row>
    <row r="214" spans="1:28" x14ac:dyDescent="0.25">
      <c r="A214" s="14">
        <v>207</v>
      </c>
      <c r="B214" s="26" t="s">
        <v>318</v>
      </c>
      <c r="C214" s="27" t="s">
        <v>163</v>
      </c>
      <c r="D214" s="18">
        <v>9488</v>
      </c>
      <c r="E214" s="19">
        <f t="shared" si="7"/>
        <v>2.9434193004005437E-5</v>
      </c>
      <c r="F214" s="28">
        <f t="shared" si="8"/>
        <v>17349</v>
      </c>
      <c r="G214" s="28"/>
      <c r="H214" s="28"/>
      <c r="I214" s="28">
        <v>14498</v>
      </c>
      <c r="J214" s="28">
        <v>360</v>
      </c>
      <c r="K214" s="28">
        <v>133</v>
      </c>
      <c r="L214" s="28"/>
      <c r="M214" s="28">
        <v>13</v>
      </c>
      <c r="N214" s="28">
        <v>2345</v>
      </c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18">
        <v>17349</v>
      </c>
    </row>
    <row r="215" spans="1:28" x14ac:dyDescent="0.25">
      <c r="A215" s="14">
        <v>208</v>
      </c>
      <c r="B215" s="26" t="s">
        <v>319</v>
      </c>
      <c r="C215" s="27" t="s">
        <v>108</v>
      </c>
      <c r="D215" s="18">
        <v>9387</v>
      </c>
      <c r="E215" s="19">
        <f t="shared" si="7"/>
        <v>2.9120865274936661E-5</v>
      </c>
      <c r="F215" s="28">
        <f t="shared" si="8"/>
        <v>10771</v>
      </c>
      <c r="G215" s="28">
        <v>7634</v>
      </c>
      <c r="H215" s="28">
        <v>81</v>
      </c>
      <c r="I215" s="28">
        <v>3030</v>
      </c>
      <c r="J215" s="28"/>
      <c r="K215" s="28">
        <v>17</v>
      </c>
      <c r="L215" s="28"/>
      <c r="M215" s="28">
        <v>6</v>
      </c>
      <c r="N215" s="28">
        <v>3</v>
      </c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18">
        <v>10771</v>
      </c>
    </row>
    <row r="216" spans="1:28" x14ac:dyDescent="0.25">
      <c r="A216" s="14">
        <v>209</v>
      </c>
      <c r="B216" s="26" t="s">
        <v>320</v>
      </c>
      <c r="C216" s="27" t="s">
        <v>206</v>
      </c>
      <c r="D216" s="18">
        <v>9372</v>
      </c>
      <c r="E216" s="19">
        <f t="shared" si="7"/>
        <v>2.9074331453787831E-5</v>
      </c>
      <c r="F216" s="28">
        <f t="shared" si="8"/>
        <v>9372</v>
      </c>
      <c r="G216" s="28">
        <v>9372</v>
      </c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18">
        <v>9372</v>
      </c>
    </row>
    <row r="217" spans="1:28" x14ac:dyDescent="0.25">
      <c r="A217" s="14">
        <v>210</v>
      </c>
      <c r="B217" s="26" t="s">
        <v>321</v>
      </c>
      <c r="C217" s="27" t="s">
        <v>322</v>
      </c>
      <c r="D217" s="18">
        <v>9315</v>
      </c>
      <c r="E217" s="19">
        <f t="shared" si="7"/>
        <v>2.8897502933422286E-5</v>
      </c>
      <c r="F217" s="28">
        <f t="shared" si="8"/>
        <v>9510</v>
      </c>
      <c r="G217" s="28">
        <v>9069</v>
      </c>
      <c r="H217" s="28">
        <v>60</v>
      </c>
      <c r="I217" s="28"/>
      <c r="J217" s="28"/>
      <c r="K217" s="28"/>
      <c r="L217" s="28"/>
      <c r="M217" s="28">
        <v>10</v>
      </c>
      <c r="N217" s="28">
        <v>371</v>
      </c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18">
        <v>9510</v>
      </c>
    </row>
    <row r="218" spans="1:28" x14ac:dyDescent="0.25">
      <c r="A218" s="14">
        <v>211</v>
      </c>
      <c r="B218" s="26" t="s">
        <v>323</v>
      </c>
      <c r="C218" s="27" t="s">
        <v>61</v>
      </c>
      <c r="D218" s="18">
        <v>9263</v>
      </c>
      <c r="E218" s="19">
        <f t="shared" si="7"/>
        <v>2.8736185686773013E-5</v>
      </c>
      <c r="F218" s="28">
        <f t="shared" si="8"/>
        <v>11358</v>
      </c>
      <c r="G218" s="28">
        <v>6508</v>
      </c>
      <c r="H218" s="28"/>
      <c r="I218" s="28">
        <v>4118</v>
      </c>
      <c r="J218" s="28">
        <v>732</v>
      </c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18">
        <v>11358</v>
      </c>
    </row>
    <row r="219" spans="1:28" x14ac:dyDescent="0.25">
      <c r="A219" s="14">
        <v>212</v>
      </c>
      <c r="B219" s="26" t="s">
        <v>324</v>
      </c>
      <c r="C219" s="27" t="s">
        <v>81</v>
      </c>
      <c r="D219" s="18">
        <v>8866</v>
      </c>
      <c r="E219" s="19">
        <f t="shared" si="7"/>
        <v>2.7504590553700694E-5</v>
      </c>
      <c r="F219" s="28">
        <f t="shared" si="8"/>
        <v>10380</v>
      </c>
      <c r="G219" s="28">
        <v>6969</v>
      </c>
      <c r="H219" s="28"/>
      <c r="I219" s="28">
        <v>3241</v>
      </c>
      <c r="J219" s="28">
        <v>170</v>
      </c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18">
        <v>10380</v>
      </c>
    </row>
    <row r="220" spans="1:28" x14ac:dyDescent="0.25">
      <c r="A220" s="14">
        <v>213</v>
      </c>
      <c r="B220" s="26" t="s">
        <v>325</v>
      </c>
      <c r="C220" s="27" t="s">
        <v>55</v>
      </c>
      <c r="D220" s="18">
        <v>8843</v>
      </c>
      <c r="E220" s="19">
        <f t="shared" si="7"/>
        <v>2.7433238694605825E-5</v>
      </c>
      <c r="F220" s="28">
        <f t="shared" si="8"/>
        <v>9692</v>
      </c>
      <c r="G220" s="28">
        <v>7805</v>
      </c>
      <c r="H220" s="28"/>
      <c r="I220" s="28">
        <v>1887</v>
      </c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18">
        <v>9692</v>
      </c>
    </row>
    <row r="221" spans="1:28" x14ac:dyDescent="0.25">
      <c r="A221" s="14">
        <v>214</v>
      </c>
      <c r="B221" s="26" t="s">
        <v>326</v>
      </c>
      <c r="C221" s="27" t="s">
        <v>327</v>
      </c>
      <c r="D221" s="18">
        <v>8829</v>
      </c>
      <c r="E221" s="19">
        <f t="shared" si="7"/>
        <v>2.7389807128200252E-5</v>
      </c>
      <c r="F221" s="28">
        <f t="shared" si="8"/>
        <v>9855</v>
      </c>
      <c r="G221" s="28">
        <v>7553</v>
      </c>
      <c r="H221" s="28"/>
      <c r="I221" s="28">
        <v>2221</v>
      </c>
      <c r="J221" s="28">
        <v>81</v>
      </c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18">
        <v>9855</v>
      </c>
    </row>
    <row r="222" spans="1:28" x14ac:dyDescent="0.25">
      <c r="A222" s="14">
        <v>215</v>
      </c>
      <c r="B222" s="26" t="s">
        <v>328</v>
      </c>
      <c r="C222" s="27" t="s">
        <v>229</v>
      </c>
      <c r="D222" s="18">
        <v>8523</v>
      </c>
      <c r="E222" s="19">
        <f t="shared" si="7"/>
        <v>2.6440517176764157E-5</v>
      </c>
      <c r="F222" s="28">
        <f t="shared" si="8"/>
        <v>8523</v>
      </c>
      <c r="G222" s="28">
        <v>8523</v>
      </c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18">
        <v>8523</v>
      </c>
    </row>
    <row r="223" spans="1:28" x14ac:dyDescent="0.25">
      <c r="A223" s="14">
        <v>216</v>
      </c>
      <c r="B223" s="26" t="s">
        <v>329</v>
      </c>
      <c r="C223" s="27" t="s">
        <v>67</v>
      </c>
      <c r="D223" s="18">
        <v>8173</v>
      </c>
      <c r="E223" s="19">
        <f t="shared" si="7"/>
        <v>2.5354728016624834E-5</v>
      </c>
      <c r="F223" s="28">
        <f t="shared" si="8"/>
        <v>8173</v>
      </c>
      <c r="G223" s="28">
        <v>8173</v>
      </c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18">
        <v>8173</v>
      </c>
    </row>
    <row r="224" spans="1:28" x14ac:dyDescent="0.25">
      <c r="A224" s="14">
        <v>217</v>
      </c>
      <c r="B224" s="26" t="s">
        <v>330</v>
      </c>
      <c r="C224" s="27" t="s">
        <v>108</v>
      </c>
      <c r="D224" s="18">
        <v>8163</v>
      </c>
      <c r="E224" s="19">
        <f t="shared" si="7"/>
        <v>2.5323705469192281E-5</v>
      </c>
      <c r="F224" s="28">
        <f t="shared" si="8"/>
        <v>8163</v>
      </c>
      <c r="G224" s="28">
        <v>8163</v>
      </c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18">
        <v>8163</v>
      </c>
    </row>
    <row r="225" spans="1:28" x14ac:dyDescent="0.25">
      <c r="A225" s="14">
        <v>218</v>
      </c>
      <c r="B225" s="26" t="s">
        <v>331</v>
      </c>
      <c r="C225" s="27" t="s">
        <v>247</v>
      </c>
      <c r="D225" s="18">
        <v>7430</v>
      </c>
      <c r="E225" s="19">
        <f t="shared" si="7"/>
        <v>2.3049752742386214E-5</v>
      </c>
      <c r="F225" s="28">
        <f t="shared" si="8"/>
        <v>8443</v>
      </c>
      <c r="G225" s="28"/>
      <c r="H225" s="28"/>
      <c r="I225" s="28"/>
      <c r="J225" s="28"/>
      <c r="K225" s="28"/>
      <c r="L225" s="28"/>
      <c r="M225" s="28"/>
      <c r="N225" s="28"/>
      <c r="O225" s="28">
        <v>1</v>
      </c>
      <c r="P225" s="28"/>
      <c r="Q225" s="28"/>
      <c r="R225" s="28"/>
      <c r="S225" s="28"/>
      <c r="T225" s="28"/>
      <c r="U225" s="28"/>
      <c r="V225" s="28"/>
      <c r="W225" s="28"/>
      <c r="X225" s="28"/>
      <c r="Y225" s="28">
        <v>8442</v>
      </c>
      <c r="Z225" s="28"/>
      <c r="AA225" s="28"/>
      <c r="AB225" s="18">
        <v>8443</v>
      </c>
    </row>
    <row r="226" spans="1:28" x14ac:dyDescent="0.25">
      <c r="A226" s="14">
        <v>219</v>
      </c>
      <c r="B226" s="26" t="s">
        <v>332</v>
      </c>
      <c r="C226" s="27" t="s">
        <v>333</v>
      </c>
      <c r="D226" s="18">
        <v>7418</v>
      </c>
      <c r="E226" s="19">
        <f t="shared" si="7"/>
        <v>2.3012525685467151E-5</v>
      </c>
      <c r="F226" s="28">
        <f t="shared" si="8"/>
        <v>8622</v>
      </c>
      <c r="G226" s="28">
        <v>5902</v>
      </c>
      <c r="H226" s="28">
        <v>22</v>
      </c>
      <c r="I226" s="28">
        <v>2595</v>
      </c>
      <c r="J226" s="28">
        <v>103</v>
      </c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18">
        <v>8622</v>
      </c>
    </row>
    <row r="227" spans="1:28" x14ac:dyDescent="0.25">
      <c r="A227" s="14">
        <v>220</v>
      </c>
      <c r="B227" s="26" t="s">
        <v>334</v>
      </c>
      <c r="C227" s="27" t="s">
        <v>55</v>
      </c>
      <c r="D227" s="18">
        <v>7276</v>
      </c>
      <c r="E227" s="19">
        <f t="shared" si="7"/>
        <v>2.2572005511924911E-5</v>
      </c>
      <c r="F227" s="28">
        <f t="shared" si="8"/>
        <v>13229</v>
      </c>
      <c r="G227" s="28"/>
      <c r="H227" s="28"/>
      <c r="I227" s="28">
        <v>13229</v>
      </c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18">
        <v>13229</v>
      </c>
    </row>
    <row r="228" spans="1:28" x14ac:dyDescent="0.25">
      <c r="A228" s="14">
        <v>221</v>
      </c>
      <c r="B228" s="26" t="s">
        <v>335</v>
      </c>
      <c r="C228" s="27" t="s">
        <v>327</v>
      </c>
      <c r="D228" s="18">
        <v>7265</v>
      </c>
      <c r="E228" s="19">
        <f t="shared" si="7"/>
        <v>2.2537880709749102E-5</v>
      </c>
      <c r="F228" s="28">
        <f t="shared" si="8"/>
        <v>8209</v>
      </c>
      <c r="G228" s="28">
        <v>6068</v>
      </c>
      <c r="H228" s="28"/>
      <c r="I228" s="28">
        <v>1975</v>
      </c>
      <c r="J228" s="28">
        <v>166</v>
      </c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18">
        <v>8209</v>
      </c>
    </row>
    <row r="229" spans="1:28" x14ac:dyDescent="0.25">
      <c r="A229" s="14">
        <v>222</v>
      </c>
      <c r="B229" s="26" t="s">
        <v>336</v>
      </c>
      <c r="C229" s="27" t="s">
        <v>337</v>
      </c>
      <c r="D229" s="18">
        <v>7161</v>
      </c>
      <c r="E229" s="19">
        <f t="shared" si="7"/>
        <v>2.2215246216450562E-5</v>
      </c>
      <c r="F229" s="28">
        <f t="shared" si="8"/>
        <v>7161</v>
      </c>
      <c r="G229" s="28">
        <v>7161</v>
      </c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18">
        <v>7161</v>
      </c>
    </row>
    <row r="230" spans="1:28" x14ac:dyDescent="0.25">
      <c r="A230" s="14">
        <v>223</v>
      </c>
      <c r="B230" s="26" t="s">
        <v>338</v>
      </c>
      <c r="C230" s="27" t="s">
        <v>255</v>
      </c>
      <c r="D230" s="18">
        <v>6864</v>
      </c>
      <c r="E230" s="19">
        <f t="shared" si="7"/>
        <v>2.1293876557703762E-5</v>
      </c>
      <c r="F230" s="28">
        <f t="shared" si="8"/>
        <v>6889</v>
      </c>
      <c r="G230" s="28">
        <v>6796</v>
      </c>
      <c r="H230" s="28">
        <v>47</v>
      </c>
      <c r="I230" s="28">
        <v>43</v>
      </c>
      <c r="J230" s="28"/>
      <c r="K230" s="28"/>
      <c r="L230" s="28"/>
      <c r="M230" s="28"/>
      <c r="N230" s="28">
        <v>3</v>
      </c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18">
        <v>6889</v>
      </c>
    </row>
    <row r="231" spans="1:28" x14ac:dyDescent="0.25">
      <c r="A231" s="14">
        <v>224</v>
      </c>
      <c r="B231" s="26" t="s">
        <v>339</v>
      </c>
      <c r="C231" s="27" t="s">
        <v>105</v>
      </c>
      <c r="D231" s="18">
        <v>6524</v>
      </c>
      <c r="E231" s="19">
        <f t="shared" si="7"/>
        <v>2.0239109944996992E-5</v>
      </c>
      <c r="F231" s="28">
        <f t="shared" si="8"/>
        <v>6554</v>
      </c>
      <c r="G231" s="28">
        <v>6456</v>
      </c>
      <c r="H231" s="28">
        <v>46</v>
      </c>
      <c r="I231" s="28"/>
      <c r="J231" s="28"/>
      <c r="K231" s="28"/>
      <c r="L231" s="28"/>
      <c r="M231" s="28"/>
      <c r="N231" s="28">
        <v>52</v>
      </c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18">
        <v>6554</v>
      </c>
    </row>
    <row r="232" spans="1:28" x14ac:dyDescent="0.25">
      <c r="A232" s="14">
        <v>225</v>
      </c>
      <c r="B232" s="26" t="s">
        <v>340</v>
      </c>
      <c r="C232" s="27" t="s">
        <v>183</v>
      </c>
      <c r="D232" s="18">
        <v>6479</v>
      </c>
      <c r="E232" s="19">
        <f t="shared" si="7"/>
        <v>2.0099508481550507E-5</v>
      </c>
      <c r="F232" s="28">
        <f t="shared" si="8"/>
        <v>6479</v>
      </c>
      <c r="G232" s="28">
        <v>6479</v>
      </c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18">
        <v>6479</v>
      </c>
    </row>
    <row r="233" spans="1:28" x14ac:dyDescent="0.25">
      <c r="A233" s="14">
        <v>226</v>
      </c>
      <c r="B233" s="26" t="s">
        <v>341</v>
      </c>
      <c r="C233" s="27" t="s">
        <v>94</v>
      </c>
      <c r="D233" s="18">
        <v>6213</v>
      </c>
      <c r="E233" s="19">
        <f t="shared" si="7"/>
        <v>1.9274308719844623E-5</v>
      </c>
      <c r="F233" s="28">
        <f t="shared" si="8"/>
        <v>6214</v>
      </c>
      <c r="G233" s="28">
        <v>6210</v>
      </c>
      <c r="H233" s="28"/>
      <c r="I233" s="28"/>
      <c r="J233" s="28"/>
      <c r="K233" s="28"/>
      <c r="L233" s="28"/>
      <c r="M233" s="28"/>
      <c r="N233" s="28"/>
      <c r="O233" s="28">
        <v>4</v>
      </c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18">
        <v>6214</v>
      </c>
    </row>
    <row r="234" spans="1:28" x14ac:dyDescent="0.25">
      <c r="A234" s="14">
        <v>227</v>
      </c>
      <c r="B234" s="26" t="s">
        <v>342</v>
      </c>
      <c r="C234" s="27" t="s">
        <v>163</v>
      </c>
      <c r="D234" s="18">
        <v>5432</v>
      </c>
      <c r="E234" s="19">
        <f t="shared" si="7"/>
        <v>1.6851447765362303E-5</v>
      </c>
      <c r="F234" s="28">
        <f t="shared" si="8"/>
        <v>9877</v>
      </c>
      <c r="G234" s="28"/>
      <c r="H234" s="28"/>
      <c r="I234" s="28">
        <v>9877</v>
      </c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18">
        <v>9877</v>
      </c>
    </row>
    <row r="235" spans="1:28" x14ac:dyDescent="0.25">
      <c r="A235" s="14">
        <v>228</v>
      </c>
      <c r="B235" s="26" t="s">
        <v>343</v>
      </c>
      <c r="C235" s="27" t="s">
        <v>273</v>
      </c>
      <c r="D235" s="18">
        <v>5271</v>
      </c>
      <c r="E235" s="19">
        <f t="shared" si="7"/>
        <v>1.6351984751698215E-5</v>
      </c>
      <c r="F235" s="28">
        <f t="shared" si="8"/>
        <v>7992</v>
      </c>
      <c r="G235" s="28">
        <v>1907</v>
      </c>
      <c r="H235" s="28"/>
      <c r="I235" s="28">
        <v>5940</v>
      </c>
      <c r="J235" s="28">
        <v>145</v>
      </c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18">
        <v>7992</v>
      </c>
    </row>
    <row r="236" spans="1:28" x14ac:dyDescent="0.25">
      <c r="A236" s="14">
        <v>229</v>
      </c>
      <c r="B236" s="26" t="s">
        <v>344</v>
      </c>
      <c r="C236" s="27" t="s">
        <v>59</v>
      </c>
      <c r="D236" s="18">
        <v>4678</v>
      </c>
      <c r="E236" s="19">
        <f t="shared" si="7"/>
        <v>1.4512347688947875E-5</v>
      </c>
      <c r="F236" s="28">
        <f t="shared" si="8"/>
        <v>5417</v>
      </c>
      <c r="G236" s="28">
        <v>3733</v>
      </c>
      <c r="H236" s="28">
        <v>1</v>
      </c>
      <c r="I236" s="28">
        <v>1532</v>
      </c>
      <c r="J236" s="28">
        <v>133</v>
      </c>
      <c r="K236" s="28"/>
      <c r="L236" s="28"/>
      <c r="M236" s="28"/>
      <c r="N236" s="28">
        <v>14</v>
      </c>
      <c r="O236" s="28"/>
      <c r="P236" s="28"/>
      <c r="Q236" s="28"/>
      <c r="R236" s="28">
        <v>1</v>
      </c>
      <c r="S236" s="28">
        <v>3</v>
      </c>
      <c r="T236" s="28"/>
      <c r="U236" s="28"/>
      <c r="V236" s="28"/>
      <c r="W236" s="28"/>
      <c r="X236" s="28"/>
      <c r="Y236" s="28"/>
      <c r="Z236" s="28"/>
      <c r="AA236" s="28"/>
      <c r="AB236" s="18">
        <v>5417</v>
      </c>
    </row>
    <row r="237" spans="1:28" x14ac:dyDescent="0.25">
      <c r="A237" s="14">
        <v>230</v>
      </c>
      <c r="B237" s="26" t="s">
        <v>345</v>
      </c>
      <c r="C237" s="27" t="s">
        <v>94</v>
      </c>
      <c r="D237" s="18">
        <v>4221</v>
      </c>
      <c r="E237" s="19">
        <f t="shared" si="7"/>
        <v>1.3094617271280243E-5</v>
      </c>
      <c r="F237" s="28">
        <f t="shared" si="8"/>
        <v>4228</v>
      </c>
      <c r="G237" s="28">
        <v>4210</v>
      </c>
      <c r="H237" s="28"/>
      <c r="I237" s="28"/>
      <c r="J237" s="28">
        <v>17</v>
      </c>
      <c r="K237" s="28"/>
      <c r="L237" s="28"/>
      <c r="M237" s="28">
        <v>1</v>
      </c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18">
        <v>4228</v>
      </c>
    </row>
    <row r="238" spans="1:28" x14ac:dyDescent="0.25">
      <c r="A238" s="14">
        <v>231</v>
      </c>
      <c r="B238" s="26" t="s">
        <v>346</v>
      </c>
      <c r="C238" s="27" t="s">
        <v>67</v>
      </c>
      <c r="D238" s="18">
        <v>4153</v>
      </c>
      <c r="E238" s="19">
        <f t="shared" si="7"/>
        <v>1.2883663948738889E-5</v>
      </c>
      <c r="F238" s="28">
        <f t="shared" si="8"/>
        <v>7538</v>
      </c>
      <c r="G238" s="28"/>
      <c r="H238" s="28"/>
      <c r="I238" s="28">
        <v>7483</v>
      </c>
      <c r="J238" s="28">
        <v>55</v>
      </c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18">
        <v>7538</v>
      </c>
    </row>
    <row r="239" spans="1:28" x14ac:dyDescent="0.25">
      <c r="A239" s="14">
        <v>232</v>
      </c>
      <c r="B239" s="26" t="s">
        <v>347</v>
      </c>
      <c r="C239" s="27" t="s">
        <v>57</v>
      </c>
      <c r="D239" s="18">
        <v>3985</v>
      </c>
      <c r="E239" s="19">
        <f t="shared" si="7"/>
        <v>1.2362485151872013E-5</v>
      </c>
      <c r="F239" s="28">
        <f t="shared" si="8"/>
        <v>3985</v>
      </c>
      <c r="G239" s="28">
        <v>3985</v>
      </c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18">
        <v>3985</v>
      </c>
    </row>
    <row r="240" spans="1:28" x14ac:dyDescent="0.25">
      <c r="A240" s="14">
        <v>233</v>
      </c>
      <c r="B240" s="26" t="s">
        <v>348</v>
      </c>
      <c r="C240" s="27" t="s">
        <v>154</v>
      </c>
      <c r="D240" s="18">
        <v>3965</v>
      </c>
      <c r="E240" s="19">
        <f t="shared" si="7"/>
        <v>1.2300440057006909E-5</v>
      </c>
      <c r="F240" s="28">
        <f t="shared" si="8"/>
        <v>4446</v>
      </c>
      <c r="G240" s="28">
        <v>3363</v>
      </c>
      <c r="H240" s="28"/>
      <c r="I240" s="28">
        <v>1033</v>
      </c>
      <c r="J240" s="28">
        <v>50</v>
      </c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18">
        <v>4446</v>
      </c>
    </row>
    <row r="241" spans="1:28" x14ac:dyDescent="0.25">
      <c r="A241" s="14">
        <v>234</v>
      </c>
      <c r="B241" s="26" t="s">
        <v>349</v>
      </c>
      <c r="C241" s="27" t="s">
        <v>350</v>
      </c>
      <c r="D241" s="18">
        <v>3904</v>
      </c>
      <c r="E241" s="19">
        <f t="shared" si="7"/>
        <v>1.2111202517668342E-5</v>
      </c>
      <c r="F241" s="28">
        <f t="shared" si="8"/>
        <v>4389</v>
      </c>
      <c r="G241" s="28">
        <v>3202</v>
      </c>
      <c r="H241" s="28">
        <v>46</v>
      </c>
      <c r="I241" s="28">
        <v>595</v>
      </c>
      <c r="J241" s="28">
        <v>368</v>
      </c>
      <c r="K241" s="28">
        <v>89</v>
      </c>
      <c r="L241" s="28"/>
      <c r="M241" s="28">
        <v>37</v>
      </c>
      <c r="N241" s="28">
        <v>52</v>
      </c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18">
        <v>4389</v>
      </c>
    </row>
    <row r="242" spans="1:28" x14ac:dyDescent="0.25">
      <c r="A242" s="14">
        <v>235</v>
      </c>
      <c r="B242" s="26" t="s">
        <v>351</v>
      </c>
      <c r="C242" s="27" t="s">
        <v>161</v>
      </c>
      <c r="D242" s="18">
        <v>3679</v>
      </c>
      <c r="E242" s="19">
        <f t="shared" si="7"/>
        <v>1.1413195200435919E-5</v>
      </c>
      <c r="F242" s="28">
        <f t="shared" si="8"/>
        <v>4083</v>
      </c>
      <c r="G242" s="28">
        <v>3120</v>
      </c>
      <c r="H242" s="28">
        <v>46</v>
      </c>
      <c r="I242" s="28">
        <v>736</v>
      </c>
      <c r="J242" s="28">
        <v>127</v>
      </c>
      <c r="K242" s="28"/>
      <c r="L242" s="28"/>
      <c r="M242" s="28"/>
      <c r="N242" s="28">
        <v>53</v>
      </c>
      <c r="O242" s="28">
        <v>1</v>
      </c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18">
        <v>4083</v>
      </c>
    </row>
    <row r="243" spans="1:28" x14ac:dyDescent="0.25">
      <c r="A243" s="14">
        <v>236</v>
      </c>
      <c r="B243" s="26" t="s">
        <v>352</v>
      </c>
      <c r="C243" s="27" t="s">
        <v>59</v>
      </c>
      <c r="D243" s="18">
        <v>3331</v>
      </c>
      <c r="E243" s="19">
        <f t="shared" si="7"/>
        <v>1.0333610549783105E-5</v>
      </c>
      <c r="F243" s="28">
        <f t="shared" si="8"/>
        <v>3339</v>
      </c>
      <c r="G243" s="28">
        <v>3258</v>
      </c>
      <c r="H243" s="28">
        <v>81</v>
      </c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18">
        <v>3339</v>
      </c>
    </row>
    <row r="244" spans="1:28" x14ac:dyDescent="0.25">
      <c r="A244" s="14">
        <v>237</v>
      </c>
      <c r="B244" s="26" t="s">
        <v>353</v>
      </c>
      <c r="C244" s="27" t="s">
        <v>354</v>
      </c>
      <c r="D244" s="18">
        <v>3318</v>
      </c>
      <c r="E244" s="19">
        <f t="shared" si="7"/>
        <v>1.0293281238120789E-5</v>
      </c>
      <c r="F244" s="28">
        <f t="shared" si="8"/>
        <v>3318</v>
      </c>
      <c r="G244" s="28">
        <v>3318</v>
      </c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18">
        <v>3318</v>
      </c>
    </row>
    <row r="245" spans="1:28" x14ac:dyDescent="0.25">
      <c r="A245" s="14">
        <v>238</v>
      </c>
      <c r="B245" s="26" t="s">
        <v>355</v>
      </c>
      <c r="C245" s="27" t="s">
        <v>263</v>
      </c>
      <c r="D245" s="18">
        <v>3195</v>
      </c>
      <c r="E245" s="19">
        <f t="shared" si="7"/>
        <v>9.9117039047003972E-6</v>
      </c>
      <c r="F245" s="28">
        <f t="shared" si="8"/>
        <v>5810</v>
      </c>
      <c r="G245" s="28"/>
      <c r="H245" s="28"/>
      <c r="I245" s="28">
        <v>5808</v>
      </c>
      <c r="J245" s="28"/>
      <c r="K245" s="28"/>
      <c r="L245" s="28"/>
      <c r="M245" s="28"/>
      <c r="N245" s="28"/>
      <c r="O245" s="28">
        <v>2</v>
      </c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18">
        <v>5810</v>
      </c>
    </row>
    <row r="246" spans="1:28" x14ac:dyDescent="0.25">
      <c r="A246" s="14">
        <v>239</v>
      </c>
      <c r="B246" s="26" t="s">
        <v>356</v>
      </c>
      <c r="C246" s="27" t="s">
        <v>61</v>
      </c>
      <c r="D246" s="18">
        <v>2777</v>
      </c>
      <c r="E246" s="19">
        <f t="shared" si="7"/>
        <v>8.6149614220197186E-6</v>
      </c>
      <c r="F246" s="28">
        <f t="shared" si="8"/>
        <v>4872</v>
      </c>
      <c r="G246" s="28">
        <v>23</v>
      </c>
      <c r="H246" s="28"/>
      <c r="I246" s="28">
        <v>4117</v>
      </c>
      <c r="J246" s="28">
        <v>732</v>
      </c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18">
        <v>4872</v>
      </c>
    </row>
    <row r="247" spans="1:28" x14ac:dyDescent="0.25">
      <c r="A247" s="14">
        <v>240</v>
      </c>
      <c r="B247" s="26" t="s">
        <v>357</v>
      </c>
      <c r="C247" s="27" t="s">
        <v>206</v>
      </c>
      <c r="D247" s="18">
        <v>2691</v>
      </c>
      <c r="E247" s="19">
        <f t="shared" si="7"/>
        <v>8.3481675140997717E-6</v>
      </c>
      <c r="F247" s="28">
        <f t="shared" si="8"/>
        <v>2864</v>
      </c>
      <c r="G247" s="28">
        <v>2463</v>
      </c>
      <c r="H247" s="28"/>
      <c r="I247" s="28">
        <v>338</v>
      </c>
      <c r="J247" s="28">
        <v>63</v>
      </c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18">
        <v>2864</v>
      </c>
    </row>
    <row r="248" spans="1:28" x14ac:dyDescent="0.25">
      <c r="A248" s="14">
        <v>241</v>
      </c>
      <c r="B248" s="26" t="s">
        <v>358</v>
      </c>
      <c r="C248" s="27" t="s">
        <v>227</v>
      </c>
      <c r="D248" s="18">
        <v>2630</v>
      </c>
      <c r="E248" s="19">
        <f t="shared" si="7"/>
        <v>8.1589299747612027E-6</v>
      </c>
      <c r="F248" s="28">
        <f t="shared" si="8"/>
        <v>2854</v>
      </c>
      <c r="G248" s="28">
        <v>2347</v>
      </c>
      <c r="H248" s="28"/>
      <c r="I248" s="28"/>
      <c r="J248" s="28"/>
      <c r="K248" s="28">
        <v>493</v>
      </c>
      <c r="L248" s="28"/>
      <c r="M248" s="28">
        <v>1</v>
      </c>
      <c r="N248" s="28"/>
      <c r="O248" s="28">
        <v>10</v>
      </c>
      <c r="P248" s="28">
        <v>3</v>
      </c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18">
        <v>2854</v>
      </c>
    </row>
    <row r="249" spans="1:28" x14ac:dyDescent="0.25">
      <c r="A249" s="14">
        <v>242</v>
      </c>
      <c r="B249" s="26" t="s">
        <v>359</v>
      </c>
      <c r="C249" s="27" t="s">
        <v>360</v>
      </c>
      <c r="D249" s="18">
        <v>2602</v>
      </c>
      <c r="E249" s="19">
        <f t="shared" si="7"/>
        <v>8.0720668419500572E-6</v>
      </c>
      <c r="F249" s="28">
        <f t="shared" si="8"/>
        <v>2602</v>
      </c>
      <c r="G249" s="28">
        <v>2602</v>
      </c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18">
        <v>2602</v>
      </c>
    </row>
    <row r="250" spans="1:28" x14ac:dyDescent="0.25">
      <c r="A250" s="14">
        <v>243</v>
      </c>
      <c r="B250" s="26" t="s">
        <v>361</v>
      </c>
      <c r="C250" s="27" t="s">
        <v>59</v>
      </c>
      <c r="D250" s="18">
        <v>2327</v>
      </c>
      <c r="E250" s="19">
        <f t="shared" si="7"/>
        <v>7.2189467875548744E-6</v>
      </c>
      <c r="F250" s="28">
        <f t="shared" si="8"/>
        <v>4180</v>
      </c>
      <c r="G250" s="28"/>
      <c r="H250" s="28"/>
      <c r="I250" s="28">
        <v>4002</v>
      </c>
      <c r="J250" s="28"/>
      <c r="K250" s="28"/>
      <c r="L250" s="28"/>
      <c r="M250" s="28"/>
      <c r="N250" s="28"/>
      <c r="O250" s="28">
        <v>178</v>
      </c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18">
        <v>4180</v>
      </c>
    </row>
    <row r="251" spans="1:28" x14ac:dyDescent="0.25">
      <c r="A251" s="14">
        <v>244</v>
      </c>
      <c r="B251" s="26" t="s">
        <v>362</v>
      </c>
      <c r="C251" s="27" t="s">
        <v>263</v>
      </c>
      <c r="D251" s="18">
        <v>2173</v>
      </c>
      <c r="E251" s="19">
        <f t="shared" si="7"/>
        <v>6.7411995570935725E-6</v>
      </c>
      <c r="F251" s="28">
        <f t="shared" si="8"/>
        <v>3951</v>
      </c>
      <c r="G251" s="28"/>
      <c r="H251" s="28"/>
      <c r="I251" s="28">
        <v>3951</v>
      </c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18">
        <v>3951</v>
      </c>
    </row>
    <row r="252" spans="1:28" x14ac:dyDescent="0.25">
      <c r="A252" s="14">
        <v>245</v>
      </c>
      <c r="B252" s="26" t="s">
        <v>363</v>
      </c>
      <c r="C252" s="27" t="s">
        <v>96</v>
      </c>
      <c r="D252" s="18">
        <v>2113</v>
      </c>
      <c r="E252" s="19">
        <f t="shared" si="7"/>
        <v>6.5550642724982596E-6</v>
      </c>
      <c r="F252" s="28">
        <f t="shared" si="8"/>
        <v>2351</v>
      </c>
      <c r="G252" s="28"/>
      <c r="H252" s="28">
        <v>2336</v>
      </c>
      <c r="I252" s="28"/>
      <c r="J252" s="28"/>
      <c r="K252" s="28"/>
      <c r="L252" s="28"/>
      <c r="M252" s="28"/>
      <c r="N252" s="28"/>
      <c r="O252" s="28">
        <v>15</v>
      </c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18">
        <v>2351</v>
      </c>
    </row>
    <row r="253" spans="1:28" x14ac:dyDescent="0.25">
      <c r="A253" s="14">
        <v>246</v>
      </c>
      <c r="B253" s="26" t="s">
        <v>364</v>
      </c>
      <c r="C253" s="27" t="s">
        <v>143</v>
      </c>
      <c r="D253" s="18">
        <v>1633</v>
      </c>
      <c r="E253" s="19">
        <f t="shared" si="7"/>
        <v>5.0659819957357585E-6</v>
      </c>
      <c r="F253" s="28">
        <f t="shared" si="8"/>
        <v>1633</v>
      </c>
      <c r="G253" s="28">
        <v>1633</v>
      </c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18">
        <v>1633</v>
      </c>
    </row>
    <row r="254" spans="1:28" x14ac:dyDescent="0.25">
      <c r="A254" s="14">
        <v>247</v>
      </c>
      <c r="B254" s="26" t="s">
        <v>365</v>
      </c>
      <c r="C254" s="27" t="s">
        <v>118</v>
      </c>
      <c r="D254" s="18">
        <v>1633</v>
      </c>
      <c r="E254" s="19">
        <f t="shared" si="7"/>
        <v>5.0659819957357585E-6</v>
      </c>
      <c r="F254" s="28">
        <f t="shared" si="8"/>
        <v>1633</v>
      </c>
      <c r="G254" s="28">
        <v>1633</v>
      </c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18">
        <v>1633</v>
      </c>
    </row>
    <row r="255" spans="1:28" x14ac:dyDescent="0.25">
      <c r="A255" s="14">
        <v>248</v>
      </c>
      <c r="B255" s="26" t="s">
        <v>366</v>
      </c>
      <c r="C255" s="27" t="s">
        <v>181</v>
      </c>
      <c r="D255" s="18">
        <v>1460</v>
      </c>
      <c r="E255" s="19">
        <f t="shared" si="7"/>
        <v>4.5292919251526068E-6</v>
      </c>
      <c r="F255" s="28">
        <f t="shared" si="8"/>
        <v>1470</v>
      </c>
      <c r="G255" s="28">
        <v>1369</v>
      </c>
      <c r="H255" s="28">
        <v>101</v>
      </c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18">
        <v>1470</v>
      </c>
    </row>
    <row r="256" spans="1:28" x14ac:dyDescent="0.25">
      <c r="A256" s="14">
        <v>249</v>
      </c>
      <c r="B256" s="26" t="s">
        <v>367</v>
      </c>
      <c r="C256" s="27" t="s">
        <v>96</v>
      </c>
      <c r="D256" s="18">
        <v>1407</v>
      </c>
      <c r="E256" s="19">
        <f t="shared" si="7"/>
        <v>4.3648724237600807E-6</v>
      </c>
      <c r="F256" s="28">
        <f t="shared" si="8"/>
        <v>2559</v>
      </c>
      <c r="G256" s="28"/>
      <c r="H256" s="28"/>
      <c r="I256" s="28">
        <v>2559</v>
      </c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18">
        <v>2559</v>
      </c>
    </row>
    <row r="257" spans="1:28" x14ac:dyDescent="0.25">
      <c r="A257" s="14">
        <v>250</v>
      </c>
      <c r="B257" s="26" t="s">
        <v>368</v>
      </c>
      <c r="C257" s="27" t="s">
        <v>81</v>
      </c>
      <c r="D257" s="18">
        <v>1339</v>
      </c>
      <c r="E257" s="19">
        <f t="shared" si="7"/>
        <v>4.1539191012187267E-6</v>
      </c>
      <c r="F257" s="28">
        <f t="shared" si="8"/>
        <v>1475</v>
      </c>
      <c r="G257" s="28">
        <v>1164</v>
      </c>
      <c r="H257" s="28"/>
      <c r="I257" s="28">
        <v>281</v>
      </c>
      <c r="J257" s="28">
        <v>30</v>
      </c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18">
        <v>1475</v>
      </c>
    </row>
    <row r="258" spans="1:28" x14ac:dyDescent="0.25">
      <c r="A258" s="14">
        <v>251</v>
      </c>
      <c r="B258" s="26" t="s">
        <v>369</v>
      </c>
      <c r="C258" s="27" t="s">
        <v>150</v>
      </c>
      <c r="D258" s="18">
        <v>1262</v>
      </c>
      <c r="E258" s="19">
        <f t="shared" si="7"/>
        <v>3.9150454859880753E-6</v>
      </c>
      <c r="F258" s="28">
        <f t="shared" si="8"/>
        <v>1262</v>
      </c>
      <c r="G258" s="28">
        <v>1262</v>
      </c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18">
        <v>1262</v>
      </c>
    </row>
    <row r="259" spans="1:28" x14ac:dyDescent="0.25">
      <c r="A259" s="14">
        <v>252</v>
      </c>
      <c r="B259" s="26" t="s">
        <v>370</v>
      </c>
      <c r="C259" s="27" t="s">
        <v>190</v>
      </c>
      <c r="D259" s="18">
        <v>1165</v>
      </c>
      <c r="E259" s="19">
        <f t="shared" si="7"/>
        <v>3.6141267758923201E-6</v>
      </c>
      <c r="F259" s="28">
        <f t="shared" si="8"/>
        <v>2119</v>
      </c>
      <c r="G259" s="28"/>
      <c r="H259" s="28"/>
      <c r="I259" s="28">
        <v>2119</v>
      </c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18">
        <v>2119</v>
      </c>
    </row>
    <row r="260" spans="1:28" x14ac:dyDescent="0.25">
      <c r="A260" s="14">
        <v>253</v>
      </c>
      <c r="B260" s="26" t="s">
        <v>371</v>
      </c>
      <c r="C260" s="27" t="s">
        <v>59</v>
      </c>
      <c r="D260" s="18">
        <v>1021</v>
      </c>
      <c r="E260" s="19">
        <f t="shared" si="7"/>
        <v>3.1674020928635699E-6</v>
      </c>
      <c r="F260" s="28">
        <f t="shared" si="8"/>
        <v>1022</v>
      </c>
      <c r="G260" s="28">
        <v>1020</v>
      </c>
      <c r="H260" s="28"/>
      <c r="I260" s="28"/>
      <c r="J260" s="28"/>
      <c r="K260" s="28"/>
      <c r="L260" s="28"/>
      <c r="M260" s="28"/>
      <c r="N260" s="28"/>
      <c r="O260" s="28">
        <v>2</v>
      </c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18">
        <v>1022</v>
      </c>
    </row>
    <row r="261" spans="1:28" x14ac:dyDescent="0.25">
      <c r="A261" s="14">
        <v>254</v>
      </c>
      <c r="B261" s="26" t="s">
        <v>372</v>
      </c>
      <c r="C261" s="27" t="s">
        <v>51</v>
      </c>
      <c r="D261" s="18">
        <v>871</v>
      </c>
      <c r="E261" s="19">
        <f t="shared" si="7"/>
        <v>2.7020638813752882E-6</v>
      </c>
      <c r="F261" s="28">
        <f t="shared" si="8"/>
        <v>871</v>
      </c>
      <c r="G261" s="28">
        <v>871</v>
      </c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18">
        <v>871</v>
      </c>
    </row>
    <row r="262" spans="1:28" x14ac:dyDescent="0.25">
      <c r="A262" s="14">
        <v>255</v>
      </c>
      <c r="B262" s="26" t="s">
        <v>373</v>
      </c>
      <c r="C262" s="27" t="s">
        <v>247</v>
      </c>
      <c r="D262" s="18">
        <v>867</v>
      </c>
      <c r="E262" s="19">
        <f t="shared" si="7"/>
        <v>2.6896548624022672E-6</v>
      </c>
      <c r="F262" s="28">
        <f t="shared" si="8"/>
        <v>867</v>
      </c>
      <c r="G262" s="28">
        <v>867</v>
      </c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18">
        <v>867</v>
      </c>
    </row>
    <row r="263" spans="1:28" x14ac:dyDescent="0.25">
      <c r="A263" s="14">
        <v>256</v>
      </c>
      <c r="B263" s="26" t="s">
        <v>374</v>
      </c>
      <c r="C263" s="27" t="s">
        <v>92</v>
      </c>
      <c r="D263" s="18">
        <v>867</v>
      </c>
      <c r="E263" s="19">
        <f t="shared" si="7"/>
        <v>2.6896548624022672E-6</v>
      </c>
      <c r="F263" s="28">
        <f t="shared" si="8"/>
        <v>867</v>
      </c>
      <c r="G263" s="28">
        <v>867</v>
      </c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18">
        <v>867</v>
      </c>
    </row>
    <row r="264" spans="1:28" x14ac:dyDescent="0.25">
      <c r="A264" s="14">
        <v>257</v>
      </c>
      <c r="B264" s="26" t="s">
        <v>375</v>
      </c>
      <c r="C264" s="27" t="s">
        <v>376</v>
      </c>
      <c r="D264" s="18">
        <v>701</v>
      </c>
      <c r="E264" s="19">
        <f t="shared" ref="E264:E323" si="9">D264/$D$6</f>
        <v>2.1746805750219026E-6</v>
      </c>
      <c r="F264" s="28">
        <f t="shared" ref="F264:F323" si="10">SUM(G264:AA264)</f>
        <v>797</v>
      </c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>
        <v>797</v>
      </c>
      <c r="Z264" s="28"/>
      <c r="AA264" s="28"/>
      <c r="AB264" s="18">
        <v>797</v>
      </c>
    </row>
    <row r="265" spans="1:28" x14ac:dyDescent="0.25">
      <c r="A265" s="14">
        <v>258</v>
      </c>
      <c r="B265" s="26" t="s">
        <v>377</v>
      </c>
      <c r="C265" s="27" t="s">
        <v>53</v>
      </c>
      <c r="D265" s="18">
        <v>575</v>
      </c>
      <c r="E265" s="19">
        <f t="shared" si="9"/>
        <v>1.783796477371746E-6</v>
      </c>
      <c r="F265" s="28">
        <f t="shared" si="10"/>
        <v>575</v>
      </c>
      <c r="G265" s="28">
        <v>575</v>
      </c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18">
        <v>575</v>
      </c>
    </row>
    <row r="266" spans="1:28" x14ac:dyDescent="0.25">
      <c r="A266" s="14">
        <v>259</v>
      </c>
      <c r="B266" s="26" t="s">
        <v>378</v>
      </c>
      <c r="C266" s="27" t="s">
        <v>90</v>
      </c>
      <c r="D266" s="18">
        <v>568</v>
      </c>
      <c r="E266" s="19">
        <f t="shared" si="9"/>
        <v>1.7620806941689595E-6</v>
      </c>
      <c r="F266" s="28">
        <f t="shared" si="10"/>
        <v>568</v>
      </c>
      <c r="G266" s="28">
        <v>567</v>
      </c>
      <c r="H266" s="28"/>
      <c r="I266" s="28"/>
      <c r="J266" s="28"/>
      <c r="K266" s="28"/>
      <c r="L266" s="28"/>
      <c r="M266" s="28"/>
      <c r="N266" s="28"/>
      <c r="O266" s="28">
        <v>1</v>
      </c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18">
        <v>568</v>
      </c>
    </row>
    <row r="267" spans="1:28" x14ac:dyDescent="0.25">
      <c r="A267" s="14">
        <v>260</v>
      </c>
      <c r="B267" s="26" t="s">
        <v>379</v>
      </c>
      <c r="C267" s="27" t="s">
        <v>208</v>
      </c>
      <c r="D267" s="18">
        <v>551</v>
      </c>
      <c r="E267" s="19">
        <f t="shared" si="9"/>
        <v>1.7093423635336209E-6</v>
      </c>
      <c r="F267" s="28">
        <f t="shared" si="10"/>
        <v>776</v>
      </c>
      <c r="G267" s="28"/>
      <c r="H267" s="28"/>
      <c r="I267" s="28"/>
      <c r="J267" s="28"/>
      <c r="K267" s="28"/>
      <c r="L267" s="28"/>
      <c r="M267" s="28"/>
      <c r="N267" s="28"/>
      <c r="O267" s="28">
        <v>776</v>
      </c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18">
        <v>776</v>
      </c>
    </row>
    <row r="268" spans="1:28" x14ac:dyDescent="0.25">
      <c r="A268" s="14">
        <v>261</v>
      </c>
      <c r="B268" s="26" t="s">
        <v>380</v>
      </c>
      <c r="C268" s="27" t="s">
        <v>150</v>
      </c>
      <c r="D268" s="18">
        <v>449</v>
      </c>
      <c r="E268" s="19">
        <f t="shared" si="9"/>
        <v>1.3929123797215894E-6</v>
      </c>
      <c r="F268" s="28">
        <f t="shared" si="10"/>
        <v>451</v>
      </c>
      <c r="G268" s="28">
        <v>447</v>
      </c>
      <c r="H268" s="28"/>
      <c r="I268" s="28">
        <v>4</v>
      </c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18">
        <v>451</v>
      </c>
    </row>
    <row r="269" spans="1:28" x14ac:dyDescent="0.25">
      <c r="A269" s="14">
        <v>262</v>
      </c>
      <c r="B269" s="26" t="s">
        <v>381</v>
      </c>
      <c r="C269" s="27" t="s">
        <v>57</v>
      </c>
      <c r="D269" s="18">
        <v>408</v>
      </c>
      <c r="E269" s="19">
        <f t="shared" si="9"/>
        <v>1.2657199352481258E-6</v>
      </c>
      <c r="F269" s="28">
        <f t="shared" si="10"/>
        <v>408</v>
      </c>
      <c r="G269" s="28">
        <v>408</v>
      </c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18">
        <v>408</v>
      </c>
    </row>
    <row r="270" spans="1:28" x14ac:dyDescent="0.25">
      <c r="A270" s="14">
        <v>263</v>
      </c>
      <c r="B270" s="26" t="s">
        <v>382</v>
      </c>
      <c r="C270" s="27" t="s">
        <v>360</v>
      </c>
      <c r="D270" s="18">
        <v>377</v>
      </c>
      <c r="E270" s="19">
        <f t="shared" si="9"/>
        <v>1.1695500382072143E-6</v>
      </c>
      <c r="F270" s="28">
        <f t="shared" si="10"/>
        <v>382</v>
      </c>
      <c r="G270" s="28">
        <v>335</v>
      </c>
      <c r="H270" s="28">
        <v>47</v>
      </c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18">
        <v>382</v>
      </c>
    </row>
    <row r="271" spans="1:28" x14ac:dyDescent="0.25">
      <c r="A271" s="14">
        <v>264</v>
      </c>
      <c r="B271" s="26" t="s">
        <v>383</v>
      </c>
      <c r="C271" s="27" t="s">
        <v>57</v>
      </c>
      <c r="D271" s="18">
        <v>206</v>
      </c>
      <c r="E271" s="19">
        <f t="shared" si="9"/>
        <v>6.3906447711057332E-7</v>
      </c>
      <c r="F271" s="28">
        <f t="shared" si="10"/>
        <v>375</v>
      </c>
      <c r="G271" s="28"/>
      <c r="H271" s="28"/>
      <c r="I271" s="28">
        <v>375</v>
      </c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18">
        <v>375</v>
      </c>
    </row>
    <row r="272" spans="1:28" x14ac:dyDescent="0.25">
      <c r="A272" s="14">
        <v>265</v>
      </c>
      <c r="B272" s="26" t="s">
        <v>384</v>
      </c>
      <c r="C272" s="27" t="s">
        <v>385</v>
      </c>
      <c r="D272" s="18">
        <v>199</v>
      </c>
      <c r="E272" s="19">
        <f t="shared" si="9"/>
        <v>6.1734869390778684E-7</v>
      </c>
      <c r="F272" s="28">
        <f t="shared" si="10"/>
        <v>283</v>
      </c>
      <c r="G272" s="28">
        <v>112</v>
      </c>
      <c r="H272" s="28"/>
      <c r="I272" s="28"/>
      <c r="J272" s="28"/>
      <c r="K272" s="28"/>
      <c r="L272" s="28"/>
      <c r="M272" s="28"/>
      <c r="N272" s="28">
        <v>171</v>
      </c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18">
        <v>283</v>
      </c>
    </row>
    <row r="273" spans="1:28" x14ac:dyDescent="0.25">
      <c r="A273" s="14">
        <v>266</v>
      </c>
      <c r="B273" s="26" t="s">
        <v>386</v>
      </c>
      <c r="C273" s="27" t="s">
        <v>385</v>
      </c>
      <c r="D273" s="18">
        <v>194</v>
      </c>
      <c r="E273" s="19">
        <f t="shared" si="9"/>
        <v>6.0183742019151077E-7</v>
      </c>
      <c r="F273" s="28">
        <f t="shared" si="10"/>
        <v>194</v>
      </c>
      <c r="G273" s="28">
        <v>194</v>
      </c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18">
        <v>194</v>
      </c>
    </row>
    <row r="274" spans="1:28" x14ac:dyDescent="0.25">
      <c r="A274" s="14">
        <v>267</v>
      </c>
      <c r="B274" s="26" t="s">
        <v>387</v>
      </c>
      <c r="C274" s="27" t="s">
        <v>388</v>
      </c>
      <c r="D274" s="18">
        <v>190</v>
      </c>
      <c r="E274" s="19">
        <f t="shared" si="9"/>
        <v>5.8942840121848995E-7</v>
      </c>
      <c r="F274" s="28">
        <f t="shared" si="10"/>
        <v>289</v>
      </c>
      <c r="G274" s="28"/>
      <c r="H274" s="28">
        <v>46</v>
      </c>
      <c r="I274" s="28">
        <v>116</v>
      </c>
      <c r="J274" s="28">
        <v>127</v>
      </c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18">
        <v>289</v>
      </c>
    </row>
    <row r="275" spans="1:28" x14ac:dyDescent="0.25">
      <c r="A275" s="14">
        <v>268</v>
      </c>
      <c r="B275" s="26" t="s">
        <v>389</v>
      </c>
      <c r="C275" s="27" t="s">
        <v>390</v>
      </c>
      <c r="D275" s="18">
        <v>154</v>
      </c>
      <c r="E275" s="19">
        <f t="shared" si="9"/>
        <v>4.7774723046130241E-7</v>
      </c>
      <c r="F275" s="28">
        <f t="shared" si="10"/>
        <v>217</v>
      </c>
      <c r="G275" s="28"/>
      <c r="H275" s="28"/>
      <c r="I275" s="28"/>
      <c r="J275" s="28"/>
      <c r="K275" s="28"/>
      <c r="L275" s="28"/>
      <c r="M275" s="28"/>
      <c r="N275" s="28"/>
      <c r="O275" s="28">
        <v>215</v>
      </c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>
        <v>2</v>
      </c>
      <c r="AA275" s="28"/>
      <c r="AB275" s="18">
        <v>217</v>
      </c>
    </row>
    <row r="276" spans="1:28" x14ac:dyDescent="0.25">
      <c r="A276" s="14">
        <v>269</v>
      </c>
      <c r="B276" s="26" t="s">
        <v>391</v>
      </c>
      <c r="C276" s="27" t="s">
        <v>255</v>
      </c>
      <c r="D276" s="18">
        <v>126</v>
      </c>
      <c r="E276" s="19">
        <f t="shared" si="9"/>
        <v>3.908840976501565E-7</v>
      </c>
      <c r="F276" s="28">
        <f t="shared" si="10"/>
        <v>228</v>
      </c>
      <c r="G276" s="28"/>
      <c r="H276" s="28">
        <v>1</v>
      </c>
      <c r="I276" s="28">
        <v>226</v>
      </c>
      <c r="J276" s="28"/>
      <c r="K276" s="28"/>
      <c r="L276" s="28"/>
      <c r="M276" s="28"/>
      <c r="N276" s="28"/>
      <c r="O276" s="28">
        <v>1</v>
      </c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18">
        <v>228</v>
      </c>
    </row>
    <row r="277" spans="1:28" x14ac:dyDescent="0.25">
      <c r="A277" s="14">
        <v>270</v>
      </c>
      <c r="B277" s="26" t="s">
        <v>392</v>
      </c>
      <c r="C277" s="27" t="s">
        <v>273</v>
      </c>
      <c r="D277" s="18">
        <v>124</v>
      </c>
      <c r="E277" s="19">
        <f t="shared" si="9"/>
        <v>3.8467958816364609E-7</v>
      </c>
      <c r="F277" s="28">
        <f t="shared" si="10"/>
        <v>167</v>
      </c>
      <c r="G277" s="28"/>
      <c r="H277" s="28"/>
      <c r="I277" s="28"/>
      <c r="J277" s="28"/>
      <c r="K277" s="28">
        <v>114</v>
      </c>
      <c r="L277" s="28"/>
      <c r="M277" s="28">
        <v>15</v>
      </c>
      <c r="N277" s="28"/>
      <c r="O277" s="28"/>
      <c r="P277" s="28">
        <v>33</v>
      </c>
      <c r="Q277" s="28"/>
      <c r="R277" s="28"/>
      <c r="S277" s="28"/>
      <c r="T277" s="28">
        <v>5</v>
      </c>
      <c r="U277" s="28"/>
      <c r="V277" s="28"/>
      <c r="W277" s="28"/>
      <c r="X277" s="28"/>
      <c r="Y277" s="28"/>
      <c r="Z277" s="28"/>
      <c r="AA277" s="28"/>
      <c r="AB277" s="18">
        <v>167</v>
      </c>
    </row>
    <row r="278" spans="1:28" x14ac:dyDescent="0.25">
      <c r="A278" s="14">
        <v>271</v>
      </c>
      <c r="B278" s="26" t="s">
        <v>393</v>
      </c>
      <c r="C278" s="27" t="s">
        <v>108</v>
      </c>
      <c r="D278" s="18">
        <v>114</v>
      </c>
      <c r="E278" s="19">
        <f t="shared" si="9"/>
        <v>3.53657040731094E-7</v>
      </c>
      <c r="F278" s="28">
        <f t="shared" si="10"/>
        <v>160</v>
      </c>
      <c r="G278" s="28"/>
      <c r="H278" s="28"/>
      <c r="I278" s="28"/>
      <c r="J278" s="28"/>
      <c r="K278" s="28"/>
      <c r="L278" s="28"/>
      <c r="M278" s="28"/>
      <c r="N278" s="28"/>
      <c r="O278" s="28">
        <v>160</v>
      </c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18">
        <v>160</v>
      </c>
    </row>
    <row r="279" spans="1:28" x14ac:dyDescent="0.25">
      <c r="A279" s="14">
        <v>272</v>
      </c>
      <c r="B279" s="26" t="s">
        <v>394</v>
      </c>
      <c r="C279" s="27" t="s">
        <v>53</v>
      </c>
      <c r="D279" s="18">
        <v>97</v>
      </c>
      <c r="E279" s="19">
        <f t="shared" si="9"/>
        <v>3.0091871009575538E-7</v>
      </c>
      <c r="F279" s="28">
        <f t="shared" si="10"/>
        <v>100</v>
      </c>
      <c r="G279" s="28">
        <v>88</v>
      </c>
      <c r="H279" s="28">
        <v>8</v>
      </c>
      <c r="I279" s="28">
        <v>4</v>
      </c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18">
        <v>100</v>
      </c>
    </row>
    <row r="280" spans="1:28" x14ac:dyDescent="0.25">
      <c r="A280" s="14">
        <v>273</v>
      </c>
      <c r="B280" s="26" t="s">
        <v>395</v>
      </c>
      <c r="C280" s="27" t="s">
        <v>118</v>
      </c>
      <c r="D280" s="18">
        <v>55</v>
      </c>
      <c r="E280" s="19">
        <f t="shared" si="9"/>
        <v>1.7062401087903657E-7</v>
      </c>
      <c r="F280" s="28">
        <f t="shared" si="10"/>
        <v>78</v>
      </c>
      <c r="G280" s="28"/>
      <c r="H280" s="28"/>
      <c r="I280" s="28"/>
      <c r="J280" s="28"/>
      <c r="K280" s="28"/>
      <c r="L280" s="28">
        <v>3</v>
      </c>
      <c r="M280" s="28"/>
      <c r="N280" s="28"/>
      <c r="O280" s="28">
        <v>75</v>
      </c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18">
        <v>78</v>
      </c>
    </row>
    <row r="281" spans="1:28" x14ac:dyDescent="0.25">
      <c r="A281" s="14">
        <v>274</v>
      </c>
      <c r="B281" s="26" t="s">
        <v>396</v>
      </c>
      <c r="C281" s="27" t="s">
        <v>397</v>
      </c>
      <c r="D281" s="18">
        <v>52</v>
      </c>
      <c r="E281" s="19">
        <f t="shared" si="9"/>
        <v>1.6131724664927093E-7</v>
      </c>
      <c r="F281" s="28">
        <f t="shared" si="10"/>
        <v>52</v>
      </c>
      <c r="G281" s="28">
        <v>52</v>
      </c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18">
        <v>52</v>
      </c>
    </row>
    <row r="282" spans="1:28" x14ac:dyDescent="0.25">
      <c r="A282" s="14">
        <v>275</v>
      </c>
      <c r="B282" s="26" t="s">
        <v>398</v>
      </c>
      <c r="C282" s="27" t="s">
        <v>247</v>
      </c>
      <c r="D282" s="18">
        <v>47</v>
      </c>
      <c r="E282" s="19">
        <f t="shared" si="9"/>
        <v>1.4580597293299489E-7</v>
      </c>
      <c r="F282" s="28">
        <f t="shared" si="10"/>
        <v>66</v>
      </c>
      <c r="G282" s="28"/>
      <c r="H282" s="28"/>
      <c r="I282" s="28"/>
      <c r="J282" s="28"/>
      <c r="K282" s="28"/>
      <c r="L282" s="28"/>
      <c r="M282" s="28"/>
      <c r="N282" s="28"/>
      <c r="O282" s="28">
        <v>66</v>
      </c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18">
        <v>66</v>
      </c>
    </row>
    <row r="283" spans="1:28" x14ac:dyDescent="0.25">
      <c r="A283" s="14">
        <v>276</v>
      </c>
      <c r="B283" s="26" t="s">
        <v>399</v>
      </c>
      <c r="C283" s="27" t="s">
        <v>238</v>
      </c>
      <c r="D283" s="18">
        <v>39</v>
      </c>
      <c r="E283" s="19">
        <f t="shared" si="9"/>
        <v>1.209879349869532E-7</v>
      </c>
      <c r="F283" s="28">
        <f t="shared" si="10"/>
        <v>55</v>
      </c>
      <c r="G283" s="28"/>
      <c r="H283" s="28"/>
      <c r="I283" s="28"/>
      <c r="J283" s="28"/>
      <c r="K283" s="28"/>
      <c r="L283" s="28"/>
      <c r="M283" s="28"/>
      <c r="N283" s="28"/>
      <c r="O283" s="28">
        <v>55</v>
      </c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18">
        <v>55</v>
      </c>
    </row>
    <row r="284" spans="1:28" x14ac:dyDescent="0.25">
      <c r="A284" s="14">
        <v>277</v>
      </c>
      <c r="B284" s="26" t="s">
        <v>400</v>
      </c>
      <c r="C284" s="27" t="s">
        <v>255</v>
      </c>
      <c r="D284" s="18">
        <v>36</v>
      </c>
      <c r="E284" s="19">
        <f t="shared" si="9"/>
        <v>1.1168117075718757E-7</v>
      </c>
      <c r="F284" s="28">
        <f t="shared" si="10"/>
        <v>65</v>
      </c>
      <c r="G284" s="28"/>
      <c r="H284" s="28"/>
      <c r="I284" s="28">
        <v>65</v>
      </c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18">
        <v>65</v>
      </c>
    </row>
    <row r="285" spans="1:28" x14ac:dyDescent="0.25">
      <c r="A285" s="14">
        <v>278</v>
      </c>
      <c r="B285" s="26" t="s">
        <v>401</v>
      </c>
      <c r="C285" s="27" t="s">
        <v>59</v>
      </c>
      <c r="D285" s="18">
        <v>28</v>
      </c>
      <c r="E285" s="19">
        <f t="shared" si="9"/>
        <v>8.6863132811145886E-8</v>
      </c>
      <c r="F285" s="28">
        <f t="shared" si="10"/>
        <v>40</v>
      </c>
      <c r="G285" s="28"/>
      <c r="H285" s="28"/>
      <c r="I285" s="28"/>
      <c r="J285" s="28"/>
      <c r="K285" s="28"/>
      <c r="L285" s="28"/>
      <c r="M285" s="28"/>
      <c r="N285" s="28"/>
      <c r="O285" s="28">
        <v>40</v>
      </c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18">
        <v>40</v>
      </c>
    </row>
    <row r="286" spans="1:28" x14ac:dyDescent="0.25">
      <c r="A286" s="14">
        <v>279</v>
      </c>
      <c r="B286" s="26" t="s">
        <v>402</v>
      </c>
      <c r="C286" s="27" t="s">
        <v>263</v>
      </c>
      <c r="D286" s="18">
        <v>19</v>
      </c>
      <c r="E286" s="19">
        <f t="shared" si="9"/>
        <v>5.8942840121848994E-8</v>
      </c>
      <c r="F286" s="28">
        <f t="shared" si="10"/>
        <v>145</v>
      </c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>
        <v>145</v>
      </c>
      <c r="X286" s="28"/>
      <c r="Y286" s="28"/>
      <c r="Z286" s="28"/>
      <c r="AA286" s="28"/>
      <c r="AB286" s="18">
        <v>145</v>
      </c>
    </row>
    <row r="287" spans="1:28" x14ac:dyDescent="0.25">
      <c r="A287" s="14">
        <v>280</v>
      </c>
      <c r="B287" s="26" t="s">
        <v>403</v>
      </c>
      <c r="C287" s="27" t="s">
        <v>154</v>
      </c>
      <c r="D287" s="18">
        <v>19</v>
      </c>
      <c r="E287" s="19">
        <f t="shared" si="9"/>
        <v>5.8942840121848994E-8</v>
      </c>
      <c r="F287" s="28">
        <f t="shared" si="10"/>
        <v>27</v>
      </c>
      <c r="G287" s="28"/>
      <c r="H287" s="28"/>
      <c r="I287" s="28"/>
      <c r="J287" s="28"/>
      <c r="K287" s="28"/>
      <c r="L287" s="28"/>
      <c r="M287" s="28"/>
      <c r="N287" s="28"/>
      <c r="O287" s="28">
        <v>27</v>
      </c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18">
        <v>27</v>
      </c>
    </row>
    <row r="288" spans="1:28" x14ac:dyDescent="0.25">
      <c r="A288" s="14">
        <v>281</v>
      </c>
      <c r="B288" s="26" t="s">
        <v>404</v>
      </c>
      <c r="C288" s="27" t="s">
        <v>263</v>
      </c>
      <c r="D288" s="18">
        <v>18</v>
      </c>
      <c r="E288" s="19">
        <f t="shared" si="9"/>
        <v>5.5840585378593784E-8</v>
      </c>
      <c r="F288" s="28">
        <f t="shared" si="10"/>
        <v>26</v>
      </c>
      <c r="G288" s="28"/>
      <c r="H288" s="28"/>
      <c r="I288" s="28"/>
      <c r="J288" s="28"/>
      <c r="K288" s="28"/>
      <c r="L288" s="28"/>
      <c r="M288" s="28"/>
      <c r="N288" s="28"/>
      <c r="O288" s="28">
        <v>26</v>
      </c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18">
        <v>26</v>
      </c>
    </row>
    <row r="289" spans="1:28" x14ac:dyDescent="0.25">
      <c r="A289" s="14">
        <v>282</v>
      </c>
      <c r="B289" s="26" t="s">
        <v>405</v>
      </c>
      <c r="C289" s="27" t="s">
        <v>76</v>
      </c>
      <c r="D289" s="18">
        <v>18</v>
      </c>
      <c r="E289" s="19">
        <f t="shared" si="9"/>
        <v>5.5840585378593784E-8</v>
      </c>
      <c r="F289" s="28">
        <f t="shared" si="10"/>
        <v>25</v>
      </c>
      <c r="G289" s="28"/>
      <c r="H289" s="28"/>
      <c r="I289" s="28"/>
      <c r="J289" s="28"/>
      <c r="K289" s="28"/>
      <c r="L289" s="28"/>
      <c r="M289" s="28"/>
      <c r="N289" s="28"/>
      <c r="O289" s="28">
        <v>25</v>
      </c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18">
        <v>25</v>
      </c>
    </row>
    <row r="290" spans="1:28" x14ac:dyDescent="0.25">
      <c r="A290" s="14">
        <v>283</v>
      </c>
      <c r="B290" s="26" t="s">
        <v>406</v>
      </c>
      <c r="C290" s="27" t="s">
        <v>376</v>
      </c>
      <c r="D290" s="18">
        <v>16</v>
      </c>
      <c r="E290" s="19">
        <f t="shared" si="9"/>
        <v>4.9636075892083363E-8</v>
      </c>
      <c r="F290" s="28">
        <f t="shared" si="10"/>
        <v>23</v>
      </c>
      <c r="G290" s="28"/>
      <c r="H290" s="28"/>
      <c r="I290" s="28"/>
      <c r="J290" s="28"/>
      <c r="K290" s="28"/>
      <c r="L290" s="28"/>
      <c r="M290" s="28"/>
      <c r="N290" s="28"/>
      <c r="O290" s="28">
        <v>23</v>
      </c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18">
        <v>23</v>
      </c>
    </row>
    <row r="291" spans="1:28" x14ac:dyDescent="0.25">
      <c r="A291" s="14">
        <v>284</v>
      </c>
      <c r="B291" s="26" t="s">
        <v>407</v>
      </c>
      <c r="C291" s="27" t="s">
        <v>143</v>
      </c>
      <c r="D291" s="18">
        <v>11</v>
      </c>
      <c r="E291" s="19">
        <f t="shared" si="9"/>
        <v>3.4124802175807312E-8</v>
      </c>
      <c r="F291" s="28">
        <f t="shared" si="10"/>
        <v>15</v>
      </c>
      <c r="G291" s="28"/>
      <c r="H291" s="28"/>
      <c r="I291" s="28"/>
      <c r="J291" s="28"/>
      <c r="K291" s="28"/>
      <c r="L291" s="28"/>
      <c r="M291" s="28"/>
      <c r="N291" s="28"/>
      <c r="O291" s="28">
        <v>15</v>
      </c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18">
        <v>15</v>
      </c>
    </row>
    <row r="292" spans="1:28" x14ac:dyDescent="0.25">
      <c r="A292" s="14">
        <v>285</v>
      </c>
      <c r="B292" s="26" t="s">
        <v>408</v>
      </c>
      <c r="C292" s="27" t="s">
        <v>263</v>
      </c>
      <c r="D292" s="18">
        <v>6</v>
      </c>
      <c r="E292" s="19">
        <f t="shared" si="9"/>
        <v>1.8613528459531261E-8</v>
      </c>
      <c r="F292" s="28">
        <f t="shared" si="10"/>
        <v>9</v>
      </c>
      <c r="G292" s="28"/>
      <c r="H292" s="28"/>
      <c r="I292" s="28"/>
      <c r="J292" s="28"/>
      <c r="K292" s="28"/>
      <c r="L292" s="28"/>
      <c r="M292" s="28"/>
      <c r="N292" s="28"/>
      <c r="O292" s="28">
        <v>9</v>
      </c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18">
        <v>9</v>
      </c>
    </row>
    <row r="293" spans="1:28" x14ac:dyDescent="0.25">
      <c r="A293" s="14">
        <v>286</v>
      </c>
      <c r="B293" s="26" t="s">
        <v>409</v>
      </c>
      <c r="C293" s="27" t="s">
        <v>376</v>
      </c>
      <c r="D293" s="18">
        <v>6</v>
      </c>
      <c r="E293" s="19">
        <f t="shared" si="9"/>
        <v>1.8613528459531261E-8</v>
      </c>
      <c r="F293" s="28">
        <f t="shared" si="10"/>
        <v>8</v>
      </c>
      <c r="G293" s="28"/>
      <c r="H293" s="28"/>
      <c r="I293" s="28"/>
      <c r="J293" s="28"/>
      <c r="K293" s="28"/>
      <c r="L293" s="28"/>
      <c r="M293" s="28"/>
      <c r="N293" s="28"/>
      <c r="O293" s="28">
        <v>8</v>
      </c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18">
        <v>8</v>
      </c>
    </row>
    <row r="294" spans="1:28" x14ac:dyDescent="0.25">
      <c r="A294" s="14">
        <v>287</v>
      </c>
      <c r="B294" s="26" t="s">
        <v>410</v>
      </c>
      <c r="C294" s="27" t="s">
        <v>92</v>
      </c>
      <c r="D294" s="18">
        <v>6</v>
      </c>
      <c r="E294" s="19">
        <f t="shared" si="9"/>
        <v>1.8613528459531261E-8</v>
      </c>
      <c r="F294" s="28">
        <f t="shared" si="10"/>
        <v>8</v>
      </c>
      <c r="G294" s="28"/>
      <c r="H294" s="28"/>
      <c r="I294" s="28"/>
      <c r="J294" s="28"/>
      <c r="K294" s="28"/>
      <c r="L294" s="28"/>
      <c r="M294" s="28"/>
      <c r="N294" s="28"/>
      <c r="O294" s="28">
        <v>8</v>
      </c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18">
        <v>8</v>
      </c>
    </row>
    <row r="295" spans="1:28" x14ac:dyDescent="0.25">
      <c r="A295" s="14">
        <v>288</v>
      </c>
      <c r="B295" s="26" t="s">
        <v>411</v>
      </c>
      <c r="C295" s="27" t="s">
        <v>412</v>
      </c>
      <c r="D295" s="18">
        <v>5</v>
      </c>
      <c r="E295" s="19">
        <f t="shared" si="9"/>
        <v>1.5511273716276051E-8</v>
      </c>
      <c r="F295" s="28">
        <f t="shared" si="10"/>
        <v>7</v>
      </c>
      <c r="G295" s="28"/>
      <c r="H295" s="28"/>
      <c r="I295" s="28"/>
      <c r="J295" s="28"/>
      <c r="K295" s="28"/>
      <c r="L295" s="28"/>
      <c r="M295" s="28"/>
      <c r="N295" s="28"/>
      <c r="O295" s="28">
        <v>7</v>
      </c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18">
        <v>7</v>
      </c>
    </row>
    <row r="296" spans="1:28" x14ac:dyDescent="0.25">
      <c r="A296" s="14">
        <v>289</v>
      </c>
      <c r="B296" s="26" t="s">
        <v>413</v>
      </c>
      <c r="C296" s="27" t="s">
        <v>150</v>
      </c>
      <c r="D296" s="18">
        <v>5</v>
      </c>
      <c r="E296" s="19">
        <f t="shared" si="9"/>
        <v>1.5511273716276051E-8</v>
      </c>
      <c r="F296" s="28">
        <f t="shared" si="10"/>
        <v>7</v>
      </c>
      <c r="G296" s="28"/>
      <c r="H296" s="28"/>
      <c r="I296" s="28"/>
      <c r="J296" s="28"/>
      <c r="K296" s="28"/>
      <c r="L296" s="28"/>
      <c r="M296" s="28"/>
      <c r="N296" s="28"/>
      <c r="O296" s="28">
        <v>5</v>
      </c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>
        <v>2</v>
      </c>
      <c r="AA296" s="28"/>
      <c r="AB296" s="18">
        <v>7</v>
      </c>
    </row>
    <row r="297" spans="1:28" x14ac:dyDescent="0.25">
      <c r="A297" s="14">
        <v>290</v>
      </c>
      <c r="B297" s="26" t="s">
        <v>414</v>
      </c>
      <c r="C297" s="27" t="s">
        <v>157</v>
      </c>
      <c r="D297" s="18">
        <v>5</v>
      </c>
      <c r="E297" s="19">
        <f t="shared" si="9"/>
        <v>1.5511273716276051E-8</v>
      </c>
      <c r="F297" s="28">
        <f t="shared" si="10"/>
        <v>7</v>
      </c>
      <c r="G297" s="28"/>
      <c r="H297" s="28"/>
      <c r="I297" s="28"/>
      <c r="J297" s="28"/>
      <c r="K297" s="28"/>
      <c r="L297" s="28"/>
      <c r="M297" s="28"/>
      <c r="N297" s="28"/>
      <c r="O297" s="28">
        <v>7</v>
      </c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18">
        <v>7</v>
      </c>
    </row>
    <row r="298" spans="1:28" x14ac:dyDescent="0.25">
      <c r="A298" s="14">
        <v>291</v>
      </c>
      <c r="B298" s="26" t="s">
        <v>415</v>
      </c>
      <c r="C298" s="27" t="s">
        <v>208</v>
      </c>
      <c r="D298" s="18">
        <v>4</v>
      </c>
      <c r="E298" s="19">
        <f t="shared" si="9"/>
        <v>1.2409018973020841E-8</v>
      </c>
      <c r="F298" s="28">
        <f t="shared" si="10"/>
        <v>6</v>
      </c>
      <c r="G298" s="28"/>
      <c r="H298" s="28"/>
      <c r="I298" s="28"/>
      <c r="J298" s="28"/>
      <c r="K298" s="28"/>
      <c r="L298" s="28"/>
      <c r="M298" s="28"/>
      <c r="N298" s="28"/>
      <c r="O298" s="28">
        <v>6</v>
      </c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18">
        <v>6</v>
      </c>
    </row>
    <row r="299" spans="1:28" x14ac:dyDescent="0.25">
      <c r="A299" s="14">
        <v>292</v>
      </c>
      <c r="B299" s="26" t="s">
        <v>416</v>
      </c>
      <c r="C299" s="27" t="s">
        <v>238</v>
      </c>
      <c r="D299" s="18">
        <v>4</v>
      </c>
      <c r="E299" s="19">
        <f t="shared" si="9"/>
        <v>1.2409018973020841E-8</v>
      </c>
      <c r="F299" s="28">
        <f t="shared" si="10"/>
        <v>5</v>
      </c>
      <c r="G299" s="28"/>
      <c r="H299" s="28"/>
      <c r="I299" s="28"/>
      <c r="J299" s="28"/>
      <c r="K299" s="28"/>
      <c r="L299" s="28"/>
      <c r="M299" s="28"/>
      <c r="N299" s="28"/>
      <c r="O299" s="28">
        <v>5</v>
      </c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18">
        <v>5</v>
      </c>
    </row>
    <row r="300" spans="1:28" x14ac:dyDescent="0.25">
      <c r="A300" s="14">
        <v>293</v>
      </c>
      <c r="B300" s="26" t="s">
        <v>417</v>
      </c>
      <c r="C300" s="27" t="s">
        <v>263</v>
      </c>
      <c r="D300" s="18">
        <v>4</v>
      </c>
      <c r="E300" s="19">
        <f t="shared" si="9"/>
        <v>1.2409018973020841E-8</v>
      </c>
      <c r="F300" s="28">
        <f t="shared" si="10"/>
        <v>6</v>
      </c>
      <c r="G300" s="28"/>
      <c r="H300" s="28"/>
      <c r="I300" s="28"/>
      <c r="J300" s="28"/>
      <c r="K300" s="28"/>
      <c r="L300" s="28"/>
      <c r="M300" s="28"/>
      <c r="N300" s="28"/>
      <c r="O300" s="28">
        <v>6</v>
      </c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18">
        <v>6</v>
      </c>
    </row>
    <row r="301" spans="1:28" x14ac:dyDescent="0.25">
      <c r="A301" s="14">
        <v>294</v>
      </c>
      <c r="B301" s="26" t="s">
        <v>418</v>
      </c>
      <c r="C301" s="27" t="s">
        <v>118</v>
      </c>
      <c r="D301" s="18">
        <v>3</v>
      </c>
      <c r="E301" s="19">
        <f t="shared" si="9"/>
        <v>9.3067642297656306E-9</v>
      </c>
      <c r="F301" s="28">
        <f t="shared" si="10"/>
        <v>4</v>
      </c>
      <c r="G301" s="28"/>
      <c r="H301" s="28"/>
      <c r="I301" s="28"/>
      <c r="J301" s="28"/>
      <c r="K301" s="28"/>
      <c r="L301" s="28"/>
      <c r="M301" s="28"/>
      <c r="N301" s="28"/>
      <c r="O301" s="28">
        <v>4</v>
      </c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18">
        <v>4</v>
      </c>
    </row>
    <row r="302" spans="1:28" x14ac:dyDescent="0.25">
      <c r="A302" s="14">
        <v>295</v>
      </c>
      <c r="B302" s="26" t="s">
        <v>419</v>
      </c>
      <c r="C302" s="27" t="s">
        <v>59</v>
      </c>
      <c r="D302" s="18">
        <v>2</v>
      </c>
      <c r="E302" s="19">
        <f t="shared" si="9"/>
        <v>6.2045094865104204E-9</v>
      </c>
      <c r="F302" s="28">
        <f t="shared" si="10"/>
        <v>4</v>
      </c>
      <c r="G302" s="28"/>
      <c r="H302" s="28"/>
      <c r="I302" s="28"/>
      <c r="J302" s="28"/>
      <c r="K302" s="28"/>
      <c r="L302" s="28"/>
      <c r="M302" s="28"/>
      <c r="N302" s="28"/>
      <c r="O302" s="28">
        <v>2</v>
      </c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>
        <v>2</v>
      </c>
      <c r="AA302" s="28"/>
      <c r="AB302" s="18">
        <v>4</v>
      </c>
    </row>
    <row r="303" spans="1:28" x14ac:dyDescent="0.25">
      <c r="A303" s="14">
        <v>296</v>
      </c>
      <c r="B303" s="26" t="s">
        <v>420</v>
      </c>
      <c r="C303" s="27" t="s">
        <v>157</v>
      </c>
      <c r="D303" s="18">
        <v>2</v>
      </c>
      <c r="E303" s="19">
        <f t="shared" si="9"/>
        <v>6.2045094865104204E-9</v>
      </c>
      <c r="F303" s="28">
        <f t="shared" si="10"/>
        <v>3</v>
      </c>
      <c r="G303" s="28"/>
      <c r="H303" s="28"/>
      <c r="I303" s="28"/>
      <c r="J303" s="28"/>
      <c r="K303" s="28"/>
      <c r="L303" s="28"/>
      <c r="M303" s="28"/>
      <c r="N303" s="28"/>
      <c r="O303" s="28">
        <v>3</v>
      </c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18">
        <v>3</v>
      </c>
    </row>
    <row r="304" spans="1:28" x14ac:dyDescent="0.25">
      <c r="A304" s="14">
        <v>297</v>
      </c>
      <c r="B304" s="26" t="s">
        <v>421</v>
      </c>
      <c r="C304" s="27" t="s">
        <v>208</v>
      </c>
      <c r="D304" s="18">
        <v>2</v>
      </c>
      <c r="E304" s="19">
        <f t="shared" si="9"/>
        <v>6.2045094865104204E-9</v>
      </c>
      <c r="F304" s="28">
        <f t="shared" si="10"/>
        <v>3</v>
      </c>
      <c r="G304" s="28"/>
      <c r="H304" s="28"/>
      <c r="I304" s="28"/>
      <c r="J304" s="28"/>
      <c r="K304" s="28"/>
      <c r="L304" s="28"/>
      <c r="M304" s="28"/>
      <c r="N304" s="28"/>
      <c r="O304" s="28">
        <v>3</v>
      </c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18">
        <v>3</v>
      </c>
    </row>
    <row r="305" spans="1:28" x14ac:dyDescent="0.25">
      <c r="A305" s="14">
        <v>298</v>
      </c>
      <c r="B305" s="26" t="s">
        <v>422</v>
      </c>
      <c r="C305" s="27" t="s">
        <v>59</v>
      </c>
      <c r="D305" s="18">
        <v>2</v>
      </c>
      <c r="E305" s="19">
        <f t="shared" si="9"/>
        <v>6.2045094865104204E-9</v>
      </c>
      <c r="F305" s="28">
        <f t="shared" si="10"/>
        <v>3</v>
      </c>
      <c r="G305" s="28"/>
      <c r="H305" s="28"/>
      <c r="I305" s="28"/>
      <c r="J305" s="28"/>
      <c r="K305" s="28"/>
      <c r="L305" s="28"/>
      <c r="M305" s="28"/>
      <c r="N305" s="28"/>
      <c r="O305" s="28">
        <v>3</v>
      </c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18">
        <v>3</v>
      </c>
    </row>
    <row r="306" spans="1:28" x14ac:dyDescent="0.25">
      <c r="A306" s="14">
        <v>299</v>
      </c>
      <c r="B306" s="26" t="s">
        <v>423</v>
      </c>
      <c r="C306" s="27" t="s">
        <v>322</v>
      </c>
      <c r="D306" s="18">
        <v>2</v>
      </c>
      <c r="E306" s="19">
        <f t="shared" si="9"/>
        <v>6.2045094865104204E-9</v>
      </c>
      <c r="F306" s="28">
        <f t="shared" si="10"/>
        <v>3</v>
      </c>
      <c r="G306" s="28"/>
      <c r="H306" s="28"/>
      <c r="I306" s="28"/>
      <c r="J306" s="28"/>
      <c r="K306" s="28"/>
      <c r="L306" s="28"/>
      <c r="M306" s="28"/>
      <c r="N306" s="28"/>
      <c r="O306" s="28">
        <v>3</v>
      </c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18">
        <v>3</v>
      </c>
    </row>
    <row r="307" spans="1:28" x14ac:dyDescent="0.25">
      <c r="A307" s="14">
        <v>300</v>
      </c>
      <c r="B307" s="26" t="s">
        <v>424</v>
      </c>
      <c r="C307" s="27" t="s">
        <v>208</v>
      </c>
      <c r="D307" s="18">
        <v>2</v>
      </c>
      <c r="E307" s="19">
        <f t="shared" si="9"/>
        <v>6.2045094865104204E-9</v>
      </c>
      <c r="F307" s="28">
        <f t="shared" si="10"/>
        <v>3</v>
      </c>
      <c r="G307" s="28"/>
      <c r="H307" s="28"/>
      <c r="I307" s="28"/>
      <c r="J307" s="28"/>
      <c r="K307" s="28"/>
      <c r="L307" s="28"/>
      <c r="M307" s="28"/>
      <c r="N307" s="28"/>
      <c r="O307" s="28">
        <v>3</v>
      </c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18">
        <v>3</v>
      </c>
    </row>
    <row r="308" spans="1:28" x14ac:dyDescent="0.25">
      <c r="A308" s="14">
        <v>301</v>
      </c>
      <c r="B308" s="26" t="s">
        <v>425</v>
      </c>
      <c r="C308" s="27" t="s">
        <v>101</v>
      </c>
      <c r="D308" s="18">
        <v>1</v>
      </c>
      <c r="E308" s="19">
        <f t="shared" si="9"/>
        <v>3.1022547432552102E-9</v>
      </c>
      <c r="F308" s="28">
        <f t="shared" si="10"/>
        <v>1</v>
      </c>
      <c r="G308" s="28"/>
      <c r="H308" s="28"/>
      <c r="I308" s="28"/>
      <c r="J308" s="28"/>
      <c r="K308" s="28"/>
      <c r="L308" s="28"/>
      <c r="M308" s="28"/>
      <c r="N308" s="28">
        <v>1</v>
      </c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18">
        <v>1</v>
      </c>
    </row>
    <row r="309" spans="1:28" x14ac:dyDescent="0.25">
      <c r="A309" s="14">
        <v>302</v>
      </c>
      <c r="B309" s="26" t="s">
        <v>426</v>
      </c>
      <c r="C309" s="27" t="s">
        <v>427</v>
      </c>
      <c r="D309" s="18">
        <v>1</v>
      </c>
      <c r="E309" s="19">
        <f t="shared" si="9"/>
        <v>3.1022547432552102E-9</v>
      </c>
      <c r="F309" s="28">
        <f t="shared" si="10"/>
        <v>1</v>
      </c>
      <c r="G309" s="28"/>
      <c r="H309" s="28"/>
      <c r="I309" s="28"/>
      <c r="J309" s="28"/>
      <c r="K309" s="28"/>
      <c r="L309" s="28"/>
      <c r="M309" s="28"/>
      <c r="N309" s="28"/>
      <c r="O309" s="28">
        <v>1</v>
      </c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18">
        <v>1</v>
      </c>
    </row>
    <row r="310" spans="1:28" x14ac:dyDescent="0.25">
      <c r="A310" s="14">
        <v>303</v>
      </c>
      <c r="B310" s="26" t="s">
        <v>428</v>
      </c>
      <c r="C310" s="27" t="s">
        <v>427</v>
      </c>
      <c r="D310" s="18">
        <v>1</v>
      </c>
      <c r="E310" s="19">
        <f t="shared" si="9"/>
        <v>3.1022547432552102E-9</v>
      </c>
      <c r="F310" s="28">
        <f t="shared" si="10"/>
        <v>1</v>
      </c>
      <c r="G310" s="28"/>
      <c r="H310" s="28"/>
      <c r="I310" s="28"/>
      <c r="J310" s="28"/>
      <c r="K310" s="28"/>
      <c r="L310" s="28"/>
      <c r="M310" s="28"/>
      <c r="N310" s="28"/>
      <c r="O310" s="28">
        <v>1</v>
      </c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18">
        <v>1</v>
      </c>
    </row>
    <row r="311" spans="1:28" x14ac:dyDescent="0.25">
      <c r="A311" s="14">
        <v>304</v>
      </c>
      <c r="B311" s="26" t="s">
        <v>429</v>
      </c>
      <c r="C311" s="27" t="s">
        <v>183</v>
      </c>
      <c r="D311" s="18">
        <v>1</v>
      </c>
      <c r="E311" s="19">
        <f t="shared" si="9"/>
        <v>3.1022547432552102E-9</v>
      </c>
      <c r="F311" s="28">
        <f t="shared" si="10"/>
        <v>1</v>
      </c>
      <c r="G311" s="28"/>
      <c r="H311" s="28"/>
      <c r="I311" s="28"/>
      <c r="J311" s="28"/>
      <c r="K311" s="28"/>
      <c r="L311" s="28"/>
      <c r="M311" s="28"/>
      <c r="N311" s="28"/>
      <c r="O311" s="28">
        <v>1</v>
      </c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18">
        <v>1</v>
      </c>
    </row>
    <row r="312" spans="1:28" x14ac:dyDescent="0.25">
      <c r="A312" s="14">
        <v>305</v>
      </c>
      <c r="B312" s="26" t="s">
        <v>430</v>
      </c>
      <c r="C312" s="27" t="s">
        <v>49</v>
      </c>
      <c r="D312" s="18">
        <v>1</v>
      </c>
      <c r="E312" s="19">
        <f t="shared" si="9"/>
        <v>3.1022547432552102E-9</v>
      </c>
      <c r="F312" s="28">
        <f t="shared" si="10"/>
        <v>1</v>
      </c>
      <c r="G312" s="28"/>
      <c r="H312" s="28"/>
      <c r="I312" s="28"/>
      <c r="J312" s="28"/>
      <c r="K312" s="28"/>
      <c r="L312" s="28"/>
      <c r="M312" s="28"/>
      <c r="N312" s="28"/>
      <c r="O312" s="28">
        <v>1</v>
      </c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18">
        <v>1</v>
      </c>
    </row>
    <row r="313" spans="1:28" x14ac:dyDescent="0.25">
      <c r="A313" s="14">
        <v>306</v>
      </c>
      <c r="B313" s="26" t="s">
        <v>431</v>
      </c>
      <c r="C313" s="27" t="s">
        <v>53</v>
      </c>
      <c r="D313" s="18">
        <v>1</v>
      </c>
      <c r="E313" s="19">
        <f t="shared" si="9"/>
        <v>3.1022547432552102E-9</v>
      </c>
      <c r="F313" s="28">
        <f t="shared" si="10"/>
        <v>1</v>
      </c>
      <c r="G313" s="28"/>
      <c r="H313" s="28"/>
      <c r="I313" s="28"/>
      <c r="J313" s="28"/>
      <c r="K313" s="28"/>
      <c r="L313" s="28"/>
      <c r="M313" s="28"/>
      <c r="N313" s="28"/>
      <c r="O313" s="28">
        <v>1</v>
      </c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18">
        <v>1</v>
      </c>
    </row>
    <row r="314" spans="1:28" x14ac:dyDescent="0.25">
      <c r="A314" s="14">
        <v>307</v>
      </c>
      <c r="B314" s="26" t="s">
        <v>432</v>
      </c>
      <c r="C314" s="27" t="s">
        <v>433</v>
      </c>
      <c r="D314" s="18">
        <v>1</v>
      </c>
      <c r="E314" s="19">
        <f t="shared" si="9"/>
        <v>3.1022547432552102E-9</v>
      </c>
      <c r="F314" s="28">
        <f t="shared" si="10"/>
        <v>2</v>
      </c>
      <c r="G314" s="28"/>
      <c r="H314" s="28"/>
      <c r="I314" s="28"/>
      <c r="J314" s="28"/>
      <c r="K314" s="28"/>
      <c r="L314" s="28"/>
      <c r="M314" s="28"/>
      <c r="N314" s="28"/>
      <c r="O314" s="28">
        <v>2</v>
      </c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18">
        <v>2</v>
      </c>
    </row>
    <row r="315" spans="1:28" x14ac:dyDescent="0.25">
      <c r="A315" s="14">
        <v>308</v>
      </c>
      <c r="B315" s="26" t="s">
        <v>434</v>
      </c>
      <c r="C315" s="27" t="s">
        <v>263</v>
      </c>
      <c r="D315" s="18">
        <v>1</v>
      </c>
      <c r="E315" s="19">
        <f t="shared" si="9"/>
        <v>3.1022547432552102E-9</v>
      </c>
      <c r="F315" s="28">
        <f t="shared" si="10"/>
        <v>2</v>
      </c>
      <c r="G315" s="28"/>
      <c r="H315" s="28"/>
      <c r="I315" s="28"/>
      <c r="J315" s="28"/>
      <c r="K315" s="28"/>
      <c r="L315" s="28"/>
      <c r="M315" s="28"/>
      <c r="N315" s="28"/>
      <c r="O315" s="28">
        <v>2</v>
      </c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18">
        <v>2</v>
      </c>
    </row>
    <row r="316" spans="1:28" x14ac:dyDescent="0.25">
      <c r="A316" s="14">
        <v>309</v>
      </c>
      <c r="B316" s="26" t="s">
        <v>435</v>
      </c>
      <c r="C316" s="27" t="s">
        <v>157</v>
      </c>
      <c r="D316" s="18">
        <v>1</v>
      </c>
      <c r="E316" s="19">
        <f t="shared" si="9"/>
        <v>3.1022547432552102E-9</v>
      </c>
      <c r="F316" s="28">
        <f t="shared" si="10"/>
        <v>1</v>
      </c>
      <c r="G316" s="28"/>
      <c r="H316" s="28"/>
      <c r="I316" s="28"/>
      <c r="J316" s="28"/>
      <c r="K316" s="28"/>
      <c r="L316" s="28"/>
      <c r="M316" s="28"/>
      <c r="N316" s="28"/>
      <c r="O316" s="28">
        <v>1</v>
      </c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18">
        <v>1</v>
      </c>
    </row>
    <row r="317" spans="1:28" x14ac:dyDescent="0.25">
      <c r="A317" s="14">
        <v>310</v>
      </c>
      <c r="B317" s="26" t="s">
        <v>436</v>
      </c>
      <c r="C317" s="27" t="s">
        <v>437</v>
      </c>
      <c r="D317" s="18">
        <v>1</v>
      </c>
      <c r="E317" s="19">
        <f t="shared" si="9"/>
        <v>3.1022547432552102E-9</v>
      </c>
      <c r="F317" s="28">
        <f t="shared" si="10"/>
        <v>3</v>
      </c>
      <c r="G317" s="28"/>
      <c r="H317" s="28"/>
      <c r="I317" s="28"/>
      <c r="J317" s="28"/>
      <c r="K317" s="28"/>
      <c r="L317" s="28"/>
      <c r="M317" s="28">
        <v>3</v>
      </c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18">
        <v>3</v>
      </c>
    </row>
    <row r="318" spans="1:28" x14ac:dyDescent="0.25">
      <c r="A318" s="14">
        <v>311</v>
      </c>
      <c r="B318" s="26" t="s">
        <v>438</v>
      </c>
      <c r="C318" s="27" t="s">
        <v>439</v>
      </c>
      <c r="D318" s="18">
        <v>1</v>
      </c>
      <c r="E318" s="19">
        <f t="shared" si="9"/>
        <v>3.1022547432552102E-9</v>
      </c>
      <c r="F318" s="28">
        <f t="shared" si="10"/>
        <v>1</v>
      </c>
      <c r="G318" s="28"/>
      <c r="H318" s="28"/>
      <c r="I318" s="28"/>
      <c r="J318" s="28"/>
      <c r="K318" s="28"/>
      <c r="L318" s="28"/>
      <c r="M318" s="28"/>
      <c r="N318" s="28"/>
      <c r="O318" s="28">
        <v>1</v>
      </c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18">
        <v>1</v>
      </c>
    </row>
    <row r="319" spans="1:28" x14ac:dyDescent="0.25">
      <c r="A319" s="14">
        <v>312</v>
      </c>
      <c r="B319" s="26" t="s">
        <v>440</v>
      </c>
      <c r="C319" s="27" t="s">
        <v>59</v>
      </c>
      <c r="D319" s="18">
        <v>1</v>
      </c>
      <c r="E319" s="19">
        <f t="shared" si="9"/>
        <v>3.1022547432552102E-9</v>
      </c>
      <c r="F319" s="28">
        <f t="shared" si="10"/>
        <v>2</v>
      </c>
      <c r="G319" s="28"/>
      <c r="H319" s="28"/>
      <c r="I319" s="28"/>
      <c r="J319" s="28"/>
      <c r="K319" s="28"/>
      <c r="L319" s="28"/>
      <c r="M319" s="28"/>
      <c r="N319" s="28"/>
      <c r="O319" s="28">
        <v>2</v>
      </c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18">
        <v>2</v>
      </c>
    </row>
    <row r="320" spans="1:28" x14ac:dyDescent="0.25">
      <c r="A320" s="14">
        <v>313</v>
      </c>
      <c r="B320" s="26" t="s">
        <v>441</v>
      </c>
      <c r="C320" s="27" t="s">
        <v>108</v>
      </c>
      <c r="D320" s="18">
        <v>1</v>
      </c>
      <c r="E320" s="19">
        <f t="shared" si="9"/>
        <v>3.1022547432552102E-9</v>
      </c>
      <c r="F320" s="28">
        <f t="shared" si="10"/>
        <v>1</v>
      </c>
      <c r="G320" s="28"/>
      <c r="H320" s="28"/>
      <c r="I320" s="28"/>
      <c r="J320" s="28"/>
      <c r="K320" s="28"/>
      <c r="L320" s="28"/>
      <c r="M320" s="28"/>
      <c r="N320" s="28"/>
      <c r="O320" s="28">
        <v>1</v>
      </c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18">
        <v>1</v>
      </c>
    </row>
    <row r="321" spans="1:28" x14ac:dyDescent="0.25">
      <c r="A321" s="14">
        <v>314</v>
      </c>
      <c r="B321" s="26" t="s">
        <v>442</v>
      </c>
      <c r="C321" s="27" t="s">
        <v>59</v>
      </c>
      <c r="D321" s="18">
        <v>1</v>
      </c>
      <c r="E321" s="19">
        <f t="shared" si="9"/>
        <v>3.1022547432552102E-9</v>
      </c>
      <c r="F321" s="28">
        <f t="shared" si="10"/>
        <v>1</v>
      </c>
      <c r="G321" s="28"/>
      <c r="H321" s="28"/>
      <c r="I321" s="28"/>
      <c r="J321" s="28"/>
      <c r="K321" s="28"/>
      <c r="L321" s="28"/>
      <c r="M321" s="28"/>
      <c r="N321" s="28"/>
      <c r="O321" s="28">
        <v>1</v>
      </c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18">
        <v>1</v>
      </c>
    </row>
    <row r="322" spans="1:28" x14ac:dyDescent="0.25">
      <c r="A322" s="14">
        <v>315</v>
      </c>
      <c r="B322" s="26" t="s">
        <v>443</v>
      </c>
      <c r="C322" s="27" t="s">
        <v>96</v>
      </c>
      <c r="D322" s="18">
        <v>1</v>
      </c>
      <c r="E322" s="19">
        <f t="shared" si="9"/>
        <v>3.1022547432552102E-9</v>
      </c>
      <c r="F322" s="28">
        <f t="shared" si="10"/>
        <v>1</v>
      </c>
      <c r="G322" s="28"/>
      <c r="H322" s="28"/>
      <c r="I322" s="28"/>
      <c r="J322" s="28"/>
      <c r="K322" s="28"/>
      <c r="L322" s="28"/>
      <c r="M322" s="28"/>
      <c r="N322" s="28"/>
      <c r="O322" s="28">
        <v>1</v>
      </c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18">
        <v>1</v>
      </c>
    </row>
    <row r="323" spans="1:28" x14ac:dyDescent="0.25">
      <c r="A323" s="14">
        <v>316</v>
      </c>
      <c r="B323" s="26" t="s">
        <v>444</v>
      </c>
      <c r="C323" s="27" t="s">
        <v>88</v>
      </c>
      <c r="D323" s="18">
        <v>0</v>
      </c>
      <c r="E323" s="19">
        <f t="shared" si="9"/>
        <v>0</v>
      </c>
      <c r="F323" s="28">
        <f t="shared" si="10"/>
        <v>1</v>
      </c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>
        <v>1</v>
      </c>
      <c r="AA323" s="28"/>
      <c r="AB323" s="18">
        <v>1</v>
      </c>
    </row>
    <row r="324" spans="1:28" x14ac:dyDescent="0.25">
      <c r="C324" s="29" t="s">
        <v>32</v>
      </c>
      <c r="D324" s="30">
        <f t="shared" ref="D324:AB324" si="11">SUM(D8:D323)</f>
        <v>322346191</v>
      </c>
      <c r="E324" s="30">
        <f t="shared" si="11"/>
        <v>1.0000000000000009</v>
      </c>
      <c r="F324" s="30">
        <f t="shared" si="11"/>
        <v>421552913</v>
      </c>
      <c r="G324" s="30">
        <f t="shared" si="11"/>
        <v>175337044</v>
      </c>
      <c r="H324" s="30">
        <f t="shared" si="11"/>
        <v>32796846</v>
      </c>
      <c r="I324" s="30">
        <f t="shared" si="11"/>
        <v>61554937</v>
      </c>
      <c r="J324" s="30">
        <f t="shared" si="11"/>
        <v>27040638</v>
      </c>
      <c r="K324" s="30">
        <f t="shared" si="11"/>
        <v>2670540</v>
      </c>
      <c r="L324" s="30">
        <f t="shared" si="11"/>
        <v>253038</v>
      </c>
      <c r="M324" s="30">
        <f t="shared" si="11"/>
        <v>1305724</v>
      </c>
      <c r="N324" s="30">
        <f t="shared" si="11"/>
        <v>7613596</v>
      </c>
      <c r="O324" s="30">
        <f t="shared" si="11"/>
        <v>321125</v>
      </c>
      <c r="P324" s="30">
        <f t="shared" si="11"/>
        <v>342625</v>
      </c>
      <c r="Q324" s="30">
        <f t="shared" si="11"/>
        <v>8754068</v>
      </c>
      <c r="R324" s="30">
        <f t="shared" si="11"/>
        <v>13095609</v>
      </c>
      <c r="S324" s="30">
        <f t="shared" si="11"/>
        <v>6800028</v>
      </c>
      <c r="T324" s="30">
        <f t="shared" si="11"/>
        <v>1122158</v>
      </c>
      <c r="U324" s="30">
        <f t="shared" si="11"/>
        <v>893021</v>
      </c>
      <c r="V324" s="30">
        <f t="shared" si="11"/>
        <v>272698</v>
      </c>
      <c r="W324" s="30">
        <f t="shared" si="11"/>
        <v>21781</v>
      </c>
      <c r="X324" s="30">
        <f t="shared" si="11"/>
        <v>68411000</v>
      </c>
      <c r="Y324" s="30">
        <f t="shared" si="11"/>
        <v>4863792</v>
      </c>
      <c r="Z324" s="30">
        <f t="shared" si="11"/>
        <v>576723</v>
      </c>
      <c r="AA324" s="30">
        <f t="shared" si="11"/>
        <v>7505922</v>
      </c>
      <c r="AB324" s="30">
        <f t="shared" si="11"/>
        <v>421552913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B12F-86EB-4328-AB21-45F7C6BBACC7}">
  <dimension ref="A1:AD218"/>
  <sheetViews>
    <sheetView showGridLines="0" workbookViewId="0">
      <pane ySplit="7" topLeftCell="A113" activePane="bottomLeft" state="frozen"/>
      <selection pane="bottomLeft" activeCell="B139" sqref="B139"/>
    </sheetView>
  </sheetViews>
  <sheetFormatPr defaultRowHeight="14.25" x14ac:dyDescent="0.2"/>
  <cols>
    <col min="1" max="1" width="11.25" bestFit="1" customWidth="1"/>
    <col min="2" max="2" width="18.75" bestFit="1" customWidth="1"/>
    <col min="3" max="3" width="6.125" bestFit="1" customWidth="1"/>
    <col min="4" max="4" width="20.75" bestFit="1" customWidth="1"/>
    <col min="5" max="5" width="10.875" bestFit="1" customWidth="1"/>
    <col min="6" max="6" width="8" bestFit="1" customWidth="1"/>
    <col min="7" max="8" width="10.875" bestFit="1" customWidth="1"/>
    <col min="9" max="10" width="9.875" bestFit="1" customWidth="1"/>
    <col min="11" max="11" width="12.75" bestFit="1" customWidth="1"/>
    <col min="12" max="12" width="8.875" bestFit="1" customWidth="1"/>
    <col min="13" max="13" width="8.5" bestFit="1" customWidth="1"/>
    <col min="14" max="14" width="8.875" bestFit="1" customWidth="1"/>
    <col min="15" max="15" width="9.625" bestFit="1" customWidth="1"/>
    <col min="16" max="16" width="7.375" bestFit="1" customWidth="1"/>
    <col min="17" max="17" width="10.5" bestFit="1" customWidth="1"/>
    <col min="18" max="18" width="8.875" bestFit="1" customWidth="1"/>
    <col min="19" max="19" width="9.875" bestFit="1" customWidth="1"/>
    <col min="20" max="20" width="8.875" bestFit="1" customWidth="1"/>
    <col min="21" max="21" width="10.5" bestFit="1" customWidth="1"/>
    <col min="22" max="22" width="8.625" bestFit="1" customWidth="1"/>
    <col min="23" max="23" width="8.5" bestFit="1" customWidth="1"/>
    <col min="24" max="24" width="10" bestFit="1" customWidth="1"/>
    <col min="25" max="25" width="9.875" bestFit="1" customWidth="1"/>
    <col min="26" max="26" width="11.5" bestFit="1" customWidth="1"/>
    <col min="27" max="27" width="8.5" bestFit="1" customWidth="1"/>
    <col min="28" max="28" width="8.875" bestFit="1" customWidth="1"/>
    <col min="29" max="29" width="10.875" bestFit="1" customWidth="1"/>
    <col min="30" max="31" width="9.875" bestFit="1" customWidth="1"/>
    <col min="32" max="38" width="9.125" bestFit="1" customWidth="1"/>
  </cols>
  <sheetData>
    <row r="1" spans="1:30" ht="18" x14ac:dyDescent="0.25">
      <c r="A1" s="31" t="s">
        <v>445</v>
      </c>
      <c r="F1" s="32"/>
    </row>
    <row r="2" spans="1:30" ht="15" x14ac:dyDescent="0.25">
      <c r="A2" s="33" t="s">
        <v>37</v>
      </c>
      <c r="F2" s="32"/>
    </row>
    <row r="3" spans="1:30" ht="15" x14ac:dyDescent="0.25">
      <c r="A3" s="33" t="s">
        <v>38</v>
      </c>
      <c r="F3" s="32"/>
      <c r="G3" s="34"/>
      <c r="H3" s="34"/>
    </row>
    <row r="4" spans="1:30" s="34" customFormat="1" ht="15" x14ac:dyDescent="0.25">
      <c r="A4" s="33" t="s">
        <v>39</v>
      </c>
      <c r="F4" s="35"/>
      <c r="G4" s="13" t="s">
        <v>2</v>
      </c>
      <c r="H4" s="14">
        <v>1</v>
      </c>
      <c r="I4" s="14">
        <v>2</v>
      </c>
      <c r="J4" s="14">
        <v>3</v>
      </c>
      <c r="K4" s="14">
        <v>5</v>
      </c>
      <c r="L4" s="14">
        <v>6</v>
      </c>
      <c r="M4" s="14">
        <v>7</v>
      </c>
      <c r="N4" s="14">
        <v>8</v>
      </c>
      <c r="O4" s="14">
        <v>9</v>
      </c>
      <c r="P4" s="14">
        <v>13</v>
      </c>
      <c r="Q4" s="14">
        <v>14</v>
      </c>
      <c r="R4" s="14">
        <v>19</v>
      </c>
      <c r="S4" s="14">
        <v>22</v>
      </c>
      <c r="T4" s="14">
        <v>23</v>
      </c>
      <c r="U4" s="14">
        <v>24</v>
      </c>
      <c r="V4" s="14">
        <v>25</v>
      </c>
      <c r="W4" s="14">
        <v>27</v>
      </c>
      <c r="X4" s="14">
        <v>28</v>
      </c>
      <c r="Y4" s="14">
        <v>30</v>
      </c>
      <c r="Z4" s="14">
        <v>41</v>
      </c>
      <c r="AA4" s="14">
        <v>60</v>
      </c>
      <c r="AB4" s="14">
        <v>95</v>
      </c>
      <c r="AC4" s="36"/>
    </row>
    <row r="5" spans="1:30" s="36" customFormat="1" ht="15" x14ac:dyDescent="0.25">
      <c r="G5" s="37" t="s">
        <v>7</v>
      </c>
      <c r="H5" s="38">
        <v>1</v>
      </c>
      <c r="I5" s="38">
        <v>0.9</v>
      </c>
      <c r="J5" s="38">
        <v>0.55000000000000004</v>
      </c>
      <c r="K5" s="38">
        <v>0.67</v>
      </c>
      <c r="L5" s="38">
        <v>0.55000000000000004</v>
      </c>
      <c r="M5" s="38">
        <v>0.51</v>
      </c>
      <c r="N5" s="38">
        <v>0.28999999999999998</v>
      </c>
      <c r="O5" s="38">
        <v>0.51</v>
      </c>
      <c r="P5" s="38">
        <v>0.71</v>
      </c>
      <c r="Q5" s="38">
        <v>1.56</v>
      </c>
      <c r="R5" s="38">
        <v>0.28000000000000003</v>
      </c>
      <c r="S5" s="38">
        <v>2.0499999999999998</v>
      </c>
      <c r="T5" s="38">
        <v>0.95</v>
      </c>
      <c r="U5" s="38">
        <v>1.21</v>
      </c>
      <c r="V5" s="38">
        <v>0.66</v>
      </c>
      <c r="W5" s="38">
        <v>0.34</v>
      </c>
      <c r="X5" s="38">
        <v>0.13</v>
      </c>
      <c r="Y5" s="38">
        <v>0.16</v>
      </c>
      <c r="Z5" s="38">
        <v>0.88</v>
      </c>
      <c r="AA5" s="38">
        <v>0.28999999999999998</v>
      </c>
      <c r="AB5" s="38">
        <v>0.76</v>
      </c>
      <c r="AC5"/>
    </row>
    <row r="6" spans="1:30" ht="15" x14ac:dyDescent="0.25">
      <c r="E6" s="18">
        <f t="shared" ref="E6:F6" si="0">SUM(E8:E217)/2</f>
        <v>322346147.58999979</v>
      </c>
      <c r="F6" s="19">
        <f t="shared" si="0"/>
        <v>1.0000000000000009</v>
      </c>
      <c r="G6" s="18">
        <f>SUM(G8:G217)/2</f>
        <v>421552913</v>
      </c>
      <c r="H6" s="18">
        <f t="shared" ref="H6:AC6" si="1">SUM(H8:H217)/2</f>
        <v>175337044</v>
      </c>
      <c r="I6" s="18">
        <f t="shared" si="1"/>
        <v>32796846</v>
      </c>
      <c r="J6" s="18">
        <f t="shared" si="1"/>
        <v>61554937</v>
      </c>
      <c r="K6" s="18">
        <f t="shared" si="1"/>
        <v>27040638</v>
      </c>
      <c r="L6" s="18">
        <f t="shared" si="1"/>
        <v>2670540</v>
      </c>
      <c r="M6" s="18">
        <f t="shared" si="1"/>
        <v>253038</v>
      </c>
      <c r="N6" s="18">
        <f t="shared" si="1"/>
        <v>1305724</v>
      </c>
      <c r="O6" s="18">
        <f t="shared" si="1"/>
        <v>7613596</v>
      </c>
      <c r="P6" s="18">
        <f t="shared" si="1"/>
        <v>321125</v>
      </c>
      <c r="Q6" s="18">
        <f t="shared" si="1"/>
        <v>342625</v>
      </c>
      <c r="R6" s="18">
        <f t="shared" si="1"/>
        <v>8754068</v>
      </c>
      <c r="S6" s="18">
        <f t="shared" si="1"/>
        <v>13095609</v>
      </c>
      <c r="T6" s="18">
        <f t="shared" si="1"/>
        <v>6800028</v>
      </c>
      <c r="U6" s="18">
        <f t="shared" si="1"/>
        <v>1122158</v>
      </c>
      <c r="V6" s="18">
        <f t="shared" si="1"/>
        <v>893021</v>
      </c>
      <c r="W6" s="18">
        <f t="shared" si="1"/>
        <v>272698</v>
      </c>
      <c r="X6" s="18">
        <f t="shared" si="1"/>
        <v>21781</v>
      </c>
      <c r="Y6" s="18">
        <f t="shared" si="1"/>
        <v>68411000</v>
      </c>
      <c r="Z6" s="18">
        <f t="shared" si="1"/>
        <v>4863792</v>
      </c>
      <c r="AA6" s="18">
        <f t="shared" si="1"/>
        <v>576723</v>
      </c>
      <c r="AB6" s="18">
        <f t="shared" si="1"/>
        <v>7505922</v>
      </c>
      <c r="AC6" s="18">
        <f t="shared" si="1"/>
        <v>421552913</v>
      </c>
    </row>
    <row r="7" spans="1:30" ht="15" x14ac:dyDescent="0.25">
      <c r="A7" s="39" t="s">
        <v>446</v>
      </c>
      <c r="B7" s="39" t="s">
        <v>447</v>
      </c>
      <c r="C7" s="39" t="s">
        <v>448</v>
      </c>
      <c r="D7" s="39" t="s">
        <v>449</v>
      </c>
      <c r="E7" s="40" t="s">
        <v>450</v>
      </c>
      <c r="F7" s="41" t="s">
        <v>451</v>
      </c>
      <c r="G7" s="40" t="s">
        <v>452</v>
      </c>
      <c r="H7" s="40" t="s">
        <v>11</v>
      </c>
      <c r="I7" s="40" t="s">
        <v>12</v>
      </c>
      <c r="J7" s="40" t="s">
        <v>13</v>
      </c>
      <c r="K7" s="40" t="s">
        <v>47</v>
      </c>
      <c r="L7" s="40" t="s">
        <v>25</v>
      </c>
      <c r="M7" s="40" t="s">
        <v>28</v>
      </c>
      <c r="N7" s="40" t="s">
        <v>24</v>
      </c>
      <c r="O7" s="40" t="s">
        <v>14</v>
      </c>
      <c r="P7" s="40" t="s">
        <v>15</v>
      </c>
      <c r="Q7" s="40" t="s">
        <v>26</v>
      </c>
      <c r="R7" s="40" t="s">
        <v>29</v>
      </c>
      <c r="S7" s="40" t="s">
        <v>18</v>
      </c>
      <c r="T7" s="40" t="s">
        <v>21</v>
      </c>
      <c r="U7" s="40" t="s">
        <v>22</v>
      </c>
      <c r="V7" s="40" t="s">
        <v>23</v>
      </c>
      <c r="W7" s="40" t="s">
        <v>19</v>
      </c>
      <c r="X7" s="40" t="s">
        <v>20</v>
      </c>
      <c r="Y7" s="40" t="s">
        <v>27</v>
      </c>
      <c r="Z7" s="40" t="s">
        <v>31</v>
      </c>
      <c r="AA7" s="40" t="s">
        <v>30</v>
      </c>
      <c r="AB7" s="40" t="s">
        <v>17</v>
      </c>
      <c r="AC7" s="40" t="s">
        <v>32</v>
      </c>
    </row>
    <row r="8" spans="1:30" ht="15" x14ac:dyDescent="0.25">
      <c r="A8" s="26">
        <v>1</v>
      </c>
      <c r="B8" s="26" t="s">
        <v>453</v>
      </c>
      <c r="C8" s="27">
        <v>10</v>
      </c>
      <c r="D8" s="27" t="s">
        <v>454</v>
      </c>
      <c r="E8" s="28" cm="1">
        <f t="array" ref="E8">SUMPRODUCT(--(H8:AB8)*($H$5:$AB$5))</f>
        <v>22048279.140000004</v>
      </c>
      <c r="F8" s="19">
        <f>+E8/$E$6</f>
        <v>6.8399387753948798E-2</v>
      </c>
      <c r="G8" s="28">
        <f>SUM(H8:AB8)</f>
        <v>27767517</v>
      </c>
      <c r="H8" s="28">
        <v>9808709</v>
      </c>
      <c r="I8" s="28">
        <v>3991785</v>
      </c>
      <c r="J8" s="28">
        <v>8597372</v>
      </c>
      <c r="K8" s="28">
        <v>2399739</v>
      </c>
      <c r="L8" s="28">
        <v>269395</v>
      </c>
      <c r="M8" s="28">
        <v>34403</v>
      </c>
      <c r="N8" s="28">
        <v>14683</v>
      </c>
      <c r="O8" s="28">
        <v>310170</v>
      </c>
      <c r="P8" s="28">
        <v>8499</v>
      </c>
      <c r="Q8" s="28">
        <v>71950</v>
      </c>
      <c r="R8" s="28">
        <v>353601</v>
      </c>
      <c r="S8" s="28">
        <v>130867</v>
      </c>
      <c r="T8" s="28">
        <v>568869</v>
      </c>
      <c r="U8" s="28">
        <v>208908</v>
      </c>
      <c r="V8" s="28">
        <v>58270</v>
      </c>
      <c r="W8" s="28">
        <v>21115</v>
      </c>
      <c r="X8" s="28">
        <v>1261</v>
      </c>
      <c r="Y8" s="28"/>
      <c r="Z8" s="28">
        <v>55915</v>
      </c>
      <c r="AA8" s="28">
        <v>98874</v>
      </c>
      <c r="AB8" s="28">
        <v>763132</v>
      </c>
      <c r="AC8" s="28">
        <v>27767517</v>
      </c>
    </row>
    <row r="9" spans="1:30" ht="15" x14ac:dyDescent="0.25">
      <c r="A9" s="26">
        <v>1</v>
      </c>
      <c r="B9" s="26" t="s">
        <v>453</v>
      </c>
      <c r="C9" s="27">
        <v>20</v>
      </c>
      <c r="D9" s="27" t="s">
        <v>455</v>
      </c>
      <c r="E9" s="28" cm="1">
        <f t="array" ref="E9">SUMPRODUCT(--(H9:AB9)*($H$5:$AB$5))</f>
        <v>11821291.080000002</v>
      </c>
      <c r="F9" s="19">
        <f t="shared" ref="F9:F72" si="2">+E9/$E$6</f>
        <v>3.6672661262996696E-2</v>
      </c>
      <c r="G9" s="28">
        <f t="shared" ref="G9:G72" si="3">SUM(H9:AB9)</f>
        <v>27426618</v>
      </c>
      <c r="H9" s="28">
        <v>4534339</v>
      </c>
      <c r="I9" s="28">
        <v>1516243</v>
      </c>
      <c r="J9" s="28">
        <v>1740000</v>
      </c>
      <c r="K9" s="28">
        <v>1065607</v>
      </c>
      <c r="L9" s="28">
        <v>192943</v>
      </c>
      <c r="M9" s="28">
        <v>1673</v>
      </c>
      <c r="N9" s="28">
        <v>11030</v>
      </c>
      <c r="O9" s="28">
        <v>27836</v>
      </c>
      <c r="P9" s="28">
        <v>1563</v>
      </c>
      <c r="Q9" s="28">
        <v>41278</v>
      </c>
      <c r="R9" s="28">
        <v>660</v>
      </c>
      <c r="S9" s="28">
        <v>391327</v>
      </c>
      <c r="T9" s="28">
        <v>215046</v>
      </c>
      <c r="U9" s="28">
        <v>28016</v>
      </c>
      <c r="V9" s="28">
        <v>7991</v>
      </c>
      <c r="W9" s="28">
        <v>9783</v>
      </c>
      <c r="X9" s="28">
        <v>769</v>
      </c>
      <c r="Y9" s="28">
        <v>17325000</v>
      </c>
      <c r="Z9" s="28">
        <v>3477</v>
      </c>
      <c r="AA9" s="28"/>
      <c r="AB9" s="28">
        <v>312037</v>
      </c>
      <c r="AC9" s="28">
        <v>27426618</v>
      </c>
    </row>
    <row r="10" spans="1:30" ht="15" x14ac:dyDescent="0.25">
      <c r="A10" s="26">
        <v>1</v>
      </c>
      <c r="B10" s="26" t="s">
        <v>453</v>
      </c>
      <c r="C10" s="27">
        <v>96</v>
      </c>
      <c r="D10" s="27" t="s">
        <v>456</v>
      </c>
      <c r="E10" s="28" cm="1">
        <f t="array" ref="E10">SUMPRODUCT(--(H10:AB10)*($H$5:$AB$5))</f>
        <v>126434.75</v>
      </c>
      <c r="F10" s="19">
        <f t="shared" si="2"/>
        <v>3.9223285572134573E-4</v>
      </c>
      <c r="G10" s="28">
        <f t="shared" si="3"/>
        <v>162218</v>
      </c>
      <c r="H10" s="28">
        <v>80423</v>
      </c>
      <c r="I10" s="28">
        <v>194</v>
      </c>
      <c r="J10" s="28">
        <v>71961</v>
      </c>
      <c r="K10" s="28">
        <v>8687</v>
      </c>
      <c r="L10" s="28">
        <v>424</v>
      </c>
      <c r="M10" s="28"/>
      <c r="N10" s="28">
        <v>294</v>
      </c>
      <c r="O10" s="28">
        <v>235</v>
      </c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>
        <v>162218</v>
      </c>
      <c r="AD10" s="7"/>
    </row>
    <row r="11" spans="1:30" s="7" customFormat="1" ht="15" x14ac:dyDescent="0.25">
      <c r="A11" s="42" t="s">
        <v>536</v>
      </c>
      <c r="B11" s="42"/>
      <c r="C11" s="42"/>
      <c r="D11" s="42"/>
      <c r="E11" s="43" cm="1">
        <f t="array" ref="E11">SUMPRODUCT(--(H11:AB11)*($H$5:$AB$5))</f>
        <v>33996004.970000006</v>
      </c>
      <c r="F11" s="44">
        <f t="shared" si="2"/>
        <v>0.10546428187266685</v>
      </c>
      <c r="G11" s="43">
        <f t="shared" si="3"/>
        <v>55356353</v>
      </c>
      <c r="H11" s="43">
        <v>14423471</v>
      </c>
      <c r="I11" s="43">
        <v>5508222</v>
      </c>
      <c r="J11" s="43">
        <v>10409333</v>
      </c>
      <c r="K11" s="43">
        <v>3474033</v>
      </c>
      <c r="L11" s="43">
        <v>462762</v>
      </c>
      <c r="M11" s="43">
        <v>36076</v>
      </c>
      <c r="N11" s="43">
        <v>26007</v>
      </c>
      <c r="O11" s="43">
        <v>338241</v>
      </c>
      <c r="P11" s="43">
        <v>10062</v>
      </c>
      <c r="Q11" s="43">
        <v>113228</v>
      </c>
      <c r="R11" s="43">
        <v>354261</v>
      </c>
      <c r="S11" s="43">
        <v>522194</v>
      </c>
      <c r="T11" s="43">
        <v>783915</v>
      </c>
      <c r="U11" s="43">
        <v>236924</v>
      </c>
      <c r="V11" s="43">
        <v>66261</v>
      </c>
      <c r="W11" s="43">
        <v>30898</v>
      </c>
      <c r="X11" s="43">
        <v>2030</v>
      </c>
      <c r="Y11" s="43">
        <v>17325000</v>
      </c>
      <c r="Z11" s="43">
        <v>59392</v>
      </c>
      <c r="AA11" s="43">
        <v>98874</v>
      </c>
      <c r="AB11" s="43">
        <v>1075169</v>
      </c>
      <c r="AC11" s="43">
        <v>55356353</v>
      </c>
      <c r="AD11"/>
    </row>
    <row r="12" spans="1:30" ht="15" x14ac:dyDescent="0.25">
      <c r="A12" s="26">
        <v>5</v>
      </c>
      <c r="B12" s="26" t="s">
        <v>457</v>
      </c>
      <c r="C12" s="27">
        <v>20</v>
      </c>
      <c r="D12" s="27" t="s">
        <v>455</v>
      </c>
      <c r="E12" s="28" cm="1">
        <f t="array" ref="E12">SUMPRODUCT(--(H12:AB12)*($H$5:$AB$5))</f>
        <v>1039144.5699999998</v>
      </c>
      <c r="F12" s="19">
        <f t="shared" si="2"/>
        <v>3.2236916053413303E-3</v>
      </c>
      <c r="G12" s="28">
        <f t="shared" si="3"/>
        <v>1140803</v>
      </c>
      <c r="H12" s="28">
        <v>600382</v>
      </c>
      <c r="I12" s="28">
        <v>182590</v>
      </c>
      <c r="J12" s="28">
        <v>110714</v>
      </c>
      <c r="K12" s="28">
        <v>7917</v>
      </c>
      <c r="L12" s="28">
        <v>10609</v>
      </c>
      <c r="M12" s="28">
        <v>145</v>
      </c>
      <c r="N12" s="28">
        <v>131</v>
      </c>
      <c r="O12" s="28">
        <v>35368</v>
      </c>
      <c r="P12" s="28">
        <v>1</v>
      </c>
      <c r="Q12" s="28">
        <v>5830</v>
      </c>
      <c r="R12" s="28"/>
      <c r="S12" s="28">
        <v>54</v>
      </c>
      <c r="T12" s="28">
        <v>55522</v>
      </c>
      <c r="U12" s="28">
        <v>75161</v>
      </c>
      <c r="V12" s="28">
        <v>38269</v>
      </c>
      <c r="W12" s="28">
        <v>17815</v>
      </c>
      <c r="X12" s="28">
        <v>295</v>
      </c>
      <c r="Y12" s="28"/>
      <c r="Z12" s="28"/>
      <c r="AA12" s="28"/>
      <c r="AB12" s="28"/>
      <c r="AC12" s="28">
        <v>1140803</v>
      </c>
    </row>
    <row r="13" spans="1:30" ht="15" x14ac:dyDescent="0.25">
      <c r="A13" s="26">
        <v>5</v>
      </c>
      <c r="B13" s="26" t="s">
        <v>457</v>
      </c>
      <c r="C13" s="27">
        <v>96</v>
      </c>
      <c r="D13" s="27" t="s">
        <v>456</v>
      </c>
      <c r="E13" s="28" cm="1">
        <f t="array" ref="E13">SUMPRODUCT(--(H13:AB13)*($H$5:$AB$5))</f>
        <v>7418.06</v>
      </c>
      <c r="F13" s="19">
        <f t="shared" si="2"/>
        <v>2.3012714919848269E-5</v>
      </c>
      <c r="G13" s="28">
        <f t="shared" si="3"/>
        <v>8622</v>
      </c>
      <c r="H13" s="28">
        <v>5902</v>
      </c>
      <c r="I13" s="28">
        <v>22</v>
      </c>
      <c r="J13" s="28">
        <v>2595</v>
      </c>
      <c r="K13" s="28">
        <v>103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>
        <v>8622</v>
      </c>
      <c r="AD13" s="7"/>
    </row>
    <row r="14" spans="1:30" s="7" customFormat="1" ht="15" x14ac:dyDescent="0.25">
      <c r="A14" s="42" t="s">
        <v>537</v>
      </c>
      <c r="B14" s="42"/>
      <c r="C14" s="42"/>
      <c r="D14" s="42"/>
      <c r="E14" s="43" cm="1">
        <f t="array" ref="E14">SUMPRODUCT(--(H14:AB14)*($H$5:$AB$5))</f>
        <v>1046562.6299999999</v>
      </c>
      <c r="F14" s="44">
        <f t="shared" si="2"/>
        <v>3.2467043202611787E-3</v>
      </c>
      <c r="G14" s="43">
        <f t="shared" si="3"/>
        <v>1149425</v>
      </c>
      <c r="H14" s="43">
        <v>606284</v>
      </c>
      <c r="I14" s="43">
        <v>182612</v>
      </c>
      <c r="J14" s="43">
        <v>113309</v>
      </c>
      <c r="K14" s="43">
        <v>8020</v>
      </c>
      <c r="L14" s="43">
        <v>10609</v>
      </c>
      <c r="M14" s="43">
        <v>145</v>
      </c>
      <c r="N14" s="43">
        <v>131</v>
      </c>
      <c r="O14" s="43">
        <v>35368</v>
      </c>
      <c r="P14" s="43">
        <v>1</v>
      </c>
      <c r="Q14" s="43">
        <v>5830</v>
      </c>
      <c r="R14" s="43"/>
      <c r="S14" s="43">
        <v>54</v>
      </c>
      <c r="T14" s="43">
        <v>55522</v>
      </c>
      <c r="U14" s="43">
        <v>75161</v>
      </c>
      <c r="V14" s="43">
        <v>38269</v>
      </c>
      <c r="W14" s="43">
        <v>17815</v>
      </c>
      <c r="X14" s="43">
        <v>295</v>
      </c>
      <c r="Y14" s="43"/>
      <c r="Z14" s="43"/>
      <c r="AA14" s="43"/>
      <c r="AB14" s="43"/>
      <c r="AC14" s="43">
        <v>1149425</v>
      </c>
      <c r="AD14"/>
    </row>
    <row r="15" spans="1:30" ht="15" x14ac:dyDescent="0.25">
      <c r="A15" s="26">
        <v>7</v>
      </c>
      <c r="B15" s="26" t="s">
        <v>458</v>
      </c>
      <c r="C15" s="27">
        <v>90</v>
      </c>
      <c r="D15" s="27" t="s">
        <v>459</v>
      </c>
      <c r="E15" s="28" cm="1">
        <f t="array" ref="E15">SUMPRODUCT(--(H15:AB15)*($H$5:$AB$5))</f>
        <v>94384.000000000029</v>
      </c>
      <c r="F15" s="19">
        <f t="shared" si="2"/>
        <v>2.9280325111888546E-4</v>
      </c>
      <c r="G15" s="28">
        <f t="shared" si="3"/>
        <v>109760</v>
      </c>
      <c r="H15" s="28">
        <v>55021</v>
      </c>
      <c r="I15" s="28">
        <v>27057</v>
      </c>
      <c r="J15" s="28">
        <v>20032</v>
      </c>
      <c r="K15" s="28">
        <v>211</v>
      </c>
      <c r="L15" s="28">
        <v>2691</v>
      </c>
      <c r="M15" s="28"/>
      <c r="N15" s="28">
        <v>3140</v>
      </c>
      <c r="O15" s="28">
        <v>771</v>
      </c>
      <c r="P15" s="28">
        <v>2</v>
      </c>
      <c r="Q15" s="28">
        <v>166</v>
      </c>
      <c r="R15" s="28"/>
      <c r="S15" s="28">
        <v>5</v>
      </c>
      <c r="T15" s="28">
        <v>20</v>
      </c>
      <c r="U15" s="28">
        <v>644</v>
      </c>
      <c r="V15" s="28"/>
      <c r="W15" s="28"/>
      <c r="X15" s="28"/>
      <c r="Y15" s="28"/>
      <c r="Z15" s="28"/>
      <c r="AA15" s="28"/>
      <c r="AB15" s="28"/>
      <c r="AC15" s="28">
        <v>109760</v>
      </c>
      <c r="AD15" s="7"/>
    </row>
    <row r="16" spans="1:30" s="7" customFormat="1" ht="15" x14ac:dyDescent="0.25">
      <c r="A16" s="42" t="s">
        <v>538</v>
      </c>
      <c r="B16" s="42"/>
      <c r="C16" s="42"/>
      <c r="D16" s="42"/>
      <c r="E16" s="43" cm="1">
        <f t="array" ref="E16">SUMPRODUCT(--(H16:AB16)*($H$5:$AB$5))</f>
        <v>94384.000000000029</v>
      </c>
      <c r="F16" s="44">
        <f t="shared" si="2"/>
        <v>2.9280325111888546E-4</v>
      </c>
      <c r="G16" s="43">
        <f t="shared" si="3"/>
        <v>109760</v>
      </c>
      <c r="H16" s="43">
        <v>55021</v>
      </c>
      <c r="I16" s="43">
        <v>27057</v>
      </c>
      <c r="J16" s="43">
        <v>20032</v>
      </c>
      <c r="K16" s="43">
        <v>211</v>
      </c>
      <c r="L16" s="43">
        <v>2691</v>
      </c>
      <c r="M16" s="43"/>
      <c r="N16" s="43">
        <v>3140</v>
      </c>
      <c r="O16" s="43">
        <v>771</v>
      </c>
      <c r="P16" s="43">
        <v>2</v>
      </c>
      <c r="Q16" s="43">
        <v>166</v>
      </c>
      <c r="R16" s="43"/>
      <c r="S16" s="43">
        <v>5</v>
      </c>
      <c r="T16" s="43">
        <v>20</v>
      </c>
      <c r="U16" s="43">
        <v>644</v>
      </c>
      <c r="V16" s="43"/>
      <c r="W16" s="43"/>
      <c r="X16" s="43"/>
      <c r="Y16" s="43"/>
      <c r="Z16" s="43"/>
      <c r="AA16" s="43"/>
      <c r="AB16" s="43"/>
      <c r="AC16" s="43">
        <v>109760</v>
      </c>
      <c r="AD16"/>
    </row>
    <row r="17" spans="1:30" ht="15" x14ac:dyDescent="0.25">
      <c r="A17" s="26">
        <v>11</v>
      </c>
      <c r="B17" s="26" t="s">
        <v>460</v>
      </c>
      <c r="C17" s="27">
        <v>4</v>
      </c>
      <c r="D17" s="27" t="s">
        <v>461</v>
      </c>
      <c r="E17" s="28" cm="1">
        <f t="array" ref="E17">SUMPRODUCT(--(H17:AB17)*($H$5:$AB$5))</f>
        <v>2623.12</v>
      </c>
      <c r="F17" s="19">
        <f t="shared" si="2"/>
        <v>8.137587558007402E-6</v>
      </c>
      <c r="G17" s="28">
        <f t="shared" si="3"/>
        <v>2844</v>
      </c>
      <c r="H17" s="28">
        <v>2347</v>
      </c>
      <c r="I17" s="28"/>
      <c r="J17" s="28"/>
      <c r="K17" s="28"/>
      <c r="L17" s="28">
        <v>493</v>
      </c>
      <c r="M17" s="28"/>
      <c r="N17" s="28">
        <v>1</v>
      </c>
      <c r="O17" s="28"/>
      <c r="P17" s="28"/>
      <c r="Q17" s="28">
        <v>3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>
        <v>2844</v>
      </c>
    </row>
    <row r="18" spans="1:30" ht="15" x14ac:dyDescent="0.25">
      <c r="A18" s="26">
        <v>11</v>
      </c>
      <c r="B18" s="26" t="s">
        <v>460</v>
      </c>
      <c r="C18" s="27">
        <v>10</v>
      </c>
      <c r="D18" s="27" t="s">
        <v>454</v>
      </c>
      <c r="E18" s="28" cm="1">
        <f t="array" ref="E18">SUMPRODUCT(--(H18:AB18)*($H$5:$AB$5))</f>
        <v>1175469.67</v>
      </c>
      <c r="F18" s="19">
        <f t="shared" si="2"/>
        <v>3.6466068503945934E-3</v>
      </c>
      <c r="G18" s="28">
        <f t="shared" si="3"/>
        <v>1387072</v>
      </c>
      <c r="H18" s="28">
        <v>453084</v>
      </c>
      <c r="I18" s="28">
        <v>155735</v>
      </c>
      <c r="J18" s="28">
        <v>330020</v>
      </c>
      <c r="K18" s="28">
        <v>32697</v>
      </c>
      <c r="L18" s="28">
        <v>8680</v>
      </c>
      <c r="M18" s="28">
        <v>1615</v>
      </c>
      <c r="N18" s="28">
        <v>275</v>
      </c>
      <c r="O18" s="28">
        <v>38410</v>
      </c>
      <c r="P18" s="28">
        <v>355</v>
      </c>
      <c r="Q18" s="28">
        <v>14772</v>
      </c>
      <c r="R18" s="28"/>
      <c r="S18" s="28">
        <v>37958</v>
      </c>
      <c r="T18" s="28">
        <v>156734</v>
      </c>
      <c r="U18" s="28">
        <v>5046</v>
      </c>
      <c r="V18" s="28">
        <v>131923</v>
      </c>
      <c r="W18" s="28">
        <v>8151</v>
      </c>
      <c r="X18" s="28">
        <v>1973</v>
      </c>
      <c r="Y18" s="28"/>
      <c r="Z18" s="28"/>
      <c r="AA18" s="28"/>
      <c r="AB18" s="28">
        <v>9644</v>
      </c>
      <c r="AC18" s="28">
        <v>1387072</v>
      </c>
    </row>
    <row r="19" spans="1:30" ht="15" x14ac:dyDescent="0.25">
      <c r="A19" s="26">
        <v>11</v>
      </c>
      <c r="B19" s="26" t="s">
        <v>460</v>
      </c>
      <c r="C19" s="27">
        <v>20</v>
      </c>
      <c r="D19" s="27" t="s">
        <v>455</v>
      </c>
      <c r="E19" s="28" cm="1">
        <f t="array" ref="E19">SUMPRODUCT(--(H19:AB19)*($H$5:$AB$5))</f>
        <v>1199296.2799999998</v>
      </c>
      <c r="F19" s="19">
        <f t="shared" si="2"/>
        <v>3.7205230742370001E-3</v>
      </c>
      <c r="G19" s="28">
        <f t="shared" si="3"/>
        <v>1464583</v>
      </c>
      <c r="H19" s="28">
        <v>446603</v>
      </c>
      <c r="I19" s="28">
        <v>221693</v>
      </c>
      <c r="J19" s="28">
        <v>394518</v>
      </c>
      <c r="K19" s="28">
        <v>26083</v>
      </c>
      <c r="L19" s="28">
        <v>15086</v>
      </c>
      <c r="M19" s="28">
        <v>1326</v>
      </c>
      <c r="N19" s="28">
        <v>808</v>
      </c>
      <c r="O19" s="28">
        <v>29550</v>
      </c>
      <c r="P19" s="28">
        <v>31</v>
      </c>
      <c r="Q19" s="28">
        <v>13365</v>
      </c>
      <c r="R19" s="28">
        <v>7</v>
      </c>
      <c r="S19" s="28">
        <v>96</v>
      </c>
      <c r="T19" s="28">
        <v>146380</v>
      </c>
      <c r="U19" s="28">
        <v>49046</v>
      </c>
      <c r="V19" s="28">
        <v>101241</v>
      </c>
      <c r="W19" s="28">
        <v>12160</v>
      </c>
      <c r="X19" s="28">
        <v>1600</v>
      </c>
      <c r="Y19" s="28"/>
      <c r="Z19" s="28"/>
      <c r="AA19" s="28"/>
      <c r="AB19" s="28">
        <v>4990</v>
      </c>
      <c r="AC19" s="28">
        <v>1464583</v>
      </c>
    </row>
    <row r="20" spans="1:30" ht="15" x14ac:dyDescent="0.25">
      <c r="A20" s="26">
        <v>11</v>
      </c>
      <c r="B20" s="26" t="s">
        <v>460</v>
      </c>
      <c r="C20" s="27">
        <v>96</v>
      </c>
      <c r="D20" s="27" t="s">
        <v>456</v>
      </c>
      <c r="E20" s="28" cm="1">
        <f t="array" ref="E20">SUMPRODUCT(--(H20:AB20)*($H$5:$AB$5))</f>
        <v>61603.689999999995</v>
      </c>
      <c r="F20" s="19">
        <f t="shared" si="2"/>
        <v>1.9111036524114221E-4</v>
      </c>
      <c r="G20" s="28">
        <f t="shared" si="3"/>
        <v>68887</v>
      </c>
      <c r="H20" s="28">
        <v>52089</v>
      </c>
      <c r="I20" s="28">
        <v>309</v>
      </c>
      <c r="J20" s="28">
        <v>15092</v>
      </c>
      <c r="K20" s="28">
        <v>1397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>
        <v>68887</v>
      </c>
      <c r="AD20" s="7"/>
    </row>
    <row r="21" spans="1:30" s="7" customFormat="1" ht="15" x14ac:dyDescent="0.25">
      <c r="A21" s="42" t="s">
        <v>539</v>
      </c>
      <c r="B21" s="42"/>
      <c r="C21" s="42"/>
      <c r="D21" s="42"/>
      <c r="E21" s="43" cm="1">
        <f t="array" ref="E21">SUMPRODUCT(--(H21:AB21)*($H$5:$AB$5))</f>
        <v>2438992.7600000002</v>
      </c>
      <c r="F21" s="44">
        <f t="shared" si="2"/>
        <v>7.5663778774307444E-3</v>
      </c>
      <c r="G21" s="43">
        <f t="shared" si="3"/>
        <v>2923386</v>
      </c>
      <c r="H21" s="43">
        <v>954123</v>
      </c>
      <c r="I21" s="43">
        <v>377737</v>
      </c>
      <c r="J21" s="43">
        <v>739630</v>
      </c>
      <c r="K21" s="43">
        <v>60177</v>
      </c>
      <c r="L21" s="43">
        <v>24259</v>
      </c>
      <c r="M21" s="43">
        <v>2941</v>
      </c>
      <c r="N21" s="43">
        <v>1084</v>
      </c>
      <c r="O21" s="43">
        <v>67960</v>
      </c>
      <c r="P21" s="43">
        <v>386</v>
      </c>
      <c r="Q21" s="43">
        <v>28140</v>
      </c>
      <c r="R21" s="43">
        <v>7</v>
      </c>
      <c r="S21" s="43">
        <v>38054</v>
      </c>
      <c r="T21" s="43">
        <v>303114</v>
      </c>
      <c r="U21" s="43">
        <v>54092</v>
      </c>
      <c r="V21" s="43">
        <v>233164</v>
      </c>
      <c r="W21" s="43">
        <v>20311</v>
      </c>
      <c r="X21" s="43">
        <v>3573</v>
      </c>
      <c r="Y21" s="43"/>
      <c r="Z21" s="43"/>
      <c r="AA21" s="43"/>
      <c r="AB21" s="43">
        <v>14634</v>
      </c>
      <c r="AC21" s="43">
        <v>2923386</v>
      </c>
      <c r="AD21"/>
    </row>
    <row r="22" spans="1:30" ht="15" x14ac:dyDescent="0.25">
      <c r="A22" s="26">
        <v>13</v>
      </c>
      <c r="B22" s="26" t="s">
        <v>462</v>
      </c>
      <c r="C22" s="27">
        <v>10</v>
      </c>
      <c r="D22" s="27" t="s">
        <v>454</v>
      </c>
      <c r="E22" s="28" cm="1">
        <f t="array" ref="E22">SUMPRODUCT(--(H22:AB22)*($H$5:$AB$5))</f>
        <v>9181725.2499999981</v>
      </c>
      <c r="F22" s="19">
        <f t="shared" si="2"/>
        <v>2.8484054543994324E-2</v>
      </c>
      <c r="G22" s="28">
        <f t="shared" si="3"/>
        <v>10526108</v>
      </c>
      <c r="H22" s="28">
        <v>3312238</v>
      </c>
      <c r="I22" s="28">
        <v>957761</v>
      </c>
      <c r="J22" s="28">
        <v>2317936</v>
      </c>
      <c r="K22" s="28">
        <v>1450764</v>
      </c>
      <c r="L22" s="28">
        <v>9537</v>
      </c>
      <c r="M22" s="28">
        <v>4374</v>
      </c>
      <c r="N22" s="28">
        <v>1318</v>
      </c>
      <c r="O22" s="28">
        <v>19317</v>
      </c>
      <c r="P22" s="28">
        <v>5227</v>
      </c>
      <c r="Q22" s="28">
        <v>1618</v>
      </c>
      <c r="R22" s="28">
        <v>945738</v>
      </c>
      <c r="S22" s="28">
        <v>1069884</v>
      </c>
      <c r="T22" s="28">
        <v>6856</v>
      </c>
      <c r="U22" s="28">
        <v>7161</v>
      </c>
      <c r="V22" s="28">
        <v>6300</v>
      </c>
      <c r="W22" s="28">
        <v>1254</v>
      </c>
      <c r="X22" s="28">
        <v>378</v>
      </c>
      <c r="Y22" s="28">
        <v>1000</v>
      </c>
      <c r="Z22" s="28">
        <v>582</v>
      </c>
      <c r="AA22" s="28">
        <v>108701</v>
      </c>
      <c r="AB22" s="28">
        <v>298164</v>
      </c>
      <c r="AC22" s="28">
        <v>10526108</v>
      </c>
    </row>
    <row r="23" spans="1:30" ht="15" x14ac:dyDescent="0.25">
      <c r="A23" s="26">
        <v>13</v>
      </c>
      <c r="B23" s="26" t="s">
        <v>462</v>
      </c>
      <c r="C23" s="27">
        <v>20</v>
      </c>
      <c r="D23" s="27" t="s">
        <v>455</v>
      </c>
      <c r="E23" s="28" cm="1">
        <f t="array" ref="E23">SUMPRODUCT(--(H23:AB23)*($H$5:$AB$5))</f>
        <v>17625850.870000001</v>
      </c>
      <c r="F23" s="19">
        <f t="shared" si="2"/>
        <v>5.4679886829045544E-2</v>
      </c>
      <c r="G23" s="28">
        <f t="shared" si="3"/>
        <v>20193776</v>
      </c>
      <c r="H23" s="28">
        <v>12685426</v>
      </c>
      <c r="I23" s="28">
        <v>2303274</v>
      </c>
      <c r="J23" s="28">
        <v>2336027</v>
      </c>
      <c r="K23" s="28">
        <v>424443</v>
      </c>
      <c r="L23" s="28">
        <v>687312</v>
      </c>
      <c r="M23" s="28">
        <v>89039</v>
      </c>
      <c r="N23" s="28">
        <v>717880</v>
      </c>
      <c r="O23" s="28">
        <v>575548</v>
      </c>
      <c r="P23" s="28">
        <v>66738</v>
      </c>
      <c r="Q23" s="28">
        <v>1326</v>
      </c>
      <c r="R23" s="28">
        <v>32</v>
      </c>
      <c r="S23" s="28">
        <v>40508</v>
      </c>
      <c r="T23" s="28">
        <v>107088</v>
      </c>
      <c r="U23" s="28">
        <v>40670</v>
      </c>
      <c r="V23" s="28">
        <v>32956</v>
      </c>
      <c r="W23" s="28">
        <v>11003</v>
      </c>
      <c r="X23" s="28">
        <v>631</v>
      </c>
      <c r="Y23" s="28"/>
      <c r="Z23" s="28">
        <v>66636</v>
      </c>
      <c r="AA23" s="28">
        <v>47</v>
      </c>
      <c r="AB23" s="28">
        <v>7192</v>
      </c>
      <c r="AC23" s="28">
        <v>20193776</v>
      </c>
    </row>
    <row r="24" spans="1:30" ht="15" x14ac:dyDescent="0.25">
      <c r="A24" s="26">
        <v>13</v>
      </c>
      <c r="B24" s="26" t="s">
        <v>462</v>
      </c>
      <c r="C24" s="27">
        <v>90</v>
      </c>
      <c r="D24" s="27" t="s">
        <v>459</v>
      </c>
      <c r="E24" s="28" cm="1">
        <f t="array" ref="E24">SUMPRODUCT(--(H24:AB24)*($H$5:$AB$5))</f>
        <v>76387.209999999992</v>
      </c>
      <c r="F24" s="19">
        <f t="shared" si="2"/>
        <v>2.3697261645936842E-4</v>
      </c>
      <c r="G24" s="28">
        <f t="shared" si="3"/>
        <v>83288</v>
      </c>
      <c r="H24" s="28">
        <v>66720</v>
      </c>
      <c r="I24" s="28">
        <v>2298</v>
      </c>
      <c r="J24" s="28">
        <v>10591</v>
      </c>
      <c r="K24" s="28">
        <v>24</v>
      </c>
      <c r="L24" s="28">
        <v>1017</v>
      </c>
      <c r="M24" s="28">
        <v>1</v>
      </c>
      <c r="N24" s="28">
        <v>794</v>
      </c>
      <c r="O24" s="28">
        <v>1748</v>
      </c>
      <c r="P24" s="28">
        <v>1</v>
      </c>
      <c r="Q24" s="28">
        <v>1</v>
      </c>
      <c r="R24" s="28"/>
      <c r="S24" s="28">
        <v>2</v>
      </c>
      <c r="T24" s="28">
        <v>6</v>
      </c>
      <c r="U24" s="28">
        <v>43</v>
      </c>
      <c r="V24" s="28"/>
      <c r="W24" s="28"/>
      <c r="X24" s="28"/>
      <c r="Y24" s="28"/>
      <c r="Z24" s="28"/>
      <c r="AA24" s="28">
        <v>42</v>
      </c>
      <c r="AB24" s="28"/>
      <c r="AC24" s="28">
        <v>83288</v>
      </c>
    </row>
    <row r="25" spans="1:30" ht="15" x14ac:dyDescent="0.25">
      <c r="A25" s="26">
        <v>13</v>
      </c>
      <c r="B25" s="26" t="s">
        <v>462</v>
      </c>
      <c r="C25" s="27">
        <v>96</v>
      </c>
      <c r="D25" s="27" t="s">
        <v>456</v>
      </c>
      <c r="E25" s="28" cm="1">
        <f t="array" ref="E25">SUMPRODUCT(--(H25:AB25)*($H$5:$AB$5))</f>
        <v>6103369.9199999999</v>
      </c>
      <c r="F25" s="19">
        <f t="shared" si="2"/>
        <v>1.8934210834010121E-2</v>
      </c>
      <c r="G25" s="28">
        <f t="shared" si="3"/>
        <v>6688865</v>
      </c>
      <c r="H25" s="28">
        <v>4744848</v>
      </c>
      <c r="I25" s="28">
        <v>872577</v>
      </c>
      <c r="J25" s="28">
        <v>647836</v>
      </c>
      <c r="K25" s="28">
        <v>53260</v>
      </c>
      <c r="L25" s="28">
        <v>125486</v>
      </c>
      <c r="M25" s="28">
        <v>1546</v>
      </c>
      <c r="N25" s="28">
        <v>63458</v>
      </c>
      <c r="O25" s="28">
        <v>173408</v>
      </c>
      <c r="P25" s="28">
        <v>6411</v>
      </c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>
        <v>35</v>
      </c>
      <c r="AB25" s="28"/>
      <c r="AC25" s="28">
        <v>6688865</v>
      </c>
      <c r="AD25" s="7"/>
    </row>
    <row r="26" spans="1:30" s="7" customFormat="1" ht="15" x14ac:dyDescent="0.25">
      <c r="A26" s="42" t="s">
        <v>540</v>
      </c>
      <c r="B26" s="42"/>
      <c r="C26" s="42"/>
      <c r="D26" s="42"/>
      <c r="E26" s="43" cm="1">
        <f t="array" ref="E26">SUMPRODUCT(--(H26:AB26)*($H$5:$AB$5))</f>
        <v>32987333.250000004</v>
      </c>
      <c r="F26" s="44">
        <f t="shared" si="2"/>
        <v>0.10233512482350937</v>
      </c>
      <c r="G26" s="43">
        <f t="shared" si="3"/>
        <v>37492037</v>
      </c>
      <c r="H26" s="43">
        <v>20809232</v>
      </c>
      <c r="I26" s="43">
        <v>4135910</v>
      </c>
      <c r="J26" s="43">
        <v>5312390</v>
      </c>
      <c r="K26" s="43">
        <v>1928491</v>
      </c>
      <c r="L26" s="43">
        <v>823352</v>
      </c>
      <c r="M26" s="43">
        <v>94960</v>
      </c>
      <c r="N26" s="43">
        <v>783450</v>
      </c>
      <c r="O26" s="43">
        <v>770021</v>
      </c>
      <c r="P26" s="43">
        <v>78377</v>
      </c>
      <c r="Q26" s="43">
        <v>2945</v>
      </c>
      <c r="R26" s="43">
        <v>945770</v>
      </c>
      <c r="S26" s="43">
        <v>1110394</v>
      </c>
      <c r="T26" s="43">
        <v>113950</v>
      </c>
      <c r="U26" s="43">
        <v>47874</v>
      </c>
      <c r="V26" s="43">
        <v>39256</v>
      </c>
      <c r="W26" s="43">
        <v>12257</v>
      </c>
      <c r="X26" s="43">
        <v>1009</v>
      </c>
      <c r="Y26" s="43">
        <v>1000</v>
      </c>
      <c r="Z26" s="43">
        <v>67218</v>
      </c>
      <c r="AA26" s="43">
        <v>108825</v>
      </c>
      <c r="AB26" s="43">
        <v>305356</v>
      </c>
      <c r="AC26" s="43">
        <v>37492037</v>
      </c>
      <c r="AD26"/>
    </row>
    <row r="27" spans="1:30" ht="15" x14ac:dyDescent="0.25">
      <c r="A27" s="26">
        <v>17</v>
      </c>
      <c r="B27" s="26" t="s">
        <v>463</v>
      </c>
      <c r="C27" s="27">
        <v>20</v>
      </c>
      <c r="D27" s="27" t="s">
        <v>455</v>
      </c>
      <c r="E27" s="28" cm="1">
        <f t="array" ref="E27">SUMPRODUCT(--(H27:AB27)*($H$5:$AB$5))</f>
        <v>1460035.9899999998</v>
      </c>
      <c r="F27" s="19">
        <f t="shared" si="2"/>
        <v>4.5294041852706008E-3</v>
      </c>
      <c r="G27" s="28">
        <f t="shared" si="3"/>
        <v>1498466</v>
      </c>
      <c r="H27" s="28">
        <v>1221758</v>
      </c>
      <c r="I27" s="28">
        <v>242930</v>
      </c>
      <c r="J27" s="28">
        <v>9760</v>
      </c>
      <c r="K27" s="28">
        <v>19</v>
      </c>
      <c r="L27" s="28">
        <v>7261</v>
      </c>
      <c r="M27" s="28">
        <v>5</v>
      </c>
      <c r="N27" s="28">
        <v>18</v>
      </c>
      <c r="O27" s="28">
        <v>10832</v>
      </c>
      <c r="P27" s="28">
        <v>2226</v>
      </c>
      <c r="Q27" s="28">
        <v>196</v>
      </c>
      <c r="R27" s="28"/>
      <c r="S27" s="28">
        <v>33</v>
      </c>
      <c r="T27" s="28">
        <v>975</v>
      </c>
      <c r="U27" s="28">
        <v>439</v>
      </c>
      <c r="V27" s="28">
        <v>1998</v>
      </c>
      <c r="W27" s="28">
        <v>3</v>
      </c>
      <c r="X27" s="28">
        <v>1</v>
      </c>
      <c r="Y27" s="28"/>
      <c r="Z27" s="28"/>
      <c r="AA27" s="28">
        <v>12</v>
      </c>
      <c r="AB27" s="28"/>
      <c r="AC27" s="28">
        <v>1498466</v>
      </c>
    </row>
    <row r="28" spans="1:30" ht="15" x14ac:dyDescent="0.25">
      <c r="A28" s="26">
        <v>17</v>
      </c>
      <c r="B28" s="26" t="s">
        <v>463</v>
      </c>
      <c r="C28" s="27">
        <v>90</v>
      </c>
      <c r="D28" s="27" t="s">
        <v>459</v>
      </c>
      <c r="E28" s="28" cm="1">
        <f t="array" ref="E28">SUMPRODUCT(--(H28:AB28)*($H$5:$AB$5))</f>
        <v>124.58</v>
      </c>
      <c r="F28" s="19">
        <f t="shared" si="2"/>
        <v>3.8647894796142077E-7</v>
      </c>
      <c r="G28" s="28">
        <f t="shared" si="3"/>
        <v>167</v>
      </c>
      <c r="H28" s="28"/>
      <c r="I28" s="28"/>
      <c r="J28" s="28"/>
      <c r="K28" s="28"/>
      <c r="L28" s="28">
        <v>114</v>
      </c>
      <c r="M28" s="28"/>
      <c r="N28" s="28">
        <v>15</v>
      </c>
      <c r="O28" s="28"/>
      <c r="P28" s="28"/>
      <c r="Q28" s="28">
        <v>33</v>
      </c>
      <c r="R28" s="28"/>
      <c r="S28" s="28"/>
      <c r="T28" s="28"/>
      <c r="U28" s="28">
        <v>5</v>
      </c>
      <c r="V28" s="28"/>
      <c r="W28" s="28"/>
      <c r="X28" s="28"/>
      <c r="Y28" s="28"/>
      <c r="Z28" s="28"/>
      <c r="AA28" s="28"/>
      <c r="AB28" s="28"/>
      <c r="AC28" s="28">
        <v>167</v>
      </c>
    </row>
    <row r="29" spans="1:30" ht="15" x14ac:dyDescent="0.25">
      <c r="A29" s="26">
        <v>17</v>
      </c>
      <c r="B29" s="26" t="s">
        <v>463</v>
      </c>
      <c r="C29" s="27">
        <v>96</v>
      </c>
      <c r="D29" s="27" t="s">
        <v>456</v>
      </c>
      <c r="E29" s="28" cm="1">
        <f t="array" ref="E29">SUMPRODUCT(--(H29:AB29)*($H$5:$AB$5))</f>
        <v>2089253.27</v>
      </c>
      <c r="F29" s="19">
        <f t="shared" si="2"/>
        <v>6.4813967395613925E-3</v>
      </c>
      <c r="G29" s="28">
        <f t="shared" si="3"/>
        <v>2345444</v>
      </c>
      <c r="H29" s="28">
        <v>1535761</v>
      </c>
      <c r="I29" s="28">
        <v>324910</v>
      </c>
      <c r="J29" s="28">
        <v>319594</v>
      </c>
      <c r="K29" s="28">
        <v>20776</v>
      </c>
      <c r="L29" s="28">
        <v>21630</v>
      </c>
      <c r="M29" s="28">
        <v>32</v>
      </c>
      <c r="N29" s="28">
        <v>15782</v>
      </c>
      <c r="O29" s="28">
        <v>105265</v>
      </c>
      <c r="P29" s="28">
        <v>1692</v>
      </c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>
        <v>2</v>
      </c>
      <c r="AB29" s="28"/>
      <c r="AC29" s="28">
        <v>2345444</v>
      </c>
      <c r="AD29" s="7"/>
    </row>
    <row r="30" spans="1:30" s="7" customFormat="1" ht="15" x14ac:dyDescent="0.25">
      <c r="A30" s="42" t="s">
        <v>541</v>
      </c>
      <c r="B30" s="42"/>
      <c r="C30" s="42"/>
      <c r="D30" s="42"/>
      <c r="E30" s="43" cm="1">
        <f t="array" ref="E30">SUMPRODUCT(--(H30:AB30)*($H$5:$AB$5))</f>
        <v>3549413.8400000008</v>
      </c>
      <c r="F30" s="44">
        <f t="shared" si="2"/>
        <v>1.1011187403779958E-2</v>
      </c>
      <c r="G30" s="43">
        <f t="shared" si="3"/>
        <v>3844077</v>
      </c>
      <c r="H30" s="43">
        <v>2757519</v>
      </c>
      <c r="I30" s="43">
        <v>567840</v>
      </c>
      <c r="J30" s="43">
        <v>329354</v>
      </c>
      <c r="K30" s="43">
        <v>20795</v>
      </c>
      <c r="L30" s="43">
        <v>29005</v>
      </c>
      <c r="M30" s="43">
        <v>37</v>
      </c>
      <c r="N30" s="43">
        <v>15815</v>
      </c>
      <c r="O30" s="43">
        <v>116097</v>
      </c>
      <c r="P30" s="43">
        <v>3918</v>
      </c>
      <c r="Q30" s="43">
        <v>229</v>
      </c>
      <c r="R30" s="43"/>
      <c r="S30" s="43">
        <v>33</v>
      </c>
      <c r="T30" s="43">
        <v>975</v>
      </c>
      <c r="U30" s="43">
        <v>444</v>
      </c>
      <c r="V30" s="43">
        <v>1998</v>
      </c>
      <c r="W30" s="43">
        <v>3</v>
      </c>
      <c r="X30" s="43">
        <v>1</v>
      </c>
      <c r="Y30" s="43"/>
      <c r="Z30" s="43"/>
      <c r="AA30" s="43">
        <v>14</v>
      </c>
      <c r="AB30" s="43"/>
      <c r="AC30" s="43">
        <v>3844077</v>
      </c>
      <c r="AD30"/>
    </row>
    <row r="31" spans="1:30" ht="15" x14ac:dyDescent="0.25">
      <c r="A31" s="26">
        <v>19</v>
      </c>
      <c r="B31" s="26" t="s">
        <v>464</v>
      </c>
      <c r="C31" s="27">
        <v>10</v>
      </c>
      <c r="D31" s="27" t="s">
        <v>454</v>
      </c>
      <c r="E31" s="28" cm="1">
        <f t="array" ref="E31">SUMPRODUCT(--(H31:AB31)*($H$5:$AB$5))</f>
        <v>4839849.5699999994</v>
      </c>
      <c r="F31" s="19">
        <f t="shared" si="2"/>
        <v>1.5014448307153112E-2</v>
      </c>
      <c r="G31" s="28">
        <f t="shared" si="3"/>
        <v>5920531</v>
      </c>
      <c r="H31" s="28">
        <v>2462924</v>
      </c>
      <c r="I31" s="28">
        <v>590473</v>
      </c>
      <c r="J31" s="28">
        <v>2052937</v>
      </c>
      <c r="K31" s="28">
        <v>50775</v>
      </c>
      <c r="L31" s="28">
        <v>17028</v>
      </c>
      <c r="M31" s="28">
        <v>1111</v>
      </c>
      <c r="N31" s="28">
        <v>3122</v>
      </c>
      <c r="O31" s="28">
        <v>28911</v>
      </c>
      <c r="P31" s="28">
        <v>3914</v>
      </c>
      <c r="Q31" s="28">
        <v>530</v>
      </c>
      <c r="R31" s="28"/>
      <c r="S31" s="28">
        <v>21851</v>
      </c>
      <c r="T31" s="28">
        <v>159214</v>
      </c>
      <c r="U31" s="28">
        <v>28522</v>
      </c>
      <c r="V31" s="28">
        <v>19928</v>
      </c>
      <c r="W31" s="28">
        <v>21208</v>
      </c>
      <c r="X31" s="28">
        <v>450</v>
      </c>
      <c r="Y31" s="28"/>
      <c r="Z31" s="28">
        <v>453294</v>
      </c>
      <c r="AA31" s="28"/>
      <c r="AB31" s="28">
        <v>4339</v>
      </c>
      <c r="AC31" s="28">
        <v>5920531</v>
      </c>
    </row>
    <row r="32" spans="1:30" ht="15" x14ac:dyDescent="0.25">
      <c r="A32" s="26">
        <v>19</v>
      </c>
      <c r="B32" s="26" t="s">
        <v>464</v>
      </c>
      <c r="C32" s="27">
        <v>20</v>
      </c>
      <c r="D32" s="27" t="s">
        <v>455</v>
      </c>
      <c r="E32" s="28" cm="1">
        <f t="array" ref="E32">SUMPRODUCT(--(H32:AB32)*($H$5:$AB$5))</f>
        <v>4912711.82</v>
      </c>
      <c r="F32" s="19">
        <f t="shared" si="2"/>
        <v>1.5240485598260049E-2</v>
      </c>
      <c r="G32" s="28">
        <f t="shared" si="3"/>
        <v>5609605</v>
      </c>
      <c r="H32" s="28">
        <v>2731908</v>
      </c>
      <c r="I32" s="28">
        <v>754277</v>
      </c>
      <c r="J32" s="28">
        <v>134336</v>
      </c>
      <c r="K32" s="28">
        <v>504832</v>
      </c>
      <c r="L32" s="28">
        <v>47069</v>
      </c>
      <c r="M32" s="28">
        <v>5956</v>
      </c>
      <c r="N32" s="28">
        <v>3953</v>
      </c>
      <c r="O32" s="28">
        <v>154057</v>
      </c>
      <c r="P32" s="28">
        <v>6189</v>
      </c>
      <c r="Q32" s="28">
        <v>22531</v>
      </c>
      <c r="R32" s="28">
        <v>316160</v>
      </c>
      <c r="S32" s="28">
        <v>22999</v>
      </c>
      <c r="T32" s="28">
        <v>556735</v>
      </c>
      <c r="U32" s="28">
        <v>79776</v>
      </c>
      <c r="V32" s="28">
        <v>38739</v>
      </c>
      <c r="W32" s="28">
        <v>41022</v>
      </c>
      <c r="X32" s="28">
        <v>1491</v>
      </c>
      <c r="Y32" s="28"/>
      <c r="Z32" s="28">
        <v>36908</v>
      </c>
      <c r="AA32" s="28">
        <v>13077</v>
      </c>
      <c r="AB32" s="28">
        <v>137590</v>
      </c>
      <c r="AC32" s="28">
        <v>5609605</v>
      </c>
    </row>
    <row r="33" spans="1:30" ht="15" x14ac:dyDescent="0.25">
      <c r="A33" s="26">
        <v>19</v>
      </c>
      <c r="B33" s="26" t="s">
        <v>464</v>
      </c>
      <c r="C33" s="27">
        <v>96</v>
      </c>
      <c r="D33" s="27" t="s">
        <v>456</v>
      </c>
      <c r="E33" s="28" cm="1">
        <f t="array" ref="E33">SUMPRODUCT(--(H33:AB33)*($H$5:$AB$5))</f>
        <v>341208.38999999996</v>
      </c>
      <c r="F33" s="19">
        <f t="shared" si="2"/>
        <v>1.0585154888650679E-3</v>
      </c>
      <c r="G33" s="28">
        <f t="shared" si="3"/>
        <v>410851</v>
      </c>
      <c r="H33" s="28">
        <v>244822</v>
      </c>
      <c r="I33" s="28">
        <v>15470</v>
      </c>
      <c r="J33" s="28">
        <v>132539</v>
      </c>
      <c r="K33" s="28">
        <v>2515</v>
      </c>
      <c r="L33" s="28">
        <v>731</v>
      </c>
      <c r="M33" s="28">
        <v>4</v>
      </c>
      <c r="N33" s="28">
        <v>1345</v>
      </c>
      <c r="O33" s="28">
        <v>12220</v>
      </c>
      <c r="P33" s="28">
        <v>1205</v>
      </c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>
        <v>410851</v>
      </c>
      <c r="AD33" s="7"/>
    </row>
    <row r="34" spans="1:30" s="7" customFormat="1" ht="15" x14ac:dyDescent="0.25">
      <c r="A34" s="42" t="s">
        <v>542</v>
      </c>
      <c r="B34" s="42"/>
      <c r="C34" s="42"/>
      <c r="D34" s="42"/>
      <c r="E34" s="43" cm="1">
        <f t="array" ref="E34">SUMPRODUCT(--(H34:AB34)*($H$5:$AB$5))</f>
        <v>10093769.780000001</v>
      </c>
      <c r="F34" s="44">
        <f t="shared" si="2"/>
        <v>3.1313449394278235E-2</v>
      </c>
      <c r="G34" s="43">
        <f t="shared" si="3"/>
        <v>11940987</v>
      </c>
      <c r="H34" s="43">
        <v>5439654</v>
      </c>
      <c r="I34" s="43">
        <v>1360220</v>
      </c>
      <c r="J34" s="43">
        <v>2319812</v>
      </c>
      <c r="K34" s="43">
        <v>558122</v>
      </c>
      <c r="L34" s="43">
        <v>64828</v>
      </c>
      <c r="M34" s="43">
        <v>7071</v>
      </c>
      <c r="N34" s="43">
        <v>8420</v>
      </c>
      <c r="O34" s="43">
        <v>195188</v>
      </c>
      <c r="P34" s="43">
        <v>11308</v>
      </c>
      <c r="Q34" s="43">
        <v>23061</v>
      </c>
      <c r="R34" s="43">
        <v>316160</v>
      </c>
      <c r="S34" s="43">
        <v>44850</v>
      </c>
      <c r="T34" s="43">
        <v>715949</v>
      </c>
      <c r="U34" s="43">
        <v>108298</v>
      </c>
      <c r="V34" s="43">
        <v>58667</v>
      </c>
      <c r="W34" s="43">
        <v>62230</v>
      </c>
      <c r="X34" s="43">
        <v>1941</v>
      </c>
      <c r="Y34" s="43"/>
      <c r="Z34" s="43">
        <v>490202</v>
      </c>
      <c r="AA34" s="43">
        <v>13077</v>
      </c>
      <c r="AB34" s="43">
        <v>141929</v>
      </c>
      <c r="AC34" s="43">
        <v>11940987</v>
      </c>
      <c r="AD34"/>
    </row>
    <row r="35" spans="1:30" ht="15" x14ac:dyDescent="0.25">
      <c r="A35" s="26">
        <v>21</v>
      </c>
      <c r="B35" s="26" t="s">
        <v>465</v>
      </c>
      <c r="C35" s="27">
        <v>20</v>
      </c>
      <c r="D35" s="27" t="s">
        <v>455</v>
      </c>
      <c r="E35" s="28" cm="1">
        <f t="array" ref="E35">SUMPRODUCT(--(H35:AB35)*($H$5:$AB$5))</f>
        <v>1470949.55</v>
      </c>
      <c r="F35" s="19">
        <f t="shared" si="2"/>
        <v>4.5632608331058382E-3</v>
      </c>
      <c r="G35" s="28">
        <f t="shared" si="3"/>
        <v>1727470</v>
      </c>
      <c r="H35" s="28">
        <v>1034199</v>
      </c>
      <c r="I35" s="28">
        <v>108513</v>
      </c>
      <c r="J35" s="28">
        <v>535114</v>
      </c>
      <c r="K35" s="28">
        <v>5119</v>
      </c>
      <c r="L35" s="28">
        <v>16520</v>
      </c>
      <c r="M35" s="28">
        <v>237</v>
      </c>
      <c r="N35" s="28">
        <v>63</v>
      </c>
      <c r="O35" s="28">
        <v>7706</v>
      </c>
      <c r="P35" s="28">
        <v>43</v>
      </c>
      <c r="Q35" s="28">
        <v>204</v>
      </c>
      <c r="R35" s="28"/>
      <c r="S35" s="28">
        <v>8531</v>
      </c>
      <c r="T35" s="28">
        <v>10186</v>
      </c>
      <c r="U35" s="28">
        <v>34</v>
      </c>
      <c r="V35" s="28">
        <v>953</v>
      </c>
      <c r="W35" s="28">
        <v>4</v>
      </c>
      <c r="X35" s="28">
        <v>44</v>
      </c>
      <c r="Y35" s="28"/>
      <c r="Z35" s="28"/>
      <c r="AA35" s="28"/>
      <c r="AB35" s="28"/>
      <c r="AC35" s="28">
        <v>1727470</v>
      </c>
    </row>
    <row r="36" spans="1:30" ht="15" x14ac:dyDescent="0.25">
      <c r="A36" s="26">
        <v>21</v>
      </c>
      <c r="B36" s="26" t="s">
        <v>465</v>
      </c>
      <c r="C36" s="27">
        <v>90</v>
      </c>
      <c r="D36" s="27" t="s">
        <v>459</v>
      </c>
      <c r="E36" s="28" cm="1">
        <f t="array" ref="E36">SUMPRODUCT(--(H36:AB36)*($H$5:$AB$5))</f>
        <v>113.6</v>
      </c>
      <c r="F36" s="19">
        <f t="shared" si="2"/>
        <v>3.5241618629328464E-7</v>
      </c>
      <c r="G36" s="28">
        <f t="shared" si="3"/>
        <v>160</v>
      </c>
      <c r="H36" s="28"/>
      <c r="I36" s="28"/>
      <c r="J36" s="28"/>
      <c r="K36" s="28"/>
      <c r="L36" s="28"/>
      <c r="M36" s="28"/>
      <c r="N36" s="28"/>
      <c r="O36" s="28"/>
      <c r="P36" s="28">
        <v>160</v>
      </c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>
        <v>160</v>
      </c>
    </row>
    <row r="37" spans="1:30" ht="15" x14ac:dyDescent="0.25">
      <c r="A37" s="26">
        <v>21</v>
      </c>
      <c r="B37" s="26" t="s">
        <v>465</v>
      </c>
      <c r="C37" s="27">
        <v>96</v>
      </c>
      <c r="D37" s="27" t="s">
        <v>456</v>
      </c>
      <c r="E37" s="28" cm="1">
        <f t="array" ref="E37">SUMPRODUCT(--(H37:AB37)*($H$5:$AB$5))</f>
        <v>14657.17</v>
      </c>
      <c r="F37" s="19">
        <f t="shared" si="2"/>
        <v>4.5470281278629779E-5</v>
      </c>
      <c r="G37" s="28">
        <f t="shared" si="3"/>
        <v>18763</v>
      </c>
      <c r="H37" s="28">
        <v>9541</v>
      </c>
      <c r="I37" s="28">
        <v>81</v>
      </c>
      <c r="J37" s="28">
        <v>8970</v>
      </c>
      <c r="K37" s="28">
        <v>145</v>
      </c>
      <c r="L37" s="28">
        <v>17</v>
      </c>
      <c r="M37" s="28"/>
      <c r="N37" s="28">
        <v>6</v>
      </c>
      <c r="O37" s="28">
        <v>3</v>
      </c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>
        <v>18763</v>
      </c>
      <c r="AD37" s="7"/>
    </row>
    <row r="38" spans="1:30" s="7" customFormat="1" ht="15" x14ac:dyDescent="0.25">
      <c r="A38" s="42" t="s">
        <v>543</v>
      </c>
      <c r="B38" s="42"/>
      <c r="C38" s="42"/>
      <c r="D38" s="42"/>
      <c r="E38" s="43" cm="1">
        <f t="array" ref="E38">SUMPRODUCT(--(H38:AB38)*($H$5:$AB$5))</f>
        <v>1485720.32</v>
      </c>
      <c r="F38" s="44">
        <f t="shared" si="2"/>
        <v>4.6090835305707617E-3</v>
      </c>
      <c r="G38" s="43">
        <f t="shared" si="3"/>
        <v>1746393</v>
      </c>
      <c r="H38" s="43">
        <v>1043740</v>
      </c>
      <c r="I38" s="43">
        <v>108594</v>
      </c>
      <c r="J38" s="43">
        <v>544084</v>
      </c>
      <c r="K38" s="43">
        <v>5264</v>
      </c>
      <c r="L38" s="43">
        <v>16537</v>
      </c>
      <c r="M38" s="43">
        <v>237</v>
      </c>
      <c r="N38" s="43">
        <v>69</v>
      </c>
      <c r="O38" s="43">
        <v>7709</v>
      </c>
      <c r="P38" s="43">
        <v>203</v>
      </c>
      <c r="Q38" s="43">
        <v>204</v>
      </c>
      <c r="R38" s="43"/>
      <c r="S38" s="43">
        <v>8531</v>
      </c>
      <c r="T38" s="43">
        <v>10186</v>
      </c>
      <c r="U38" s="43">
        <v>34</v>
      </c>
      <c r="V38" s="43">
        <v>953</v>
      </c>
      <c r="W38" s="43">
        <v>4</v>
      </c>
      <c r="X38" s="43">
        <v>44</v>
      </c>
      <c r="Y38" s="43"/>
      <c r="Z38" s="43"/>
      <c r="AA38" s="43"/>
      <c r="AB38" s="43"/>
      <c r="AC38" s="43">
        <v>1746393</v>
      </c>
      <c r="AD38"/>
    </row>
    <row r="39" spans="1:30" ht="15" x14ac:dyDescent="0.25">
      <c r="A39" s="26">
        <v>23</v>
      </c>
      <c r="B39" s="26" t="s">
        <v>466</v>
      </c>
      <c r="C39" s="27">
        <v>20</v>
      </c>
      <c r="D39" s="27" t="s">
        <v>455</v>
      </c>
      <c r="E39" s="28" cm="1">
        <f t="array" ref="E39">SUMPRODUCT(--(H39:AB39)*($H$5:$AB$5))</f>
        <v>154710.34000000003</v>
      </c>
      <c r="F39" s="19">
        <f t="shared" si="2"/>
        <v>4.7995095073008291E-4</v>
      </c>
      <c r="G39" s="28">
        <f t="shared" si="3"/>
        <v>173030</v>
      </c>
      <c r="H39" s="28">
        <v>64044</v>
      </c>
      <c r="I39" s="28">
        <v>6682</v>
      </c>
      <c r="J39" s="28">
        <v>5811</v>
      </c>
      <c r="K39" s="28">
        <v>111</v>
      </c>
      <c r="L39" s="28">
        <v>7077</v>
      </c>
      <c r="M39" s="28">
        <v>55</v>
      </c>
      <c r="N39" s="28">
        <v>131</v>
      </c>
      <c r="O39" s="28">
        <v>3550</v>
      </c>
      <c r="P39" s="28">
        <v>1</v>
      </c>
      <c r="Q39" s="28">
        <v>346</v>
      </c>
      <c r="R39" s="28"/>
      <c r="S39" s="28">
        <v>10</v>
      </c>
      <c r="T39" s="28">
        <v>642</v>
      </c>
      <c r="U39" s="28">
        <v>76</v>
      </c>
      <c r="V39" s="28"/>
      <c r="W39" s="28">
        <v>8</v>
      </c>
      <c r="X39" s="28"/>
      <c r="Y39" s="28"/>
      <c r="Z39" s="28">
        <v>84486</v>
      </c>
      <c r="AA39" s="28"/>
      <c r="AB39" s="28"/>
      <c r="AC39" s="28">
        <v>173030</v>
      </c>
      <c r="AD39" s="7"/>
    </row>
    <row r="40" spans="1:30" s="7" customFormat="1" ht="15" x14ac:dyDescent="0.25">
      <c r="A40" s="42" t="s">
        <v>544</v>
      </c>
      <c r="B40" s="42"/>
      <c r="C40" s="42"/>
      <c r="D40" s="42"/>
      <c r="E40" s="43" cm="1">
        <f t="array" ref="E40">SUMPRODUCT(--(H40:AB40)*($H$5:$AB$5))</f>
        <v>154710.34000000003</v>
      </c>
      <c r="F40" s="44">
        <f t="shared" si="2"/>
        <v>4.7995095073008291E-4</v>
      </c>
      <c r="G40" s="43">
        <f t="shared" si="3"/>
        <v>173030</v>
      </c>
      <c r="H40" s="43">
        <v>64044</v>
      </c>
      <c r="I40" s="43">
        <v>6682</v>
      </c>
      <c r="J40" s="43">
        <v>5811</v>
      </c>
      <c r="K40" s="43">
        <v>111</v>
      </c>
      <c r="L40" s="43">
        <v>7077</v>
      </c>
      <c r="M40" s="43">
        <v>55</v>
      </c>
      <c r="N40" s="43">
        <v>131</v>
      </c>
      <c r="O40" s="43">
        <v>3550</v>
      </c>
      <c r="P40" s="43">
        <v>1</v>
      </c>
      <c r="Q40" s="43">
        <v>346</v>
      </c>
      <c r="R40" s="43"/>
      <c r="S40" s="43">
        <v>10</v>
      </c>
      <c r="T40" s="43">
        <v>642</v>
      </c>
      <c r="U40" s="43">
        <v>76</v>
      </c>
      <c r="V40" s="43"/>
      <c r="W40" s="43">
        <v>8</v>
      </c>
      <c r="X40" s="43"/>
      <c r="Y40" s="43"/>
      <c r="Z40" s="43">
        <v>84486</v>
      </c>
      <c r="AA40" s="43"/>
      <c r="AB40" s="43"/>
      <c r="AC40" s="43">
        <v>173030</v>
      </c>
      <c r="AD40"/>
    </row>
    <row r="41" spans="1:30" ht="15" x14ac:dyDescent="0.25">
      <c r="A41" s="26">
        <v>25</v>
      </c>
      <c r="B41" s="26" t="s">
        <v>467</v>
      </c>
      <c r="C41" s="27">
        <v>20</v>
      </c>
      <c r="D41" s="27" t="s">
        <v>455</v>
      </c>
      <c r="E41" s="28" cm="1">
        <f t="array" ref="E41">SUMPRODUCT(--(H41:AB41)*($H$5:$AB$5))</f>
        <v>2827715.6999999997</v>
      </c>
      <c r="F41" s="19">
        <f t="shared" si="2"/>
        <v>8.7722956242574455E-3</v>
      </c>
      <c r="G41" s="28">
        <f t="shared" si="3"/>
        <v>3165053</v>
      </c>
      <c r="H41" s="28">
        <v>2143511</v>
      </c>
      <c r="I41" s="28">
        <v>205185</v>
      </c>
      <c r="J41" s="28">
        <v>227264</v>
      </c>
      <c r="K41" s="28">
        <v>188363</v>
      </c>
      <c r="L41" s="28">
        <v>154391</v>
      </c>
      <c r="M41" s="28">
        <v>10760</v>
      </c>
      <c r="N41" s="28">
        <v>63073</v>
      </c>
      <c r="O41" s="28">
        <v>31394</v>
      </c>
      <c r="P41" s="28">
        <v>12279</v>
      </c>
      <c r="Q41" s="28">
        <v>4528</v>
      </c>
      <c r="R41" s="28"/>
      <c r="S41" s="28">
        <v>1023</v>
      </c>
      <c r="T41" s="28">
        <v>5270</v>
      </c>
      <c r="U41" s="28">
        <v>43295</v>
      </c>
      <c r="V41" s="28">
        <v>12999</v>
      </c>
      <c r="W41" s="28">
        <v>16475</v>
      </c>
      <c r="X41" s="28">
        <v>322</v>
      </c>
      <c r="Y41" s="28"/>
      <c r="Z41" s="28"/>
      <c r="AA41" s="28"/>
      <c r="AB41" s="28">
        <v>44921</v>
      </c>
      <c r="AC41" s="28">
        <v>3165053</v>
      </c>
      <c r="AD41" s="7"/>
    </row>
    <row r="42" spans="1:30" s="7" customFormat="1" ht="15" x14ac:dyDescent="0.25">
      <c r="A42" s="42" t="s">
        <v>545</v>
      </c>
      <c r="B42" s="42"/>
      <c r="C42" s="42"/>
      <c r="D42" s="42"/>
      <c r="E42" s="43" cm="1">
        <f t="array" ref="E42">SUMPRODUCT(--(H42:AB42)*($H$5:$AB$5))</f>
        <v>2827715.6999999997</v>
      </c>
      <c r="F42" s="44">
        <f t="shared" si="2"/>
        <v>8.7722956242574455E-3</v>
      </c>
      <c r="G42" s="43">
        <f t="shared" si="3"/>
        <v>3165053</v>
      </c>
      <c r="H42" s="43">
        <v>2143511</v>
      </c>
      <c r="I42" s="43">
        <v>205185</v>
      </c>
      <c r="J42" s="43">
        <v>227264</v>
      </c>
      <c r="K42" s="43">
        <v>188363</v>
      </c>
      <c r="L42" s="43">
        <v>154391</v>
      </c>
      <c r="M42" s="43">
        <v>10760</v>
      </c>
      <c r="N42" s="43">
        <v>63073</v>
      </c>
      <c r="O42" s="43">
        <v>31394</v>
      </c>
      <c r="P42" s="43">
        <v>12279</v>
      </c>
      <c r="Q42" s="43">
        <v>4528</v>
      </c>
      <c r="R42" s="43"/>
      <c r="S42" s="43">
        <v>1023</v>
      </c>
      <c r="T42" s="43">
        <v>5270</v>
      </c>
      <c r="U42" s="43">
        <v>43295</v>
      </c>
      <c r="V42" s="43">
        <v>12999</v>
      </c>
      <c r="W42" s="43">
        <v>16475</v>
      </c>
      <c r="X42" s="43">
        <v>322</v>
      </c>
      <c r="Y42" s="43"/>
      <c r="Z42" s="43"/>
      <c r="AA42" s="43"/>
      <c r="AB42" s="43">
        <v>44921</v>
      </c>
      <c r="AC42" s="43">
        <v>3165053</v>
      </c>
      <c r="AD42"/>
    </row>
    <row r="43" spans="1:30" ht="15" x14ac:dyDescent="0.25">
      <c r="A43" s="26">
        <v>27</v>
      </c>
      <c r="B43" s="26" t="s">
        <v>468</v>
      </c>
      <c r="C43" s="27">
        <v>96</v>
      </c>
      <c r="D43" s="27" t="s">
        <v>456</v>
      </c>
      <c r="E43" s="28" cm="1">
        <f t="array" ref="E43">SUMPRODUCT(--(H43:AB43)*($H$5:$AB$5))</f>
        <v>1856958.6900000002</v>
      </c>
      <c r="F43" s="19">
        <f t="shared" si="2"/>
        <v>5.7607596798765308E-3</v>
      </c>
      <c r="G43" s="28">
        <f t="shared" si="3"/>
        <v>2210887</v>
      </c>
      <c r="H43" s="28">
        <v>1241765</v>
      </c>
      <c r="I43" s="28">
        <v>245471</v>
      </c>
      <c r="J43" s="28">
        <v>606042</v>
      </c>
      <c r="K43" s="28">
        <v>6397</v>
      </c>
      <c r="L43" s="28">
        <v>8100</v>
      </c>
      <c r="M43" s="28">
        <v>9</v>
      </c>
      <c r="N43" s="28">
        <v>3351</v>
      </c>
      <c r="O43" s="28">
        <v>97973</v>
      </c>
      <c r="P43" s="28">
        <v>1779</v>
      </c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>
        <v>2210887</v>
      </c>
      <c r="AD43" s="7"/>
    </row>
    <row r="44" spans="1:30" s="7" customFormat="1" ht="15" x14ac:dyDescent="0.25">
      <c r="A44" s="42" t="s">
        <v>546</v>
      </c>
      <c r="B44" s="42"/>
      <c r="C44" s="42"/>
      <c r="D44" s="42"/>
      <c r="E44" s="43" cm="1">
        <f t="array" ref="E44">SUMPRODUCT(--(H44:AB44)*($H$5:$AB$5))</f>
        <v>1856958.6900000002</v>
      </c>
      <c r="F44" s="44">
        <f t="shared" si="2"/>
        <v>5.7607596798765308E-3</v>
      </c>
      <c r="G44" s="43">
        <f t="shared" si="3"/>
        <v>2210887</v>
      </c>
      <c r="H44" s="43">
        <v>1241765</v>
      </c>
      <c r="I44" s="43">
        <v>245471</v>
      </c>
      <c r="J44" s="43">
        <v>606042</v>
      </c>
      <c r="K44" s="43">
        <v>6397</v>
      </c>
      <c r="L44" s="43">
        <v>8100</v>
      </c>
      <c r="M44" s="43">
        <v>9</v>
      </c>
      <c r="N44" s="43">
        <v>3351</v>
      </c>
      <c r="O44" s="43">
        <v>97973</v>
      </c>
      <c r="P44" s="43">
        <v>1779</v>
      </c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>
        <v>2210887</v>
      </c>
      <c r="AD44"/>
    </row>
    <row r="45" spans="1:30" ht="15" x14ac:dyDescent="0.25">
      <c r="A45" s="26">
        <v>31</v>
      </c>
      <c r="B45" s="26" t="s">
        <v>469</v>
      </c>
      <c r="C45" s="27">
        <v>96</v>
      </c>
      <c r="D45" s="27" t="s">
        <v>456</v>
      </c>
      <c r="E45" s="28" cm="1">
        <f t="array" ref="E45">SUMPRODUCT(--(H45:AB45)*($H$5:$AB$5))</f>
        <v>28762</v>
      </c>
      <c r="F45" s="19">
        <f t="shared" si="2"/>
        <v>8.922706294161491E-5</v>
      </c>
      <c r="G45" s="28">
        <f t="shared" si="3"/>
        <v>28762</v>
      </c>
      <c r="H45" s="28">
        <v>28762</v>
      </c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>
        <v>28762</v>
      </c>
      <c r="AD45" s="7"/>
    </row>
    <row r="46" spans="1:30" s="7" customFormat="1" ht="15" x14ac:dyDescent="0.25">
      <c r="A46" s="42" t="s">
        <v>547</v>
      </c>
      <c r="B46" s="42"/>
      <c r="C46" s="42"/>
      <c r="D46" s="42"/>
      <c r="E46" s="43" cm="1">
        <f t="array" ref="E46">SUMPRODUCT(--(H46:AB46)*($H$5:$AB$5))</f>
        <v>28762</v>
      </c>
      <c r="F46" s="44">
        <f t="shared" si="2"/>
        <v>8.922706294161491E-5</v>
      </c>
      <c r="G46" s="43">
        <f t="shared" si="3"/>
        <v>28762</v>
      </c>
      <c r="H46" s="43">
        <v>28762</v>
      </c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>
        <v>28762</v>
      </c>
      <c r="AD46"/>
    </row>
    <row r="47" spans="1:30" ht="15" x14ac:dyDescent="0.25">
      <c r="A47" s="26">
        <v>33</v>
      </c>
      <c r="B47" s="26" t="s">
        <v>470</v>
      </c>
      <c r="C47" s="27">
        <v>10</v>
      </c>
      <c r="D47" s="27" t="s">
        <v>454</v>
      </c>
      <c r="E47" s="28" cm="1">
        <f t="array" ref="E47">SUMPRODUCT(--(H47:AB47)*($H$5:$AB$5))</f>
        <v>30160460.329999998</v>
      </c>
      <c r="F47" s="19">
        <f t="shared" si="2"/>
        <v>9.3565443717856522E-2</v>
      </c>
      <c r="G47" s="28">
        <f t="shared" si="3"/>
        <v>38624246</v>
      </c>
      <c r="H47" s="28">
        <v>8336553</v>
      </c>
      <c r="I47" s="28">
        <v>1978101</v>
      </c>
      <c r="J47" s="28">
        <v>8862530</v>
      </c>
      <c r="K47" s="28">
        <v>7685623</v>
      </c>
      <c r="L47" s="28">
        <v>119735</v>
      </c>
      <c r="M47" s="28">
        <v>20433</v>
      </c>
      <c r="N47" s="28">
        <v>50885</v>
      </c>
      <c r="O47" s="28">
        <v>234226</v>
      </c>
      <c r="P47" s="28">
        <v>19957</v>
      </c>
      <c r="Q47" s="28">
        <v>19145</v>
      </c>
      <c r="R47" s="28">
        <v>4644452</v>
      </c>
      <c r="S47" s="28">
        <v>2619127</v>
      </c>
      <c r="T47" s="28">
        <v>327149</v>
      </c>
      <c r="U47" s="28">
        <v>112777</v>
      </c>
      <c r="V47" s="28">
        <v>79902</v>
      </c>
      <c r="W47" s="28">
        <v>11457</v>
      </c>
      <c r="X47" s="28">
        <v>2126</v>
      </c>
      <c r="Y47" s="28"/>
      <c r="Z47" s="28">
        <v>335835</v>
      </c>
      <c r="AA47" s="28">
        <v>231559</v>
      </c>
      <c r="AB47" s="28">
        <v>2932674</v>
      </c>
      <c r="AC47" s="28">
        <v>38624246</v>
      </c>
    </row>
    <row r="48" spans="1:30" ht="15" x14ac:dyDescent="0.25">
      <c r="A48" s="26">
        <v>33</v>
      </c>
      <c r="B48" s="26" t="s">
        <v>470</v>
      </c>
      <c r="C48" s="27">
        <v>20</v>
      </c>
      <c r="D48" s="27" t="s">
        <v>455</v>
      </c>
      <c r="E48" s="28" cm="1">
        <f t="array" ref="E48">SUMPRODUCT(--(H48:AB48)*($H$5:$AB$5))</f>
        <v>2908188.6599999997</v>
      </c>
      <c r="F48" s="19">
        <f t="shared" si="2"/>
        <v>9.0219432797410022E-3</v>
      </c>
      <c r="G48" s="28">
        <f t="shared" si="3"/>
        <v>2590400</v>
      </c>
      <c r="H48" s="28">
        <v>1338587</v>
      </c>
      <c r="I48" s="28">
        <v>173271</v>
      </c>
      <c r="J48" s="28">
        <v>96583</v>
      </c>
      <c r="K48" s="28">
        <v>2174</v>
      </c>
      <c r="L48" s="28">
        <v>130869</v>
      </c>
      <c r="M48" s="28">
        <v>13779</v>
      </c>
      <c r="N48" s="28">
        <v>89543</v>
      </c>
      <c r="O48" s="28">
        <v>32075</v>
      </c>
      <c r="P48" s="28">
        <v>5337</v>
      </c>
      <c r="Q48" s="28">
        <v>3909</v>
      </c>
      <c r="R48" s="28"/>
      <c r="S48" s="28">
        <v>524829</v>
      </c>
      <c r="T48" s="28">
        <v>109798</v>
      </c>
      <c r="U48" s="28">
        <v>16547</v>
      </c>
      <c r="V48" s="28">
        <v>29304</v>
      </c>
      <c r="W48" s="28">
        <v>22685</v>
      </c>
      <c r="X48" s="28">
        <v>530</v>
      </c>
      <c r="Y48" s="28"/>
      <c r="Z48" s="28">
        <v>580</v>
      </c>
      <c r="AA48" s="28"/>
      <c r="AB48" s="28"/>
      <c r="AC48" s="28">
        <v>2590400</v>
      </c>
    </row>
    <row r="49" spans="1:30" ht="15" x14ac:dyDescent="0.25">
      <c r="A49" s="26">
        <v>33</v>
      </c>
      <c r="B49" s="26" t="s">
        <v>470</v>
      </c>
      <c r="C49" s="27">
        <v>90</v>
      </c>
      <c r="D49" s="27" t="s">
        <v>459</v>
      </c>
      <c r="E49" s="28" cm="1">
        <f t="array" ref="E49">SUMPRODUCT(--(H49:AB49)*($H$5:$AB$5))</f>
        <v>70985.320000000007</v>
      </c>
      <c r="F49" s="19">
        <f t="shared" si="2"/>
        <v>2.2021457532753899E-4</v>
      </c>
      <c r="G49" s="28">
        <f t="shared" si="3"/>
        <v>72634</v>
      </c>
      <c r="H49" s="28">
        <v>68442</v>
      </c>
      <c r="I49" s="28">
        <v>720</v>
      </c>
      <c r="J49" s="28">
        <v>3115</v>
      </c>
      <c r="K49" s="28"/>
      <c r="L49" s="28"/>
      <c r="M49" s="28"/>
      <c r="N49" s="28"/>
      <c r="O49" s="28">
        <v>357</v>
      </c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>
        <v>72634</v>
      </c>
    </row>
    <row r="50" spans="1:30" ht="15" x14ac:dyDescent="0.25">
      <c r="A50" s="26">
        <v>33</v>
      </c>
      <c r="B50" s="26" t="s">
        <v>470</v>
      </c>
      <c r="C50" s="27">
        <v>96</v>
      </c>
      <c r="D50" s="27" t="s">
        <v>456</v>
      </c>
      <c r="E50" s="28" cm="1">
        <f t="array" ref="E50">SUMPRODUCT(--(H50:AB50)*($H$5:$AB$5))</f>
        <v>773403.38000000012</v>
      </c>
      <c r="F50" s="19">
        <f t="shared" si="2"/>
        <v>2.3992946271649304E-3</v>
      </c>
      <c r="G50" s="28">
        <f t="shared" si="3"/>
        <v>872145</v>
      </c>
      <c r="H50" s="28">
        <v>602813</v>
      </c>
      <c r="I50" s="28">
        <v>69600</v>
      </c>
      <c r="J50" s="28">
        <v>142638</v>
      </c>
      <c r="K50" s="28">
        <v>6748</v>
      </c>
      <c r="L50" s="28">
        <v>7774</v>
      </c>
      <c r="M50" s="28">
        <v>1</v>
      </c>
      <c r="N50" s="28">
        <v>4595</v>
      </c>
      <c r="O50" s="28">
        <v>37967</v>
      </c>
      <c r="P50" s="28">
        <v>9</v>
      </c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>
        <v>872145</v>
      </c>
      <c r="AD50" s="7"/>
    </row>
    <row r="51" spans="1:30" s="7" customFormat="1" ht="15" x14ac:dyDescent="0.25">
      <c r="A51" s="42" t="s">
        <v>548</v>
      </c>
      <c r="B51" s="42"/>
      <c r="C51" s="42"/>
      <c r="D51" s="42"/>
      <c r="E51" s="43" cm="1">
        <f t="array" ref="E51">SUMPRODUCT(--(H51:AB51)*($H$5:$AB$5))</f>
        <v>33913037.689999998</v>
      </c>
      <c r="F51" s="44">
        <f t="shared" si="2"/>
        <v>0.10520689620008999</v>
      </c>
      <c r="G51" s="43">
        <f t="shared" si="3"/>
        <v>42159425</v>
      </c>
      <c r="H51" s="43">
        <v>10346395</v>
      </c>
      <c r="I51" s="43">
        <v>2221692</v>
      </c>
      <c r="J51" s="43">
        <v>9104866</v>
      </c>
      <c r="K51" s="43">
        <v>7694545</v>
      </c>
      <c r="L51" s="43">
        <v>258378</v>
      </c>
      <c r="M51" s="43">
        <v>34213</v>
      </c>
      <c r="N51" s="43">
        <v>145023</v>
      </c>
      <c r="O51" s="43">
        <v>304625</v>
      </c>
      <c r="P51" s="43">
        <v>25303</v>
      </c>
      <c r="Q51" s="43">
        <v>23054</v>
      </c>
      <c r="R51" s="43">
        <v>4644452</v>
      </c>
      <c r="S51" s="43">
        <v>3143956</v>
      </c>
      <c r="T51" s="43">
        <v>436947</v>
      </c>
      <c r="U51" s="43">
        <v>129324</v>
      </c>
      <c r="V51" s="43">
        <v>109206</v>
      </c>
      <c r="W51" s="43">
        <v>34142</v>
      </c>
      <c r="X51" s="43">
        <v>2656</v>
      </c>
      <c r="Y51" s="43"/>
      <c r="Z51" s="43">
        <v>336415</v>
      </c>
      <c r="AA51" s="43">
        <v>231559</v>
      </c>
      <c r="AB51" s="43">
        <v>2932674</v>
      </c>
      <c r="AC51" s="43">
        <v>42159425</v>
      </c>
      <c r="AD51"/>
    </row>
    <row r="52" spans="1:30" ht="15" x14ac:dyDescent="0.25">
      <c r="A52" s="26">
        <v>35</v>
      </c>
      <c r="B52" s="26" t="s">
        <v>471</v>
      </c>
      <c r="C52" s="27">
        <v>10</v>
      </c>
      <c r="D52" s="27" t="s">
        <v>454</v>
      </c>
      <c r="E52" s="28" cm="1">
        <f t="array" ref="E52">SUMPRODUCT(--(H52:AB52)*($H$5:$AB$5))</f>
        <v>11300778.920000002</v>
      </c>
      <c r="F52" s="19">
        <f t="shared" si="2"/>
        <v>3.5057899728256556E-2</v>
      </c>
      <c r="G52" s="28">
        <f t="shared" si="3"/>
        <v>15862940</v>
      </c>
      <c r="H52" s="28">
        <v>4878354</v>
      </c>
      <c r="I52" s="28">
        <v>964886</v>
      </c>
      <c r="J52" s="28">
        <v>5984784</v>
      </c>
      <c r="K52" s="28">
        <v>1748662</v>
      </c>
      <c r="L52" s="28">
        <v>53434</v>
      </c>
      <c r="M52" s="28">
        <v>10187</v>
      </c>
      <c r="N52" s="28">
        <v>1398</v>
      </c>
      <c r="O52" s="28">
        <v>98991</v>
      </c>
      <c r="P52" s="28">
        <v>11430</v>
      </c>
      <c r="Q52" s="28">
        <v>8362</v>
      </c>
      <c r="R52" s="28">
        <v>1255927</v>
      </c>
      <c r="S52" s="28"/>
      <c r="T52" s="28">
        <v>142795</v>
      </c>
      <c r="U52" s="28">
        <v>7503</v>
      </c>
      <c r="V52" s="28">
        <v>2534</v>
      </c>
      <c r="W52" s="28">
        <v>210</v>
      </c>
      <c r="X52" s="28">
        <v>13</v>
      </c>
      <c r="Y52" s="28"/>
      <c r="Z52" s="28"/>
      <c r="AA52" s="28">
        <v>87273</v>
      </c>
      <c r="AB52" s="28">
        <v>606197</v>
      </c>
      <c r="AC52" s="28">
        <v>15862940</v>
      </c>
    </row>
    <row r="53" spans="1:30" ht="15" x14ac:dyDescent="0.25">
      <c r="A53" s="26">
        <v>35</v>
      </c>
      <c r="B53" s="26" t="s">
        <v>471</v>
      </c>
      <c r="C53" s="27">
        <v>20</v>
      </c>
      <c r="D53" s="27" t="s">
        <v>455</v>
      </c>
      <c r="E53" s="28" cm="1">
        <f t="array" ref="E53">SUMPRODUCT(--(H53:AB53)*($H$5:$AB$5))</f>
        <v>3394041.98</v>
      </c>
      <c r="F53" s="19">
        <f t="shared" si="2"/>
        <v>1.0529184249215746E-2</v>
      </c>
      <c r="G53" s="28">
        <f t="shared" si="3"/>
        <v>6240122</v>
      </c>
      <c r="H53" s="28">
        <v>24960</v>
      </c>
      <c r="I53" s="28"/>
      <c r="J53" s="28"/>
      <c r="K53" s="28">
        <v>555674</v>
      </c>
      <c r="L53" s="28"/>
      <c r="M53" s="28"/>
      <c r="N53" s="28"/>
      <c r="O53" s="28"/>
      <c r="P53" s="28"/>
      <c r="Q53" s="28"/>
      <c r="R53" s="28"/>
      <c r="S53" s="28">
        <v>1106488</v>
      </c>
      <c r="T53" s="28"/>
      <c r="U53" s="28"/>
      <c r="V53" s="28"/>
      <c r="W53" s="28"/>
      <c r="X53" s="28"/>
      <c r="Y53" s="28">
        <v>4553000</v>
      </c>
      <c r="Z53" s="28"/>
      <c r="AA53" s="28"/>
      <c r="AB53" s="28"/>
      <c r="AC53" s="28">
        <v>6240122</v>
      </c>
    </row>
    <row r="54" spans="1:30" ht="15" x14ac:dyDescent="0.25">
      <c r="A54" s="26">
        <v>35</v>
      </c>
      <c r="B54" s="26" t="s">
        <v>471</v>
      </c>
      <c r="C54" s="27">
        <v>90</v>
      </c>
      <c r="D54" s="27" t="s">
        <v>459</v>
      </c>
      <c r="E54" s="28" cm="1">
        <f t="array" ref="E54">SUMPRODUCT(--(H54:AB54)*($H$5:$AB$5))</f>
        <v>235182.16</v>
      </c>
      <c r="F54" s="19">
        <f t="shared" si="2"/>
        <v>7.2959506964275595E-4</v>
      </c>
      <c r="G54" s="28">
        <f t="shared" si="3"/>
        <v>259672</v>
      </c>
      <c r="H54" s="28">
        <v>163737</v>
      </c>
      <c r="I54" s="28">
        <v>55676</v>
      </c>
      <c r="J54" s="28">
        <v>18279</v>
      </c>
      <c r="K54" s="28"/>
      <c r="L54" s="28">
        <v>1168</v>
      </c>
      <c r="M54" s="28">
        <v>3</v>
      </c>
      <c r="N54" s="28">
        <v>928</v>
      </c>
      <c r="O54" s="28">
        <v>19462</v>
      </c>
      <c r="P54" s="28"/>
      <c r="Q54" s="28">
        <v>58</v>
      </c>
      <c r="R54" s="28"/>
      <c r="S54" s="28">
        <v>13</v>
      </c>
      <c r="T54" s="28">
        <v>272</v>
      </c>
      <c r="U54" s="28">
        <v>49</v>
      </c>
      <c r="V54" s="28">
        <v>2</v>
      </c>
      <c r="W54" s="28">
        <v>25</v>
      </c>
      <c r="X54" s="28"/>
      <c r="Y54" s="28"/>
      <c r="Z54" s="28"/>
      <c r="AA54" s="28"/>
      <c r="AB54" s="28"/>
      <c r="AC54" s="28">
        <v>259672</v>
      </c>
    </row>
    <row r="55" spans="1:30" ht="15" x14ac:dyDescent="0.25">
      <c r="A55" s="26">
        <v>35</v>
      </c>
      <c r="B55" s="26" t="s">
        <v>471</v>
      </c>
      <c r="C55" s="27">
        <v>96</v>
      </c>
      <c r="D55" s="27" t="s">
        <v>456</v>
      </c>
      <c r="E55" s="28" cm="1">
        <f t="array" ref="E55">SUMPRODUCT(--(H55:AB55)*($H$5:$AB$5))</f>
        <v>13489.609999999999</v>
      </c>
      <c r="F55" s="19">
        <f t="shared" si="2"/>
        <v>4.1848212242814744E-5</v>
      </c>
      <c r="G55" s="28">
        <f t="shared" si="3"/>
        <v>13794</v>
      </c>
      <c r="H55" s="28">
        <v>13091</v>
      </c>
      <c r="I55" s="28">
        <v>46</v>
      </c>
      <c r="J55" s="28">
        <v>416</v>
      </c>
      <c r="K55" s="28">
        <v>63</v>
      </c>
      <c r="L55" s="28">
        <v>89</v>
      </c>
      <c r="M55" s="28"/>
      <c r="N55" s="28">
        <v>37</v>
      </c>
      <c r="O55" s="28">
        <v>52</v>
      </c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>
        <v>13794</v>
      </c>
      <c r="AD55" s="7"/>
    </row>
    <row r="56" spans="1:30" s="7" customFormat="1" ht="15" x14ac:dyDescent="0.25">
      <c r="A56" s="42" t="s">
        <v>549</v>
      </c>
      <c r="B56" s="42"/>
      <c r="C56" s="42"/>
      <c r="D56" s="42"/>
      <c r="E56" s="43" cm="1">
        <f t="array" ref="E56">SUMPRODUCT(--(H56:AB56)*($H$5:$AB$5))</f>
        <v>14943492.670000004</v>
      </c>
      <c r="F56" s="44">
        <f t="shared" si="2"/>
        <v>4.6358527259357879E-2</v>
      </c>
      <c r="G56" s="43">
        <f t="shared" si="3"/>
        <v>22376528</v>
      </c>
      <c r="H56" s="43">
        <v>5080142</v>
      </c>
      <c r="I56" s="43">
        <v>1020608</v>
      </c>
      <c r="J56" s="43">
        <v>6003479</v>
      </c>
      <c r="K56" s="43">
        <v>2304399</v>
      </c>
      <c r="L56" s="43">
        <v>54691</v>
      </c>
      <c r="M56" s="43">
        <v>10190</v>
      </c>
      <c r="N56" s="43">
        <v>2363</v>
      </c>
      <c r="O56" s="43">
        <v>118505</v>
      </c>
      <c r="P56" s="43">
        <v>11430</v>
      </c>
      <c r="Q56" s="43">
        <v>8420</v>
      </c>
      <c r="R56" s="43">
        <v>1255927</v>
      </c>
      <c r="S56" s="43">
        <v>1106501</v>
      </c>
      <c r="T56" s="43">
        <v>143067</v>
      </c>
      <c r="U56" s="43">
        <v>7552</v>
      </c>
      <c r="V56" s="43">
        <v>2536</v>
      </c>
      <c r="W56" s="43">
        <v>235</v>
      </c>
      <c r="X56" s="43">
        <v>13</v>
      </c>
      <c r="Y56" s="43">
        <v>4553000</v>
      </c>
      <c r="Z56" s="43"/>
      <c r="AA56" s="43">
        <v>87273</v>
      </c>
      <c r="AB56" s="43">
        <v>606197</v>
      </c>
      <c r="AC56" s="43">
        <v>22376528</v>
      </c>
      <c r="AD56"/>
    </row>
    <row r="57" spans="1:30" ht="15" x14ac:dyDescent="0.25">
      <c r="A57" s="26">
        <v>37</v>
      </c>
      <c r="B57" s="26" t="s">
        <v>472</v>
      </c>
      <c r="C57" s="27">
        <v>96</v>
      </c>
      <c r="D57" s="27" t="s">
        <v>456</v>
      </c>
      <c r="E57" s="28" cm="1">
        <f t="array" ref="E57">SUMPRODUCT(--(H57:AB57)*($H$5:$AB$5))</f>
        <v>34587.07</v>
      </c>
      <c r="F57" s="19">
        <f t="shared" si="2"/>
        <v>1.0729791641249011E-4</v>
      </c>
      <c r="G57" s="28">
        <f t="shared" si="3"/>
        <v>37397</v>
      </c>
      <c r="H57" s="28">
        <v>31012</v>
      </c>
      <c r="I57" s="28">
        <v>46</v>
      </c>
      <c r="J57" s="28">
        <v>5670</v>
      </c>
      <c r="K57" s="28">
        <v>491</v>
      </c>
      <c r="L57" s="28">
        <v>89</v>
      </c>
      <c r="M57" s="28"/>
      <c r="N57" s="28">
        <v>37</v>
      </c>
      <c r="O57" s="28">
        <v>52</v>
      </c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>
        <v>37397</v>
      </c>
      <c r="AD57" s="7"/>
    </row>
    <row r="58" spans="1:30" s="7" customFormat="1" ht="15" x14ac:dyDescent="0.25">
      <c r="A58" s="42" t="s">
        <v>550</v>
      </c>
      <c r="B58" s="42"/>
      <c r="C58" s="42"/>
      <c r="D58" s="42"/>
      <c r="E58" s="43" cm="1">
        <f t="array" ref="E58">SUMPRODUCT(--(H58:AB58)*($H$5:$AB$5))</f>
        <v>34587.07</v>
      </c>
      <c r="F58" s="44">
        <f t="shared" si="2"/>
        <v>1.0729791641249011E-4</v>
      </c>
      <c r="G58" s="43">
        <f t="shared" si="3"/>
        <v>37397</v>
      </c>
      <c r="H58" s="43">
        <v>31012</v>
      </c>
      <c r="I58" s="43">
        <v>46</v>
      </c>
      <c r="J58" s="43">
        <v>5670</v>
      </c>
      <c r="K58" s="43">
        <v>491</v>
      </c>
      <c r="L58" s="43">
        <v>89</v>
      </c>
      <c r="M58" s="43"/>
      <c r="N58" s="43">
        <v>37</v>
      </c>
      <c r="O58" s="43">
        <v>52</v>
      </c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>
        <v>37397</v>
      </c>
      <c r="AD58"/>
    </row>
    <row r="59" spans="1:30" ht="15" x14ac:dyDescent="0.25">
      <c r="A59" s="26">
        <v>38</v>
      </c>
      <c r="B59" s="26" t="s">
        <v>473</v>
      </c>
      <c r="C59" s="27">
        <v>96</v>
      </c>
      <c r="D59" s="27" t="s">
        <v>456</v>
      </c>
      <c r="E59" s="28" cm="1">
        <f t="array" ref="E59">SUMPRODUCT(--(H59:AB59)*($H$5:$AB$5))</f>
        <v>530961.84000000008</v>
      </c>
      <c r="F59" s="19">
        <f t="shared" si="2"/>
        <v>1.6471791084512785E-3</v>
      </c>
      <c r="G59" s="28">
        <f t="shared" si="3"/>
        <v>590947</v>
      </c>
      <c r="H59" s="28">
        <v>420146</v>
      </c>
      <c r="I59" s="28">
        <v>51383</v>
      </c>
      <c r="J59" s="28">
        <v>89172</v>
      </c>
      <c r="K59" s="28">
        <v>2139</v>
      </c>
      <c r="L59" s="28">
        <v>3434</v>
      </c>
      <c r="M59" s="28">
        <v>36</v>
      </c>
      <c r="N59" s="28">
        <v>1746</v>
      </c>
      <c r="O59" s="28">
        <v>22863</v>
      </c>
      <c r="P59" s="28">
        <v>28</v>
      </c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>
        <v>590947</v>
      </c>
      <c r="AD59" s="7"/>
    </row>
    <row r="60" spans="1:30" s="7" customFormat="1" ht="15" x14ac:dyDescent="0.25">
      <c r="A60" s="42" t="s">
        <v>551</v>
      </c>
      <c r="B60" s="42"/>
      <c r="C60" s="42"/>
      <c r="D60" s="42"/>
      <c r="E60" s="43" cm="1">
        <f t="array" ref="E60">SUMPRODUCT(--(H60:AB60)*($H$5:$AB$5))</f>
        <v>530961.84000000008</v>
      </c>
      <c r="F60" s="44">
        <f t="shared" si="2"/>
        <v>1.6471791084512785E-3</v>
      </c>
      <c r="G60" s="43">
        <f t="shared" si="3"/>
        <v>590947</v>
      </c>
      <c r="H60" s="43">
        <v>420146</v>
      </c>
      <c r="I60" s="43">
        <v>51383</v>
      </c>
      <c r="J60" s="43">
        <v>89172</v>
      </c>
      <c r="K60" s="43">
        <v>2139</v>
      </c>
      <c r="L60" s="43">
        <v>3434</v>
      </c>
      <c r="M60" s="43">
        <v>36</v>
      </c>
      <c r="N60" s="43">
        <v>1746</v>
      </c>
      <c r="O60" s="43">
        <v>22863</v>
      </c>
      <c r="P60" s="43">
        <v>28</v>
      </c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>
        <v>590947</v>
      </c>
      <c r="AD60"/>
    </row>
    <row r="61" spans="1:30" ht="15" x14ac:dyDescent="0.25">
      <c r="A61" s="26">
        <v>41</v>
      </c>
      <c r="B61" s="26" t="s">
        <v>474</v>
      </c>
      <c r="C61" s="27">
        <v>20</v>
      </c>
      <c r="D61" s="27" t="s">
        <v>455</v>
      </c>
      <c r="E61" s="28" cm="1">
        <f t="array" ref="E61">SUMPRODUCT(--(H61:AB61)*($H$5:$AB$5))</f>
        <v>829277.57</v>
      </c>
      <c r="F61" s="19">
        <f t="shared" si="2"/>
        <v>2.5726306214609368E-3</v>
      </c>
      <c r="G61" s="28">
        <f t="shared" si="3"/>
        <v>849899</v>
      </c>
      <c r="H61" s="28">
        <v>629791</v>
      </c>
      <c r="I61" s="28">
        <v>70479</v>
      </c>
      <c r="J61" s="28">
        <v>24059</v>
      </c>
      <c r="K61" s="28">
        <v>1488</v>
      </c>
      <c r="L61" s="28">
        <v>3131</v>
      </c>
      <c r="M61" s="28">
        <v>777</v>
      </c>
      <c r="N61" s="28">
        <v>346</v>
      </c>
      <c r="O61" s="28">
        <v>5050</v>
      </c>
      <c r="P61" s="28">
        <v>1</v>
      </c>
      <c r="Q61" s="28">
        <v>15028</v>
      </c>
      <c r="R61" s="28"/>
      <c r="S61" s="28">
        <v>36</v>
      </c>
      <c r="T61" s="28">
        <v>84481</v>
      </c>
      <c r="U61" s="28">
        <v>8833</v>
      </c>
      <c r="V61" s="28">
        <v>1438</v>
      </c>
      <c r="W61" s="28">
        <v>4642</v>
      </c>
      <c r="X61" s="28">
        <v>319</v>
      </c>
      <c r="Y61" s="28"/>
      <c r="Z61" s="28"/>
      <c r="AA61" s="28"/>
      <c r="AB61" s="28"/>
      <c r="AC61" s="28">
        <v>849899</v>
      </c>
    </row>
    <row r="62" spans="1:30" ht="15" x14ac:dyDescent="0.25">
      <c r="A62" s="26">
        <v>41</v>
      </c>
      <c r="B62" s="26" t="s">
        <v>474</v>
      </c>
      <c r="C62" s="27">
        <v>96</v>
      </c>
      <c r="D62" s="27" t="s">
        <v>456</v>
      </c>
      <c r="E62" s="28" cm="1">
        <f t="array" ref="E62">SUMPRODUCT(--(H62:AB62)*($H$5:$AB$5))</f>
        <v>627054.20999999985</v>
      </c>
      <c r="F62" s="19">
        <f t="shared" si="2"/>
        <v>1.945282159219616E-3</v>
      </c>
      <c r="G62" s="28">
        <f t="shared" si="3"/>
        <v>697705</v>
      </c>
      <c r="H62" s="28">
        <v>473611</v>
      </c>
      <c r="I62" s="28">
        <v>93353</v>
      </c>
      <c r="J62" s="28">
        <v>46812</v>
      </c>
      <c r="K62" s="28">
        <v>9324</v>
      </c>
      <c r="L62" s="28">
        <v>9282</v>
      </c>
      <c r="M62" s="28">
        <v>58</v>
      </c>
      <c r="N62" s="28">
        <v>4510</v>
      </c>
      <c r="O62" s="28">
        <v>60734</v>
      </c>
      <c r="P62" s="28">
        <v>21</v>
      </c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>
        <v>697705</v>
      </c>
      <c r="AD62" s="7"/>
    </row>
    <row r="63" spans="1:30" s="7" customFormat="1" ht="15" x14ac:dyDescent="0.25">
      <c r="A63" s="42" t="s">
        <v>552</v>
      </c>
      <c r="B63" s="42"/>
      <c r="C63" s="42"/>
      <c r="D63" s="42"/>
      <c r="E63" s="43" cm="1">
        <f t="array" ref="E63">SUMPRODUCT(--(H63:AB63)*($H$5:$AB$5))</f>
        <v>1456331.7800000003</v>
      </c>
      <c r="F63" s="44">
        <f t="shared" si="2"/>
        <v>4.5179127806805539E-3</v>
      </c>
      <c r="G63" s="43">
        <f t="shared" si="3"/>
        <v>1547604</v>
      </c>
      <c r="H63" s="43">
        <v>1103402</v>
      </c>
      <c r="I63" s="43">
        <v>163832</v>
      </c>
      <c r="J63" s="43">
        <v>70871</v>
      </c>
      <c r="K63" s="43">
        <v>10812</v>
      </c>
      <c r="L63" s="43">
        <v>12413</v>
      </c>
      <c r="M63" s="43">
        <v>835</v>
      </c>
      <c r="N63" s="43">
        <v>4856</v>
      </c>
      <c r="O63" s="43">
        <v>65784</v>
      </c>
      <c r="P63" s="43">
        <v>22</v>
      </c>
      <c r="Q63" s="43">
        <v>15028</v>
      </c>
      <c r="R63" s="43"/>
      <c r="S63" s="43">
        <v>36</v>
      </c>
      <c r="T63" s="43">
        <v>84481</v>
      </c>
      <c r="U63" s="43">
        <v>8833</v>
      </c>
      <c r="V63" s="43">
        <v>1438</v>
      </c>
      <c r="W63" s="43">
        <v>4642</v>
      </c>
      <c r="X63" s="43">
        <v>319</v>
      </c>
      <c r="Y63" s="43"/>
      <c r="Z63" s="43"/>
      <c r="AA63" s="43"/>
      <c r="AB63" s="43"/>
      <c r="AC63" s="43">
        <v>1547604</v>
      </c>
      <c r="AD63"/>
    </row>
    <row r="64" spans="1:30" ht="15" x14ac:dyDescent="0.25">
      <c r="A64" s="26">
        <v>42</v>
      </c>
      <c r="B64" s="26" t="s">
        <v>475</v>
      </c>
      <c r="C64" s="27">
        <v>20</v>
      </c>
      <c r="D64" s="27" t="s">
        <v>455</v>
      </c>
      <c r="E64" s="28" cm="1">
        <f t="array" ref="E64">SUMPRODUCT(--(H64:AB64)*($H$5:$AB$5))</f>
        <v>11126674.569999997</v>
      </c>
      <c r="F64" s="19">
        <f t="shared" si="2"/>
        <v>3.451778360991084E-2</v>
      </c>
      <c r="G64" s="28">
        <f t="shared" si="3"/>
        <v>11390649</v>
      </c>
      <c r="H64" s="28">
        <v>8124493</v>
      </c>
      <c r="I64" s="28">
        <v>803820</v>
      </c>
      <c r="J64" s="28">
        <v>807941</v>
      </c>
      <c r="K64" s="28">
        <v>140983</v>
      </c>
      <c r="L64" s="28">
        <v>125554</v>
      </c>
      <c r="M64" s="28">
        <v>13702</v>
      </c>
      <c r="N64" s="28">
        <v>41090</v>
      </c>
      <c r="O64" s="28">
        <v>261116</v>
      </c>
      <c r="P64" s="28">
        <v>32402</v>
      </c>
      <c r="Q64" s="28">
        <v>10186</v>
      </c>
      <c r="R64" s="28">
        <v>16</v>
      </c>
      <c r="S64" s="28">
        <v>464972</v>
      </c>
      <c r="T64" s="28">
        <v>445995</v>
      </c>
      <c r="U64" s="28">
        <v>29713</v>
      </c>
      <c r="V64" s="28">
        <v>20195</v>
      </c>
      <c r="W64" s="28">
        <v>5104</v>
      </c>
      <c r="X64" s="28">
        <v>629</v>
      </c>
      <c r="Y64" s="28"/>
      <c r="Z64" s="28">
        <v>35184</v>
      </c>
      <c r="AA64" s="28"/>
      <c r="AB64" s="28">
        <v>27554</v>
      </c>
      <c r="AC64" s="28">
        <v>11390649</v>
      </c>
    </row>
    <row r="65" spans="1:30" ht="15" x14ac:dyDescent="0.25">
      <c r="A65" s="26">
        <v>42</v>
      </c>
      <c r="B65" s="26" t="s">
        <v>475</v>
      </c>
      <c r="C65" s="27">
        <v>96</v>
      </c>
      <c r="D65" s="27" t="s">
        <v>456</v>
      </c>
      <c r="E65" s="28" cm="1">
        <f t="array" ref="E65">SUMPRODUCT(--(H65:AB65)*($H$5:$AB$5))</f>
        <v>1677498.1199999996</v>
      </c>
      <c r="F65" s="19">
        <f t="shared" si="2"/>
        <v>5.2040272003922063E-3</v>
      </c>
      <c r="G65" s="28">
        <f t="shared" si="3"/>
        <v>1793962</v>
      </c>
      <c r="H65" s="28">
        <v>1422076</v>
      </c>
      <c r="I65" s="28">
        <v>154718</v>
      </c>
      <c r="J65" s="28">
        <v>114978</v>
      </c>
      <c r="K65" s="28">
        <v>8585</v>
      </c>
      <c r="L65" s="28">
        <v>13105</v>
      </c>
      <c r="M65" s="28">
        <v>704</v>
      </c>
      <c r="N65" s="28">
        <v>5554</v>
      </c>
      <c r="O65" s="28">
        <v>73516</v>
      </c>
      <c r="P65" s="28">
        <v>726</v>
      </c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>
        <v>1793962</v>
      </c>
      <c r="AD65" s="7"/>
    </row>
    <row r="66" spans="1:30" s="7" customFormat="1" ht="15" x14ac:dyDescent="0.25">
      <c r="A66" s="42" t="s">
        <v>553</v>
      </c>
      <c r="B66" s="42"/>
      <c r="C66" s="42"/>
      <c r="D66" s="42"/>
      <c r="E66" s="43" cm="1">
        <f t="array" ref="E66">SUMPRODUCT(--(H66:AB66)*($H$5:$AB$5))</f>
        <v>12804172.689999998</v>
      </c>
      <c r="F66" s="44">
        <f t="shared" si="2"/>
        <v>3.9721810810303057E-2</v>
      </c>
      <c r="G66" s="43">
        <f t="shared" si="3"/>
        <v>13184611</v>
      </c>
      <c r="H66" s="43">
        <v>9546569</v>
      </c>
      <c r="I66" s="43">
        <v>958538</v>
      </c>
      <c r="J66" s="43">
        <v>922919</v>
      </c>
      <c r="K66" s="43">
        <v>149568</v>
      </c>
      <c r="L66" s="43">
        <v>138659</v>
      </c>
      <c r="M66" s="43">
        <v>14406</v>
      </c>
      <c r="N66" s="43">
        <v>46644</v>
      </c>
      <c r="O66" s="43">
        <v>334632</v>
      </c>
      <c r="P66" s="43">
        <v>33128</v>
      </c>
      <c r="Q66" s="43">
        <v>10186</v>
      </c>
      <c r="R66" s="43">
        <v>16</v>
      </c>
      <c r="S66" s="43">
        <v>464972</v>
      </c>
      <c r="T66" s="43">
        <v>445995</v>
      </c>
      <c r="U66" s="43">
        <v>29713</v>
      </c>
      <c r="V66" s="43">
        <v>20195</v>
      </c>
      <c r="W66" s="43">
        <v>5104</v>
      </c>
      <c r="X66" s="43">
        <v>629</v>
      </c>
      <c r="Y66" s="43"/>
      <c r="Z66" s="43">
        <v>35184</v>
      </c>
      <c r="AA66" s="43"/>
      <c r="AB66" s="43">
        <v>27554</v>
      </c>
      <c r="AC66" s="43">
        <v>13184611</v>
      </c>
      <c r="AD66"/>
    </row>
    <row r="67" spans="1:30" ht="15" x14ac:dyDescent="0.25">
      <c r="A67" s="26">
        <v>43</v>
      </c>
      <c r="B67" s="26" t="s">
        <v>476</v>
      </c>
      <c r="C67" s="27">
        <v>20</v>
      </c>
      <c r="D67" s="27" t="s">
        <v>455</v>
      </c>
      <c r="E67" s="28" cm="1">
        <f t="array" ref="E67">SUMPRODUCT(--(H67:AB67)*($H$5:$AB$5))</f>
        <v>4133591.5500000003</v>
      </c>
      <c r="F67" s="19">
        <f t="shared" si="2"/>
        <v>1.2823455719587566E-2</v>
      </c>
      <c r="G67" s="28">
        <f t="shared" si="3"/>
        <v>4351662</v>
      </c>
      <c r="H67" s="28">
        <v>3352785</v>
      </c>
      <c r="I67" s="28">
        <v>285080</v>
      </c>
      <c r="J67" s="28">
        <v>284041</v>
      </c>
      <c r="K67" s="28">
        <v>38468</v>
      </c>
      <c r="L67" s="28">
        <v>11954</v>
      </c>
      <c r="M67" s="28">
        <v>852</v>
      </c>
      <c r="N67" s="28">
        <v>6290</v>
      </c>
      <c r="O67" s="28">
        <v>61418</v>
      </c>
      <c r="P67" s="28">
        <v>11</v>
      </c>
      <c r="Q67" s="28">
        <v>4691</v>
      </c>
      <c r="R67" s="28">
        <v>4</v>
      </c>
      <c r="S67" s="28">
        <v>1553</v>
      </c>
      <c r="T67" s="28">
        <v>260583</v>
      </c>
      <c r="U67" s="28">
        <v>26504</v>
      </c>
      <c r="V67" s="28">
        <v>8254</v>
      </c>
      <c r="W67" s="28">
        <v>2245</v>
      </c>
      <c r="X67" s="28">
        <v>481</v>
      </c>
      <c r="Y67" s="28"/>
      <c r="Z67" s="28">
        <v>6448</v>
      </c>
      <c r="AA67" s="28"/>
      <c r="AB67" s="28"/>
      <c r="AC67" s="28">
        <v>4351662</v>
      </c>
    </row>
    <row r="68" spans="1:30" ht="15" x14ac:dyDescent="0.25">
      <c r="A68" s="26">
        <v>43</v>
      </c>
      <c r="B68" s="26" t="s">
        <v>476</v>
      </c>
      <c r="C68" s="27">
        <v>96</v>
      </c>
      <c r="D68" s="27" t="s">
        <v>456</v>
      </c>
      <c r="E68" s="28" cm="1">
        <f t="array" ref="E68">SUMPRODUCT(--(H68:AB68)*($H$5:$AB$5))</f>
        <v>695931.20000000007</v>
      </c>
      <c r="F68" s="19">
        <f t="shared" si="2"/>
        <v>2.1589561569234964E-3</v>
      </c>
      <c r="G68" s="28">
        <f t="shared" si="3"/>
        <v>752132</v>
      </c>
      <c r="H68" s="28">
        <v>578630</v>
      </c>
      <c r="I68" s="28">
        <v>67256</v>
      </c>
      <c r="J68" s="28">
        <v>53376</v>
      </c>
      <c r="K68" s="28">
        <v>3538</v>
      </c>
      <c r="L68" s="28">
        <v>2225</v>
      </c>
      <c r="M68" s="28">
        <v>124</v>
      </c>
      <c r="N68" s="28">
        <v>954</v>
      </c>
      <c r="O68" s="28">
        <v>45993</v>
      </c>
      <c r="P68" s="28">
        <v>31</v>
      </c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>
        <v>5</v>
      </c>
      <c r="AB68" s="28"/>
      <c r="AC68" s="28">
        <v>752132</v>
      </c>
      <c r="AD68" s="7"/>
    </row>
    <row r="69" spans="1:30" s="7" customFormat="1" ht="15" x14ac:dyDescent="0.25">
      <c r="A69" s="42" t="s">
        <v>554</v>
      </c>
      <c r="B69" s="42"/>
      <c r="C69" s="42"/>
      <c r="D69" s="42"/>
      <c r="E69" s="43" cm="1">
        <f t="array" ref="E69">SUMPRODUCT(--(H69:AB69)*($H$5:$AB$5))</f>
        <v>4829522.75</v>
      </c>
      <c r="F69" s="44">
        <f t="shared" si="2"/>
        <v>1.4982411876511061E-2</v>
      </c>
      <c r="G69" s="43">
        <f t="shared" si="3"/>
        <v>5103794</v>
      </c>
      <c r="H69" s="43">
        <v>3931415</v>
      </c>
      <c r="I69" s="43">
        <v>352336</v>
      </c>
      <c r="J69" s="43">
        <v>337417</v>
      </c>
      <c r="K69" s="43">
        <v>42006</v>
      </c>
      <c r="L69" s="43">
        <v>14179</v>
      </c>
      <c r="M69" s="43">
        <v>976</v>
      </c>
      <c r="N69" s="43">
        <v>7244</v>
      </c>
      <c r="O69" s="43">
        <v>107411</v>
      </c>
      <c r="P69" s="43">
        <v>42</v>
      </c>
      <c r="Q69" s="43">
        <v>4691</v>
      </c>
      <c r="R69" s="43">
        <v>4</v>
      </c>
      <c r="S69" s="43">
        <v>1553</v>
      </c>
      <c r="T69" s="43">
        <v>260583</v>
      </c>
      <c r="U69" s="43">
        <v>26504</v>
      </c>
      <c r="V69" s="43">
        <v>8254</v>
      </c>
      <c r="W69" s="43">
        <v>2245</v>
      </c>
      <c r="X69" s="43">
        <v>481</v>
      </c>
      <c r="Y69" s="43"/>
      <c r="Z69" s="43">
        <v>6448</v>
      </c>
      <c r="AA69" s="43">
        <v>5</v>
      </c>
      <c r="AB69" s="43"/>
      <c r="AC69" s="43">
        <v>5103794</v>
      </c>
      <c r="AD69"/>
    </row>
    <row r="70" spans="1:30" ht="15" x14ac:dyDescent="0.25">
      <c r="A70" s="26">
        <v>45</v>
      </c>
      <c r="B70" s="26" t="s">
        <v>477</v>
      </c>
      <c r="C70" s="27">
        <v>5</v>
      </c>
      <c r="D70" s="27" t="s">
        <v>478</v>
      </c>
      <c r="E70" s="28" cm="1">
        <f t="array" ref="E70">SUMPRODUCT(--(H70:AB70)*($H$5:$AB$5))</f>
        <v>0.28999999999999998</v>
      </c>
      <c r="F70" s="19">
        <f t="shared" si="2"/>
        <v>8.9965399669940617E-10</v>
      </c>
      <c r="G70" s="28">
        <f t="shared" si="3"/>
        <v>1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>
        <v>1</v>
      </c>
      <c r="AB70" s="28"/>
      <c r="AC70" s="28">
        <v>1</v>
      </c>
    </row>
    <row r="71" spans="1:30" ht="15" x14ac:dyDescent="0.25">
      <c r="A71" s="26">
        <v>45</v>
      </c>
      <c r="B71" s="26" t="s">
        <v>477</v>
      </c>
      <c r="C71" s="27">
        <v>20</v>
      </c>
      <c r="D71" s="27" t="s">
        <v>455</v>
      </c>
      <c r="E71" s="28" cm="1">
        <f t="array" ref="E71">SUMPRODUCT(--(H71:AB71)*($H$5:$AB$5))</f>
        <v>6114100.3400000008</v>
      </c>
      <c r="F71" s="19">
        <f t="shared" si="2"/>
        <v>1.8967499334835169E-2</v>
      </c>
      <c r="G71" s="28">
        <f t="shared" si="3"/>
        <v>7262021</v>
      </c>
      <c r="H71" s="28">
        <v>2406178</v>
      </c>
      <c r="I71" s="28">
        <v>750507</v>
      </c>
      <c r="J71" s="28">
        <v>1031270</v>
      </c>
      <c r="K71" s="28">
        <v>715282</v>
      </c>
      <c r="L71" s="28">
        <v>17154</v>
      </c>
      <c r="M71" s="28">
        <v>1074</v>
      </c>
      <c r="N71" s="28">
        <v>826</v>
      </c>
      <c r="O71" s="28">
        <v>516465</v>
      </c>
      <c r="P71" s="28">
        <v>9224</v>
      </c>
      <c r="Q71" s="28">
        <v>1456</v>
      </c>
      <c r="R71" s="28"/>
      <c r="S71" s="28">
        <v>102</v>
      </c>
      <c r="T71" s="28">
        <v>1230666</v>
      </c>
      <c r="U71" s="28">
        <v>95700</v>
      </c>
      <c r="V71" s="28">
        <v>28277</v>
      </c>
      <c r="W71" s="28">
        <v>1348</v>
      </c>
      <c r="X71" s="28">
        <v>297</v>
      </c>
      <c r="Y71" s="28"/>
      <c r="Z71" s="28">
        <v>438186</v>
      </c>
      <c r="AA71" s="28"/>
      <c r="AB71" s="28">
        <v>18009</v>
      </c>
      <c r="AC71" s="28">
        <v>7262021</v>
      </c>
    </row>
    <row r="72" spans="1:30" ht="15" x14ac:dyDescent="0.25">
      <c r="A72" s="26">
        <v>45</v>
      </c>
      <c r="B72" s="26" t="s">
        <v>477</v>
      </c>
      <c r="C72" s="27">
        <v>96</v>
      </c>
      <c r="D72" s="27" t="s">
        <v>456</v>
      </c>
      <c r="E72" s="28" cm="1">
        <f t="array" ref="E72">SUMPRODUCT(--(H72:AB72)*($H$5:$AB$5))</f>
        <v>146485.71</v>
      </c>
      <c r="F72" s="19">
        <f t="shared" si="2"/>
        <v>4.5443604986500059E-4</v>
      </c>
      <c r="G72" s="28">
        <f t="shared" si="3"/>
        <v>157800</v>
      </c>
      <c r="H72" s="28">
        <v>131938</v>
      </c>
      <c r="I72" s="28">
        <v>531</v>
      </c>
      <c r="J72" s="28">
        <v>22753</v>
      </c>
      <c r="K72" s="28">
        <v>1622</v>
      </c>
      <c r="L72" s="28">
        <v>277</v>
      </c>
      <c r="M72" s="28"/>
      <c r="N72" s="28">
        <v>136</v>
      </c>
      <c r="O72" s="28">
        <v>542</v>
      </c>
      <c r="P72" s="28">
        <v>1</v>
      </c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>
        <v>157800</v>
      </c>
      <c r="AD72" s="7"/>
    </row>
    <row r="73" spans="1:30" s="7" customFormat="1" ht="15" x14ac:dyDescent="0.25">
      <c r="A73" s="42" t="s">
        <v>555</v>
      </c>
      <c r="B73" s="42"/>
      <c r="C73" s="42"/>
      <c r="D73" s="42"/>
      <c r="E73" s="43" cm="1">
        <f t="array" ref="E73">SUMPRODUCT(--(H73:AB73)*($H$5:$AB$5))</f>
        <v>6260586.3400000017</v>
      </c>
      <c r="F73" s="44">
        <f t="shared" ref="F73:F136" si="4">+E73/$E$6</f>
        <v>1.9421936284354169E-2</v>
      </c>
      <c r="G73" s="43">
        <f t="shared" ref="G73:G136" si="5">SUM(H73:AB73)</f>
        <v>7419822</v>
      </c>
      <c r="H73" s="43">
        <v>2538116</v>
      </c>
      <c r="I73" s="43">
        <v>751038</v>
      </c>
      <c r="J73" s="43">
        <v>1054023</v>
      </c>
      <c r="K73" s="43">
        <v>716904</v>
      </c>
      <c r="L73" s="43">
        <v>17431</v>
      </c>
      <c r="M73" s="43">
        <v>1074</v>
      </c>
      <c r="N73" s="43">
        <v>962</v>
      </c>
      <c r="O73" s="43">
        <v>517007</v>
      </c>
      <c r="P73" s="43">
        <v>9225</v>
      </c>
      <c r="Q73" s="43">
        <v>1456</v>
      </c>
      <c r="R73" s="43"/>
      <c r="S73" s="43">
        <v>102</v>
      </c>
      <c r="T73" s="43">
        <v>1230666</v>
      </c>
      <c r="U73" s="43">
        <v>95700</v>
      </c>
      <c r="V73" s="43">
        <v>28277</v>
      </c>
      <c r="W73" s="43">
        <v>1348</v>
      </c>
      <c r="X73" s="43">
        <v>297</v>
      </c>
      <c r="Y73" s="43"/>
      <c r="Z73" s="43">
        <v>438186</v>
      </c>
      <c r="AA73" s="43">
        <v>1</v>
      </c>
      <c r="AB73" s="43">
        <v>18009</v>
      </c>
      <c r="AC73" s="43">
        <v>7419822</v>
      </c>
      <c r="AD73"/>
    </row>
    <row r="74" spans="1:30" ht="15" x14ac:dyDescent="0.25">
      <c r="A74" s="26">
        <v>47</v>
      </c>
      <c r="B74" s="26" t="s">
        <v>479</v>
      </c>
      <c r="C74" s="27">
        <v>20</v>
      </c>
      <c r="D74" s="27" t="s">
        <v>455</v>
      </c>
      <c r="E74" s="28" cm="1">
        <f t="array" ref="E74">SUMPRODUCT(--(H74:AB74)*($H$5:$AB$5))</f>
        <v>1557984.9400000002</v>
      </c>
      <c r="F74" s="19">
        <f t="shared" si="4"/>
        <v>4.8332668209258101E-3</v>
      </c>
      <c r="G74" s="28">
        <f t="shared" si="5"/>
        <v>1597270</v>
      </c>
      <c r="H74" s="28">
        <v>1374691</v>
      </c>
      <c r="I74" s="28">
        <v>84332</v>
      </c>
      <c r="J74" s="28">
        <v>34340</v>
      </c>
      <c r="K74" s="28">
        <v>660</v>
      </c>
      <c r="L74" s="28">
        <v>5536</v>
      </c>
      <c r="M74" s="28">
        <v>62</v>
      </c>
      <c r="N74" s="28">
        <v>463</v>
      </c>
      <c r="O74" s="28">
        <v>6253</v>
      </c>
      <c r="P74" s="28">
        <v>1484</v>
      </c>
      <c r="Q74" s="28">
        <v>1790</v>
      </c>
      <c r="R74" s="28"/>
      <c r="S74" s="28">
        <v>121</v>
      </c>
      <c r="T74" s="28">
        <v>6438</v>
      </c>
      <c r="U74" s="28">
        <v>412</v>
      </c>
      <c r="V74" s="28">
        <v>194</v>
      </c>
      <c r="W74" s="28"/>
      <c r="X74" s="28">
        <v>7</v>
      </c>
      <c r="Y74" s="28"/>
      <c r="Z74" s="28">
        <v>80487</v>
      </c>
      <c r="AA74" s="28"/>
      <c r="AB74" s="28"/>
      <c r="AC74" s="28">
        <v>1597270</v>
      </c>
    </row>
    <row r="75" spans="1:30" ht="15" x14ac:dyDescent="0.25">
      <c r="A75" s="26">
        <v>47</v>
      </c>
      <c r="B75" s="26" t="s">
        <v>479</v>
      </c>
      <c r="C75" s="27">
        <v>90</v>
      </c>
      <c r="D75" s="27" t="s">
        <v>459</v>
      </c>
      <c r="E75" s="28" cm="1">
        <f t="array" ref="E75">SUMPRODUCT(--(H75:AB75)*($H$5:$AB$5))</f>
        <v>0.51</v>
      </c>
      <c r="F75" s="19">
        <f t="shared" si="4"/>
        <v>1.5821501321265421E-9</v>
      </c>
      <c r="G75" s="28">
        <f t="shared" si="5"/>
        <v>1</v>
      </c>
      <c r="H75" s="28"/>
      <c r="I75" s="28"/>
      <c r="J75" s="28"/>
      <c r="K75" s="28"/>
      <c r="L75" s="28"/>
      <c r="M75" s="28"/>
      <c r="N75" s="28"/>
      <c r="O75" s="28">
        <v>1</v>
      </c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>
        <v>1</v>
      </c>
    </row>
    <row r="76" spans="1:30" ht="15" x14ac:dyDescent="0.25">
      <c r="A76" s="26">
        <v>47</v>
      </c>
      <c r="B76" s="26" t="s">
        <v>479</v>
      </c>
      <c r="C76" s="27">
        <v>96</v>
      </c>
      <c r="D76" s="27" t="s">
        <v>456</v>
      </c>
      <c r="E76" s="28" cm="1">
        <f t="array" ref="E76">SUMPRODUCT(--(H76:AB76)*($H$5:$AB$5))</f>
        <v>2286192.3199999998</v>
      </c>
      <c r="F76" s="19">
        <f t="shared" si="4"/>
        <v>7.0923519238327163E-3</v>
      </c>
      <c r="G76" s="28">
        <f t="shared" si="5"/>
        <v>2491786</v>
      </c>
      <c r="H76" s="28">
        <v>1889389</v>
      </c>
      <c r="I76" s="28">
        <v>190943</v>
      </c>
      <c r="J76" s="28">
        <v>331011</v>
      </c>
      <c r="K76" s="28">
        <v>7003</v>
      </c>
      <c r="L76" s="28">
        <v>6372</v>
      </c>
      <c r="M76" s="28">
        <v>87</v>
      </c>
      <c r="N76" s="28">
        <v>1086</v>
      </c>
      <c r="O76" s="28">
        <v>62214</v>
      </c>
      <c r="P76" s="28">
        <v>3681</v>
      </c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>
        <v>2491786</v>
      </c>
      <c r="AD76" s="7"/>
    </row>
    <row r="77" spans="1:30" s="7" customFormat="1" ht="15" x14ac:dyDescent="0.25">
      <c r="A77" s="42" t="s">
        <v>556</v>
      </c>
      <c r="B77" s="42"/>
      <c r="C77" s="42"/>
      <c r="D77" s="42"/>
      <c r="E77" s="43" cm="1">
        <f t="array" ref="E77">SUMPRODUCT(--(H77:AB77)*($H$5:$AB$5))</f>
        <v>3844177.77</v>
      </c>
      <c r="F77" s="44">
        <f t="shared" si="4"/>
        <v>1.1925620326908658E-2</v>
      </c>
      <c r="G77" s="43">
        <f t="shared" si="5"/>
        <v>4089057</v>
      </c>
      <c r="H77" s="43">
        <v>3264080</v>
      </c>
      <c r="I77" s="43">
        <v>275275</v>
      </c>
      <c r="J77" s="43">
        <v>365351</v>
      </c>
      <c r="K77" s="43">
        <v>7663</v>
      </c>
      <c r="L77" s="43">
        <v>11908</v>
      </c>
      <c r="M77" s="43">
        <v>149</v>
      </c>
      <c r="N77" s="43">
        <v>1549</v>
      </c>
      <c r="O77" s="43">
        <v>68468</v>
      </c>
      <c r="P77" s="43">
        <v>5165</v>
      </c>
      <c r="Q77" s="43">
        <v>1790</v>
      </c>
      <c r="R77" s="43"/>
      <c r="S77" s="43">
        <v>121</v>
      </c>
      <c r="T77" s="43">
        <v>6438</v>
      </c>
      <c r="U77" s="43">
        <v>412</v>
      </c>
      <c r="V77" s="43">
        <v>194</v>
      </c>
      <c r="W77" s="43"/>
      <c r="X77" s="43">
        <v>7</v>
      </c>
      <c r="Y77" s="43"/>
      <c r="Z77" s="43">
        <v>80487</v>
      </c>
      <c r="AA77" s="43"/>
      <c r="AB77" s="43"/>
      <c r="AC77" s="43">
        <v>4089057</v>
      </c>
      <c r="AD77"/>
    </row>
    <row r="78" spans="1:30" ht="15" x14ac:dyDescent="0.25">
      <c r="A78" s="26">
        <v>55</v>
      </c>
      <c r="B78" s="26" t="s">
        <v>480</v>
      </c>
      <c r="C78" s="27">
        <v>96</v>
      </c>
      <c r="D78" s="27" t="s">
        <v>456</v>
      </c>
      <c r="E78" s="28" cm="1">
        <f t="array" ref="E78">SUMPRODUCT(--(H78:AB78)*($H$5:$AB$5))</f>
        <v>192533.05000000005</v>
      </c>
      <c r="F78" s="19">
        <f t="shared" si="4"/>
        <v>5.9728664803181607E-4</v>
      </c>
      <c r="G78" s="28">
        <f t="shared" si="5"/>
        <v>235674</v>
      </c>
      <c r="H78" s="28">
        <v>129879</v>
      </c>
      <c r="I78" s="28">
        <v>13984</v>
      </c>
      <c r="J78" s="28">
        <v>69682</v>
      </c>
      <c r="K78" s="28">
        <v>3242</v>
      </c>
      <c r="L78" s="28">
        <v>770</v>
      </c>
      <c r="M78" s="28"/>
      <c r="N78" s="28">
        <v>448</v>
      </c>
      <c r="O78" s="28">
        <v>17636</v>
      </c>
      <c r="P78" s="28">
        <v>33</v>
      </c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>
        <v>235674</v>
      </c>
      <c r="AD78" s="7"/>
    </row>
    <row r="79" spans="1:30" s="7" customFormat="1" ht="15" x14ac:dyDescent="0.25">
      <c r="A79" s="42" t="s">
        <v>557</v>
      </c>
      <c r="B79" s="42"/>
      <c r="C79" s="42"/>
      <c r="D79" s="42"/>
      <c r="E79" s="43" cm="1">
        <f t="array" ref="E79">SUMPRODUCT(--(H79:AB79)*($H$5:$AB$5))</f>
        <v>192533.05000000005</v>
      </c>
      <c r="F79" s="44">
        <f t="shared" si="4"/>
        <v>5.9728664803181607E-4</v>
      </c>
      <c r="G79" s="43">
        <f t="shared" si="5"/>
        <v>235674</v>
      </c>
      <c r="H79" s="43">
        <v>129879</v>
      </c>
      <c r="I79" s="43">
        <v>13984</v>
      </c>
      <c r="J79" s="43">
        <v>69682</v>
      </c>
      <c r="K79" s="43">
        <v>3242</v>
      </c>
      <c r="L79" s="43">
        <v>770</v>
      </c>
      <c r="M79" s="43"/>
      <c r="N79" s="43">
        <v>448</v>
      </c>
      <c r="O79" s="43">
        <v>17636</v>
      </c>
      <c r="P79" s="43">
        <v>33</v>
      </c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>
        <v>235674</v>
      </c>
      <c r="AD79"/>
    </row>
    <row r="80" spans="1:30" ht="15" x14ac:dyDescent="0.25">
      <c r="A80" s="26">
        <v>57</v>
      </c>
      <c r="B80" s="26" t="s">
        <v>481</v>
      </c>
      <c r="C80" s="27">
        <v>20</v>
      </c>
      <c r="D80" s="27" t="s">
        <v>455</v>
      </c>
      <c r="E80" s="28" cm="1">
        <f t="array" ref="E80">SUMPRODUCT(--(H80:AB80)*($H$5:$AB$5))</f>
        <v>3648282.38</v>
      </c>
      <c r="F80" s="19">
        <f t="shared" si="4"/>
        <v>1.1317902842258696E-2</v>
      </c>
      <c r="G80" s="28">
        <f t="shared" si="5"/>
        <v>4146812</v>
      </c>
      <c r="H80" s="28">
        <v>2206737</v>
      </c>
      <c r="I80" s="28">
        <v>264367</v>
      </c>
      <c r="J80" s="28">
        <v>183945</v>
      </c>
      <c r="K80" s="28">
        <v>37900</v>
      </c>
      <c r="L80" s="28">
        <v>52338</v>
      </c>
      <c r="M80" s="28">
        <v>4571</v>
      </c>
      <c r="N80" s="28">
        <v>70242</v>
      </c>
      <c r="O80" s="28">
        <v>427400</v>
      </c>
      <c r="P80" s="28">
        <v>6650</v>
      </c>
      <c r="Q80" s="28">
        <v>5193</v>
      </c>
      <c r="R80" s="28">
        <v>116</v>
      </c>
      <c r="S80" s="28">
        <v>9353</v>
      </c>
      <c r="T80" s="28">
        <v>40274</v>
      </c>
      <c r="U80" s="28">
        <v>794</v>
      </c>
      <c r="V80" s="28">
        <v>332</v>
      </c>
      <c r="W80" s="28">
        <v>14</v>
      </c>
      <c r="X80" s="28">
        <v>5</v>
      </c>
      <c r="Y80" s="28"/>
      <c r="Z80" s="28">
        <v>835960</v>
      </c>
      <c r="AA80" s="28"/>
      <c r="AB80" s="28">
        <v>621</v>
      </c>
      <c r="AC80" s="28">
        <v>4146812</v>
      </c>
    </row>
    <row r="81" spans="1:30" ht="15" x14ac:dyDescent="0.25">
      <c r="A81" s="26">
        <v>57</v>
      </c>
      <c r="B81" s="26" t="s">
        <v>481</v>
      </c>
      <c r="C81" s="27">
        <v>96</v>
      </c>
      <c r="D81" s="27" t="s">
        <v>456</v>
      </c>
      <c r="E81" s="28" cm="1">
        <f t="array" ref="E81">SUMPRODUCT(--(H81:AB81)*($H$5:$AB$5))</f>
        <v>32060.870000000003</v>
      </c>
      <c r="F81" s="19">
        <f t="shared" si="4"/>
        <v>9.9460999424689979E-5</v>
      </c>
      <c r="G81" s="28">
        <f t="shared" si="5"/>
        <v>35834</v>
      </c>
      <c r="H81" s="28">
        <v>27381</v>
      </c>
      <c r="I81" s="28">
        <v>46</v>
      </c>
      <c r="J81" s="28">
        <v>8010</v>
      </c>
      <c r="K81" s="28">
        <v>218</v>
      </c>
      <c r="L81" s="28">
        <v>89</v>
      </c>
      <c r="M81" s="28"/>
      <c r="N81" s="28">
        <v>37</v>
      </c>
      <c r="O81" s="28">
        <v>52</v>
      </c>
      <c r="P81" s="28">
        <v>1</v>
      </c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>
        <v>35834</v>
      </c>
      <c r="AD81" s="7"/>
    </row>
    <row r="82" spans="1:30" s="7" customFormat="1" ht="15" x14ac:dyDescent="0.25">
      <c r="A82" s="42" t="s">
        <v>558</v>
      </c>
      <c r="B82" s="42"/>
      <c r="C82" s="42"/>
      <c r="D82" s="42"/>
      <c r="E82" s="43" cm="1">
        <f t="array" ref="E82">SUMPRODUCT(--(H82:AB82)*($H$5:$AB$5))</f>
        <v>3680343.25</v>
      </c>
      <c r="F82" s="44">
        <f t="shared" si="4"/>
        <v>1.1417363841683386E-2</v>
      </c>
      <c r="G82" s="43">
        <f t="shared" si="5"/>
        <v>4182646</v>
      </c>
      <c r="H82" s="43">
        <v>2234118</v>
      </c>
      <c r="I82" s="43">
        <v>264413</v>
      </c>
      <c r="J82" s="43">
        <v>191955</v>
      </c>
      <c r="K82" s="43">
        <v>38118</v>
      </c>
      <c r="L82" s="43">
        <v>52427</v>
      </c>
      <c r="M82" s="43">
        <v>4571</v>
      </c>
      <c r="N82" s="43">
        <v>70279</v>
      </c>
      <c r="O82" s="43">
        <v>427452</v>
      </c>
      <c r="P82" s="43">
        <v>6651</v>
      </c>
      <c r="Q82" s="43">
        <v>5193</v>
      </c>
      <c r="R82" s="43">
        <v>116</v>
      </c>
      <c r="S82" s="43">
        <v>9353</v>
      </c>
      <c r="T82" s="43">
        <v>40274</v>
      </c>
      <c r="U82" s="43">
        <v>794</v>
      </c>
      <c r="V82" s="43">
        <v>332</v>
      </c>
      <c r="W82" s="43">
        <v>14</v>
      </c>
      <c r="X82" s="43">
        <v>5</v>
      </c>
      <c r="Y82" s="43"/>
      <c r="Z82" s="43">
        <v>835960</v>
      </c>
      <c r="AA82" s="43"/>
      <c r="AB82" s="43">
        <v>621</v>
      </c>
      <c r="AC82" s="43">
        <v>4182646</v>
      </c>
      <c r="AD82"/>
    </row>
    <row r="83" spans="1:30" ht="15" x14ac:dyDescent="0.25">
      <c r="A83" s="26">
        <v>59</v>
      </c>
      <c r="B83" s="26" t="s">
        <v>482</v>
      </c>
      <c r="C83" s="27">
        <v>96</v>
      </c>
      <c r="D83" s="27" t="s">
        <v>456</v>
      </c>
      <c r="E83" s="28" cm="1">
        <f t="array" ref="E83">SUMPRODUCT(--(H83:AB83)*($H$5:$AB$5))</f>
        <v>1827228.5299999998</v>
      </c>
      <c r="F83" s="19">
        <f t="shared" si="4"/>
        <v>5.6685291375782095E-3</v>
      </c>
      <c r="G83" s="28">
        <f t="shared" si="5"/>
        <v>1980670</v>
      </c>
      <c r="H83" s="28">
        <v>1487748</v>
      </c>
      <c r="I83" s="28">
        <v>214145</v>
      </c>
      <c r="J83" s="28">
        <v>111674</v>
      </c>
      <c r="K83" s="28">
        <v>3282</v>
      </c>
      <c r="L83" s="28">
        <v>4608</v>
      </c>
      <c r="M83" s="28">
        <v>32</v>
      </c>
      <c r="N83" s="28">
        <v>4722</v>
      </c>
      <c r="O83" s="28">
        <v>152278</v>
      </c>
      <c r="P83" s="28">
        <v>2181</v>
      </c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>
        <v>1980670</v>
      </c>
      <c r="AD83" s="7"/>
    </row>
    <row r="84" spans="1:30" s="7" customFormat="1" ht="15" x14ac:dyDescent="0.25">
      <c r="A84" s="42" t="s">
        <v>559</v>
      </c>
      <c r="B84" s="42"/>
      <c r="C84" s="42"/>
      <c r="D84" s="42"/>
      <c r="E84" s="43" cm="1">
        <f t="array" ref="E84">SUMPRODUCT(--(H84:AB84)*($H$5:$AB$5))</f>
        <v>1827228.5299999998</v>
      </c>
      <c r="F84" s="44">
        <f t="shared" si="4"/>
        <v>5.6685291375782095E-3</v>
      </c>
      <c r="G84" s="43">
        <f t="shared" si="5"/>
        <v>1980670</v>
      </c>
      <c r="H84" s="43">
        <v>1487748</v>
      </c>
      <c r="I84" s="43">
        <v>214145</v>
      </c>
      <c r="J84" s="43">
        <v>111674</v>
      </c>
      <c r="K84" s="43">
        <v>3282</v>
      </c>
      <c r="L84" s="43">
        <v>4608</v>
      </c>
      <c r="M84" s="43">
        <v>32</v>
      </c>
      <c r="N84" s="43">
        <v>4722</v>
      </c>
      <c r="O84" s="43">
        <v>152278</v>
      </c>
      <c r="P84" s="43">
        <v>2181</v>
      </c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>
        <v>1980670</v>
      </c>
      <c r="AD84"/>
    </row>
    <row r="85" spans="1:30" ht="15" x14ac:dyDescent="0.25">
      <c r="A85" s="26">
        <v>61</v>
      </c>
      <c r="B85" s="26" t="s">
        <v>483</v>
      </c>
      <c r="C85" s="27">
        <v>96</v>
      </c>
      <c r="D85" s="27" t="s">
        <v>456</v>
      </c>
      <c r="E85" s="28" cm="1">
        <f t="array" ref="E85">SUMPRODUCT(--(H85:AB85)*($H$5:$AB$5))</f>
        <v>135300.09999999998</v>
      </c>
      <c r="F85" s="19">
        <f t="shared" si="4"/>
        <v>4.1973543351320452E-4</v>
      </c>
      <c r="G85" s="28">
        <f t="shared" si="5"/>
        <v>143099</v>
      </c>
      <c r="H85" s="28">
        <v>118803</v>
      </c>
      <c r="I85" s="28">
        <v>9772</v>
      </c>
      <c r="J85" s="28">
        <v>6577</v>
      </c>
      <c r="K85" s="28">
        <v>111</v>
      </c>
      <c r="L85" s="28">
        <v>178</v>
      </c>
      <c r="M85" s="28"/>
      <c r="N85" s="28">
        <v>75</v>
      </c>
      <c r="O85" s="28">
        <v>7465</v>
      </c>
      <c r="P85" s="28">
        <v>118</v>
      </c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>
        <v>143099</v>
      </c>
      <c r="AD85" s="7"/>
    </row>
    <row r="86" spans="1:30" s="7" customFormat="1" ht="15" x14ac:dyDescent="0.25">
      <c r="A86" s="42" t="s">
        <v>560</v>
      </c>
      <c r="B86" s="42"/>
      <c r="C86" s="42"/>
      <c r="D86" s="42"/>
      <c r="E86" s="43" cm="1">
        <f t="array" ref="E86">SUMPRODUCT(--(H86:AB86)*($H$5:$AB$5))</f>
        <v>135300.09999999998</v>
      </c>
      <c r="F86" s="44">
        <f t="shared" si="4"/>
        <v>4.1973543351320452E-4</v>
      </c>
      <c r="G86" s="43">
        <f t="shared" si="5"/>
        <v>143099</v>
      </c>
      <c r="H86" s="43">
        <v>118803</v>
      </c>
      <c r="I86" s="43">
        <v>9772</v>
      </c>
      <c r="J86" s="43">
        <v>6577</v>
      </c>
      <c r="K86" s="43">
        <v>111</v>
      </c>
      <c r="L86" s="43">
        <v>178</v>
      </c>
      <c r="M86" s="43"/>
      <c r="N86" s="43">
        <v>75</v>
      </c>
      <c r="O86" s="43">
        <v>7465</v>
      </c>
      <c r="P86" s="43">
        <v>118</v>
      </c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>
        <v>143099</v>
      </c>
      <c r="AD86"/>
    </row>
    <row r="87" spans="1:30" ht="15" x14ac:dyDescent="0.25">
      <c r="A87" s="26">
        <v>63</v>
      </c>
      <c r="B87" s="26" t="s">
        <v>484</v>
      </c>
      <c r="C87" s="27">
        <v>20</v>
      </c>
      <c r="D87" s="27" t="s">
        <v>455</v>
      </c>
      <c r="E87" s="28" cm="1">
        <f t="array" ref="E87">SUMPRODUCT(--(H87:AB87)*($H$5:$AB$5))</f>
        <v>346713.64</v>
      </c>
      <c r="F87" s="19">
        <f t="shared" si="4"/>
        <v>1.075594179090342E-3</v>
      </c>
      <c r="G87" s="28">
        <f t="shared" si="5"/>
        <v>382387</v>
      </c>
      <c r="H87" s="28">
        <v>244737</v>
      </c>
      <c r="I87" s="28">
        <v>35315</v>
      </c>
      <c r="J87" s="28">
        <v>51158</v>
      </c>
      <c r="K87" s="28">
        <v>3506</v>
      </c>
      <c r="L87" s="28">
        <v>297</v>
      </c>
      <c r="M87" s="28"/>
      <c r="N87" s="28">
        <v>89</v>
      </c>
      <c r="O87" s="28">
        <v>15008</v>
      </c>
      <c r="P87" s="28">
        <v>24</v>
      </c>
      <c r="Q87" s="28">
        <v>189</v>
      </c>
      <c r="R87" s="28"/>
      <c r="S87" s="28">
        <v>26</v>
      </c>
      <c r="T87" s="28">
        <v>26789</v>
      </c>
      <c r="U87" s="28">
        <v>4686</v>
      </c>
      <c r="V87" s="28">
        <v>258</v>
      </c>
      <c r="W87" s="28">
        <v>23</v>
      </c>
      <c r="X87" s="28">
        <v>21</v>
      </c>
      <c r="Y87" s="28"/>
      <c r="Z87" s="28"/>
      <c r="AA87" s="28"/>
      <c r="AB87" s="28">
        <v>261</v>
      </c>
      <c r="AC87" s="28">
        <v>382387</v>
      </c>
    </row>
    <row r="88" spans="1:30" ht="15" x14ac:dyDescent="0.25">
      <c r="A88" s="26">
        <v>63</v>
      </c>
      <c r="B88" s="26" t="s">
        <v>484</v>
      </c>
      <c r="C88" s="27">
        <v>96</v>
      </c>
      <c r="D88" s="27" t="s">
        <v>456</v>
      </c>
      <c r="E88" s="28" cm="1">
        <f t="array" ref="E88">SUMPRODUCT(--(H88:AB88)*($H$5:$AB$5))</f>
        <v>622565.54999999993</v>
      </c>
      <c r="F88" s="19">
        <f t="shared" si="4"/>
        <v>1.9313571905684964E-3</v>
      </c>
      <c r="G88" s="28">
        <f t="shared" si="5"/>
        <v>681901</v>
      </c>
      <c r="H88" s="28">
        <v>450421</v>
      </c>
      <c r="I88" s="28">
        <v>135363</v>
      </c>
      <c r="J88" s="28">
        <v>23914</v>
      </c>
      <c r="K88" s="28">
        <v>2055</v>
      </c>
      <c r="L88" s="28">
        <v>523</v>
      </c>
      <c r="M88" s="28"/>
      <c r="N88" s="28">
        <v>405</v>
      </c>
      <c r="O88" s="28">
        <v>68815</v>
      </c>
      <c r="P88" s="28">
        <v>405</v>
      </c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>
        <v>681901</v>
      </c>
      <c r="AD88" s="7"/>
    </row>
    <row r="89" spans="1:30" s="7" customFormat="1" ht="15" x14ac:dyDescent="0.25">
      <c r="A89" s="42" t="s">
        <v>561</v>
      </c>
      <c r="B89" s="42"/>
      <c r="C89" s="42"/>
      <c r="D89" s="42"/>
      <c r="E89" s="43" cm="1">
        <f t="array" ref="E89">SUMPRODUCT(--(H89:AB89)*($H$5:$AB$5))</f>
        <v>969279.19</v>
      </c>
      <c r="F89" s="44">
        <f t="shared" si="4"/>
        <v>3.0069513696588382E-3</v>
      </c>
      <c r="G89" s="43">
        <f t="shared" si="5"/>
        <v>1064288</v>
      </c>
      <c r="H89" s="43">
        <v>695158</v>
      </c>
      <c r="I89" s="43">
        <v>170678</v>
      </c>
      <c r="J89" s="43">
        <v>75072</v>
      </c>
      <c r="K89" s="43">
        <v>5561</v>
      </c>
      <c r="L89" s="43">
        <v>820</v>
      </c>
      <c r="M89" s="43"/>
      <c r="N89" s="43">
        <v>494</v>
      </c>
      <c r="O89" s="43">
        <v>83823</v>
      </c>
      <c r="P89" s="43">
        <v>429</v>
      </c>
      <c r="Q89" s="43">
        <v>189</v>
      </c>
      <c r="R89" s="43"/>
      <c r="S89" s="43">
        <v>26</v>
      </c>
      <c r="T89" s="43">
        <v>26789</v>
      </c>
      <c r="U89" s="43">
        <v>4686</v>
      </c>
      <c r="V89" s="43">
        <v>258</v>
      </c>
      <c r="W89" s="43">
        <v>23</v>
      </c>
      <c r="X89" s="43">
        <v>21</v>
      </c>
      <c r="Y89" s="43"/>
      <c r="Z89" s="43"/>
      <c r="AA89" s="43"/>
      <c r="AB89" s="43">
        <v>261</v>
      </c>
      <c r="AC89" s="43">
        <v>1064288</v>
      </c>
      <c r="AD89"/>
    </row>
    <row r="90" spans="1:30" ht="15" x14ac:dyDescent="0.25">
      <c r="A90" s="26">
        <v>65</v>
      </c>
      <c r="B90" s="26" t="s">
        <v>485</v>
      </c>
      <c r="C90" s="27">
        <v>10</v>
      </c>
      <c r="D90" s="27" t="s">
        <v>454</v>
      </c>
      <c r="E90" s="28" cm="1">
        <f t="array" ref="E90">SUMPRODUCT(--(H90:AB90)*($H$5:$AB$5))</f>
        <v>301912.15999999997</v>
      </c>
      <c r="F90" s="19">
        <f t="shared" si="4"/>
        <v>9.3660855653845032E-4</v>
      </c>
      <c r="G90" s="28">
        <f t="shared" si="5"/>
        <v>343082</v>
      </c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>
        <v>343082</v>
      </c>
      <c r="AA90" s="28"/>
      <c r="AB90" s="28"/>
      <c r="AC90" s="28">
        <v>343082</v>
      </c>
    </row>
    <row r="91" spans="1:30" ht="15" x14ac:dyDescent="0.25">
      <c r="A91" s="26">
        <v>65</v>
      </c>
      <c r="B91" s="26" t="s">
        <v>485</v>
      </c>
      <c r="C91" s="27">
        <v>20</v>
      </c>
      <c r="D91" s="27" t="s">
        <v>455</v>
      </c>
      <c r="E91" s="28" cm="1">
        <f t="array" ref="E91">SUMPRODUCT(--(H91:AB91)*($H$5:$AB$5))</f>
        <v>7599.97</v>
      </c>
      <c r="F91" s="19">
        <f t="shared" si="4"/>
        <v>2.357704615619168E-5</v>
      </c>
      <c r="G91" s="28">
        <f t="shared" si="5"/>
        <v>8687</v>
      </c>
      <c r="H91" s="28"/>
      <c r="I91" s="28"/>
      <c r="J91" s="28"/>
      <c r="K91" s="28"/>
      <c r="L91" s="28">
        <v>207</v>
      </c>
      <c r="M91" s="28"/>
      <c r="N91" s="28">
        <v>1</v>
      </c>
      <c r="O91" s="28"/>
      <c r="P91" s="28">
        <v>1</v>
      </c>
      <c r="Q91" s="28">
        <v>36</v>
      </c>
      <c r="R91" s="28"/>
      <c r="S91" s="28"/>
      <c r="T91" s="28"/>
      <c r="U91" s="28"/>
      <c r="V91" s="28"/>
      <c r="W91" s="28"/>
      <c r="X91" s="28"/>
      <c r="Y91" s="28"/>
      <c r="Z91" s="28">
        <v>8442</v>
      </c>
      <c r="AA91" s="28"/>
      <c r="AB91" s="28"/>
      <c r="AC91" s="28">
        <v>8687</v>
      </c>
    </row>
    <row r="92" spans="1:30" ht="15" x14ac:dyDescent="0.25">
      <c r="A92" s="26">
        <v>65</v>
      </c>
      <c r="B92" s="26" t="s">
        <v>485</v>
      </c>
      <c r="C92" s="27">
        <v>96</v>
      </c>
      <c r="D92" s="27" t="s">
        <v>456</v>
      </c>
      <c r="E92" s="28" cm="1">
        <f t="array" ref="E92">SUMPRODUCT(--(H92:AB92)*($H$5:$AB$5))</f>
        <v>40507.78</v>
      </c>
      <c r="F92" s="19">
        <f t="shared" si="4"/>
        <v>1.2566546956696646E-4</v>
      </c>
      <c r="G92" s="28">
        <f t="shared" si="5"/>
        <v>41093</v>
      </c>
      <c r="H92" s="28">
        <v>39687</v>
      </c>
      <c r="I92" s="28">
        <v>46</v>
      </c>
      <c r="J92" s="28">
        <v>845</v>
      </c>
      <c r="K92" s="28">
        <v>271</v>
      </c>
      <c r="L92" s="28">
        <v>89</v>
      </c>
      <c r="M92" s="28"/>
      <c r="N92" s="28">
        <v>37</v>
      </c>
      <c r="O92" s="28">
        <v>52</v>
      </c>
      <c r="P92" s="28">
        <v>66</v>
      </c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>
        <v>41093</v>
      </c>
      <c r="AD92" s="7"/>
    </row>
    <row r="93" spans="1:30" s="7" customFormat="1" ht="15" x14ac:dyDescent="0.25">
      <c r="A93" s="42" t="s">
        <v>562</v>
      </c>
      <c r="B93" s="42"/>
      <c r="C93" s="42"/>
      <c r="D93" s="42"/>
      <c r="E93" s="43" cm="1">
        <f t="array" ref="E93">SUMPRODUCT(--(H93:AB93)*($H$5:$AB$5))</f>
        <v>350019.91</v>
      </c>
      <c r="F93" s="44">
        <f t="shared" si="4"/>
        <v>1.0858510722616085E-3</v>
      </c>
      <c r="G93" s="43">
        <f t="shared" si="5"/>
        <v>392862</v>
      </c>
      <c r="H93" s="43">
        <v>39687</v>
      </c>
      <c r="I93" s="43">
        <v>46</v>
      </c>
      <c r="J93" s="43">
        <v>845</v>
      </c>
      <c r="K93" s="43">
        <v>271</v>
      </c>
      <c r="L93" s="43">
        <v>296</v>
      </c>
      <c r="M93" s="43"/>
      <c r="N93" s="43">
        <v>38</v>
      </c>
      <c r="O93" s="43">
        <v>52</v>
      </c>
      <c r="P93" s="43">
        <v>67</v>
      </c>
      <c r="Q93" s="43">
        <v>36</v>
      </c>
      <c r="R93" s="43"/>
      <c r="S93" s="43"/>
      <c r="T93" s="43"/>
      <c r="U93" s="43"/>
      <c r="V93" s="43"/>
      <c r="W93" s="43"/>
      <c r="X93" s="43"/>
      <c r="Y93" s="43"/>
      <c r="Z93" s="43">
        <v>351524</v>
      </c>
      <c r="AA93" s="43"/>
      <c r="AB93" s="43"/>
      <c r="AC93" s="43">
        <v>392862</v>
      </c>
      <c r="AD93"/>
    </row>
    <row r="94" spans="1:30" ht="15" x14ac:dyDescent="0.25">
      <c r="A94" s="26">
        <v>67</v>
      </c>
      <c r="B94" s="26" t="s">
        <v>486</v>
      </c>
      <c r="C94" s="27">
        <v>5</v>
      </c>
      <c r="D94" s="27" t="s">
        <v>478</v>
      </c>
      <c r="E94" s="28" cm="1">
        <f t="array" ref="E94">SUMPRODUCT(--(H94:AB94)*($H$5:$AB$5))</f>
        <v>154984.23000000001</v>
      </c>
      <c r="F94" s="19">
        <f t="shared" si="4"/>
        <v>4.8080062739613806E-4</v>
      </c>
      <c r="G94" s="28">
        <f t="shared" si="5"/>
        <v>180548</v>
      </c>
      <c r="H94" s="28">
        <v>80080</v>
      </c>
      <c r="I94" s="28">
        <v>60627</v>
      </c>
      <c r="J94" s="28">
        <v>34</v>
      </c>
      <c r="K94" s="28">
        <v>90</v>
      </c>
      <c r="L94" s="28">
        <v>4</v>
      </c>
      <c r="M94" s="28"/>
      <c r="N94" s="28">
        <v>5</v>
      </c>
      <c r="O94" s="28">
        <v>39677</v>
      </c>
      <c r="P94" s="28">
        <v>31</v>
      </c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>
        <v>180548</v>
      </c>
    </row>
    <row r="95" spans="1:30" ht="15" x14ac:dyDescent="0.25">
      <c r="A95" s="26">
        <v>67</v>
      </c>
      <c r="B95" s="26" t="s">
        <v>486</v>
      </c>
      <c r="C95" s="27">
        <v>96</v>
      </c>
      <c r="D95" s="27" t="s">
        <v>456</v>
      </c>
      <c r="E95" s="28" cm="1">
        <f t="array" ref="E95">SUMPRODUCT(--(H95:AB95)*($H$5:$AB$5))</f>
        <v>1453949.78</v>
      </c>
      <c r="F95" s="19">
        <f t="shared" si="4"/>
        <v>4.5105232088869743E-3</v>
      </c>
      <c r="G95" s="28">
        <f t="shared" si="5"/>
        <v>1732100</v>
      </c>
      <c r="H95" s="28">
        <v>934136</v>
      </c>
      <c r="I95" s="28">
        <v>285540</v>
      </c>
      <c r="J95" s="28">
        <v>31604</v>
      </c>
      <c r="K95" s="28">
        <v>2087</v>
      </c>
      <c r="L95" s="28">
        <v>2381</v>
      </c>
      <c r="M95" s="28">
        <v>3</v>
      </c>
      <c r="N95" s="28">
        <v>1379</v>
      </c>
      <c r="O95" s="28">
        <v>474462</v>
      </c>
      <c r="P95" s="28">
        <v>508</v>
      </c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>
        <v>1732100</v>
      </c>
      <c r="AD95" s="7"/>
    </row>
    <row r="96" spans="1:30" s="7" customFormat="1" ht="15" x14ac:dyDescent="0.25">
      <c r="A96" s="42" t="s">
        <v>563</v>
      </c>
      <c r="B96" s="42"/>
      <c r="C96" s="42"/>
      <c r="D96" s="42"/>
      <c r="E96" s="43" cm="1">
        <f t="array" ref="E96">SUMPRODUCT(--(H96:AB96)*($H$5:$AB$5))</f>
        <v>1608934.0100000002</v>
      </c>
      <c r="F96" s="44">
        <f t="shared" si="4"/>
        <v>4.9913238362831128E-3</v>
      </c>
      <c r="G96" s="43">
        <f t="shared" si="5"/>
        <v>1912648</v>
      </c>
      <c r="H96" s="43">
        <v>1014216</v>
      </c>
      <c r="I96" s="43">
        <v>346167</v>
      </c>
      <c r="J96" s="43">
        <v>31638</v>
      </c>
      <c r="K96" s="43">
        <v>2177</v>
      </c>
      <c r="L96" s="43">
        <v>2385</v>
      </c>
      <c r="M96" s="43">
        <v>3</v>
      </c>
      <c r="N96" s="43">
        <v>1384</v>
      </c>
      <c r="O96" s="43">
        <v>514139</v>
      </c>
      <c r="P96" s="43">
        <v>539</v>
      </c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>
        <v>1912648</v>
      </c>
      <c r="AD96"/>
    </row>
    <row r="97" spans="1:30" ht="15" x14ac:dyDescent="0.25">
      <c r="A97" s="26">
        <v>69</v>
      </c>
      <c r="B97" s="26" t="s">
        <v>487</v>
      </c>
      <c r="C97" s="27">
        <v>10</v>
      </c>
      <c r="D97" s="27" t="s">
        <v>454</v>
      </c>
      <c r="E97" s="28" cm="1">
        <f t="array" ref="E97">SUMPRODUCT(--(H97:AB97)*($H$5:$AB$5))</f>
        <v>4061817.2799999993</v>
      </c>
      <c r="F97" s="19">
        <f t="shared" si="4"/>
        <v>1.2600793620050727E-2</v>
      </c>
      <c r="G97" s="28">
        <f t="shared" si="5"/>
        <v>4455996</v>
      </c>
      <c r="H97" s="28">
        <v>2619704</v>
      </c>
      <c r="I97" s="28">
        <v>425617</v>
      </c>
      <c r="J97" s="28">
        <v>776192</v>
      </c>
      <c r="K97" s="28">
        <v>137251</v>
      </c>
      <c r="L97" s="28">
        <v>135</v>
      </c>
      <c r="M97" s="28">
        <v>1209</v>
      </c>
      <c r="N97" s="28">
        <v>2700</v>
      </c>
      <c r="O97" s="28">
        <v>194157</v>
      </c>
      <c r="P97" s="28">
        <v>4391</v>
      </c>
      <c r="Q97" s="28">
        <v>269</v>
      </c>
      <c r="R97" s="28"/>
      <c r="S97" s="28">
        <v>150603</v>
      </c>
      <c r="T97" s="28">
        <v>92269</v>
      </c>
      <c r="U97" s="28">
        <v>5311</v>
      </c>
      <c r="V97" s="28">
        <v>2846</v>
      </c>
      <c r="W97" s="28">
        <v>3422</v>
      </c>
      <c r="X97" s="28">
        <v>220</v>
      </c>
      <c r="Y97" s="28"/>
      <c r="Z97" s="28">
        <v>855</v>
      </c>
      <c r="AA97" s="28"/>
      <c r="AB97" s="28">
        <v>38845</v>
      </c>
      <c r="AC97" s="28">
        <v>4455996</v>
      </c>
    </row>
    <row r="98" spans="1:30" ht="15" x14ac:dyDescent="0.25">
      <c r="A98" s="26">
        <v>69</v>
      </c>
      <c r="B98" s="26" t="s">
        <v>487</v>
      </c>
      <c r="C98" s="27">
        <v>20</v>
      </c>
      <c r="D98" s="27" t="s">
        <v>455</v>
      </c>
      <c r="E98" s="28" cm="1">
        <f t="array" ref="E98">SUMPRODUCT(--(H98:AB98)*($H$5:$AB$5))</f>
        <v>628430.88000000012</v>
      </c>
      <c r="F98" s="19">
        <f t="shared" si="4"/>
        <v>1.9495529408321555E-3</v>
      </c>
      <c r="G98" s="28">
        <f t="shared" si="5"/>
        <v>680368</v>
      </c>
      <c r="H98" s="28">
        <v>246456</v>
      </c>
      <c r="I98" s="28">
        <v>9724</v>
      </c>
      <c r="J98" s="28">
        <v>64511</v>
      </c>
      <c r="K98" s="28">
        <v>1550</v>
      </c>
      <c r="L98" s="28">
        <v>1994</v>
      </c>
      <c r="M98" s="28"/>
      <c r="N98" s="28">
        <v>68</v>
      </c>
      <c r="O98" s="28">
        <v>20431</v>
      </c>
      <c r="P98" s="28">
        <v>1665</v>
      </c>
      <c r="Q98" s="28">
        <v>7808</v>
      </c>
      <c r="R98" s="28"/>
      <c r="S98" s="28">
        <v>1120</v>
      </c>
      <c r="T98" s="28">
        <v>317134</v>
      </c>
      <c r="U98" s="28">
        <v>6164</v>
      </c>
      <c r="V98" s="28"/>
      <c r="W98" s="28">
        <v>1149</v>
      </c>
      <c r="X98" s="28">
        <v>187</v>
      </c>
      <c r="Y98" s="28"/>
      <c r="Z98" s="28">
        <v>407</v>
      </c>
      <c r="AA98" s="28"/>
      <c r="AB98" s="28"/>
      <c r="AC98" s="28">
        <v>680368</v>
      </c>
    </row>
    <row r="99" spans="1:30" ht="15" x14ac:dyDescent="0.25">
      <c r="A99" s="26">
        <v>69</v>
      </c>
      <c r="B99" s="26" t="s">
        <v>487</v>
      </c>
      <c r="C99" s="27">
        <v>96</v>
      </c>
      <c r="D99" s="27" t="s">
        <v>456</v>
      </c>
      <c r="E99" s="28" cm="1">
        <f t="array" ref="E99">SUMPRODUCT(--(H99:AB99)*($H$5:$AB$5))</f>
        <v>3041927.66</v>
      </c>
      <c r="F99" s="19">
        <f t="shared" si="4"/>
        <v>9.4368357827223203E-3</v>
      </c>
      <c r="G99" s="28">
        <f t="shared" si="5"/>
        <v>3497832</v>
      </c>
      <c r="H99" s="28">
        <v>2231487</v>
      </c>
      <c r="I99" s="28">
        <v>406649</v>
      </c>
      <c r="J99" s="28">
        <v>121471</v>
      </c>
      <c r="K99" s="28">
        <v>13305</v>
      </c>
      <c r="L99" s="28">
        <v>10844</v>
      </c>
      <c r="M99" s="28"/>
      <c r="N99" s="28">
        <v>7804</v>
      </c>
      <c r="O99" s="28">
        <v>704430</v>
      </c>
      <c r="P99" s="28">
        <v>1696</v>
      </c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>
        <v>146</v>
      </c>
      <c r="AB99" s="28"/>
      <c r="AC99" s="28">
        <v>3497832</v>
      </c>
      <c r="AD99" s="7"/>
    </row>
    <row r="100" spans="1:30" s="7" customFormat="1" ht="15" x14ac:dyDescent="0.25">
      <c r="A100" s="42" t="s">
        <v>564</v>
      </c>
      <c r="B100" s="42"/>
      <c r="C100" s="42"/>
      <c r="D100" s="42"/>
      <c r="E100" s="43" cm="1">
        <f t="array" ref="E100">SUMPRODUCT(--(H100:AB100)*($H$5:$AB$5))</f>
        <v>7732175.8199999994</v>
      </c>
      <c r="F100" s="44">
        <f t="shared" si="4"/>
        <v>2.3987182343605203E-2</v>
      </c>
      <c r="G100" s="43">
        <f t="shared" si="5"/>
        <v>8634196</v>
      </c>
      <c r="H100" s="43">
        <v>5097647</v>
      </c>
      <c r="I100" s="43">
        <v>841990</v>
      </c>
      <c r="J100" s="43">
        <v>962174</v>
      </c>
      <c r="K100" s="43">
        <v>152106</v>
      </c>
      <c r="L100" s="43">
        <v>12973</v>
      </c>
      <c r="M100" s="43">
        <v>1209</v>
      </c>
      <c r="N100" s="43">
        <v>10572</v>
      </c>
      <c r="O100" s="43">
        <v>919018</v>
      </c>
      <c r="P100" s="43">
        <v>7752</v>
      </c>
      <c r="Q100" s="43">
        <v>8077</v>
      </c>
      <c r="R100" s="43"/>
      <c r="S100" s="43">
        <v>151723</v>
      </c>
      <c r="T100" s="43">
        <v>409403</v>
      </c>
      <c r="U100" s="43">
        <v>11475</v>
      </c>
      <c r="V100" s="43">
        <v>2846</v>
      </c>
      <c r="W100" s="43">
        <v>4571</v>
      </c>
      <c r="X100" s="43">
        <v>407</v>
      </c>
      <c r="Y100" s="43"/>
      <c r="Z100" s="43">
        <v>1262</v>
      </c>
      <c r="AA100" s="43">
        <v>146</v>
      </c>
      <c r="AB100" s="43">
        <v>38845</v>
      </c>
      <c r="AC100" s="43">
        <v>8634196</v>
      </c>
      <c r="AD100"/>
    </row>
    <row r="101" spans="1:30" ht="15" x14ac:dyDescent="0.25">
      <c r="A101" s="26">
        <v>71</v>
      </c>
      <c r="B101" s="26" t="s">
        <v>488</v>
      </c>
      <c r="C101" s="27">
        <v>10</v>
      </c>
      <c r="D101" s="27" t="s">
        <v>454</v>
      </c>
      <c r="E101" s="28" cm="1">
        <f t="array" ref="E101">SUMPRODUCT(--(H101:AB101)*($H$5:$AB$5))</f>
        <v>4827696.7699999996</v>
      </c>
      <c r="F101" s="19">
        <f t="shared" si="4"/>
        <v>1.4976747220632117E-2</v>
      </c>
      <c r="G101" s="28">
        <f t="shared" si="5"/>
        <v>4930731</v>
      </c>
      <c r="H101" s="28">
        <v>2836008</v>
      </c>
      <c r="I101" s="28">
        <v>311603</v>
      </c>
      <c r="J101" s="28">
        <v>709352</v>
      </c>
      <c r="K101" s="28">
        <v>277407</v>
      </c>
      <c r="L101" s="28">
        <v>9919</v>
      </c>
      <c r="M101" s="28">
        <v>1634</v>
      </c>
      <c r="N101" s="28">
        <v>520</v>
      </c>
      <c r="O101" s="28">
        <v>236331</v>
      </c>
      <c r="P101" s="28">
        <v>156</v>
      </c>
      <c r="Q101" s="28">
        <v>88</v>
      </c>
      <c r="R101" s="28"/>
      <c r="S101" s="28">
        <v>444693</v>
      </c>
      <c r="T101" s="28">
        <v>53504</v>
      </c>
      <c r="U101" s="28">
        <v>20154</v>
      </c>
      <c r="V101" s="28">
        <v>5</v>
      </c>
      <c r="W101" s="28">
        <v>2577</v>
      </c>
      <c r="X101" s="28">
        <v>71</v>
      </c>
      <c r="Y101" s="28"/>
      <c r="Z101" s="28"/>
      <c r="AA101" s="28"/>
      <c r="AB101" s="28">
        <v>26709</v>
      </c>
      <c r="AC101" s="28">
        <v>4930731</v>
      </c>
      <c r="AD101" s="7"/>
    </row>
    <row r="102" spans="1:30" s="7" customFormat="1" ht="15" x14ac:dyDescent="0.25">
      <c r="A102" s="42" t="s">
        <v>565</v>
      </c>
      <c r="B102" s="42"/>
      <c r="C102" s="42"/>
      <c r="D102" s="42"/>
      <c r="E102" s="43" cm="1">
        <f t="array" ref="E102">SUMPRODUCT(--(H102:AB102)*($H$5:$AB$5))</f>
        <v>4827696.7699999996</v>
      </c>
      <c r="F102" s="44">
        <f t="shared" si="4"/>
        <v>1.4976747220632117E-2</v>
      </c>
      <c r="G102" s="43">
        <f t="shared" si="5"/>
        <v>4930731</v>
      </c>
      <c r="H102" s="43">
        <v>2836008</v>
      </c>
      <c r="I102" s="43">
        <v>311603</v>
      </c>
      <c r="J102" s="43">
        <v>709352</v>
      </c>
      <c r="K102" s="43">
        <v>277407</v>
      </c>
      <c r="L102" s="43">
        <v>9919</v>
      </c>
      <c r="M102" s="43">
        <v>1634</v>
      </c>
      <c r="N102" s="43">
        <v>520</v>
      </c>
      <c r="O102" s="43">
        <v>236331</v>
      </c>
      <c r="P102" s="43">
        <v>156</v>
      </c>
      <c r="Q102" s="43">
        <v>88</v>
      </c>
      <c r="R102" s="43"/>
      <c r="S102" s="43">
        <v>444693</v>
      </c>
      <c r="T102" s="43">
        <v>53504</v>
      </c>
      <c r="U102" s="43">
        <v>20154</v>
      </c>
      <c r="V102" s="43">
        <v>5</v>
      </c>
      <c r="W102" s="43">
        <v>2577</v>
      </c>
      <c r="X102" s="43">
        <v>71</v>
      </c>
      <c r="Y102" s="43"/>
      <c r="Z102" s="43"/>
      <c r="AA102" s="43"/>
      <c r="AB102" s="43">
        <v>26709</v>
      </c>
      <c r="AC102" s="43">
        <v>4930731</v>
      </c>
      <c r="AD102"/>
    </row>
    <row r="103" spans="1:30" ht="15" x14ac:dyDescent="0.25">
      <c r="A103" s="26">
        <v>73</v>
      </c>
      <c r="B103" s="26" t="s">
        <v>489</v>
      </c>
      <c r="C103" s="27">
        <v>10</v>
      </c>
      <c r="D103" s="27" t="s">
        <v>454</v>
      </c>
      <c r="E103" s="28" cm="1">
        <f t="array" ref="E103">SUMPRODUCT(--(H103:AB103)*($H$5:$AB$5))</f>
        <v>5880439.8100000015</v>
      </c>
      <c r="F103" s="19">
        <f t="shared" si="4"/>
        <v>1.82426247497131E-2</v>
      </c>
      <c r="G103" s="28">
        <f t="shared" si="5"/>
        <v>6426108</v>
      </c>
      <c r="H103" s="28">
        <v>2944989</v>
      </c>
      <c r="I103" s="28">
        <v>601435</v>
      </c>
      <c r="J103" s="28">
        <v>731149</v>
      </c>
      <c r="K103" s="28">
        <v>496298</v>
      </c>
      <c r="L103" s="28">
        <v>17254</v>
      </c>
      <c r="M103" s="28">
        <v>909</v>
      </c>
      <c r="N103" s="28">
        <v>281</v>
      </c>
      <c r="O103" s="28">
        <v>43598</v>
      </c>
      <c r="P103" s="28">
        <v>9991</v>
      </c>
      <c r="Q103" s="28">
        <v>1059</v>
      </c>
      <c r="R103" s="28">
        <v>17453</v>
      </c>
      <c r="S103" s="28">
        <v>674454</v>
      </c>
      <c r="T103" s="28">
        <v>44499</v>
      </c>
      <c r="U103" s="28">
        <v>12075</v>
      </c>
      <c r="V103" s="28">
        <v>26</v>
      </c>
      <c r="W103" s="28">
        <v>3242</v>
      </c>
      <c r="X103" s="28">
        <v>715</v>
      </c>
      <c r="Y103" s="28">
        <v>759000</v>
      </c>
      <c r="Z103" s="28"/>
      <c r="AA103" s="28"/>
      <c r="AB103" s="28">
        <v>67681</v>
      </c>
      <c r="AC103" s="28">
        <v>6426108</v>
      </c>
    </row>
    <row r="104" spans="1:30" ht="15" x14ac:dyDescent="0.25">
      <c r="A104" s="26">
        <v>73</v>
      </c>
      <c r="B104" s="26" t="s">
        <v>489</v>
      </c>
      <c r="C104" s="27">
        <v>96</v>
      </c>
      <c r="D104" s="27" t="s">
        <v>456</v>
      </c>
      <c r="E104" s="28" cm="1">
        <f t="array" ref="E104">SUMPRODUCT(--(H104:AB104)*($H$5:$AB$5))</f>
        <v>21016.03</v>
      </c>
      <c r="F104" s="19">
        <f t="shared" si="4"/>
        <v>6.5197087531912483E-5</v>
      </c>
      <c r="G104" s="28">
        <f t="shared" si="5"/>
        <v>21420</v>
      </c>
      <c r="H104" s="28">
        <v>20457</v>
      </c>
      <c r="I104" s="28">
        <v>46</v>
      </c>
      <c r="J104" s="28">
        <v>736</v>
      </c>
      <c r="K104" s="28">
        <v>127</v>
      </c>
      <c r="L104" s="28"/>
      <c r="M104" s="28"/>
      <c r="N104" s="28"/>
      <c r="O104" s="28">
        <v>53</v>
      </c>
      <c r="P104" s="28">
        <v>1</v>
      </c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>
        <v>21420</v>
      </c>
      <c r="AD104" s="7"/>
    </row>
    <row r="105" spans="1:30" s="7" customFormat="1" ht="15" x14ac:dyDescent="0.25">
      <c r="A105" s="42" t="s">
        <v>566</v>
      </c>
      <c r="B105" s="42"/>
      <c r="C105" s="42"/>
      <c r="D105" s="42"/>
      <c r="E105" s="43" cm="1">
        <f t="array" ref="E105">SUMPRODUCT(--(H105:AB105)*($H$5:$AB$5))</f>
        <v>5901455.8400000008</v>
      </c>
      <c r="F105" s="44">
        <f t="shared" si="4"/>
        <v>1.8307821837245008E-2</v>
      </c>
      <c r="G105" s="43">
        <f t="shared" si="5"/>
        <v>6447528</v>
      </c>
      <c r="H105" s="43">
        <v>2965446</v>
      </c>
      <c r="I105" s="43">
        <v>601481</v>
      </c>
      <c r="J105" s="43">
        <v>731885</v>
      </c>
      <c r="K105" s="43">
        <v>496425</v>
      </c>
      <c r="L105" s="43">
        <v>17254</v>
      </c>
      <c r="M105" s="43">
        <v>909</v>
      </c>
      <c r="N105" s="43">
        <v>281</v>
      </c>
      <c r="O105" s="43">
        <v>43651</v>
      </c>
      <c r="P105" s="43">
        <v>9992</v>
      </c>
      <c r="Q105" s="43">
        <v>1059</v>
      </c>
      <c r="R105" s="43">
        <v>17453</v>
      </c>
      <c r="S105" s="43">
        <v>674454</v>
      </c>
      <c r="T105" s="43">
        <v>44499</v>
      </c>
      <c r="U105" s="43">
        <v>12075</v>
      </c>
      <c r="V105" s="43">
        <v>26</v>
      </c>
      <c r="W105" s="43">
        <v>3242</v>
      </c>
      <c r="X105" s="43">
        <v>715</v>
      </c>
      <c r="Y105" s="43">
        <v>759000</v>
      </c>
      <c r="Z105" s="43"/>
      <c r="AA105" s="43"/>
      <c r="AB105" s="43">
        <v>67681</v>
      </c>
      <c r="AC105" s="43">
        <v>6447528</v>
      </c>
      <c r="AD105"/>
    </row>
    <row r="106" spans="1:30" ht="15" x14ac:dyDescent="0.25">
      <c r="A106" s="26">
        <v>75</v>
      </c>
      <c r="B106" s="26" t="s">
        <v>490</v>
      </c>
      <c r="C106" s="27">
        <v>96</v>
      </c>
      <c r="D106" s="27" t="s">
        <v>456</v>
      </c>
      <c r="E106" s="28" cm="1">
        <f t="array" ref="E106">SUMPRODUCT(--(H106:AB106)*($H$5:$AB$5))</f>
        <v>14590.75</v>
      </c>
      <c r="F106" s="19">
        <f t="shared" si="4"/>
        <v>4.5264229490834009E-5</v>
      </c>
      <c r="G106" s="28">
        <f t="shared" si="5"/>
        <v>17104</v>
      </c>
      <c r="H106" s="28">
        <v>11519</v>
      </c>
      <c r="I106" s="28"/>
      <c r="J106" s="28">
        <v>5585</v>
      </c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>
        <v>17104</v>
      </c>
      <c r="AD106" s="7"/>
    </row>
    <row r="107" spans="1:30" s="7" customFormat="1" ht="15" x14ac:dyDescent="0.25">
      <c r="A107" s="42" t="s">
        <v>567</v>
      </c>
      <c r="B107" s="42"/>
      <c r="C107" s="42"/>
      <c r="D107" s="42"/>
      <c r="E107" s="43" cm="1">
        <f t="array" ref="E107">SUMPRODUCT(--(H107:AB107)*($H$5:$AB$5))</f>
        <v>14590.75</v>
      </c>
      <c r="F107" s="44">
        <f t="shared" si="4"/>
        <v>4.5264229490834009E-5</v>
      </c>
      <c r="G107" s="43">
        <f t="shared" si="5"/>
        <v>17104</v>
      </c>
      <c r="H107" s="43">
        <v>11519</v>
      </c>
      <c r="I107" s="43"/>
      <c r="J107" s="43">
        <v>5585</v>
      </c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>
        <v>17104</v>
      </c>
      <c r="AD107"/>
    </row>
    <row r="108" spans="1:30" ht="15" x14ac:dyDescent="0.25">
      <c r="A108" s="26">
        <v>77</v>
      </c>
      <c r="B108" s="26" t="s">
        <v>491</v>
      </c>
      <c r="C108" s="27">
        <v>96</v>
      </c>
      <c r="D108" s="27" t="s">
        <v>456</v>
      </c>
      <c r="E108" s="28" cm="1">
        <f t="array" ref="E108">SUMPRODUCT(--(H108:AB108)*($H$5:$AB$5))</f>
        <v>22926.07</v>
      </c>
      <c r="F108" s="19">
        <f t="shared" si="4"/>
        <v>7.1122518979690888E-5</v>
      </c>
      <c r="G108" s="28">
        <f t="shared" si="5"/>
        <v>24977</v>
      </c>
      <c r="H108" s="28">
        <v>20388</v>
      </c>
      <c r="I108" s="28">
        <v>46</v>
      </c>
      <c r="J108" s="28">
        <v>2028</v>
      </c>
      <c r="K108" s="28">
        <v>80</v>
      </c>
      <c r="L108" s="28">
        <v>2344</v>
      </c>
      <c r="M108" s="28"/>
      <c r="N108" s="28">
        <v>37</v>
      </c>
      <c r="O108" s="28">
        <v>53</v>
      </c>
      <c r="P108" s="28">
        <v>1</v>
      </c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>
        <v>24977</v>
      </c>
      <c r="AD108" s="7"/>
    </row>
    <row r="109" spans="1:30" s="7" customFormat="1" ht="15" x14ac:dyDescent="0.25">
      <c r="A109" s="42" t="s">
        <v>568</v>
      </c>
      <c r="B109" s="42"/>
      <c r="C109" s="42"/>
      <c r="D109" s="42"/>
      <c r="E109" s="43" cm="1">
        <f t="array" ref="E109">SUMPRODUCT(--(H109:AB109)*($H$5:$AB$5))</f>
        <v>22926.07</v>
      </c>
      <c r="F109" s="44">
        <f t="shared" si="4"/>
        <v>7.1122518979690888E-5</v>
      </c>
      <c r="G109" s="43">
        <f t="shared" si="5"/>
        <v>24977</v>
      </c>
      <c r="H109" s="43">
        <v>20388</v>
      </c>
      <c r="I109" s="43">
        <v>46</v>
      </c>
      <c r="J109" s="43">
        <v>2028</v>
      </c>
      <c r="K109" s="43">
        <v>80</v>
      </c>
      <c r="L109" s="43">
        <v>2344</v>
      </c>
      <c r="M109" s="43"/>
      <c r="N109" s="43">
        <v>37</v>
      </c>
      <c r="O109" s="43">
        <v>53</v>
      </c>
      <c r="P109" s="43">
        <v>1</v>
      </c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>
        <v>24977</v>
      </c>
      <c r="AD109"/>
    </row>
    <row r="110" spans="1:30" ht="15" x14ac:dyDescent="0.25">
      <c r="A110" s="26">
        <v>79</v>
      </c>
      <c r="B110" s="26" t="s">
        <v>492</v>
      </c>
      <c r="C110" s="27">
        <v>20</v>
      </c>
      <c r="D110" s="27" t="s">
        <v>455</v>
      </c>
      <c r="E110" s="28" cm="1">
        <f t="array" ref="E110">SUMPRODUCT(--(H110:AB110)*($H$5:$AB$5))</f>
        <v>66735.91</v>
      </c>
      <c r="F110" s="19">
        <f t="shared" si="4"/>
        <v>2.0703182122369613E-4</v>
      </c>
      <c r="G110" s="28">
        <f t="shared" si="5"/>
        <v>69095</v>
      </c>
      <c r="H110" s="28">
        <v>57764</v>
      </c>
      <c r="I110" s="28">
        <v>49</v>
      </c>
      <c r="J110" s="28">
        <v>4560</v>
      </c>
      <c r="K110" s="28"/>
      <c r="L110" s="28"/>
      <c r="M110" s="28"/>
      <c r="N110" s="28"/>
      <c r="O110" s="28">
        <v>47</v>
      </c>
      <c r="P110" s="28">
        <v>1</v>
      </c>
      <c r="Q110" s="28"/>
      <c r="R110" s="28"/>
      <c r="S110" s="28"/>
      <c r="T110" s="28">
        <v>6461</v>
      </c>
      <c r="U110" s="28">
        <v>212</v>
      </c>
      <c r="V110" s="28">
        <v>1</v>
      </c>
      <c r="W110" s="28"/>
      <c r="X110" s="28"/>
      <c r="Y110" s="28"/>
      <c r="Z110" s="28"/>
      <c r="AA110" s="28"/>
      <c r="AB110" s="28"/>
      <c r="AC110" s="28">
        <v>69095</v>
      </c>
    </row>
    <row r="111" spans="1:30" ht="15" x14ac:dyDescent="0.25">
      <c r="A111" s="26">
        <v>79</v>
      </c>
      <c r="B111" s="26" t="s">
        <v>492</v>
      </c>
      <c r="C111" s="27">
        <v>90</v>
      </c>
      <c r="D111" s="27" t="s">
        <v>459</v>
      </c>
      <c r="E111" s="28" cm="1">
        <f t="array" ref="E111">SUMPRODUCT(--(H111:AB111)*($H$5:$AB$5))</f>
        <v>6480.42</v>
      </c>
      <c r="F111" s="19">
        <f t="shared" si="4"/>
        <v>2.0103916390657815E-5</v>
      </c>
      <c r="G111" s="28">
        <f t="shared" si="5"/>
        <v>6481</v>
      </c>
      <c r="H111" s="28">
        <v>6479</v>
      </c>
      <c r="I111" s="28"/>
      <c r="J111" s="28"/>
      <c r="K111" s="28"/>
      <c r="L111" s="28"/>
      <c r="M111" s="28"/>
      <c r="N111" s="28"/>
      <c r="O111" s="28"/>
      <c r="P111" s="28">
        <v>2</v>
      </c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>
        <v>6481</v>
      </c>
    </row>
    <row r="112" spans="1:30" ht="15" x14ac:dyDescent="0.25">
      <c r="A112" s="26">
        <v>79</v>
      </c>
      <c r="B112" s="26" t="s">
        <v>492</v>
      </c>
      <c r="C112" s="27">
        <v>96</v>
      </c>
      <c r="D112" s="27" t="s">
        <v>456</v>
      </c>
      <c r="E112" s="28" cm="1">
        <f t="array" ref="E112">SUMPRODUCT(--(H112:AB112)*($H$5:$AB$5))</f>
        <v>289548.49000000005</v>
      </c>
      <c r="F112" s="19">
        <f t="shared" si="4"/>
        <v>8.9825329747164867E-4</v>
      </c>
      <c r="G112" s="28">
        <f t="shared" si="5"/>
        <v>302272</v>
      </c>
      <c r="H112" s="28">
        <v>242548</v>
      </c>
      <c r="I112" s="28">
        <v>42035</v>
      </c>
      <c r="J112" s="28">
        <v>6663</v>
      </c>
      <c r="K112" s="28">
        <v>374</v>
      </c>
      <c r="L112" s="28">
        <v>664</v>
      </c>
      <c r="M112" s="28">
        <v>2</v>
      </c>
      <c r="N112" s="28">
        <v>1046</v>
      </c>
      <c r="O112" s="28">
        <v>8816</v>
      </c>
      <c r="P112" s="28">
        <v>124</v>
      </c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>
        <v>302272</v>
      </c>
      <c r="AD112" s="7"/>
    </row>
    <row r="113" spans="1:30" s="7" customFormat="1" ht="15" x14ac:dyDescent="0.25">
      <c r="A113" s="42" t="s">
        <v>569</v>
      </c>
      <c r="B113" s="42"/>
      <c r="C113" s="42"/>
      <c r="D113" s="42"/>
      <c r="E113" s="43" cm="1">
        <f t="array" ref="E113">SUMPRODUCT(--(H113:AB113)*($H$5:$AB$5))</f>
        <v>362764.82000000007</v>
      </c>
      <c r="F113" s="44">
        <f t="shared" si="4"/>
        <v>1.1253890350860025E-3</v>
      </c>
      <c r="G113" s="43">
        <f t="shared" si="5"/>
        <v>377848</v>
      </c>
      <c r="H113" s="43">
        <v>306791</v>
      </c>
      <c r="I113" s="43">
        <v>42084</v>
      </c>
      <c r="J113" s="43">
        <v>11223</v>
      </c>
      <c r="K113" s="43">
        <v>374</v>
      </c>
      <c r="L113" s="43">
        <v>664</v>
      </c>
      <c r="M113" s="43">
        <v>2</v>
      </c>
      <c r="N113" s="43">
        <v>1046</v>
      </c>
      <c r="O113" s="43">
        <v>8863</v>
      </c>
      <c r="P113" s="43">
        <v>127</v>
      </c>
      <c r="Q113" s="43"/>
      <c r="R113" s="43"/>
      <c r="S113" s="43"/>
      <c r="T113" s="43">
        <v>6461</v>
      </c>
      <c r="U113" s="43">
        <v>212</v>
      </c>
      <c r="V113" s="43">
        <v>1</v>
      </c>
      <c r="W113" s="43"/>
      <c r="X113" s="43"/>
      <c r="Y113" s="43"/>
      <c r="Z113" s="43"/>
      <c r="AA113" s="43"/>
      <c r="AB113" s="43"/>
      <c r="AC113" s="43">
        <v>377848</v>
      </c>
      <c r="AD113"/>
    </row>
    <row r="114" spans="1:30" ht="15" x14ac:dyDescent="0.25">
      <c r="A114" s="26">
        <v>81</v>
      </c>
      <c r="B114" s="26" t="s">
        <v>493</v>
      </c>
      <c r="C114" s="27">
        <v>96</v>
      </c>
      <c r="D114" s="27" t="s">
        <v>456</v>
      </c>
      <c r="E114" s="28" cm="1">
        <f t="array" ref="E114">SUMPRODUCT(--(H114:AB114)*($H$5:$AB$5))</f>
        <v>216921.03000000003</v>
      </c>
      <c r="F114" s="19">
        <f t="shared" si="4"/>
        <v>6.729443848539718E-4</v>
      </c>
      <c r="G114" s="28">
        <f t="shared" si="5"/>
        <v>225112</v>
      </c>
      <c r="H114" s="28">
        <v>170443</v>
      </c>
      <c r="I114" s="28">
        <v>47006</v>
      </c>
      <c r="J114" s="28">
        <v>5127</v>
      </c>
      <c r="K114" s="28">
        <v>317</v>
      </c>
      <c r="L114" s="28">
        <v>423</v>
      </c>
      <c r="M114" s="28"/>
      <c r="N114" s="28">
        <v>241</v>
      </c>
      <c r="O114" s="28">
        <v>1331</v>
      </c>
      <c r="P114" s="28">
        <v>224</v>
      </c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>
        <v>225112</v>
      </c>
      <c r="AD114" s="7"/>
    </row>
    <row r="115" spans="1:30" s="7" customFormat="1" ht="15" x14ac:dyDescent="0.25">
      <c r="A115" s="42" t="s">
        <v>570</v>
      </c>
      <c r="B115" s="42"/>
      <c r="C115" s="42"/>
      <c r="D115" s="42"/>
      <c r="E115" s="43" cm="1">
        <f t="array" ref="E115">SUMPRODUCT(--(H115:AB115)*($H$5:$AB$5))</f>
        <v>216921.03000000003</v>
      </c>
      <c r="F115" s="44">
        <f t="shared" si="4"/>
        <v>6.729443848539718E-4</v>
      </c>
      <c r="G115" s="43">
        <f t="shared" si="5"/>
        <v>225112</v>
      </c>
      <c r="H115" s="43">
        <v>170443</v>
      </c>
      <c r="I115" s="43">
        <v>47006</v>
      </c>
      <c r="J115" s="43">
        <v>5127</v>
      </c>
      <c r="K115" s="43">
        <v>317</v>
      </c>
      <c r="L115" s="43">
        <v>423</v>
      </c>
      <c r="M115" s="43"/>
      <c r="N115" s="43">
        <v>241</v>
      </c>
      <c r="O115" s="43">
        <v>1331</v>
      </c>
      <c r="P115" s="43">
        <v>224</v>
      </c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>
        <v>225112</v>
      </c>
      <c r="AD115"/>
    </row>
    <row r="116" spans="1:30" ht="15" x14ac:dyDescent="0.25">
      <c r="A116" s="26">
        <v>83</v>
      </c>
      <c r="B116" s="26" t="s">
        <v>494</v>
      </c>
      <c r="C116" s="27">
        <v>20</v>
      </c>
      <c r="D116" s="27" t="s">
        <v>455</v>
      </c>
      <c r="E116" s="28" cm="1">
        <f t="array" ref="E116">SUMPRODUCT(--(H116:AB116)*($H$5:$AB$5))</f>
        <v>0.86999999999999988</v>
      </c>
      <c r="F116" s="19">
        <f t="shared" si="4"/>
        <v>2.6989619900982185E-9</v>
      </c>
      <c r="G116" s="28">
        <f t="shared" si="5"/>
        <v>3</v>
      </c>
      <c r="H116" s="28"/>
      <c r="I116" s="28"/>
      <c r="J116" s="28"/>
      <c r="K116" s="28"/>
      <c r="L116" s="28"/>
      <c r="M116" s="28"/>
      <c r="N116" s="28">
        <v>3</v>
      </c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>
        <v>3</v>
      </c>
      <c r="AD116" s="7"/>
    </row>
    <row r="117" spans="1:30" s="7" customFormat="1" ht="15" x14ac:dyDescent="0.25">
      <c r="A117" s="42" t="s">
        <v>571</v>
      </c>
      <c r="B117" s="42"/>
      <c r="C117" s="42"/>
      <c r="D117" s="42"/>
      <c r="E117" s="43" cm="1">
        <f t="array" ref="E117">SUMPRODUCT(--(H117:AB117)*($H$5:$AB$5))</f>
        <v>0.86999999999999988</v>
      </c>
      <c r="F117" s="44">
        <f t="shared" si="4"/>
        <v>2.6989619900982185E-9</v>
      </c>
      <c r="G117" s="43">
        <f t="shared" si="5"/>
        <v>3</v>
      </c>
      <c r="H117" s="43"/>
      <c r="I117" s="43"/>
      <c r="J117" s="43"/>
      <c r="K117" s="43"/>
      <c r="L117" s="43"/>
      <c r="M117" s="43"/>
      <c r="N117" s="43">
        <v>3</v>
      </c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>
        <v>3</v>
      </c>
      <c r="AD117"/>
    </row>
    <row r="118" spans="1:30" ht="15" x14ac:dyDescent="0.25">
      <c r="A118" s="26">
        <v>85</v>
      </c>
      <c r="B118" s="26" t="s">
        <v>495</v>
      </c>
      <c r="C118" s="27">
        <v>90</v>
      </c>
      <c r="D118" s="27" t="s">
        <v>459</v>
      </c>
      <c r="E118" s="28" cm="1">
        <f t="array" ref="E118">SUMPRODUCT(--(H118:AB118)*($H$5:$AB$5))</f>
        <v>701.36</v>
      </c>
      <c r="F118" s="19">
        <f t="shared" si="4"/>
        <v>2.1757976797417088E-6</v>
      </c>
      <c r="G118" s="28">
        <f t="shared" si="5"/>
        <v>797</v>
      </c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>
        <v>797</v>
      </c>
      <c r="AA118" s="28"/>
      <c r="AB118" s="28"/>
      <c r="AC118" s="28">
        <v>797</v>
      </c>
    </row>
    <row r="119" spans="1:30" ht="15" x14ac:dyDescent="0.25">
      <c r="A119" s="26">
        <v>85</v>
      </c>
      <c r="B119" s="26" t="s">
        <v>495</v>
      </c>
      <c r="C119" s="27">
        <v>96</v>
      </c>
      <c r="D119" s="27" t="s">
        <v>456</v>
      </c>
      <c r="E119" s="28" cm="1">
        <f t="array" ref="E119">SUMPRODUCT(--(H119:AB119)*($H$5:$AB$5))</f>
        <v>118482.67</v>
      </c>
      <c r="F119" s="19">
        <f t="shared" si="4"/>
        <v>3.675634745004029E-4</v>
      </c>
      <c r="G119" s="28">
        <f t="shared" si="5"/>
        <v>132475</v>
      </c>
      <c r="H119" s="28">
        <v>91841</v>
      </c>
      <c r="I119" s="28">
        <v>13205</v>
      </c>
      <c r="J119" s="28">
        <v>14800</v>
      </c>
      <c r="K119" s="28">
        <v>1522</v>
      </c>
      <c r="L119" s="28">
        <v>1630</v>
      </c>
      <c r="M119" s="28"/>
      <c r="N119" s="28">
        <v>637</v>
      </c>
      <c r="O119" s="28">
        <v>8801</v>
      </c>
      <c r="P119" s="28">
        <v>39</v>
      </c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>
        <v>132475</v>
      </c>
      <c r="AD119" s="7"/>
    </row>
    <row r="120" spans="1:30" s="7" customFormat="1" ht="15" x14ac:dyDescent="0.25">
      <c r="A120" s="42" t="s">
        <v>572</v>
      </c>
      <c r="B120" s="42"/>
      <c r="C120" s="42"/>
      <c r="D120" s="42"/>
      <c r="E120" s="43" cm="1">
        <f t="array" ref="E120">SUMPRODUCT(--(H120:AB120)*($H$5:$AB$5))</f>
        <v>119184.03</v>
      </c>
      <c r="F120" s="44">
        <f t="shared" si="4"/>
        <v>3.6973927218014458E-4</v>
      </c>
      <c r="G120" s="43">
        <f t="shared" si="5"/>
        <v>133272</v>
      </c>
      <c r="H120" s="43">
        <v>91841</v>
      </c>
      <c r="I120" s="43">
        <v>13205</v>
      </c>
      <c r="J120" s="43">
        <v>14800</v>
      </c>
      <c r="K120" s="43">
        <v>1522</v>
      </c>
      <c r="L120" s="43">
        <v>1630</v>
      </c>
      <c r="M120" s="43"/>
      <c r="N120" s="43">
        <v>637</v>
      </c>
      <c r="O120" s="43">
        <v>8801</v>
      </c>
      <c r="P120" s="43">
        <v>39</v>
      </c>
      <c r="Q120" s="43"/>
      <c r="R120" s="43"/>
      <c r="S120" s="43"/>
      <c r="T120" s="43"/>
      <c r="U120" s="43"/>
      <c r="V120" s="43"/>
      <c r="W120" s="43"/>
      <c r="X120" s="43"/>
      <c r="Y120" s="43"/>
      <c r="Z120" s="43">
        <v>797</v>
      </c>
      <c r="AA120" s="43"/>
      <c r="AB120" s="43"/>
      <c r="AC120" s="43">
        <v>133272</v>
      </c>
      <c r="AD120"/>
    </row>
    <row r="121" spans="1:30" ht="15" x14ac:dyDescent="0.25">
      <c r="A121" s="26">
        <v>87</v>
      </c>
      <c r="B121" s="26" t="s">
        <v>496</v>
      </c>
      <c r="C121" s="27">
        <v>10</v>
      </c>
      <c r="D121" s="27" t="s">
        <v>454</v>
      </c>
      <c r="E121" s="28" cm="1">
        <f t="array" ref="E121">SUMPRODUCT(--(H121:AB121)*($H$5:$AB$5))</f>
        <v>5145081.9400000004</v>
      </c>
      <c r="F121" s="19">
        <f t="shared" si="4"/>
        <v>1.5961357002299777E-2</v>
      </c>
      <c r="G121" s="28">
        <f t="shared" si="5"/>
        <v>7196935</v>
      </c>
      <c r="H121" s="28">
        <v>739909</v>
      </c>
      <c r="I121" s="28">
        <v>550132</v>
      </c>
      <c r="J121" s="28">
        <v>2962322</v>
      </c>
      <c r="K121" s="28">
        <v>1311965</v>
      </c>
      <c r="L121" s="28">
        <v>20077</v>
      </c>
      <c r="M121" s="28">
        <v>2008</v>
      </c>
      <c r="N121" s="28">
        <v>2239</v>
      </c>
      <c r="O121" s="28">
        <v>11384</v>
      </c>
      <c r="P121" s="28">
        <v>4626</v>
      </c>
      <c r="Q121" s="28">
        <v>4506</v>
      </c>
      <c r="R121" s="28">
        <v>489058</v>
      </c>
      <c r="S121" s="28">
        <v>307009</v>
      </c>
      <c r="T121" s="28">
        <v>13864</v>
      </c>
      <c r="U121" s="28">
        <v>2715</v>
      </c>
      <c r="V121" s="28">
        <v>413</v>
      </c>
      <c r="W121" s="28"/>
      <c r="X121" s="28">
        <v>4</v>
      </c>
      <c r="Y121" s="28"/>
      <c r="Z121" s="28">
        <v>26156</v>
      </c>
      <c r="AA121" s="28">
        <v>4303</v>
      </c>
      <c r="AB121" s="28">
        <v>744245</v>
      </c>
      <c r="AC121" s="28">
        <v>7196935</v>
      </c>
    </row>
    <row r="122" spans="1:30" ht="15" x14ac:dyDescent="0.25">
      <c r="A122" s="26">
        <v>87</v>
      </c>
      <c r="B122" s="26" t="s">
        <v>496</v>
      </c>
      <c r="C122" s="27">
        <v>20</v>
      </c>
      <c r="D122" s="27" t="s">
        <v>455</v>
      </c>
      <c r="E122" s="28" cm="1">
        <f t="array" ref="E122">SUMPRODUCT(--(H122:AB122)*($H$5:$AB$5))</f>
        <v>16305.29</v>
      </c>
      <c r="F122" s="19">
        <f t="shared" si="4"/>
        <v>5.0583170054630561E-5</v>
      </c>
      <c r="G122" s="28">
        <f t="shared" si="5"/>
        <v>16586</v>
      </c>
      <c r="H122" s="28">
        <v>16069</v>
      </c>
      <c r="I122" s="28"/>
      <c r="J122" s="28">
        <v>280</v>
      </c>
      <c r="K122" s="28">
        <v>59</v>
      </c>
      <c r="L122" s="28"/>
      <c r="M122" s="28"/>
      <c r="N122" s="28"/>
      <c r="O122" s="28"/>
      <c r="P122" s="28">
        <v>31</v>
      </c>
      <c r="Q122" s="28"/>
      <c r="R122" s="28"/>
      <c r="S122" s="28"/>
      <c r="T122" s="28">
        <v>2</v>
      </c>
      <c r="U122" s="28"/>
      <c r="V122" s="28"/>
      <c r="W122" s="28"/>
      <c r="X122" s="28">
        <v>145</v>
      </c>
      <c r="Y122" s="28"/>
      <c r="Z122" s="28"/>
      <c r="AA122" s="28"/>
      <c r="AB122" s="28"/>
      <c r="AC122" s="28">
        <v>16586</v>
      </c>
    </row>
    <row r="123" spans="1:30" ht="15" x14ac:dyDescent="0.25">
      <c r="A123" s="26">
        <v>87</v>
      </c>
      <c r="B123" s="26" t="s">
        <v>496</v>
      </c>
      <c r="C123" s="27">
        <v>90</v>
      </c>
      <c r="D123" s="27" t="s">
        <v>459</v>
      </c>
      <c r="E123" s="28" cm="1">
        <f t="array" ref="E123">SUMPRODUCT(--(H123:AB123)*($H$5:$AB$5))</f>
        <v>24300.75</v>
      </c>
      <c r="F123" s="19">
        <f t="shared" si="4"/>
        <v>7.5387127104458958E-5</v>
      </c>
      <c r="G123" s="28">
        <f t="shared" si="5"/>
        <v>24921</v>
      </c>
      <c r="H123" s="28">
        <v>23119</v>
      </c>
      <c r="I123" s="28">
        <v>491</v>
      </c>
      <c r="J123" s="28">
        <v>1271</v>
      </c>
      <c r="K123" s="28"/>
      <c r="L123" s="28"/>
      <c r="M123" s="28"/>
      <c r="N123" s="28"/>
      <c r="O123" s="28">
        <v>7</v>
      </c>
      <c r="P123" s="28">
        <v>3</v>
      </c>
      <c r="Q123" s="28"/>
      <c r="R123" s="28"/>
      <c r="S123" s="28">
        <v>6</v>
      </c>
      <c r="T123" s="28">
        <v>24</v>
      </c>
      <c r="U123" s="28"/>
      <c r="V123" s="28"/>
      <c r="W123" s="28"/>
      <c r="X123" s="28"/>
      <c r="Y123" s="28"/>
      <c r="Z123" s="28"/>
      <c r="AA123" s="28"/>
      <c r="AB123" s="28"/>
      <c r="AC123" s="28">
        <v>24921</v>
      </c>
    </row>
    <row r="124" spans="1:30" ht="15" x14ac:dyDescent="0.25">
      <c r="A124" s="26">
        <v>87</v>
      </c>
      <c r="B124" s="26" t="s">
        <v>496</v>
      </c>
      <c r="C124" s="27">
        <v>96</v>
      </c>
      <c r="D124" s="27" t="s">
        <v>456</v>
      </c>
      <c r="E124" s="28" cm="1">
        <f t="array" ref="E124">SUMPRODUCT(--(H124:AB124)*($H$5:$AB$5))</f>
        <v>906674.50000000012</v>
      </c>
      <c r="F124" s="19">
        <f t="shared" si="4"/>
        <v>2.8127356470015034E-3</v>
      </c>
      <c r="G124" s="28">
        <f t="shared" si="5"/>
        <v>1048051</v>
      </c>
      <c r="H124" s="28">
        <v>625120</v>
      </c>
      <c r="I124" s="28">
        <v>148207</v>
      </c>
      <c r="J124" s="28">
        <v>183731</v>
      </c>
      <c r="K124" s="28">
        <v>6654</v>
      </c>
      <c r="L124" s="28">
        <v>8849</v>
      </c>
      <c r="M124" s="28">
        <v>461</v>
      </c>
      <c r="N124" s="28">
        <v>3504</v>
      </c>
      <c r="O124" s="28">
        <v>71215</v>
      </c>
      <c r="P124" s="28">
        <v>310</v>
      </c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>
        <v>1048051</v>
      </c>
      <c r="AD124" s="7"/>
    </row>
    <row r="125" spans="1:30" s="7" customFormat="1" ht="15" x14ac:dyDescent="0.25">
      <c r="A125" s="42" t="s">
        <v>573</v>
      </c>
      <c r="B125" s="42"/>
      <c r="C125" s="42"/>
      <c r="D125" s="42"/>
      <c r="E125" s="43" cm="1">
        <f t="array" ref="E125">SUMPRODUCT(--(H125:AB125)*($H$5:$AB$5))</f>
        <v>6092362.4800000014</v>
      </c>
      <c r="F125" s="44">
        <f t="shared" si="4"/>
        <v>1.8900062946460371E-2</v>
      </c>
      <c r="G125" s="43">
        <f t="shared" si="5"/>
        <v>8286493</v>
      </c>
      <c r="H125" s="43">
        <v>1404217</v>
      </c>
      <c r="I125" s="43">
        <v>698830</v>
      </c>
      <c r="J125" s="43">
        <v>3147604</v>
      </c>
      <c r="K125" s="43">
        <v>1318678</v>
      </c>
      <c r="L125" s="43">
        <v>28926</v>
      </c>
      <c r="M125" s="43">
        <v>2469</v>
      </c>
      <c r="N125" s="43">
        <v>5743</v>
      </c>
      <c r="O125" s="43">
        <v>82606</v>
      </c>
      <c r="P125" s="43">
        <v>4970</v>
      </c>
      <c r="Q125" s="43">
        <v>4506</v>
      </c>
      <c r="R125" s="43">
        <v>489058</v>
      </c>
      <c r="S125" s="43">
        <v>307015</v>
      </c>
      <c r="T125" s="43">
        <v>13890</v>
      </c>
      <c r="U125" s="43">
        <v>2715</v>
      </c>
      <c r="V125" s="43">
        <v>413</v>
      </c>
      <c r="W125" s="43"/>
      <c r="X125" s="43">
        <v>149</v>
      </c>
      <c r="Y125" s="43"/>
      <c r="Z125" s="43">
        <v>26156</v>
      </c>
      <c r="AA125" s="43">
        <v>4303</v>
      </c>
      <c r="AB125" s="43">
        <v>744245</v>
      </c>
      <c r="AC125" s="43">
        <v>8286493</v>
      </c>
      <c r="AD125"/>
    </row>
    <row r="126" spans="1:30" ht="15" x14ac:dyDescent="0.25">
      <c r="A126" s="26">
        <v>89</v>
      </c>
      <c r="B126" s="26" t="s">
        <v>497</v>
      </c>
      <c r="C126" s="27">
        <v>10</v>
      </c>
      <c r="D126" s="27" t="s">
        <v>454</v>
      </c>
      <c r="E126" s="28" cm="1">
        <f t="array" ref="E126">SUMPRODUCT(--(H126:AB126)*($H$5:$AB$5))</f>
        <v>13154690.079999998</v>
      </c>
      <c r="F126" s="19">
        <f t="shared" si="4"/>
        <v>4.0809205192462172E-2</v>
      </c>
      <c r="G126" s="28">
        <f t="shared" si="5"/>
        <v>13304633</v>
      </c>
      <c r="H126" s="28">
        <v>8552603</v>
      </c>
      <c r="I126" s="28">
        <v>1423009</v>
      </c>
      <c r="J126" s="28">
        <v>1401090</v>
      </c>
      <c r="K126" s="28">
        <v>520909</v>
      </c>
      <c r="L126" s="28">
        <v>18620</v>
      </c>
      <c r="M126" s="28">
        <v>10564</v>
      </c>
      <c r="N126" s="28">
        <v>8430</v>
      </c>
      <c r="O126" s="28">
        <v>224474</v>
      </c>
      <c r="P126" s="28">
        <v>7446</v>
      </c>
      <c r="Q126" s="28">
        <v>1170</v>
      </c>
      <c r="R126" s="28"/>
      <c r="S126" s="28">
        <v>901085</v>
      </c>
      <c r="T126" s="28">
        <v>69016</v>
      </c>
      <c r="U126" s="28">
        <v>9294</v>
      </c>
      <c r="V126" s="28">
        <v>67</v>
      </c>
      <c r="W126" s="28">
        <v>17</v>
      </c>
      <c r="X126" s="28"/>
      <c r="Y126" s="28"/>
      <c r="Z126" s="28">
        <v>156839</v>
      </c>
      <c r="AA126" s="28"/>
      <c r="AB126" s="28"/>
      <c r="AC126" s="28">
        <v>13304633</v>
      </c>
    </row>
    <row r="127" spans="1:30" ht="15" x14ac:dyDescent="0.25">
      <c r="A127" s="26">
        <v>89</v>
      </c>
      <c r="B127" s="26" t="s">
        <v>497</v>
      </c>
      <c r="C127" s="27">
        <v>90</v>
      </c>
      <c r="D127" s="27" t="s">
        <v>459</v>
      </c>
      <c r="E127" s="28" cm="1">
        <f t="array" ref="E127">SUMPRODUCT(--(H127:AB127)*($H$5:$AB$5))</f>
        <v>112075.69</v>
      </c>
      <c r="F127" s="19">
        <f t="shared" si="4"/>
        <v>3.476873877287713E-4</v>
      </c>
      <c r="G127" s="28">
        <f t="shared" si="5"/>
        <v>113351</v>
      </c>
      <c r="H127" s="28">
        <v>94418</v>
      </c>
      <c r="I127" s="28">
        <v>4772</v>
      </c>
      <c r="J127" s="28">
        <v>222</v>
      </c>
      <c r="K127" s="28"/>
      <c r="L127" s="28"/>
      <c r="M127" s="28"/>
      <c r="N127" s="28"/>
      <c r="O127" s="28">
        <v>1</v>
      </c>
      <c r="P127" s="28">
        <v>8</v>
      </c>
      <c r="Q127" s="28"/>
      <c r="R127" s="28"/>
      <c r="S127" s="28">
        <v>1</v>
      </c>
      <c r="T127" s="28">
        <v>13929</v>
      </c>
      <c r="U127" s="28"/>
      <c r="V127" s="28"/>
      <c r="W127" s="28"/>
      <c r="X127" s="28"/>
      <c r="Y127" s="28"/>
      <c r="Z127" s="28"/>
      <c r="AA127" s="28"/>
      <c r="AB127" s="28"/>
      <c r="AC127" s="28">
        <v>113351</v>
      </c>
    </row>
    <row r="128" spans="1:30" ht="15" x14ac:dyDescent="0.25">
      <c r="A128" s="26">
        <v>89</v>
      </c>
      <c r="B128" s="26" t="s">
        <v>497</v>
      </c>
      <c r="C128" s="27">
        <v>96</v>
      </c>
      <c r="D128" s="27" t="s">
        <v>456</v>
      </c>
      <c r="E128" s="28" cm="1">
        <f t="array" ref="E128">SUMPRODUCT(--(H128:AB128)*($H$5:$AB$5))</f>
        <v>1586672.4099999997</v>
      </c>
      <c r="F128" s="19">
        <f t="shared" si="4"/>
        <v>4.9222626727902716E-3</v>
      </c>
      <c r="G128" s="28">
        <f t="shared" si="5"/>
        <v>1802455</v>
      </c>
      <c r="H128" s="28">
        <v>1144571</v>
      </c>
      <c r="I128" s="28">
        <v>253521</v>
      </c>
      <c r="J128" s="28">
        <v>232891</v>
      </c>
      <c r="K128" s="28">
        <v>7056</v>
      </c>
      <c r="L128" s="28">
        <v>26843</v>
      </c>
      <c r="M128" s="28">
        <v>88</v>
      </c>
      <c r="N128" s="28">
        <v>17682</v>
      </c>
      <c r="O128" s="28">
        <v>119397</v>
      </c>
      <c r="P128" s="28">
        <v>401</v>
      </c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>
        <v>5</v>
      </c>
      <c r="AB128" s="28"/>
      <c r="AC128" s="28">
        <v>1802455</v>
      </c>
      <c r="AD128" s="7"/>
    </row>
    <row r="129" spans="1:30" s="7" customFormat="1" ht="15" x14ac:dyDescent="0.25">
      <c r="A129" s="42" t="s">
        <v>574</v>
      </c>
      <c r="B129" s="42"/>
      <c r="C129" s="42"/>
      <c r="D129" s="42"/>
      <c r="E129" s="43" cm="1">
        <f t="array" ref="E129">SUMPRODUCT(--(H129:AB129)*($H$5:$AB$5))</f>
        <v>14853438.180000002</v>
      </c>
      <c r="F129" s="44">
        <f t="shared" si="4"/>
        <v>4.607915525298123E-2</v>
      </c>
      <c r="G129" s="43">
        <f t="shared" si="5"/>
        <v>15220439</v>
      </c>
      <c r="H129" s="43">
        <v>9791592</v>
      </c>
      <c r="I129" s="43">
        <v>1681302</v>
      </c>
      <c r="J129" s="43">
        <v>1634203</v>
      </c>
      <c r="K129" s="43">
        <v>527965</v>
      </c>
      <c r="L129" s="43">
        <v>45463</v>
      </c>
      <c r="M129" s="43">
        <v>10652</v>
      </c>
      <c r="N129" s="43">
        <v>26112</v>
      </c>
      <c r="O129" s="43">
        <v>343872</v>
      </c>
      <c r="P129" s="43">
        <v>7855</v>
      </c>
      <c r="Q129" s="43">
        <v>1170</v>
      </c>
      <c r="R129" s="43"/>
      <c r="S129" s="43">
        <v>901086</v>
      </c>
      <c r="T129" s="43">
        <v>82945</v>
      </c>
      <c r="U129" s="43">
        <v>9294</v>
      </c>
      <c r="V129" s="43">
        <v>67</v>
      </c>
      <c r="W129" s="43">
        <v>17</v>
      </c>
      <c r="X129" s="43"/>
      <c r="Y129" s="43"/>
      <c r="Z129" s="43">
        <v>156839</v>
      </c>
      <c r="AA129" s="43">
        <v>5</v>
      </c>
      <c r="AB129" s="43"/>
      <c r="AC129" s="43">
        <v>15220439</v>
      </c>
      <c r="AD129"/>
    </row>
    <row r="130" spans="1:30" ht="15" x14ac:dyDescent="0.25">
      <c r="A130" s="26">
        <v>91</v>
      </c>
      <c r="B130" s="26" t="s">
        <v>498</v>
      </c>
      <c r="C130" s="27">
        <v>96</v>
      </c>
      <c r="D130" s="27" t="s">
        <v>456</v>
      </c>
      <c r="E130" s="28" cm="1">
        <f t="array" ref="E130">SUMPRODUCT(--(H130:AB130)*($H$5:$AB$5))</f>
        <v>6.39</v>
      </c>
      <c r="F130" s="19">
        <f t="shared" si="4"/>
        <v>1.9823410478997261E-8</v>
      </c>
      <c r="G130" s="28">
        <f t="shared" si="5"/>
        <v>9</v>
      </c>
      <c r="H130" s="28"/>
      <c r="I130" s="28"/>
      <c r="J130" s="28"/>
      <c r="K130" s="28"/>
      <c r="L130" s="28"/>
      <c r="M130" s="28"/>
      <c r="N130" s="28"/>
      <c r="O130" s="28"/>
      <c r="P130" s="28">
        <v>9</v>
      </c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>
        <v>9</v>
      </c>
      <c r="AD130" s="7"/>
    </row>
    <row r="131" spans="1:30" s="7" customFormat="1" ht="15" x14ac:dyDescent="0.25">
      <c r="A131" s="42" t="s">
        <v>575</v>
      </c>
      <c r="B131" s="42"/>
      <c r="C131" s="42"/>
      <c r="D131" s="42"/>
      <c r="E131" s="43" cm="1">
        <f t="array" ref="E131">SUMPRODUCT(--(H131:AB131)*($H$5:$AB$5))</f>
        <v>6.39</v>
      </c>
      <c r="F131" s="44">
        <f t="shared" si="4"/>
        <v>1.9823410478997261E-8</v>
      </c>
      <c r="G131" s="43">
        <f t="shared" si="5"/>
        <v>9</v>
      </c>
      <c r="H131" s="43"/>
      <c r="I131" s="43"/>
      <c r="J131" s="43"/>
      <c r="K131" s="43"/>
      <c r="L131" s="43"/>
      <c r="M131" s="43"/>
      <c r="N131" s="43"/>
      <c r="O131" s="43"/>
      <c r="P131" s="43">
        <v>9</v>
      </c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>
        <v>9</v>
      </c>
      <c r="AD131"/>
    </row>
    <row r="132" spans="1:30" ht="15" x14ac:dyDescent="0.25">
      <c r="A132" s="26">
        <v>93</v>
      </c>
      <c r="B132" s="26" t="s">
        <v>499</v>
      </c>
      <c r="C132" s="27">
        <v>10</v>
      </c>
      <c r="D132" s="27" t="s">
        <v>454</v>
      </c>
      <c r="E132" s="28" cm="1">
        <f t="array" ref="E132">SUMPRODUCT(--(H132:AB132)*($H$5:$AB$5))</f>
        <v>2011540.77</v>
      </c>
      <c r="F132" s="19">
        <f t="shared" si="4"/>
        <v>6.240312735359659E-3</v>
      </c>
      <c r="G132" s="28">
        <f t="shared" si="5"/>
        <v>2216749</v>
      </c>
      <c r="H132" s="28">
        <v>889470</v>
      </c>
      <c r="I132" s="28">
        <v>215475</v>
      </c>
      <c r="J132" s="28">
        <v>366833</v>
      </c>
      <c r="K132" s="28">
        <v>141072</v>
      </c>
      <c r="L132" s="28">
        <v>3991</v>
      </c>
      <c r="M132" s="28">
        <v>158</v>
      </c>
      <c r="N132" s="28">
        <v>117</v>
      </c>
      <c r="O132" s="28">
        <v>15218</v>
      </c>
      <c r="P132" s="28">
        <v>954</v>
      </c>
      <c r="Q132" s="28">
        <v>246</v>
      </c>
      <c r="R132" s="28"/>
      <c r="S132" s="28">
        <v>97624</v>
      </c>
      <c r="T132" s="28">
        <v>30725</v>
      </c>
      <c r="U132" s="28">
        <v>9296</v>
      </c>
      <c r="V132" s="28">
        <v>680</v>
      </c>
      <c r="W132" s="28">
        <v>2965</v>
      </c>
      <c r="X132" s="28">
        <v>51</v>
      </c>
      <c r="Y132" s="28"/>
      <c r="Z132" s="28">
        <v>357343</v>
      </c>
      <c r="AA132" s="28"/>
      <c r="AB132" s="28">
        <v>84531</v>
      </c>
      <c r="AC132" s="28">
        <v>2216749</v>
      </c>
    </row>
    <row r="133" spans="1:30" ht="15" x14ac:dyDescent="0.25">
      <c r="A133" s="26">
        <v>93</v>
      </c>
      <c r="B133" s="26" t="s">
        <v>499</v>
      </c>
      <c r="C133" s="27">
        <v>90</v>
      </c>
      <c r="D133" s="27" t="s">
        <v>459</v>
      </c>
      <c r="E133" s="28" cm="1">
        <f t="array" ref="E133">SUMPRODUCT(--(H133:AB133)*($H$5:$AB$5))</f>
        <v>5699.0700000000006</v>
      </c>
      <c r="F133" s="19">
        <f t="shared" si="4"/>
        <v>1.7679969320585123E-5</v>
      </c>
      <c r="G133" s="28">
        <f t="shared" si="5"/>
        <v>6439</v>
      </c>
      <c r="H133" s="28">
        <v>4753</v>
      </c>
      <c r="I133" s="28">
        <v>1</v>
      </c>
      <c r="J133" s="28">
        <v>1532</v>
      </c>
      <c r="K133" s="28">
        <v>133</v>
      </c>
      <c r="L133" s="28"/>
      <c r="M133" s="28"/>
      <c r="N133" s="28"/>
      <c r="O133" s="28">
        <v>14</v>
      </c>
      <c r="P133" s="28">
        <v>2</v>
      </c>
      <c r="Q133" s="28"/>
      <c r="R133" s="28"/>
      <c r="S133" s="28">
        <v>1</v>
      </c>
      <c r="T133" s="28">
        <v>3</v>
      </c>
      <c r="U133" s="28"/>
      <c r="V133" s="28"/>
      <c r="W133" s="28"/>
      <c r="X133" s="28"/>
      <c r="Y133" s="28"/>
      <c r="Z133" s="28"/>
      <c r="AA133" s="28"/>
      <c r="AB133" s="28"/>
      <c r="AC133" s="28">
        <v>6439</v>
      </c>
    </row>
    <row r="134" spans="1:30" ht="15" x14ac:dyDescent="0.25">
      <c r="A134" s="26">
        <v>93</v>
      </c>
      <c r="B134" s="26" t="s">
        <v>499</v>
      </c>
      <c r="C134" s="27">
        <v>96</v>
      </c>
      <c r="D134" s="27" t="s">
        <v>456</v>
      </c>
      <c r="E134" s="28" cm="1">
        <f t="array" ref="E134">SUMPRODUCT(--(H134:AB134)*($H$5:$AB$5))</f>
        <v>6683.5599999999995</v>
      </c>
      <c r="F134" s="19">
        <f t="shared" si="4"/>
        <v>2.0734108504069941E-5</v>
      </c>
      <c r="G134" s="28">
        <f t="shared" si="5"/>
        <v>6707</v>
      </c>
      <c r="H134" s="28">
        <v>6576</v>
      </c>
      <c r="I134" s="28">
        <v>81</v>
      </c>
      <c r="J134" s="28"/>
      <c r="K134" s="28"/>
      <c r="L134" s="28"/>
      <c r="M134" s="28"/>
      <c r="N134" s="28"/>
      <c r="O134" s="28"/>
      <c r="P134" s="28">
        <v>48</v>
      </c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>
        <v>2</v>
      </c>
      <c r="AB134" s="28"/>
      <c r="AC134" s="28">
        <v>6707</v>
      </c>
      <c r="AD134" s="7"/>
    </row>
    <row r="135" spans="1:30" s="7" customFormat="1" ht="15" x14ac:dyDescent="0.25">
      <c r="A135" s="42" t="s">
        <v>576</v>
      </c>
      <c r="B135" s="42"/>
      <c r="C135" s="42"/>
      <c r="D135" s="42"/>
      <c r="E135" s="43" cm="1">
        <f t="array" ref="E135">SUMPRODUCT(--(H135:AB135)*($H$5:$AB$5))</f>
        <v>2023923.4000000006</v>
      </c>
      <c r="F135" s="44">
        <f t="shared" si="4"/>
        <v>6.278726813184316E-3</v>
      </c>
      <c r="G135" s="43">
        <f t="shared" si="5"/>
        <v>2229895</v>
      </c>
      <c r="H135" s="43">
        <v>900799</v>
      </c>
      <c r="I135" s="43">
        <v>215557</v>
      </c>
      <c r="J135" s="43">
        <v>368365</v>
      </c>
      <c r="K135" s="43">
        <v>141205</v>
      </c>
      <c r="L135" s="43">
        <v>3991</v>
      </c>
      <c r="M135" s="43">
        <v>158</v>
      </c>
      <c r="N135" s="43">
        <v>117</v>
      </c>
      <c r="O135" s="43">
        <v>15232</v>
      </c>
      <c r="P135" s="43">
        <v>1004</v>
      </c>
      <c r="Q135" s="43">
        <v>246</v>
      </c>
      <c r="R135" s="43"/>
      <c r="S135" s="43">
        <v>97625</v>
      </c>
      <c r="T135" s="43">
        <v>30728</v>
      </c>
      <c r="U135" s="43">
        <v>9296</v>
      </c>
      <c r="V135" s="43">
        <v>680</v>
      </c>
      <c r="W135" s="43">
        <v>2965</v>
      </c>
      <c r="X135" s="43">
        <v>51</v>
      </c>
      <c r="Y135" s="43"/>
      <c r="Z135" s="43">
        <v>357343</v>
      </c>
      <c r="AA135" s="43">
        <v>2</v>
      </c>
      <c r="AB135" s="43">
        <v>84531</v>
      </c>
      <c r="AC135" s="43">
        <v>2229895</v>
      </c>
      <c r="AD135"/>
    </row>
    <row r="136" spans="1:30" ht="15" x14ac:dyDescent="0.25">
      <c r="A136" s="26">
        <v>95</v>
      </c>
      <c r="B136" s="26" t="s">
        <v>500</v>
      </c>
      <c r="C136" s="27">
        <v>5</v>
      </c>
      <c r="D136" s="27" t="s">
        <v>478</v>
      </c>
      <c r="E136" s="28" cm="1">
        <f t="array" ref="E136">SUMPRODUCT(--(H136:AB136)*($H$5:$AB$5))</f>
        <v>0.71</v>
      </c>
      <c r="F136" s="19">
        <f t="shared" si="4"/>
        <v>2.2026011643330289E-9</v>
      </c>
      <c r="G136" s="28">
        <f t="shared" si="5"/>
        <v>1</v>
      </c>
      <c r="H136" s="28"/>
      <c r="I136" s="28"/>
      <c r="J136" s="28"/>
      <c r="K136" s="28"/>
      <c r="L136" s="28"/>
      <c r="M136" s="28"/>
      <c r="N136" s="28"/>
      <c r="O136" s="28"/>
      <c r="P136" s="28">
        <v>1</v>
      </c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>
        <v>1</v>
      </c>
    </row>
    <row r="137" spans="1:30" ht="15" x14ac:dyDescent="0.25">
      <c r="A137" s="26">
        <v>95</v>
      </c>
      <c r="B137" s="26" t="s">
        <v>500</v>
      </c>
      <c r="C137" s="27">
        <v>10</v>
      </c>
      <c r="D137" s="27" t="s">
        <v>454</v>
      </c>
      <c r="E137" s="28" cm="1">
        <f t="array" ref="E137">SUMPRODUCT(--(H137:AB137)*($H$5:$AB$5))</f>
        <v>10000876.199999999</v>
      </c>
      <c r="F137" s="19">
        <f t="shared" ref="F137:F200" si="6">+E137/$E$6</f>
        <v>3.1025269806296447E-2</v>
      </c>
      <c r="G137" s="28">
        <f t="shared" ref="G137:G200" si="7">SUM(H137:AB137)</f>
        <v>10206582</v>
      </c>
      <c r="H137" s="28">
        <v>5939546</v>
      </c>
      <c r="I137" s="28">
        <v>590522</v>
      </c>
      <c r="J137" s="28">
        <v>1276279</v>
      </c>
      <c r="K137" s="28">
        <v>883612</v>
      </c>
      <c r="L137" s="28">
        <v>4217</v>
      </c>
      <c r="M137" s="28">
        <v>382</v>
      </c>
      <c r="N137" s="28">
        <v>470</v>
      </c>
      <c r="O137" s="28">
        <v>47784</v>
      </c>
      <c r="P137" s="28">
        <v>5189</v>
      </c>
      <c r="Q137" s="28">
        <v>782</v>
      </c>
      <c r="R137" s="28">
        <v>19917</v>
      </c>
      <c r="S137" s="28">
        <v>823022</v>
      </c>
      <c r="T137" s="28">
        <v>91237</v>
      </c>
      <c r="U137" s="28">
        <v>8978</v>
      </c>
      <c r="V137" s="28">
        <v>67694</v>
      </c>
      <c r="W137" s="28">
        <v>8625</v>
      </c>
      <c r="X137" s="28">
        <v>436</v>
      </c>
      <c r="Y137" s="28"/>
      <c r="Z137" s="28">
        <v>290984</v>
      </c>
      <c r="AA137" s="28">
        <v>3680</v>
      </c>
      <c r="AB137" s="28">
        <v>143226</v>
      </c>
      <c r="AC137" s="28">
        <v>10206582</v>
      </c>
    </row>
    <row r="138" spans="1:30" ht="15" x14ac:dyDescent="0.25">
      <c r="A138" s="26">
        <v>95</v>
      </c>
      <c r="B138" s="26" t="s">
        <v>500</v>
      </c>
      <c r="C138" s="27">
        <v>90</v>
      </c>
      <c r="D138" s="27" t="s">
        <v>459</v>
      </c>
      <c r="E138" s="28" cm="1">
        <f t="array" ref="E138">SUMPRODUCT(--(H138:AB138)*($H$5:$AB$5))</f>
        <v>1.42</v>
      </c>
      <c r="F138" s="19">
        <f t="shared" si="6"/>
        <v>4.4052023286660578E-9</v>
      </c>
      <c r="G138" s="28">
        <f t="shared" si="7"/>
        <v>2</v>
      </c>
      <c r="H138" s="28"/>
      <c r="I138" s="28"/>
      <c r="J138" s="28"/>
      <c r="K138" s="28"/>
      <c r="L138" s="28"/>
      <c r="M138" s="28"/>
      <c r="N138" s="28"/>
      <c r="O138" s="28"/>
      <c r="P138" s="28">
        <v>2</v>
      </c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>
        <v>2</v>
      </c>
      <c r="AD138" s="7"/>
    </row>
    <row r="139" spans="1:30" s="7" customFormat="1" ht="15" x14ac:dyDescent="0.25">
      <c r="A139" s="26">
        <v>95</v>
      </c>
      <c r="B139" s="26" t="s">
        <v>500</v>
      </c>
      <c r="C139" s="27">
        <v>96</v>
      </c>
      <c r="D139" s="27" t="s">
        <v>456</v>
      </c>
      <c r="E139" s="28" cm="1">
        <f t="array" ref="E139">SUMPRODUCT(--(H139:AB139)*($H$5:$AB$5))</f>
        <v>820742.5</v>
      </c>
      <c r="F139" s="19">
        <f t="shared" si="6"/>
        <v>2.5461526565036638E-3</v>
      </c>
      <c r="G139" s="28">
        <f t="shared" si="7"/>
        <v>895525</v>
      </c>
      <c r="H139" s="28">
        <v>652834</v>
      </c>
      <c r="I139" s="28">
        <v>99197</v>
      </c>
      <c r="J139" s="28">
        <v>119937</v>
      </c>
      <c r="K139" s="28">
        <v>4502</v>
      </c>
      <c r="L139" s="28">
        <v>2351</v>
      </c>
      <c r="M139" s="28"/>
      <c r="N139" s="28">
        <v>2799</v>
      </c>
      <c r="O139" s="28">
        <v>11639</v>
      </c>
      <c r="P139" s="28">
        <v>2266</v>
      </c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>
        <v>895525</v>
      </c>
      <c r="AD139"/>
    </row>
    <row r="140" spans="1:30" ht="15" x14ac:dyDescent="0.25">
      <c r="A140" s="42" t="s">
        <v>577</v>
      </c>
      <c r="B140" s="42"/>
      <c r="C140" s="42"/>
      <c r="D140" s="42"/>
      <c r="E140" s="43" cm="1">
        <f t="array" ref="E140">SUMPRODUCT(--(H140:AB140)*($H$5:$AB$5))</f>
        <v>10821620.829999998</v>
      </c>
      <c r="F140" s="44">
        <f t="shared" si="6"/>
        <v>3.3571429070603599E-2</v>
      </c>
      <c r="G140" s="43">
        <f t="shared" si="7"/>
        <v>11102110</v>
      </c>
      <c r="H140" s="43">
        <v>6592380</v>
      </c>
      <c r="I140" s="43">
        <v>689719</v>
      </c>
      <c r="J140" s="43">
        <v>1396216</v>
      </c>
      <c r="K140" s="43">
        <v>888114</v>
      </c>
      <c r="L140" s="43">
        <v>6568</v>
      </c>
      <c r="M140" s="43">
        <v>382</v>
      </c>
      <c r="N140" s="43">
        <v>3269</v>
      </c>
      <c r="O140" s="43">
        <v>59423</v>
      </c>
      <c r="P140" s="43">
        <v>7458</v>
      </c>
      <c r="Q140" s="43">
        <v>782</v>
      </c>
      <c r="R140" s="43">
        <v>19917</v>
      </c>
      <c r="S140" s="43">
        <v>823022</v>
      </c>
      <c r="T140" s="43">
        <v>91237</v>
      </c>
      <c r="U140" s="43">
        <v>8978</v>
      </c>
      <c r="V140" s="43">
        <v>67694</v>
      </c>
      <c r="W140" s="43">
        <v>8625</v>
      </c>
      <c r="X140" s="43">
        <v>436</v>
      </c>
      <c r="Y140" s="43"/>
      <c r="Z140" s="43">
        <v>290984</v>
      </c>
      <c r="AA140" s="43">
        <v>3680</v>
      </c>
      <c r="AB140" s="43">
        <v>143226</v>
      </c>
      <c r="AC140" s="43">
        <v>11102110</v>
      </c>
    </row>
    <row r="141" spans="1:30" ht="15" x14ac:dyDescent="0.25">
      <c r="A141" s="26">
        <v>97</v>
      </c>
      <c r="B141" s="26" t="s">
        <v>501</v>
      </c>
      <c r="C141" s="27">
        <v>20</v>
      </c>
      <c r="D141" s="27" t="s">
        <v>455</v>
      </c>
      <c r="E141" s="28" cm="1">
        <f t="array" ref="E141">SUMPRODUCT(--(H141:AB141)*($H$5:$AB$5))</f>
        <v>931765.99</v>
      </c>
      <c r="F141" s="19">
        <f t="shared" si="6"/>
        <v>2.8905758513519965E-3</v>
      </c>
      <c r="G141" s="28">
        <f t="shared" si="7"/>
        <v>995268</v>
      </c>
      <c r="H141" s="28">
        <v>711700</v>
      </c>
      <c r="I141" s="28">
        <v>59894</v>
      </c>
      <c r="J141" s="28">
        <v>85653</v>
      </c>
      <c r="K141" s="28">
        <v>151</v>
      </c>
      <c r="L141" s="28">
        <v>6902</v>
      </c>
      <c r="M141" s="28">
        <v>2</v>
      </c>
      <c r="N141" s="28">
        <v>176</v>
      </c>
      <c r="O141" s="28">
        <v>20025</v>
      </c>
      <c r="P141" s="28">
        <v>92</v>
      </c>
      <c r="Q141" s="28">
        <v>3445</v>
      </c>
      <c r="R141" s="28"/>
      <c r="S141" s="28">
        <v>51</v>
      </c>
      <c r="T141" s="28">
        <v>93896</v>
      </c>
      <c r="U141" s="28">
        <v>6317</v>
      </c>
      <c r="V141" s="28">
        <v>462</v>
      </c>
      <c r="W141" s="28">
        <v>6434</v>
      </c>
      <c r="X141" s="28">
        <v>68</v>
      </c>
      <c r="Y141" s="28"/>
      <c r="Z141" s="28"/>
      <c r="AA141" s="28"/>
      <c r="AB141" s="28"/>
      <c r="AC141" s="28">
        <v>995268</v>
      </c>
    </row>
    <row r="142" spans="1:30" ht="15" x14ac:dyDescent="0.25">
      <c r="A142" s="26">
        <v>97</v>
      </c>
      <c r="B142" s="26" t="s">
        <v>501</v>
      </c>
      <c r="C142" s="27">
        <v>90</v>
      </c>
      <c r="D142" s="27" t="s">
        <v>459</v>
      </c>
      <c r="E142" s="28" cm="1">
        <f t="array" ref="E142">SUMPRODUCT(--(H142:AB142)*($H$5:$AB$5))</f>
        <v>109.33999999999999</v>
      </c>
      <c r="F142" s="19">
        <f t="shared" si="6"/>
        <v>3.3920057930728646E-7</v>
      </c>
      <c r="G142" s="28">
        <f t="shared" si="7"/>
        <v>154</v>
      </c>
      <c r="H142" s="28"/>
      <c r="I142" s="28"/>
      <c r="J142" s="28"/>
      <c r="K142" s="28"/>
      <c r="L142" s="28"/>
      <c r="M142" s="28"/>
      <c r="N142" s="28"/>
      <c r="O142" s="28"/>
      <c r="P142" s="28">
        <v>154</v>
      </c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>
        <v>154</v>
      </c>
      <c r="AD142" s="7"/>
    </row>
    <row r="143" spans="1:30" s="7" customFormat="1" ht="15" x14ac:dyDescent="0.25">
      <c r="A143" s="26">
        <v>97</v>
      </c>
      <c r="B143" s="26" t="s">
        <v>501</v>
      </c>
      <c r="C143" s="27">
        <v>96</v>
      </c>
      <c r="D143" s="27" t="s">
        <v>456</v>
      </c>
      <c r="E143" s="28" cm="1">
        <f t="array" ref="E143">SUMPRODUCT(--(H143:AB143)*($H$5:$AB$5))</f>
        <v>57067.560000000005</v>
      </c>
      <c r="F143" s="19">
        <f t="shared" si="6"/>
        <v>1.7703813253752817E-4</v>
      </c>
      <c r="G143" s="28">
        <f t="shared" si="7"/>
        <v>103676</v>
      </c>
      <c r="H143" s="28"/>
      <c r="I143" s="28"/>
      <c r="J143" s="28">
        <v>103390</v>
      </c>
      <c r="K143" s="28"/>
      <c r="L143" s="28"/>
      <c r="M143" s="28"/>
      <c r="N143" s="28"/>
      <c r="O143" s="28"/>
      <c r="P143" s="28">
        <v>286</v>
      </c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>
        <v>103676</v>
      </c>
      <c r="AD143"/>
    </row>
    <row r="144" spans="1:30" ht="15" x14ac:dyDescent="0.25">
      <c r="A144" s="42" t="s">
        <v>578</v>
      </c>
      <c r="B144" s="42"/>
      <c r="C144" s="42"/>
      <c r="D144" s="42"/>
      <c r="E144" s="43" cm="1">
        <f t="array" ref="E144">SUMPRODUCT(--(H144:AB144)*($H$5:$AB$5))</f>
        <v>988942.89</v>
      </c>
      <c r="F144" s="44">
        <f t="shared" si="6"/>
        <v>3.0679531844688321E-3</v>
      </c>
      <c r="G144" s="43">
        <f t="shared" si="7"/>
        <v>1099098</v>
      </c>
      <c r="H144" s="43">
        <v>711700</v>
      </c>
      <c r="I144" s="43">
        <v>59894</v>
      </c>
      <c r="J144" s="43">
        <v>189043</v>
      </c>
      <c r="K144" s="43">
        <v>151</v>
      </c>
      <c r="L144" s="43">
        <v>6902</v>
      </c>
      <c r="M144" s="43">
        <v>2</v>
      </c>
      <c r="N144" s="43">
        <v>176</v>
      </c>
      <c r="O144" s="43">
        <v>20025</v>
      </c>
      <c r="P144" s="43">
        <v>532</v>
      </c>
      <c r="Q144" s="43">
        <v>3445</v>
      </c>
      <c r="R144" s="43"/>
      <c r="S144" s="43">
        <v>51</v>
      </c>
      <c r="T144" s="43">
        <v>93896</v>
      </c>
      <c r="U144" s="43">
        <v>6317</v>
      </c>
      <c r="V144" s="43">
        <v>462</v>
      </c>
      <c r="W144" s="43">
        <v>6434</v>
      </c>
      <c r="X144" s="43">
        <v>68</v>
      </c>
      <c r="Y144" s="43"/>
      <c r="Z144" s="43"/>
      <c r="AA144" s="43"/>
      <c r="AB144" s="43"/>
      <c r="AC144" s="43">
        <v>1099098</v>
      </c>
    </row>
    <row r="145" spans="1:30" ht="15" x14ac:dyDescent="0.25">
      <c r="A145" s="26">
        <v>99</v>
      </c>
      <c r="B145" s="26" t="s">
        <v>502</v>
      </c>
      <c r="C145" s="27">
        <v>20</v>
      </c>
      <c r="D145" s="27" t="s">
        <v>455</v>
      </c>
      <c r="E145" s="28" cm="1">
        <f t="array" ref="E145">SUMPRODUCT(--(H145:AB145)*($H$5:$AB$5))</f>
        <v>173.95</v>
      </c>
      <c r="F145" s="19">
        <f t="shared" si="6"/>
        <v>5.3963728526159208E-7</v>
      </c>
      <c r="G145" s="28">
        <f t="shared" si="7"/>
        <v>245</v>
      </c>
      <c r="H145" s="28"/>
      <c r="I145" s="28"/>
      <c r="J145" s="28"/>
      <c r="K145" s="28"/>
      <c r="L145" s="28"/>
      <c r="M145" s="28"/>
      <c r="N145" s="28"/>
      <c r="O145" s="28"/>
      <c r="P145" s="28">
        <v>245</v>
      </c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>
        <v>245</v>
      </c>
      <c r="AD145" s="7"/>
    </row>
    <row r="146" spans="1:30" s="7" customFormat="1" ht="15" x14ac:dyDescent="0.25">
      <c r="A146" s="26">
        <v>99</v>
      </c>
      <c r="B146" s="26" t="s">
        <v>502</v>
      </c>
      <c r="C146" s="27">
        <v>96</v>
      </c>
      <c r="D146" s="27" t="s">
        <v>456</v>
      </c>
      <c r="E146" s="28" cm="1">
        <f t="array" ref="E146">SUMPRODUCT(--(H146:AB146)*($H$5:$AB$5))</f>
        <v>81023.990000000005</v>
      </c>
      <c r="F146" s="19">
        <f t="shared" si="6"/>
        <v>2.5135709114494046E-4</v>
      </c>
      <c r="G146" s="28">
        <f t="shared" si="7"/>
        <v>86069</v>
      </c>
      <c r="H146" s="28">
        <v>73159</v>
      </c>
      <c r="I146" s="28">
        <v>2097</v>
      </c>
      <c r="J146" s="28">
        <v>6437</v>
      </c>
      <c r="K146" s="28">
        <v>1316</v>
      </c>
      <c r="L146" s="28">
        <v>90</v>
      </c>
      <c r="M146" s="28"/>
      <c r="N146" s="28">
        <v>39</v>
      </c>
      <c r="O146" s="28">
        <v>2931</v>
      </c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>
        <v>86069</v>
      </c>
      <c r="AD146"/>
    </row>
    <row r="147" spans="1:30" ht="15" x14ac:dyDescent="0.25">
      <c r="A147" s="42" t="s">
        <v>579</v>
      </c>
      <c r="B147" s="42"/>
      <c r="C147" s="42"/>
      <c r="D147" s="42"/>
      <c r="E147" s="43" cm="1">
        <f t="array" ref="E147">SUMPRODUCT(--(H147:AB147)*($H$5:$AB$5))</f>
        <v>81197.94</v>
      </c>
      <c r="F147" s="44">
        <f t="shared" si="6"/>
        <v>2.5189672843020205E-4</v>
      </c>
      <c r="G147" s="43">
        <f t="shared" si="7"/>
        <v>86314</v>
      </c>
      <c r="H147" s="43">
        <v>73159</v>
      </c>
      <c r="I147" s="43">
        <v>2097</v>
      </c>
      <c r="J147" s="43">
        <v>6437</v>
      </c>
      <c r="K147" s="43">
        <v>1316</v>
      </c>
      <c r="L147" s="43">
        <v>90</v>
      </c>
      <c r="M147" s="43"/>
      <c r="N147" s="43">
        <v>39</v>
      </c>
      <c r="O147" s="43">
        <v>2931</v>
      </c>
      <c r="P147" s="43">
        <v>245</v>
      </c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>
        <v>86314</v>
      </c>
    </row>
    <row r="148" spans="1:30" ht="15" x14ac:dyDescent="0.25">
      <c r="A148" s="26">
        <v>101</v>
      </c>
      <c r="B148" s="26" t="s">
        <v>503</v>
      </c>
      <c r="C148" s="27">
        <v>10</v>
      </c>
      <c r="D148" s="27" t="s">
        <v>454</v>
      </c>
      <c r="E148" s="28" cm="1">
        <f t="array" ref="E148">SUMPRODUCT(--(H148:AB148)*($H$5:$AB$5))</f>
        <v>12579268.110000005</v>
      </c>
      <c r="F148" s="19">
        <f t="shared" si="6"/>
        <v>3.9024099416258243E-2</v>
      </c>
      <c r="G148" s="28">
        <f t="shared" si="7"/>
        <v>14094794</v>
      </c>
      <c r="H148" s="28">
        <v>8006723</v>
      </c>
      <c r="I148" s="28">
        <v>1200091</v>
      </c>
      <c r="J148" s="28">
        <v>1535781</v>
      </c>
      <c r="K148" s="28">
        <v>1537706</v>
      </c>
      <c r="L148" s="28">
        <v>13713</v>
      </c>
      <c r="M148" s="28">
        <v>3822</v>
      </c>
      <c r="N148" s="28">
        <v>629</v>
      </c>
      <c r="O148" s="28">
        <v>218157</v>
      </c>
      <c r="P148" s="28">
        <v>9194</v>
      </c>
      <c r="Q148" s="28">
        <v>354</v>
      </c>
      <c r="R148" s="28">
        <v>222492</v>
      </c>
      <c r="S148" s="28">
        <v>253131</v>
      </c>
      <c r="T148" s="28">
        <v>182332</v>
      </c>
      <c r="U148" s="28">
        <v>22442</v>
      </c>
      <c r="V148" s="28">
        <v>1441</v>
      </c>
      <c r="W148" s="28">
        <v>2</v>
      </c>
      <c r="X148" s="28">
        <v>19</v>
      </c>
      <c r="Y148" s="28"/>
      <c r="Z148" s="28">
        <v>308415</v>
      </c>
      <c r="AA148" s="28">
        <v>8479</v>
      </c>
      <c r="AB148" s="28">
        <v>569871</v>
      </c>
      <c r="AC148" s="28">
        <v>14094794</v>
      </c>
      <c r="AD148" s="7"/>
    </row>
    <row r="149" spans="1:30" s="7" customFormat="1" ht="15" x14ac:dyDescent="0.25">
      <c r="A149" s="26">
        <v>101</v>
      </c>
      <c r="B149" s="26" t="s">
        <v>503</v>
      </c>
      <c r="C149" s="27">
        <v>96</v>
      </c>
      <c r="D149" s="27" t="s">
        <v>456</v>
      </c>
      <c r="E149" s="28" cm="1">
        <f t="array" ref="E149">SUMPRODUCT(--(H149:AB149)*($H$5:$AB$5))</f>
        <v>39118.92</v>
      </c>
      <c r="F149" s="19">
        <f t="shared" si="6"/>
        <v>1.2135687146401495E-4</v>
      </c>
      <c r="G149" s="28">
        <f t="shared" si="7"/>
        <v>39865</v>
      </c>
      <c r="H149" s="28">
        <v>37587</v>
      </c>
      <c r="I149" s="28">
        <v>930</v>
      </c>
      <c r="J149" s="28">
        <v>142</v>
      </c>
      <c r="K149" s="28">
        <v>10</v>
      </c>
      <c r="L149" s="28">
        <v>8</v>
      </c>
      <c r="M149" s="28"/>
      <c r="N149" s="28">
        <v>8</v>
      </c>
      <c r="O149" s="28">
        <v>1172</v>
      </c>
      <c r="P149" s="28">
        <v>8</v>
      </c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>
        <v>39865</v>
      </c>
      <c r="AD149"/>
    </row>
    <row r="150" spans="1:30" ht="15" x14ac:dyDescent="0.25">
      <c r="A150" s="42" t="s">
        <v>580</v>
      </c>
      <c r="B150" s="42"/>
      <c r="C150" s="42"/>
      <c r="D150" s="42"/>
      <c r="E150" s="43" cm="1">
        <f t="array" ref="E150">SUMPRODUCT(--(H150:AB150)*($H$5:$AB$5))</f>
        <v>12618387.030000005</v>
      </c>
      <c r="F150" s="44">
        <f t="shared" si="6"/>
        <v>3.9145456287722258E-2</v>
      </c>
      <c r="G150" s="43">
        <f t="shared" si="7"/>
        <v>14134659</v>
      </c>
      <c r="H150" s="43">
        <v>8044310</v>
      </c>
      <c r="I150" s="43">
        <v>1201021</v>
      </c>
      <c r="J150" s="43">
        <v>1535923</v>
      </c>
      <c r="K150" s="43">
        <v>1537716</v>
      </c>
      <c r="L150" s="43">
        <v>13721</v>
      </c>
      <c r="M150" s="43">
        <v>3822</v>
      </c>
      <c r="N150" s="43">
        <v>637</v>
      </c>
      <c r="O150" s="43">
        <v>219329</v>
      </c>
      <c r="P150" s="43">
        <v>9202</v>
      </c>
      <c r="Q150" s="43">
        <v>354</v>
      </c>
      <c r="R150" s="43">
        <v>222492</v>
      </c>
      <c r="S150" s="43">
        <v>253131</v>
      </c>
      <c r="T150" s="43">
        <v>182332</v>
      </c>
      <c r="U150" s="43">
        <v>22442</v>
      </c>
      <c r="V150" s="43">
        <v>1441</v>
      </c>
      <c r="W150" s="43">
        <v>2</v>
      </c>
      <c r="X150" s="43">
        <v>19</v>
      </c>
      <c r="Y150" s="43"/>
      <c r="Z150" s="43">
        <v>308415</v>
      </c>
      <c r="AA150" s="43">
        <v>8479</v>
      </c>
      <c r="AB150" s="43">
        <v>569871</v>
      </c>
      <c r="AC150" s="43">
        <v>14134659</v>
      </c>
    </row>
    <row r="151" spans="1:30" ht="15" x14ac:dyDescent="0.25">
      <c r="A151" s="26">
        <v>103</v>
      </c>
      <c r="B151" s="26" t="s">
        <v>504</v>
      </c>
      <c r="C151" s="27">
        <v>90</v>
      </c>
      <c r="D151" s="27" t="s">
        <v>459</v>
      </c>
      <c r="E151" s="28" cm="1">
        <f t="array" ref="E151">SUMPRODUCT(--(H151:AB151)*($H$5:$AB$5))</f>
        <v>57283.930000000008</v>
      </c>
      <c r="F151" s="19">
        <f t="shared" si="6"/>
        <v>1.7770936748672078E-4</v>
      </c>
      <c r="G151" s="28">
        <f t="shared" si="7"/>
        <v>59022</v>
      </c>
      <c r="H151" s="28">
        <v>48802</v>
      </c>
      <c r="I151" s="28">
        <v>8051</v>
      </c>
      <c r="J151" s="28">
        <v>1495</v>
      </c>
      <c r="K151" s="28"/>
      <c r="L151" s="28">
        <v>32</v>
      </c>
      <c r="M151" s="28"/>
      <c r="N151" s="28">
        <v>12</v>
      </c>
      <c r="O151" s="28">
        <v>458</v>
      </c>
      <c r="P151" s="28">
        <v>96</v>
      </c>
      <c r="Q151" s="28">
        <v>12</v>
      </c>
      <c r="R151" s="28"/>
      <c r="S151" s="28">
        <v>6</v>
      </c>
      <c r="T151" s="28">
        <v>26</v>
      </c>
      <c r="U151" s="28">
        <v>28</v>
      </c>
      <c r="V151" s="28"/>
      <c r="W151" s="28">
        <v>4</v>
      </c>
      <c r="X151" s="28"/>
      <c r="Y151" s="28"/>
      <c r="Z151" s="28"/>
      <c r="AA151" s="28"/>
      <c r="AB151" s="28"/>
      <c r="AC151" s="28">
        <v>59022</v>
      </c>
      <c r="AD151" s="7"/>
    </row>
    <row r="152" spans="1:30" s="7" customFormat="1" ht="15" x14ac:dyDescent="0.25">
      <c r="A152" s="26">
        <v>103</v>
      </c>
      <c r="B152" s="26" t="s">
        <v>504</v>
      </c>
      <c r="C152" s="27">
        <v>96</v>
      </c>
      <c r="D152" s="27" t="s">
        <v>456</v>
      </c>
      <c r="E152" s="28" cm="1">
        <f t="array" ref="E152">SUMPRODUCT(--(H152:AB152)*($H$5:$AB$5))</f>
        <v>469237.56999999995</v>
      </c>
      <c r="F152" s="19">
        <f t="shared" si="6"/>
        <v>1.4556946732828186E-3</v>
      </c>
      <c r="G152" s="28">
        <f t="shared" si="7"/>
        <v>510337</v>
      </c>
      <c r="H152" s="28">
        <v>367392</v>
      </c>
      <c r="I152" s="28">
        <v>68754</v>
      </c>
      <c r="J152" s="28">
        <v>38595</v>
      </c>
      <c r="K152" s="28">
        <v>2565</v>
      </c>
      <c r="L152" s="28">
        <v>1059</v>
      </c>
      <c r="M152" s="28">
        <v>10</v>
      </c>
      <c r="N152" s="28">
        <v>650</v>
      </c>
      <c r="O152" s="28">
        <v>29932</v>
      </c>
      <c r="P152" s="28">
        <v>1380</v>
      </c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>
        <v>510337</v>
      </c>
      <c r="AD152"/>
    </row>
    <row r="153" spans="1:30" ht="15" x14ac:dyDescent="0.25">
      <c r="A153" s="42" t="s">
        <v>581</v>
      </c>
      <c r="B153" s="42"/>
      <c r="C153" s="42"/>
      <c r="D153" s="42"/>
      <c r="E153" s="43" cm="1">
        <f t="array" ref="E153">SUMPRODUCT(--(H153:AB153)*($H$5:$AB$5))</f>
        <v>526521.49999999988</v>
      </c>
      <c r="F153" s="44">
        <f t="shared" si="6"/>
        <v>1.633404040769539E-3</v>
      </c>
      <c r="G153" s="43">
        <f t="shared" si="7"/>
        <v>569359</v>
      </c>
      <c r="H153" s="43">
        <v>416194</v>
      </c>
      <c r="I153" s="43">
        <v>76805</v>
      </c>
      <c r="J153" s="43">
        <v>40090</v>
      </c>
      <c r="K153" s="43">
        <v>2565</v>
      </c>
      <c r="L153" s="43">
        <v>1091</v>
      </c>
      <c r="M153" s="43">
        <v>10</v>
      </c>
      <c r="N153" s="43">
        <v>662</v>
      </c>
      <c r="O153" s="43">
        <v>30390</v>
      </c>
      <c r="P153" s="43">
        <v>1476</v>
      </c>
      <c r="Q153" s="43">
        <v>12</v>
      </c>
      <c r="R153" s="43"/>
      <c r="S153" s="43">
        <v>6</v>
      </c>
      <c r="T153" s="43">
        <v>26</v>
      </c>
      <c r="U153" s="43">
        <v>28</v>
      </c>
      <c r="V153" s="43"/>
      <c r="W153" s="43">
        <v>4</v>
      </c>
      <c r="X153" s="43"/>
      <c r="Y153" s="43"/>
      <c r="Z153" s="43"/>
      <c r="AA153" s="43"/>
      <c r="AB153" s="43"/>
      <c r="AC153" s="43">
        <v>569359</v>
      </c>
    </row>
    <row r="154" spans="1:30" ht="15" x14ac:dyDescent="0.25">
      <c r="A154" s="26">
        <v>104</v>
      </c>
      <c r="B154" s="26" t="s">
        <v>505</v>
      </c>
      <c r="C154" s="27">
        <v>90</v>
      </c>
      <c r="D154" s="27" t="s">
        <v>459</v>
      </c>
      <c r="E154" s="28" cm="1">
        <f t="array" ref="E154">SUMPRODUCT(--(H154:AB154)*($H$5:$AB$5))</f>
        <v>2.13</v>
      </c>
      <c r="F154" s="19">
        <f t="shared" si="6"/>
        <v>6.6078034929990871E-9</v>
      </c>
      <c r="G154" s="28">
        <f t="shared" si="7"/>
        <v>3</v>
      </c>
      <c r="H154" s="28"/>
      <c r="I154" s="28"/>
      <c r="J154" s="28"/>
      <c r="K154" s="28"/>
      <c r="L154" s="28"/>
      <c r="M154" s="28"/>
      <c r="N154" s="28"/>
      <c r="O154" s="28"/>
      <c r="P154" s="28">
        <v>3</v>
      </c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>
        <v>3</v>
      </c>
      <c r="AD154" s="7"/>
    </row>
    <row r="155" spans="1:30" s="7" customFormat="1" ht="15" x14ac:dyDescent="0.25">
      <c r="A155" s="26">
        <v>104</v>
      </c>
      <c r="B155" s="26" t="s">
        <v>505</v>
      </c>
      <c r="C155" s="27">
        <v>0</v>
      </c>
      <c r="D155" s="27" t="s">
        <v>506</v>
      </c>
      <c r="E155" s="28" cm="1">
        <f t="array" ref="E155">SUMPRODUCT(--(H155:AB155)*($H$5:$AB$5))</f>
        <v>4.97</v>
      </c>
      <c r="F155" s="19">
        <f t="shared" si="6"/>
        <v>1.5418208150331202E-8</v>
      </c>
      <c r="G155" s="28">
        <f t="shared" si="7"/>
        <v>7</v>
      </c>
      <c r="H155" s="28"/>
      <c r="I155" s="28"/>
      <c r="J155" s="28"/>
      <c r="K155" s="28"/>
      <c r="L155" s="28"/>
      <c r="M155" s="28"/>
      <c r="N155" s="28"/>
      <c r="O155" s="28"/>
      <c r="P155" s="28">
        <v>7</v>
      </c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>
        <v>7</v>
      </c>
      <c r="AD155"/>
    </row>
    <row r="156" spans="1:30" ht="15" x14ac:dyDescent="0.25">
      <c r="A156" s="42" t="s">
        <v>582</v>
      </c>
      <c r="B156" s="42"/>
      <c r="C156" s="42"/>
      <c r="D156" s="42"/>
      <c r="E156" s="43" cm="1">
        <f t="array" ref="E156">SUMPRODUCT(--(H156:AB156)*($H$5:$AB$5))</f>
        <v>7.1</v>
      </c>
      <c r="F156" s="44">
        <f t="shared" si="6"/>
        <v>2.202601164333029E-8</v>
      </c>
      <c r="G156" s="43">
        <f t="shared" si="7"/>
        <v>10</v>
      </c>
      <c r="H156" s="43"/>
      <c r="I156" s="43"/>
      <c r="J156" s="43"/>
      <c r="K156" s="43"/>
      <c r="L156" s="43"/>
      <c r="M156" s="43"/>
      <c r="N156" s="43"/>
      <c r="O156" s="43"/>
      <c r="P156" s="43">
        <v>10</v>
      </c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>
        <v>10</v>
      </c>
    </row>
    <row r="157" spans="1:30" ht="15" x14ac:dyDescent="0.25">
      <c r="A157" s="26">
        <v>107</v>
      </c>
      <c r="B157" s="26" t="s">
        <v>507</v>
      </c>
      <c r="C157" s="27">
        <v>5</v>
      </c>
      <c r="D157" s="27" t="s">
        <v>478</v>
      </c>
      <c r="E157" s="28" cm="1">
        <f t="array" ref="E157">SUMPRODUCT(--(H157:AB157)*($H$5:$AB$5))</f>
        <v>0.71</v>
      </c>
      <c r="F157" s="19">
        <f t="shared" si="6"/>
        <v>2.2026011643330289E-9</v>
      </c>
      <c r="G157" s="28">
        <f t="shared" si="7"/>
        <v>1</v>
      </c>
      <c r="H157" s="28"/>
      <c r="I157" s="28"/>
      <c r="J157" s="28"/>
      <c r="K157" s="28"/>
      <c r="L157" s="28"/>
      <c r="M157" s="28"/>
      <c r="N157" s="28"/>
      <c r="O157" s="28"/>
      <c r="P157" s="28">
        <v>1</v>
      </c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>
        <v>1</v>
      </c>
    </row>
    <row r="158" spans="1:30" ht="15" x14ac:dyDescent="0.25">
      <c r="A158" s="26">
        <v>107</v>
      </c>
      <c r="B158" s="26" t="s">
        <v>507</v>
      </c>
      <c r="C158" s="27">
        <v>10</v>
      </c>
      <c r="D158" s="27" t="s">
        <v>454</v>
      </c>
      <c r="E158" s="28" cm="1">
        <f t="array" ref="E158">SUMPRODUCT(--(H158:AB158)*($H$5:$AB$5))</f>
        <v>13883409.950000003</v>
      </c>
      <c r="F158" s="19">
        <f t="shared" si="6"/>
        <v>4.3069880170116578E-2</v>
      </c>
      <c r="G158" s="28">
        <f t="shared" si="7"/>
        <v>13568073</v>
      </c>
      <c r="H158" s="28">
        <v>8390278</v>
      </c>
      <c r="I158" s="28">
        <v>577371</v>
      </c>
      <c r="J158" s="28">
        <v>1606901</v>
      </c>
      <c r="K158" s="28">
        <v>1057176</v>
      </c>
      <c r="L158" s="28"/>
      <c r="M158" s="28">
        <v>1549</v>
      </c>
      <c r="N158" s="28"/>
      <c r="O158" s="28">
        <v>106364</v>
      </c>
      <c r="P158" s="28">
        <v>7238</v>
      </c>
      <c r="Q158" s="28"/>
      <c r="R158" s="28">
        <v>33733</v>
      </c>
      <c r="S158" s="28">
        <v>1500723</v>
      </c>
      <c r="T158" s="28">
        <v>91422</v>
      </c>
      <c r="U158" s="28"/>
      <c r="V158" s="28"/>
      <c r="W158" s="28"/>
      <c r="X158" s="28"/>
      <c r="Y158" s="28"/>
      <c r="Z158" s="28"/>
      <c r="AA158" s="28"/>
      <c r="AB158" s="28">
        <v>195318</v>
      </c>
      <c r="AC158" s="28">
        <v>13568073</v>
      </c>
      <c r="AD158" s="7"/>
    </row>
    <row r="159" spans="1:30" s="7" customFormat="1" ht="15" x14ac:dyDescent="0.25">
      <c r="A159" s="26">
        <v>107</v>
      </c>
      <c r="B159" s="26" t="s">
        <v>507</v>
      </c>
      <c r="C159" s="27">
        <v>20</v>
      </c>
      <c r="D159" s="27" t="s">
        <v>455</v>
      </c>
      <c r="E159" s="28" cm="1">
        <f t="array" ref="E159">SUMPRODUCT(--(H159:AB159)*($H$5:$AB$5))</f>
        <v>2582144.8600000003</v>
      </c>
      <c r="F159" s="19">
        <f t="shared" si="6"/>
        <v>8.0104722184683765E-3</v>
      </c>
      <c r="G159" s="28">
        <f t="shared" si="7"/>
        <v>10231264</v>
      </c>
      <c r="H159" s="28">
        <v>1121198</v>
      </c>
      <c r="I159" s="28"/>
      <c r="J159" s="28"/>
      <c r="K159" s="28"/>
      <c r="L159" s="28"/>
      <c r="M159" s="28"/>
      <c r="N159" s="28"/>
      <c r="O159" s="28"/>
      <c r="P159" s="28">
        <v>6066</v>
      </c>
      <c r="Q159" s="28"/>
      <c r="R159" s="28"/>
      <c r="S159" s="28"/>
      <c r="T159" s="28"/>
      <c r="U159" s="28"/>
      <c r="V159" s="28"/>
      <c r="W159" s="28"/>
      <c r="X159" s="28"/>
      <c r="Y159" s="28">
        <v>9104000</v>
      </c>
      <c r="Z159" s="28"/>
      <c r="AA159" s="28"/>
      <c r="AB159" s="28"/>
      <c r="AC159" s="28">
        <v>10231264</v>
      </c>
      <c r="AD159"/>
    </row>
    <row r="160" spans="1:30" ht="15" x14ac:dyDescent="0.25">
      <c r="A160" s="26">
        <v>107</v>
      </c>
      <c r="B160" s="26" t="s">
        <v>507</v>
      </c>
      <c r="C160" s="27">
        <v>90</v>
      </c>
      <c r="D160" s="27" t="s">
        <v>459</v>
      </c>
      <c r="E160" s="28" cm="1">
        <f t="array" ref="E160">SUMPRODUCT(--(H160:AB160)*($H$5:$AB$5))</f>
        <v>23701.009999999995</v>
      </c>
      <c r="F160" s="19">
        <f t="shared" si="6"/>
        <v>7.3526580594181348E-5</v>
      </c>
      <c r="G160" s="28">
        <f t="shared" si="7"/>
        <v>23848</v>
      </c>
      <c r="H160" s="28">
        <v>23163</v>
      </c>
      <c r="I160" s="28">
        <v>452</v>
      </c>
      <c r="J160" s="28">
        <v>227</v>
      </c>
      <c r="K160" s="28"/>
      <c r="L160" s="28"/>
      <c r="M160" s="28"/>
      <c r="N160" s="28"/>
      <c r="O160" s="28">
        <v>1</v>
      </c>
      <c r="P160" s="28"/>
      <c r="Q160" s="28"/>
      <c r="R160" s="28"/>
      <c r="S160" s="28">
        <v>1</v>
      </c>
      <c r="T160" s="28">
        <v>4</v>
      </c>
      <c r="U160" s="28"/>
      <c r="V160" s="28"/>
      <c r="W160" s="28"/>
      <c r="X160" s="28"/>
      <c r="Y160" s="28"/>
      <c r="Z160" s="28"/>
      <c r="AA160" s="28"/>
      <c r="AB160" s="28"/>
      <c r="AC160" s="28">
        <v>23848</v>
      </c>
    </row>
    <row r="161" spans="1:30" ht="15" x14ac:dyDescent="0.25">
      <c r="A161" s="26">
        <v>107</v>
      </c>
      <c r="B161" s="26" t="s">
        <v>507</v>
      </c>
      <c r="C161" s="27">
        <v>96</v>
      </c>
      <c r="D161" s="27" t="s">
        <v>456</v>
      </c>
      <c r="E161" s="28" cm="1">
        <f t="array" ref="E161">SUMPRODUCT(--(H161:AB161)*($H$5:$AB$5))</f>
        <v>0.71</v>
      </c>
      <c r="F161" s="19">
        <f t="shared" si="6"/>
        <v>2.2026011643330289E-9</v>
      </c>
      <c r="G161" s="28">
        <f t="shared" si="7"/>
        <v>1</v>
      </c>
      <c r="H161" s="28"/>
      <c r="I161" s="28"/>
      <c r="J161" s="28"/>
      <c r="K161" s="28"/>
      <c r="L161" s="28"/>
      <c r="M161" s="28"/>
      <c r="N161" s="28"/>
      <c r="O161" s="28"/>
      <c r="P161" s="28">
        <v>1</v>
      </c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>
        <v>1</v>
      </c>
    </row>
    <row r="162" spans="1:30" ht="15" x14ac:dyDescent="0.25">
      <c r="A162" s="42" t="s">
        <v>583</v>
      </c>
      <c r="B162" s="42"/>
      <c r="C162" s="42"/>
      <c r="D162" s="42"/>
      <c r="E162" s="43" cm="1">
        <f t="array" ref="E162">SUMPRODUCT(--(H162:AB162)*($H$5:$AB$5))</f>
        <v>16489257.239999998</v>
      </c>
      <c r="F162" s="44">
        <f t="shared" si="6"/>
        <v>5.1153883374381447E-2</v>
      </c>
      <c r="G162" s="43">
        <f t="shared" si="7"/>
        <v>23823187</v>
      </c>
      <c r="H162" s="43">
        <v>9534639</v>
      </c>
      <c r="I162" s="43">
        <v>577823</v>
      </c>
      <c r="J162" s="43">
        <v>1607128</v>
      </c>
      <c r="K162" s="43">
        <v>1057176</v>
      </c>
      <c r="L162" s="43"/>
      <c r="M162" s="43">
        <v>1549</v>
      </c>
      <c r="N162" s="43"/>
      <c r="O162" s="43">
        <v>106365</v>
      </c>
      <c r="P162" s="43">
        <v>13306</v>
      </c>
      <c r="Q162" s="43"/>
      <c r="R162" s="43">
        <v>33733</v>
      </c>
      <c r="S162" s="43">
        <v>1500724</v>
      </c>
      <c r="T162" s="43">
        <v>91426</v>
      </c>
      <c r="U162" s="43"/>
      <c r="V162" s="43"/>
      <c r="W162" s="43"/>
      <c r="X162" s="43"/>
      <c r="Y162" s="43">
        <v>9104000</v>
      </c>
      <c r="Z162" s="43"/>
      <c r="AA162" s="43"/>
      <c r="AB162" s="43">
        <v>195318</v>
      </c>
      <c r="AC162" s="43">
        <v>23823187</v>
      </c>
      <c r="AD162" s="7"/>
    </row>
    <row r="163" spans="1:30" s="7" customFormat="1" ht="15" x14ac:dyDescent="0.25">
      <c r="A163" s="26">
        <v>111</v>
      </c>
      <c r="B163" s="26" t="s">
        <v>508</v>
      </c>
      <c r="C163" s="27">
        <v>10</v>
      </c>
      <c r="D163" s="27" t="s">
        <v>454</v>
      </c>
      <c r="E163" s="28" cm="1">
        <f t="array" ref="E163">SUMPRODUCT(--(H163:AB163)*($H$5:$AB$5))</f>
        <v>4556269.620000001</v>
      </c>
      <c r="F163" s="19">
        <f t="shared" si="6"/>
        <v>1.4134710943700297E-2</v>
      </c>
      <c r="G163" s="28">
        <f t="shared" si="7"/>
        <v>4875831</v>
      </c>
      <c r="H163" s="28">
        <v>3269856</v>
      </c>
      <c r="I163" s="28">
        <v>755634</v>
      </c>
      <c r="J163" s="28">
        <v>361032</v>
      </c>
      <c r="K163" s="28"/>
      <c r="L163" s="28">
        <v>51872</v>
      </c>
      <c r="M163" s="28">
        <v>640</v>
      </c>
      <c r="N163" s="28">
        <v>1580</v>
      </c>
      <c r="O163" s="28">
        <v>76374</v>
      </c>
      <c r="P163" s="28">
        <v>2088</v>
      </c>
      <c r="Q163" s="28"/>
      <c r="R163" s="28"/>
      <c r="S163" s="28"/>
      <c r="T163" s="28">
        <v>282282</v>
      </c>
      <c r="U163" s="28">
        <v>41432</v>
      </c>
      <c r="V163" s="28">
        <v>26542</v>
      </c>
      <c r="W163" s="28">
        <v>6499</v>
      </c>
      <c r="X163" s="28"/>
      <c r="Y163" s="28"/>
      <c r="Z163" s="28"/>
      <c r="AA163" s="28"/>
      <c r="AB163" s="28"/>
      <c r="AC163" s="28">
        <v>4875831</v>
      </c>
      <c r="AD163"/>
    </row>
    <row r="164" spans="1:30" ht="15" x14ac:dyDescent="0.25">
      <c r="A164" s="26">
        <v>111</v>
      </c>
      <c r="B164" s="26" t="s">
        <v>508</v>
      </c>
      <c r="C164" s="27">
        <v>20</v>
      </c>
      <c r="D164" s="27" t="s">
        <v>455</v>
      </c>
      <c r="E164" s="28" cm="1">
        <f t="array" ref="E164">SUMPRODUCT(--(H164:AB164)*($H$5:$AB$5))</f>
        <v>5431638.25</v>
      </c>
      <c r="F164" s="19">
        <f t="shared" si="6"/>
        <v>1.6850327793923685E-2</v>
      </c>
      <c r="G164" s="28">
        <f t="shared" si="7"/>
        <v>11909692</v>
      </c>
      <c r="H164" s="28">
        <v>2150824</v>
      </c>
      <c r="I164" s="28">
        <v>588878</v>
      </c>
      <c r="J164" s="28">
        <v>761407</v>
      </c>
      <c r="K164" s="28">
        <v>647088</v>
      </c>
      <c r="L164" s="28">
        <v>15305</v>
      </c>
      <c r="M164" s="28">
        <v>324</v>
      </c>
      <c r="N164" s="28">
        <v>69</v>
      </c>
      <c r="O164" s="28">
        <v>12653</v>
      </c>
      <c r="P164" s="28">
        <v>1317</v>
      </c>
      <c r="Q164" s="28">
        <v>11271</v>
      </c>
      <c r="R164" s="28">
        <v>104</v>
      </c>
      <c r="S164" s="28">
        <v>95188</v>
      </c>
      <c r="T164" s="28">
        <v>30094</v>
      </c>
      <c r="U164" s="28">
        <v>6861</v>
      </c>
      <c r="V164" s="28">
        <v>21</v>
      </c>
      <c r="W164" s="28">
        <v>2</v>
      </c>
      <c r="X164" s="28">
        <v>785</v>
      </c>
      <c r="Y164" s="28">
        <v>7000000</v>
      </c>
      <c r="Z164" s="28">
        <v>553718</v>
      </c>
      <c r="AA164" s="28">
        <v>408</v>
      </c>
      <c r="AB164" s="28">
        <v>33375</v>
      </c>
      <c r="AC164" s="28">
        <v>11909692</v>
      </c>
    </row>
    <row r="165" spans="1:30" ht="15" x14ac:dyDescent="0.25">
      <c r="A165" s="26">
        <v>111</v>
      </c>
      <c r="B165" s="26" t="s">
        <v>508</v>
      </c>
      <c r="C165" s="27">
        <v>96</v>
      </c>
      <c r="D165" s="27" t="s">
        <v>456</v>
      </c>
      <c r="E165" s="28" cm="1">
        <f t="array" ref="E165">SUMPRODUCT(--(H165:AB165)*($H$5:$AB$5))</f>
        <v>567.71</v>
      </c>
      <c r="F165" s="19">
        <f t="shared" si="6"/>
        <v>1.7611812774697239E-6</v>
      </c>
      <c r="G165" s="28">
        <f t="shared" si="7"/>
        <v>568</v>
      </c>
      <c r="H165" s="28">
        <v>567</v>
      </c>
      <c r="I165" s="28"/>
      <c r="J165" s="28"/>
      <c r="K165" s="28"/>
      <c r="L165" s="28"/>
      <c r="M165" s="28"/>
      <c r="N165" s="28"/>
      <c r="O165" s="28"/>
      <c r="P165" s="28">
        <v>1</v>
      </c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>
        <v>568</v>
      </c>
    </row>
    <row r="166" spans="1:30" ht="15" x14ac:dyDescent="0.25">
      <c r="A166" s="42" t="s">
        <v>584</v>
      </c>
      <c r="B166" s="42"/>
      <c r="C166" s="42"/>
      <c r="D166" s="42"/>
      <c r="E166" s="43" cm="1">
        <f t="array" ref="E166">SUMPRODUCT(--(H166:AB166)*($H$5:$AB$5))</f>
        <v>9988475.5799999982</v>
      </c>
      <c r="F166" s="44">
        <f t="shared" si="6"/>
        <v>3.0986799918901443E-2</v>
      </c>
      <c r="G166" s="43">
        <f t="shared" si="7"/>
        <v>16786091</v>
      </c>
      <c r="H166" s="43">
        <v>5421247</v>
      </c>
      <c r="I166" s="43">
        <v>1344512</v>
      </c>
      <c r="J166" s="43">
        <v>1122439</v>
      </c>
      <c r="K166" s="43">
        <v>647088</v>
      </c>
      <c r="L166" s="43">
        <v>67177</v>
      </c>
      <c r="M166" s="43">
        <v>964</v>
      </c>
      <c r="N166" s="43">
        <v>1649</v>
      </c>
      <c r="O166" s="43">
        <v>89027</v>
      </c>
      <c r="P166" s="43">
        <v>3406</v>
      </c>
      <c r="Q166" s="43">
        <v>11271</v>
      </c>
      <c r="R166" s="43">
        <v>104</v>
      </c>
      <c r="S166" s="43">
        <v>95188</v>
      </c>
      <c r="T166" s="43">
        <v>312376</v>
      </c>
      <c r="U166" s="43">
        <v>48293</v>
      </c>
      <c r="V166" s="43">
        <v>26563</v>
      </c>
      <c r="W166" s="43">
        <v>6501</v>
      </c>
      <c r="X166" s="43">
        <v>785</v>
      </c>
      <c r="Y166" s="43">
        <v>7000000</v>
      </c>
      <c r="Z166" s="43">
        <v>553718</v>
      </c>
      <c r="AA166" s="43">
        <v>408</v>
      </c>
      <c r="AB166" s="43">
        <v>33375</v>
      </c>
      <c r="AC166" s="43">
        <v>16786091</v>
      </c>
      <c r="AD166" s="7"/>
    </row>
    <row r="167" spans="1:30" s="7" customFormat="1" ht="15" x14ac:dyDescent="0.25">
      <c r="A167" s="26">
        <v>115</v>
      </c>
      <c r="B167" s="26" t="s">
        <v>509</v>
      </c>
      <c r="C167" s="27">
        <v>20</v>
      </c>
      <c r="D167" s="27" t="s">
        <v>455</v>
      </c>
      <c r="E167" s="28" cm="1">
        <f t="array" ref="E167">SUMPRODUCT(--(H167:AB167)*($H$5:$AB$5))</f>
        <v>182313.93000000002</v>
      </c>
      <c r="F167" s="19">
        <f t="shared" si="6"/>
        <v>5.6558433027060627E-4</v>
      </c>
      <c r="G167" s="28">
        <f t="shared" si="7"/>
        <v>200158</v>
      </c>
      <c r="H167" s="28">
        <v>135855</v>
      </c>
      <c r="I167" s="28">
        <v>15894</v>
      </c>
      <c r="J167" s="28">
        <v>33971</v>
      </c>
      <c r="K167" s="28">
        <v>803</v>
      </c>
      <c r="L167" s="28"/>
      <c r="M167" s="28"/>
      <c r="N167" s="28"/>
      <c r="O167" s="28">
        <v>93</v>
      </c>
      <c r="P167" s="28">
        <v>59</v>
      </c>
      <c r="Q167" s="28"/>
      <c r="R167" s="28"/>
      <c r="S167" s="28">
        <v>31</v>
      </c>
      <c r="T167" s="28">
        <v>13452</v>
      </c>
      <c r="U167" s="28"/>
      <c r="V167" s="28"/>
      <c r="W167" s="28"/>
      <c r="X167" s="28"/>
      <c r="Y167" s="28"/>
      <c r="Z167" s="28"/>
      <c r="AA167" s="28"/>
      <c r="AB167" s="28"/>
      <c r="AC167" s="28">
        <v>200158</v>
      </c>
      <c r="AD167"/>
    </row>
    <row r="168" spans="1:30" ht="15" x14ac:dyDescent="0.25">
      <c r="A168" s="26">
        <v>115</v>
      </c>
      <c r="B168" s="26" t="s">
        <v>509</v>
      </c>
      <c r="C168" s="27">
        <v>90</v>
      </c>
      <c r="D168" s="27" t="s">
        <v>459</v>
      </c>
      <c r="E168" s="28" cm="1">
        <f t="array" ref="E168">SUMPRODUCT(--(H168:AB168)*($H$5:$AB$5))</f>
        <v>17034.22</v>
      </c>
      <c r="F168" s="19">
        <f t="shared" si="6"/>
        <v>5.2844496909161934E-5</v>
      </c>
      <c r="G168" s="28">
        <f t="shared" si="7"/>
        <v>18823</v>
      </c>
      <c r="H168" s="28">
        <v>13717</v>
      </c>
      <c r="I168" s="28">
        <v>1496</v>
      </c>
      <c r="J168" s="28">
        <v>3036</v>
      </c>
      <c r="K168" s="28">
        <v>22</v>
      </c>
      <c r="L168" s="28"/>
      <c r="M168" s="28"/>
      <c r="N168" s="28">
        <v>5</v>
      </c>
      <c r="O168" s="28">
        <v>538</v>
      </c>
      <c r="P168" s="28">
        <v>1</v>
      </c>
      <c r="Q168" s="28"/>
      <c r="R168" s="28"/>
      <c r="S168" s="28">
        <v>1</v>
      </c>
      <c r="T168" s="28">
        <v>3</v>
      </c>
      <c r="U168" s="28">
        <v>4</v>
      </c>
      <c r="V168" s="28"/>
      <c r="W168" s="28"/>
      <c r="X168" s="28"/>
      <c r="Y168" s="28"/>
      <c r="Z168" s="28"/>
      <c r="AA168" s="28"/>
      <c r="AB168" s="28"/>
      <c r="AC168" s="28">
        <v>18823</v>
      </c>
    </row>
    <row r="169" spans="1:30" ht="15" x14ac:dyDescent="0.25">
      <c r="A169" s="26">
        <v>115</v>
      </c>
      <c r="B169" s="26" t="s">
        <v>509</v>
      </c>
      <c r="C169" s="27">
        <v>96</v>
      </c>
      <c r="D169" s="27" t="s">
        <v>456</v>
      </c>
      <c r="E169" s="28" cm="1">
        <f t="array" ref="E169">SUMPRODUCT(--(H169:AB169)*($H$5:$AB$5))</f>
        <v>318244.84000000003</v>
      </c>
      <c r="F169" s="19">
        <f t="shared" si="6"/>
        <v>9.8727669736194167E-4</v>
      </c>
      <c r="G169" s="28">
        <f t="shared" si="7"/>
        <v>343624</v>
      </c>
      <c r="H169" s="28">
        <v>225286</v>
      </c>
      <c r="I169" s="28">
        <v>80580</v>
      </c>
      <c r="J169" s="28">
        <v>16309</v>
      </c>
      <c r="K169" s="28">
        <v>306</v>
      </c>
      <c r="L169" s="28">
        <v>6</v>
      </c>
      <c r="M169" s="28"/>
      <c r="N169" s="28">
        <v>35</v>
      </c>
      <c r="O169" s="28">
        <v>18670</v>
      </c>
      <c r="P169" s="28">
        <v>2432</v>
      </c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>
        <v>343624</v>
      </c>
      <c r="AD169" s="7"/>
    </row>
    <row r="170" spans="1:30" s="7" customFormat="1" ht="15" x14ac:dyDescent="0.25">
      <c r="A170" s="42" t="s">
        <v>585</v>
      </c>
      <c r="B170" s="42"/>
      <c r="C170" s="42"/>
      <c r="D170" s="42"/>
      <c r="E170" s="43" cm="1">
        <f t="array" ref="E170">SUMPRODUCT(--(H170:AB170)*($H$5:$AB$5))</f>
        <v>517592.99</v>
      </c>
      <c r="F170" s="44">
        <f t="shared" si="6"/>
        <v>1.6057055245417098E-3</v>
      </c>
      <c r="G170" s="43">
        <f t="shared" si="7"/>
        <v>562605</v>
      </c>
      <c r="H170" s="43">
        <v>374858</v>
      </c>
      <c r="I170" s="43">
        <v>97970</v>
      </c>
      <c r="J170" s="43">
        <v>53316</v>
      </c>
      <c r="K170" s="43">
        <v>1131</v>
      </c>
      <c r="L170" s="43">
        <v>6</v>
      </c>
      <c r="M170" s="43"/>
      <c r="N170" s="43">
        <v>40</v>
      </c>
      <c r="O170" s="43">
        <v>19301</v>
      </c>
      <c r="P170" s="43">
        <v>2492</v>
      </c>
      <c r="Q170" s="43"/>
      <c r="R170" s="43"/>
      <c r="S170" s="43">
        <v>32</v>
      </c>
      <c r="T170" s="43">
        <v>13455</v>
      </c>
      <c r="U170" s="43">
        <v>4</v>
      </c>
      <c r="V170" s="43"/>
      <c r="W170" s="43"/>
      <c r="X170" s="43"/>
      <c r="Y170" s="43"/>
      <c r="Z170" s="43"/>
      <c r="AA170" s="43"/>
      <c r="AB170" s="43"/>
      <c r="AC170" s="43">
        <v>562605</v>
      </c>
      <c r="AD170"/>
    </row>
    <row r="171" spans="1:30" ht="15" x14ac:dyDescent="0.25">
      <c r="A171" s="26">
        <v>117</v>
      </c>
      <c r="B171" s="26" t="s">
        <v>510</v>
      </c>
      <c r="C171" s="27">
        <v>90</v>
      </c>
      <c r="D171" s="27" t="s">
        <v>459</v>
      </c>
      <c r="E171" s="28" cm="1">
        <f t="array" ref="E171">SUMPRODUCT(--(H171:AB171)*($H$5:$AB$5))</f>
        <v>26351.5</v>
      </c>
      <c r="F171" s="19">
        <f t="shared" si="6"/>
        <v>8.1749076875946221E-5</v>
      </c>
      <c r="G171" s="28">
        <f t="shared" si="7"/>
        <v>27043</v>
      </c>
      <c r="H171" s="28">
        <v>25455</v>
      </c>
      <c r="I171" s="28"/>
      <c r="J171" s="28">
        <v>1487</v>
      </c>
      <c r="K171" s="28"/>
      <c r="L171" s="28">
        <v>1</v>
      </c>
      <c r="M171" s="28"/>
      <c r="N171" s="28">
        <v>2</v>
      </c>
      <c r="O171" s="28">
        <v>54</v>
      </c>
      <c r="P171" s="28"/>
      <c r="Q171" s="28"/>
      <c r="R171" s="28"/>
      <c r="S171" s="28">
        <v>2</v>
      </c>
      <c r="T171" s="28">
        <v>19</v>
      </c>
      <c r="U171" s="28">
        <v>23</v>
      </c>
      <c r="V171" s="28"/>
      <c r="W171" s="28"/>
      <c r="X171" s="28"/>
      <c r="Y171" s="28"/>
      <c r="Z171" s="28"/>
      <c r="AA171" s="28"/>
      <c r="AB171" s="28"/>
      <c r="AC171" s="28">
        <v>27043</v>
      </c>
    </row>
    <row r="172" spans="1:30" ht="15" x14ac:dyDescent="0.25">
      <c r="A172" s="26">
        <v>117</v>
      </c>
      <c r="B172" s="26" t="s">
        <v>510</v>
      </c>
      <c r="C172" s="27">
        <v>96</v>
      </c>
      <c r="D172" s="27" t="s">
        <v>456</v>
      </c>
      <c r="E172" s="28" cm="1">
        <f t="array" ref="E172">SUMPRODUCT(--(H172:AB172)*($H$5:$AB$5))</f>
        <v>190.29000000000002</v>
      </c>
      <c r="F172" s="19">
        <f t="shared" si="6"/>
        <v>5.9032813459286216E-7</v>
      </c>
      <c r="G172" s="28">
        <f t="shared" si="7"/>
        <v>289</v>
      </c>
      <c r="H172" s="28"/>
      <c r="I172" s="28">
        <v>46</v>
      </c>
      <c r="J172" s="28">
        <v>116</v>
      </c>
      <c r="K172" s="28">
        <v>127</v>
      </c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>
        <v>289</v>
      </c>
    </row>
    <row r="173" spans="1:30" ht="15" x14ac:dyDescent="0.25">
      <c r="A173" s="42" t="s">
        <v>586</v>
      </c>
      <c r="B173" s="42"/>
      <c r="C173" s="42"/>
      <c r="D173" s="42"/>
      <c r="E173" s="43" cm="1">
        <f t="array" ref="E173">SUMPRODUCT(--(H173:AB173)*($H$5:$AB$5))</f>
        <v>26541.790000000005</v>
      </c>
      <c r="F173" s="44">
        <f t="shared" si="6"/>
        <v>8.2339405010539103E-5</v>
      </c>
      <c r="G173" s="43">
        <f t="shared" si="7"/>
        <v>27332</v>
      </c>
      <c r="H173" s="43">
        <v>25455</v>
      </c>
      <c r="I173" s="43">
        <v>46</v>
      </c>
      <c r="J173" s="43">
        <v>1603</v>
      </c>
      <c r="K173" s="43">
        <v>127</v>
      </c>
      <c r="L173" s="43">
        <v>1</v>
      </c>
      <c r="M173" s="43"/>
      <c r="N173" s="43">
        <v>2</v>
      </c>
      <c r="O173" s="43">
        <v>54</v>
      </c>
      <c r="P173" s="43"/>
      <c r="Q173" s="43"/>
      <c r="R173" s="43"/>
      <c r="S173" s="43">
        <v>2</v>
      </c>
      <c r="T173" s="43">
        <v>19</v>
      </c>
      <c r="U173" s="43">
        <v>23</v>
      </c>
      <c r="V173" s="43"/>
      <c r="W173" s="43"/>
      <c r="X173" s="43"/>
      <c r="Y173" s="43"/>
      <c r="Z173" s="43"/>
      <c r="AA173" s="43"/>
      <c r="AB173" s="43"/>
      <c r="AC173" s="43">
        <v>27332</v>
      </c>
      <c r="AD173" s="7"/>
    </row>
    <row r="174" spans="1:30" s="7" customFormat="1" ht="15" x14ac:dyDescent="0.25">
      <c r="A174" s="26">
        <v>119</v>
      </c>
      <c r="B174" s="26" t="s">
        <v>511</v>
      </c>
      <c r="C174" s="27">
        <v>20</v>
      </c>
      <c r="D174" s="27" t="s">
        <v>455</v>
      </c>
      <c r="E174" s="28" cm="1">
        <f t="array" ref="E174">SUMPRODUCT(--(H174:AB174)*($H$5:$AB$5))</f>
        <v>1197085.83</v>
      </c>
      <c r="F174" s="19">
        <f t="shared" si="6"/>
        <v>3.7136656943162968E-3</v>
      </c>
      <c r="G174" s="28">
        <f t="shared" si="7"/>
        <v>1304585</v>
      </c>
      <c r="H174" s="28">
        <v>933787</v>
      </c>
      <c r="I174" s="28">
        <v>64242</v>
      </c>
      <c r="J174" s="28">
        <v>180835</v>
      </c>
      <c r="K174" s="28">
        <v>4781</v>
      </c>
      <c r="L174" s="28">
        <v>3463</v>
      </c>
      <c r="M174" s="28">
        <v>25</v>
      </c>
      <c r="N174" s="28">
        <v>229</v>
      </c>
      <c r="O174" s="28">
        <v>4879</v>
      </c>
      <c r="P174" s="28">
        <v>6220</v>
      </c>
      <c r="Q174" s="28">
        <v>67</v>
      </c>
      <c r="R174" s="28"/>
      <c r="S174" s="28">
        <v>161</v>
      </c>
      <c r="T174" s="28">
        <v>4058</v>
      </c>
      <c r="U174" s="28">
        <v>70</v>
      </c>
      <c r="V174" s="28"/>
      <c r="W174" s="28"/>
      <c r="X174" s="28"/>
      <c r="Y174" s="28"/>
      <c r="Z174" s="28">
        <v>101768</v>
      </c>
      <c r="AA174" s="28"/>
      <c r="AB174" s="28"/>
      <c r="AC174" s="28">
        <v>1304585</v>
      </c>
      <c r="AD174"/>
    </row>
    <row r="175" spans="1:30" ht="15" x14ac:dyDescent="0.25">
      <c r="A175" s="26">
        <v>119</v>
      </c>
      <c r="B175" s="26" t="s">
        <v>511</v>
      </c>
      <c r="C175" s="27">
        <v>90</v>
      </c>
      <c r="D175" s="27" t="s">
        <v>459</v>
      </c>
      <c r="E175" s="28" cm="1">
        <f t="array" ref="E175">SUMPRODUCT(--(H175:AB175)*($H$5:$AB$5))</f>
        <v>476869.12000000005</v>
      </c>
      <c r="F175" s="19">
        <f t="shared" si="6"/>
        <v>1.4793696886569959E-3</v>
      </c>
      <c r="G175" s="28">
        <f t="shared" si="7"/>
        <v>498262</v>
      </c>
      <c r="H175" s="28">
        <v>416883</v>
      </c>
      <c r="I175" s="28">
        <v>43001</v>
      </c>
      <c r="J175" s="28">
        <v>36656</v>
      </c>
      <c r="K175" s="28">
        <v>1173</v>
      </c>
      <c r="L175" s="28"/>
      <c r="M175" s="28"/>
      <c r="N175" s="28">
        <v>2</v>
      </c>
      <c r="O175" s="28">
        <v>409</v>
      </c>
      <c r="P175" s="28">
        <v>69</v>
      </c>
      <c r="Q175" s="28"/>
      <c r="R175" s="28"/>
      <c r="S175" s="28">
        <v>4</v>
      </c>
      <c r="T175" s="28">
        <v>25</v>
      </c>
      <c r="U175" s="28">
        <v>40</v>
      </c>
      <c r="V175" s="28"/>
      <c r="W175" s="28"/>
      <c r="X175" s="28"/>
      <c r="Y175" s="28"/>
      <c r="Z175" s="28"/>
      <c r="AA175" s="28"/>
      <c r="AB175" s="28"/>
      <c r="AC175" s="28">
        <v>498262</v>
      </c>
    </row>
    <row r="176" spans="1:30" ht="15" x14ac:dyDescent="0.25">
      <c r="A176" s="26">
        <v>119</v>
      </c>
      <c r="B176" s="26" t="s">
        <v>511</v>
      </c>
      <c r="C176" s="27">
        <v>96</v>
      </c>
      <c r="D176" s="27" t="s">
        <v>456</v>
      </c>
      <c r="E176" s="28" cm="1">
        <f t="array" ref="E176">SUMPRODUCT(--(H176:AB176)*($H$5:$AB$5))</f>
        <v>798051.53999999992</v>
      </c>
      <c r="F176" s="19">
        <f t="shared" si="6"/>
        <v>2.4757595087348829E-3</v>
      </c>
      <c r="G176" s="28">
        <f t="shared" si="7"/>
        <v>822912</v>
      </c>
      <c r="H176" s="28">
        <v>692088</v>
      </c>
      <c r="I176" s="28">
        <v>101248</v>
      </c>
      <c r="J176" s="28"/>
      <c r="K176" s="28">
        <v>1680</v>
      </c>
      <c r="L176" s="28">
        <v>1077</v>
      </c>
      <c r="M176" s="28">
        <v>6</v>
      </c>
      <c r="N176" s="28">
        <v>3265</v>
      </c>
      <c r="O176" s="28">
        <v>22733</v>
      </c>
      <c r="P176" s="28">
        <v>815</v>
      </c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>
        <v>822912</v>
      </c>
      <c r="AD176" s="7"/>
    </row>
    <row r="177" spans="1:30" s="7" customFormat="1" ht="15" x14ac:dyDescent="0.25">
      <c r="A177" s="42" t="s">
        <v>587</v>
      </c>
      <c r="B177" s="42"/>
      <c r="C177" s="42"/>
      <c r="D177" s="42"/>
      <c r="E177" s="43" cm="1">
        <f t="array" ref="E177">SUMPRODUCT(--(H177:AB177)*($H$5:$AB$5))</f>
        <v>2472006.4899999993</v>
      </c>
      <c r="F177" s="44">
        <f t="shared" si="6"/>
        <v>7.6687948917081731E-3</v>
      </c>
      <c r="G177" s="43">
        <f t="shared" si="7"/>
        <v>2625759</v>
      </c>
      <c r="H177" s="43">
        <v>2042758</v>
      </c>
      <c r="I177" s="43">
        <v>208491</v>
      </c>
      <c r="J177" s="43">
        <v>217491</v>
      </c>
      <c r="K177" s="43">
        <v>7634</v>
      </c>
      <c r="L177" s="43">
        <v>4540</v>
      </c>
      <c r="M177" s="43">
        <v>31</v>
      </c>
      <c r="N177" s="43">
        <v>3496</v>
      </c>
      <c r="O177" s="43">
        <v>28021</v>
      </c>
      <c r="P177" s="43">
        <v>7104</v>
      </c>
      <c r="Q177" s="43">
        <v>67</v>
      </c>
      <c r="R177" s="43"/>
      <c r="S177" s="43">
        <v>165</v>
      </c>
      <c r="T177" s="43">
        <v>4083</v>
      </c>
      <c r="U177" s="43">
        <v>110</v>
      </c>
      <c r="V177" s="43"/>
      <c r="W177" s="43"/>
      <c r="X177" s="43"/>
      <c r="Y177" s="43"/>
      <c r="Z177" s="43">
        <v>101768</v>
      </c>
      <c r="AA177" s="43"/>
      <c r="AB177" s="43"/>
      <c r="AC177" s="43">
        <v>2625759</v>
      </c>
      <c r="AD177"/>
    </row>
    <row r="178" spans="1:30" ht="15" x14ac:dyDescent="0.25">
      <c r="A178" s="26">
        <v>121</v>
      </c>
      <c r="B178" s="26" t="s">
        <v>512</v>
      </c>
      <c r="C178" s="27">
        <v>20</v>
      </c>
      <c r="D178" s="27" t="s">
        <v>455</v>
      </c>
      <c r="E178" s="28" cm="1">
        <f t="array" ref="E178">SUMPRODUCT(--(H178:AB178)*($H$5:$AB$5))</f>
        <v>887288.82000000007</v>
      </c>
      <c r="F178" s="19">
        <f t="shared" si="6"/>
        <v>2.7525963211713798E-3</v>
      </c>
      <c r="G178" s="28">
        <f t="shared" si="7"/>
        <v>1022468</v>
      </c>
      <c r="H178" s="28">
        <v>530144</v>
      </c>
      <c r="I178" s="28">
        <v>47104</v>
      </c>
      <c r="J178" s="28">
        <v>239790</v>
      </c>
      <c r="K178" s="28">
        <v>2235</v>
      </c>
      <c r="L178" s="28">
        <v>2953</v>
      </c>
      <c r="M178" s="28">
        <v>1</v>
      </c>
      <c r="N178" s="28">
        <v>66</v>
      </c>
      <c r="O178" s="28">
        <v>26193</v>
      </c>
      <c r="P178" s="28">
        <v>42</v>
      </c>
      <c r="Q178" s="28">
        <v>1552</v>
      </c>
      <c r="R178" s="28"/>
      <c r="S178" s="28">
        <v>92</v>
      </c>
      <c r="T178" s="28">
        <v>171557</v>
      </c>
      <c r="U178" s="28">
        <v>571</v>
      </c>
      <c r="V178" s="28">
        <v>1</v>
      </c>
      <c r="W178" s="28">
        <v>167</v>
      </c>
      <c r="X178" s="28"/>
      <c r="Y178" s="28"/>
      <c r="Z178" s="28"/>
      <c r="AA178" s="28"/>
      <c r="AB178" s="28"/>
      <c r="AC178" s="28">
        <v>1022468</v>
      </c>
    </row>
    <row r="179" spans="1:30" ht="15" x14ac:dyDescent="0.25">
      <c r="A179" s="26">
        <v>121</v>
      </c>
      <c r="B179" s="26" t="s">
        <v>512</v>
      </c>
      <c r="C179" s="27">
        <v>96</v>
      </c>
      <c r="D179" s="27" t="s">
        <v>456</v>
      </c>
      <c r="E179" s="28" cm="1">
        <f t="array" ref="E179">SUMPRODUCT(--(H179:AB179)*($H$5:$AB$5))</f>
        <v>1088857.6199999999</v>
      </c>
      <c r="F179" s="19">
        <f t="shared" si="6"/>
        <v>3.3779141712744938E-3</v>
      </c>
      <c r="G179" s="28">
        <f t="shared" si="7"/>
        <v>1154224</v>
      </c>
      <c r="H179" s="28">
        <v>938254</v>
      </c>
      <c r="I179" s="28">
        <v>92908</v>
      </c>
      <c r="J179" s="28">
        <v>95108</v>
      </c>
      <c r="K179" s="28">
        <v>4508</v>
      </c>
      <c r="L179" s="28">
        <v>6338</v>
      </c>
      <c r="M179" s="28">
        <v>48</v>
      </c>
      <c r="N179" s="28">
        <v>4216</v>
      </c>
      <c r="O179" s="28">
        <v>10978</v>
      </c>
      <c r="P179" s="28">
        <v>1866</v>
      </c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>
        <v>1154224</v>
      </c>
      <c r="AD179" s="7"/>
    </row>
    <row r="180" spans="1:30" s="7" customFormat="1" ht="15" x14ac:dyDescent="0.25">
      <c r="A180" s="42" t="s">
        <v>588</v>
      </c>
      <c r="B180" s="42"/>
      <c r="C180" s="42"/>
      <c r="D180" s="42"/>
      <c r="E180" s="43" cm="1">
        <f t="array" ref="E180">SUMPRODUCT(--(H180:AB180)*($H$5:$AB$5))</f>
        <v>1976146.4400000002</v>
      </c>
      <c r="F180" s="44">
        <f t="shared" si="6"/>
        <v>6.1305104924458745E-3</v>
      </c>
      <c r="G180" s="43">
        <f t="shared" si="7"/>
        <v>2176692</v>
      </c>
      <c r="H180" s="43">
        <v>1468398</v>
      </c>
      <c r="I180" s="43">
        <v>140012</v>
      </c>
      <c r="J180" s="43">
        <v>334898</v>
      </c>
      <c r="K180" s="43">
        <v>6743</v>
      </c>
      <c r="L180" s="43">
        <v>9291</v>
      </c>
      <c r="M180" s="43">
        <v>49</v>
      </c>
      <c r="N180" s="43">
        <v>4282</v>
      </c>
      <c r="O180" s="43">
        <v>37171</v>
      </c>
      <c r="P180" s="43">
        <v>1908</v>
      </c>
      <c r="Q180" s="43">
        <v>1552</v>
      </c>
      <c r="R180" s="43"/>
      <c r="S180" s="43">
        <v>92</v>
      </c>
      <c r="T180" s="43">
        <v>171557</v>
      </c>
      <c r="U180" s="43">
        <v>571</v>
      </c>
      <c r="V180" s="43">
        <v>1</v>
      </c>
      <c r="W180" s="43">
        <v>167</v>
      </c>
      <c r="X180" s="43"/>
      <c r="Y180" s="43"/>
      <c r="Z180" s="43"/>
      <c r="AA180" s="43"/>
      <c r="AB180" s="43"/>
      <c r="AC180" s="43">
        <v>2176692</v>
      </c>
      <c r="AD180"/>
    </row>
    <row r="181" spans="1:30" ht="15" x14ac:dyDescent="0.25">
      <c r="A181" s="26">
        <v>123</v>
      </c>
      <c r="B181" s="26" t="s">
        <v>513</v>
      </c>
      <c r="C181" s="27">
        <v>90</v>
      </c>
      <c r="D181" s="27" t="s">
        <v>459</v>
      </c>
      <c r="E181" s="28" cm="1">
        <f t="array" ref="E181">SUMPRODUCT(--(H181:AB181)*($H$5:$AB$5))</f>
        <v>25351.73</v>
      </c>
      <c r="F181" s="19">
        <f t="shared" si="6"/>
        <v>7.8647535233600816E-5</v>
      </c>
      <c r="G181" s="28">
        <f t="shared" si="7"/>
        <v>25956</v>
      </c>
      <c r="H181" s="28">
        <v>21252</v>
      </c>
      <c r="I181" s="28">
        <v>4263</v>
      </c>
      <c r="J181" s="28">
        <v>368</v>
      </c>
      <c r="K181" s="28">
        <v>9</v>
      </c>
      <c r="L181" s="28"/>
      <c r="M181" s="28"/>
      <c r="N181" s="28"/>
      <c r="O181" s="28">
        <v>14</v>
      </c>
      <c r="P181" s="28">
        <v>22</v>
      </c>
      <c r="Q181" s="28"/>
      <c r="R181" s="28"/>
      <c r="S181" s="28">
        <v>1</v>
      </c>
      <c r="T181" s="28">
        <v>4</v>
      </c>
      <c r="U181" s="28">
        <v>21</v>
      </c>
      <c r="V181" s="28"/>
      <c r="W181" s="28"/>
      <c r="X181" s="28"/>
      <c r="Y181" s="28"/>
      <c r="Z181" s="28"/>
      <c r="AA181" s="28">
        <v>2</v>
      </c>
      <c r="AB181" s="28"/>
      <c r="AC181" s="28">
        <v>25956</v>
      </c>
    </row>
    <row r="182" spans="1:30" ht="15" x14ac:dyDescent="0.25">
      <c r="A182" s="26">
        <v>123</v>
      </c>
      <c r="B182" s="26" t="s">
        <v>513</v>
      </c>
      <c r="C182" s="27">
        <v>96</v>
      </c>
      <c r="D182" s="27" t="s">
        <v>456</v>
      </c>
      <c r="E182" s="28" cm="1">
        <f t="array" ref="E182">SUMPRODUCT(--(H182:AB182)*($H$5:$AB$5))</f>
        <v>626828.87</v>
      </c>
      <c r="F182" s="19">
        <f t="shared" si="6"/>
        <v>1.9445830970416295E-3</v>
      </c>
      <c r="G182" s="28">
        <f t="shared" si="7"/>
        <v>659831</v>
      </c>
      <c r="H182" s="28">
        <v>548412</v>
      </c>
      <c r="I182" s="28">
        <v>50612</v>
      </c>
      <c r="J182" s="28">
        <v>36212</v>
      </c>
      <c r="K182" s="28">
        <v>3284</v>
      </c>
      <c r="L182" s="28">
        <v>5262</v>
      </c>
      <c r="M182" s="28">
        <v>6</v>
      </c>
      <c r="N182" s="28">
        <v>2205</v>
      </c>
      <c r="O182" s="28">
        <v>13062</v>
      </c>
      <c r="P182" s="28">
        <v>776</v>
      </c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>
        <v>659831</v>
      </c>
      <c r="AD182" s="7"/>
    </row>
    <row r="183" spans="1:30" s="7" customFormat="1" ht="15" x14ac:dyDescent="0.25">
      <c r="A183" s="42" t="s">
        <v>589</v>
      </c>
      <c r="B183" s="42"/>
      <c r="C183" s="42"/>
      <c r="D183" s="42"/>
      <c r="E183" s="43" cm="1">
        <f t="array" ref="E183">SUMPRODUCT(--(H183:AB183)*($H$5:$AB$5))</f>
        <v>652180.60000000009</v>
      </c>
      <c r="F183" s="44">
        <f t="shared" si="6"/>
        <v>2.0232306322752304E-3</v>
      </c>
      <c r="G183" s="43">
        <f t="shared" si="7"/>
        <v>685787</v>
      </c>
      <c r="H183" s="43">
        <v>569664</v>
      </c>
      <c r="I183" s="43">
        <v>54875</v>
      </c>
      <c r="J183" s="43">
        <v>36580</v>
      </c>
      <c r="K183" s="43">
        <v>3293</v>
      </c>
      <c r="L183" s="43">
        <v>5262</v>
      </c>
      <c r="M183" s="43">
        <v>6</v>
      </c>
      <c r="N183" s="43">
        <v>2205</v>
      </c>
      <c r="O183" s="43">
        <v>13076</v>
      </c>
      <c r="P183" s="43">
        <v>798</v>
      </c>
      <c r="Q183" s="43"/>
      <c r="R183" s="43"/>
      <c r="S183" s="43">
        <v>1</v>
      </c>
      <c r="T183" s="43">
        <v>4</v>
      </c>
      <c r="U183" s="43">
        <v>21</v>
      </c>
      <c r="V183" s="43"/>
      <c r="W183" s="43"/>
      <c r="X183" s="43"/>
      <c r="Y183" s="43"/>
      <c r="Z183" s="43"/>
      <c r="AA183" s="43">
        <v>2</v>
      </c>
      <c r="AB183" s="43"/>
      <c r="AC183" s="43">
        <v>685787</v>
      </c>
      <c r="AD183"/>
    </row>
    <row r="184" spans="1:30" ht="15" x14ac:dyDescent="0.25">
      <c r="A184" s="26">
        <v>125</v>
      </c>
      <c r="B184" s="26" t="s">
        <v>514</v>
      </c>
      <c r="C184" s="27">
        <v>20</v>
      </c>
      <c r="D184" s="27" t="s">
        <v>455</v>
      </c>
      <c r="E184" s="28" cm="1">
        <f t="array" ref="E184">SUMPRODUCT(--(H184:AB184)*($H$5:$AB$5))</f>
        <v>2909704.21</v>
      </c>
      <c r="F184" s="19">
        <f t="shared" si="6"/>
        <v>9.0266449025503057E-3</v>
      </c>
      <c r="G184" s="28">
        <f t="shared" si="7"/>
        <v>5446462</v>
      </c>
      <c r="H184" s="28"/>
      <c r="I184" s="28">
        <v>249021</v>
      </c>
      <c r="J184" s="28"/>
      <c r="K184" s="28">
        <v>555674</v>
      </c>
      <c r="L184" s="28"/>
      <c r="M184" s="28"/>
      <c r="N184" s="28"/>
      <c r="O184" s="28"/>
      <c r="P184" s="28">
        <v>9606</v>
      </c>
      <c r="Q184" s="28"/>
      <c r="R184" s="28"/>
      <c r="S184" s="28">
        <v>822087</v>
      </c>
      <c r="T184" s="28"/>
      <c r="U184" s="28"/>
      <c r="V184" s="28"/>
      <c r="W184" s="28"/>
      <c r="X184" s="28"/>
      <c r="Y184" s="28">
        <v>3794000</v>
      </c>
      <c r="Z184" s="28">
        <v>16074</v>
      </c>
      <c r="AA184" s="28"/>
      <c r="AB184" s="28"/>
      <c r="AC184" s="28">
        <v>5446462</v>
      </c>
      <c r="AD184" s="7"/>
    </row>
    <row r="185" spans="1:30" s="7" customFormat="1" ht="15" x14ac:dyDescent="0.25">
      <c r="A185" s="26">
        <v>125</v>
      </c>
      <c r="B185" s="26" t="s">
        <v>514</v>
      </c>
      <c r="C185" s="27">
        <v>96</v>
      </c>
      <c r="D185" s="27" t="s">
        <v>456</v>
      </c>
      <c r="E185" s="28" cm="1">
        <f t="array" ref="E185">SUMPRODUCT(--(H185:AB185)*($H$5:$AB$5))</f>
        <v>45816.92</v>
      </c>
      <c r="F185" s="19">
        <f t="shared" si="6"/>
        <v>1.4213577653261021E-4</v>
      </c>
      <c r="G185" s="28">
        <f t="shared" si="7"/>
        <v>53255</v>
      </c>
      <c r="H185" s="28">
        <v>34165</v>
      </c>
      <c r="I185" s="28">
        <v>4020</v>
      </c>
      <c r="J185" s="28">
        <v>6006</v>
      </c>
      <c r="K185" s="28">
        <v>14</v>
      </c>
      <c r="L185" s="28">
        <v>33</v>
      </c>
      <c r="M185" s="28"/>
      <c r="N185" s="28">
        <v>39</v>
      </c>
      <c r="O185" s="28">
        <v>8413</v>
      </c>
      <c r="P185" s="28">
        <v>565</v>
      </c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>
        <v>53255</v>
      </c>
      <c r="AD185"/>
    </row>
    <row r="186" spans="1:30" ht="15" x14ac:dyDescent="0.25">
      <c r="A186" s="42" t="s">
        <v>590</v>
      </c>
      <c r="B186" s="42"/>
      <c r="C186" s="42"/>
      <c r="D186" s="42"/>
      <c r="E186" s="43" cm="1">
        <f t="array" ref="E186">SUMPRODUCT(--(H186:AB186)*($H$5:$AB$5))</f>
        <v>2955521.13</v>
      </c>
      <c r="F186" s="44">
        <f t="shared" si="6"/>
        <v>9.1687806790829145E-3</v>
      </c>
      <c r="G186" s="43">
        <f t="shared" si="7"/>
        <v>5499717</v>
      </c>
      <c r="H186" s="43">
        <v>34165</v>
      </c>
      <c r="I186" s="43">
        <v>253041</v>
      </c>
      <c r="J186" s="43">
        <v>6006</v>
      </c>
      <c r="K186" s="43">
        <v>555688</v>
      </c>
      <c r="L186" s="43">
        <v>33</v>
      </c>
      <c r="M186" s="43"/>
      <c r="N186" s="43">
        <v>39</v>
      </c>
      <c r="O186" s="43">
        <v>8413</v>
      </c>
      <c r="P186" s="43">
        <v>10171</v>
      </c>
      <c r="Q186" s="43"/>
      <c r="R186" s="43"/>
      <c r="S186" s="43">
        <v>822087</v>
      </c>
      <c r="T186" s="43"/>
      <c r="U186" s="43"/>
      <c r="V186" s="43"/>
      <c r="W186" s="43"/>
      <c r="X186" s="43"/>
      <c r="Y186" s="43">
        <v>3794000</v>
      </c>
      <c r="Z186" s="43">
        <v>16074</v>
      </c>
      <c r="AA186" s="43"/>
      <c r="AB186" s="43"/>
      <c r="AC186" s="43">
        <v>5499717</v>
      </c>
    </row>
    <row r="187" spans="1:30" ht="15" x14ac:dyDescent="0.25">
      <c r="A187" s="26">
        <v>129</v>
      </c>
      <c r="B187" s="26" t="s">
        <v>515</v>
      </c>
      <c r="C187" s="27">
        <v>96</v>
      </c>
      <c r="D187" s="27" t="s">
        <v>456</v>
      </c>
      <c r="E187" s="28" cm="1">
        <f t="array" ref="E187">SUMPRODUCT(--(H187:AB187)*($H$5:$AB$5))</f>
        <v>460146.65</v>
      </c>
      <c r="F187" s="19">
        <f t="shared" si="6"/>
        <v>1.4274923197942857E-3</v>
      </c>
      <c r="G187" s="28">
        <f t="shared" si="7"/>
        <v>485277</v>
      </c>
      <c r="H187" s="28">
        <v>393761</v>
      </c>
      <c r="I187" s="28">
        <v>49721</v>
      </c>
      <c r="J187" s="28">
        <v>7385</v>
      </c>
      <c r="K187" s="28">
        <v>589</v>
      </c>
      <c r="L187" s="28">
        <v>382</v>
      </c>
      <c r="M187" s="28"/>
      <c r="N187" s="28">
        <v>681</v>
      </c>
      <c r="O187" s="28">
        <v>32427</v>
      </c>
      <c r="P187" s="28">
        <v>331</v>
      </c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>
        <v>485277</v>
      </c>
      <c r="AD187" s="7"/>
    </row>
    <row r="188" spans="1:30" s="7" customFormat="1" ht="15" x14ac:dyDescent="0.25">
      <c r="A188" s="42" t="s">
        <v>591</v>
      </c>
      <c r="B188" s="42"/>
      <c r="C188" s="42"/>
      <c r="D188" s="42"/>
      <c r="E188" s="43" cm="1">
        <f t="array" ref="E188">SUMPRODUCT(--(H188:AB188)*($H$5:$AB$5))</f>
        <v>460146.65</v>
      </c>
      <c r="F188" s="44">
        <f t="shared" si="6"/>
        <v>1.4274923197942857E-3</v>
      </c>
      <c r="G188" s="43">
        <f t="shared" si="7"/>
        <v>485277</v>
      </c>
      <c r="H188" s="43">
        <v>393761</v>
      </c>
      <c r="I188" s="43">
        <v>49721</v>
      </c>
      <c r="J188" s="43">
        <v>7385</v>
      </c>
      <c r="K188" s="43">
        <v>589</v>
      </c>
      <c r="L188" s="43">
        <v>382</v>
      </c>
      <c r="M188" s="43"/>
      <c r="N188" s="43">
        <v>681</v>
      </c>
      <c r="O188" s="43">
        <v>32427</v>
      </c>
      <c r="P188" s="43">
        <v>331</v>
      </c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>
        <v>485277</v>
      </c>
      <c r="AD188"/>
    </row>
    <row r="189" spans="1:30" ht="15" x14ac:dyDescent="0.25">
      <c r="A189" s="26">
        <v>131</v>
      </c>
      <c r="B189" s="26" t="s">
        <v>516</v>
      </c>
      <c r="C189" s="27">
        <v>10</v>
      </c>
      <c r="D189" s="27" t="s">
        <v>454</v>
      </c>
      <c r="E189" s="28" cm="1">
        <f t="array" ref="E189">SUMPRODUCT(--(H189:AB189)*($H$5:$AB$5))</f>
        <v>4518950.3899999997</v>
      </c>
      <c r="F189" s="19">
        <f t="shared" si="6"/>
        <v>1.4018937169827037E-2</v>
      </c>
      <c r="G189" s="28">
        <f t="shared" si="7"/>
        <v>4724133</v>
      </c>
      <c r="H189" s="28">
        <v>3433146</v>
      </c>
      <c r="I189" s="28">
        <v>261442</v>
      </c>
      <c r="J189" s="28">
        <v>460146</v>
      </c>
      <c r="K189" s="28">
        <v>295221</v>
      </c>
      <c r="L189" s="28">
        <v>11269</v>
      </c>
      <c r="M189" s="28">
        <v>720</v>
      </c>
      <c r="N189" s="28">
        <v>928</v>
      </c>
      <c r="O189" s="28">
        <v>12090</v>
      </c>
      <c r="P189" s="28">
        <v>804</v>
      </c>
      <c r="Q189" s="28">
        <v>1002</v>
      </c>
      <c r="R189" s="28"/>
      <c r="S189" s="28">
        <v>148564</v>
      </c>
      <c r="T189" s="28">
        <v>1628</v>
      </c>
      <c r="U189" s="28">
        <v>10095</v>
      </c>
      <c r="V189" s="28"/>
      <c r="W189" s="28">
        <v>7</v>
      </c>
      <c r="X189" s="28"/>
      <c r="Y189" s="28"/>
      <c r="Z189" s="28"/>
      <c r="AA189" s="28"/>
      <c r="AB189" s="28">
        <v>87071</v>
      </c>
      <c r="AC189" s="28">
        <v>4724133</v>
      </c>
      <c r="AD189" s="7"/>
    </row>
    <row r="190" spans="1:30" s="7" customFormat="1" ht="15" x14ac:dyDescent="0.25">
      <c r="A190" s="26">
        <v>131</v>
      </c>
      <c r="B190" s="26" t="s">
        <v>516</v>
      </c>
      <c r="C190" s="27">
        <v>96</v>
      </c>
      <c r="D190" s="27" t="s">
        <v>456</v>
      </c>
      <c r="E190" s="28" cm="1">
        <f t="array" ref="E190">SUMPRODUCT(--(H190:AB190)*($H$5:$AB$5))</f>
        <v>9317.239999999998</v>
      </c>
      <c r="F190" s="19">
        <f t="shared" si="6"/>
        <v>2.890445587657784E-5</v>
      </c>
      <c r="G190" s="28">
        <f t="shared" si="7"/>
        <v>9513</v>
      </c>
      <c r="H190" s="28">
        <v>9069</v>
      </c>
      <c r="I190" s="28">
        <v>60</v>
      </c>
      <c r="J190" s="28"/>
      <c r="K190" s="28"/>
      <c r="L190" s="28"/>
      <c r="M190" s="28"/>
      <c r="N190" s="28">
        <v>10</v>
      </c>
      <c r="O190" s="28">
        <v>371</v>
      </c>
      <c r="P190" s="28">
        <v>3</v>
      </c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>
        <v>9513</v>
      </c>
      <c r="AD190"/>
    </row>
    <row r="191" spans="1:30" ht="15" x14ac:dyDescent="0.25">
      <c r="A191" s="42" t="s">
        <v>592</v>
      </c>
      <c r="B191" s="42"/>
      <c r="C191" s="42"/>
      <c r="D191" s="42"/>
      <c r="E191" s="43" cm="1">
        <f t="array" ref="E191">SUMPRODUCT(--(H191:AB191)*($H$5:$AB$5))</f>
        <v>4528267.63</v>
      </c>
      <c r="F191" s="44">
        <f t="shared" si="6"/>
        <v>1.4047841625703614E-2</v>
      </c>
      <c r="G191" s="43">
        <f t="shared" si="7"/>
        <v>4733646</v>
      </c>
      <c r="H191" s="43">
        <v>3442215</v>
      </c>
      <c r="I191" s="43">
        <v>261502</v>
      </c>
      <c r="J191" s="43">
        <v>460146</v>
      </c>
      <c r="K191" s="43">
        <v>295221</v>
      </c>
      <c r="L191" s="43">
        <v>11269</v>
      </c>
      <c r="M191" s="43">
        <v>720</v>
      </c>
      <c r="N191" s="43">
        <v>938</v>
      </c>
      <c r="O191" s="43">
        <v>12461</v>
      </c>
      <c r="P191" s="43">
        <v>807</v>
      </c>
      <c r="Q191" s="43">
        <v>1002</v>
      </c>
      <c r="R191" s="43"/>
      <c r="S191" s="43">
        <v>148564</v>
      </c>
      <c r="T191" s="43">
        <v>1628</v>
      </c>
      <c r="U191" s="43">
        <v>10095</v>
      </c>
      <c r="V191" s="43"/>
      <c r="W191" s="43">
        <v>7</v>
      </c>
      <c r="X191" s="43"/>
      <c r="Y191" s="43"/>
      <c r="Z191" s="43"/>
      <c r="AA191" s="43"/>
      <c r="AB191" s="43">
        <v>87071</v>
      </c>
      <c r="AC191" s="43">
        <v>4733646</v>
      </c>
    </row>
    <row r="192" spans="1:30" ht="15" x14ac:dyDescent="0.25">
      <c r="A192" s="26">
        <v>133</v>
      </c>
      <c r="B192" s="26" t="s">
        <v>517</v>
      </c>
      <c r="C192" s="27">
        <v>90</v>
      </c>
      <c r="D192" s="27" t="s">
        <v>459</v>
      </c>
      <c r="E192" s="28" cm="1">
        <f t="array" ref="E192">SUMPRODUCT(--(H192:AB192)*($H$5:$AB$5))</f>
        <v>2979.3</v>
      </c>
      <c r="F192" s="19">
        <f t="shared" si="6"/>
        <v>9.242548801263935E-6</v>
      </c>
      <c r="G192" s="28">
        <f t="shared" si="7"/>
        <v>2984</v>
      </c>
      <c r="H192" s="28">
        <v>2937</v>
      </c>
      <c r="I192" s="28">
        <v>47</v>
      </c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>
        <v>2984</v>
      </c>
      <c r="AD192" s="7"/>
    </row>
    <row r="193" spans="1:30" s="7" customFormat="1" ht="15" x14ac:dyDescent="0.25">
      <c r="A193" s="42" t="s">
        <v>593</v>
      </c>
      <c r="B193" s="42"/>
      <c r="C193" s="42"/>
      <c r="D193" s="42"/>
      <c r="E193" s="43" cm="1">
        <f t="array" ref="E193">SUMPRODUCT(--(H193:AB193)*($H$5:$AB$5))</f>
        <v>2979.3</v>
      </c>
      <c r="F193" s="44">
        <f t="shared" si="6"/>
        <v>9.242548801263935E-6</v>
      </c>
      <c r="G193" s="43">
        <f t="shared" si="7"/>
        <v>2984</v>
      </c>
      <c r="H193" s="43">
        <v>2937</v>
      </c>
      <c r="I193" s="43">
        <v>47</v>
      </c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>
        <v>2984</v>
      </c>
      <c r="AD193"/>
    </row>
    <row r="194" spans="1:30" ht="15" x14ac:dyDescent="0.25">
      <c r="A194" s="26">
        <v>135</v>
      </c>
      <c r="B194" s="26" t="s">
        <v>518</v>
      </c>
      <c r="C194" s="27">
        <v>10</v>
      </c>
      <c r="D194" s="27" t="s">
        <v>454</v>
      </c>
      <c r="E194" s="28" cm="1">
        <f t="array" ref="E194">SUMPRODUCT(--(H194:AB194)*($H$5:$AB$5))</f>
        <v>3938503.7100000009</v>
      </c>
      <c r="F194" s="19">
        <f t="shared" si="6"/>
        <v>1.2218243461092897E-2</v>
      </c>
      <c r="G194" s="28">
        <f t="shared" si="7"/>
        <v>5027031</v>
      </c>
      <c r="H194" s="28">
        <v>1334677</v>
      </c>
      <c r="I194" s="28"/>
      <c r="J194" s="28">
        <v>1532852</v>
      </c>
      <c r="K194" s="28">
        <v>941378</v>
      </c>
      <c r="L194" s="28">
        <v>5844</v>
      </c>
      <c r="M194" s="28">
        <v>1487</v>
      </c>
      <c r="N194" s="28">
        <v>452</v>
      </c>
      <c r="O194" s="28">
        <v>23031</v>
      </c>
      <c r="P194" s="28">
        <v>1241</v>
      </c>
      <c r="Q194" s="28">
        <v>261</v>
      </c>
      <c r="R194" s="28">
        <v>454289</v>
      </c>
      <c r="S194" s="28">
        <v>326534</v>
      </c>
      <c r="T194" s="28">
        <v>7739</v>
      </c>
      <c r="U194" s="28">
        <v>6009</v>
      </c>
      <c r="V194" s="28">
        <v>7</v>
      </c>
      <c r="W194" s="28"/>
      <c r="X194" s="28"/>
      <c r="Y194" s="28"/>
      <c r="Z194" s="28">
        <v>114673</v>
      </c>
      <c r="AA194" s="28">
        <v>20046</v>
      </c>
      <c r="AB194" s="28">
        <v>256511</v>
      </c>
      <c r="AC194" s="28">
        <v>5027031</v>
      </c>
      <c r="AD194" s="7"/>
    </row>
    <row r="195" spans="1:30" s="7" customFormat="1" ht="15" x14ac:dyDescent="0.25">
      <c r="A195" s="26">
        <v>135</v>
      </c>
      <c r="B195" s="26" t="s">
        <v>518</v>
      </c>
      <c r="C195" s="27">
        <v>20</v>
      </c>
      <c r="D195" s="27" t="s">
        <v>455</v>
      </c>
      <c r="E195" s="28" cm="1">
        <f t="array" ref="E195">SUMPRODUCT(--(H195:AB195)*($H$5:$AB$5))</f>
        <v>3269742.04</v>
      </c>
      <c r="F195" s="19">
        <f t="shared" si="6"/>
        <v>1.0143574118834724E-2</v>
      </c>
      <c r="G195" s="28">
        <f t="shared" si="7"/>
        <v>12848818</v>
      </c>
      <c r="H195" s="28"/>
      <c r="I195" s="28">
        <v>985554</v>
      </c>
      <c r="J195" s="28">
        <v>1241400</v>
      </c>
      <c r="K195" s="28"/>
      <c r="L195" s="28"/>
      <c r="M195" s="28"/>
      <c r="N195" s="28"/>
      <c r="O195" s="28"/>
      <c r="P195" s="28">
        <v>864</v>
      </c>
      <c r="Q195" s="28"/>
      <c r="R195" s="28"/>
      <c r="S195" s="28"/>
      <c r="T195" s="28"/>
      <c r="U195" s="28"/>
      <c r="V195" s="28"/>
      <c r="W195" s="28"/>
      <c r="X195" s="28"/>
      <c r="Y195" s="28">
        <v>10621000</v>
      </c>
      <c r="Z195" s="28"/>
      <c r="AA195" s="28"/>
      <c r="AB195" s="28"/>
      <c r="AC195" s="28">
        <v>12848818</v>
      </c>
      <c r="AD195"/>
    </row>
    <row r="196" spans="1:30" ht="15" x14ac:dyDescent="0.25">
      <c r="A196" s="42" t="s">
        <v>594</v>
      </c>
      <c r="B196" s="42"/>
      <c r="C196" s="42"/>
      <c r="D196" s="42"/>
      <c r="E196" s="43" cm="1">
        <f t="array" ref="E196">SUMPRODUCT(--(H196:AB196)*($H$5:$AB$5))</f>
        <v>7208245.75</v>
      </c>
      <c r="F196" s="44">
        <f t="shared" si="6"/>
        <v>2.2361817579927619E-2</v>
      </c>
      <c r="G196" s="43">
        <f t="shared" si="7"/>
        <v>17875849</v>
      </c>
      <c r="H196" s="43">
        <v>1334677</v>
      </c>
      <c r="I196" s="43">
        <v>985554</v>
      </c>
      <c r="J196" s="43">
        <v>2774252</v>
      </c>
      <c r="K196" s="43">
        <v>941378</v>
      </c>
      <c r="L196" s="43">
        <v>5844</v>
      </c>
      <c r="M196" s="43">
        <v>1487</v>
      </c>
      <c r="N196" s="43">
        <v>452</v>
      </c>
      <c r="O196" s="43">
        <v>23031</v>
      </c>
      <c r="P196" s="43">
        <v>2105</v>
      </c>
      <c r="Q196" s="43">
        <v>261</v>
      </c>
      <c r="R196" s="43">
        <v>454289</v>
      </c>
      <c r="S196" s="43">
        <v>326534</v>
      </c>
      <c r="T196" s="43">
        <v>7739</v>
      </c>
      <c r="U196" s="43">
        <v>6009</v>
      </c>
      <c r="V196" s="43">
        <v>7</v>
      </c>
      <c r="W196" s="43"/>
      <c r="X196" s="43"/>
      <c r="Y196" s="43">
        <v>10621000</v>
      </c>
      <c r="Z196" s="43">
        <v>114673</v>
      </c>
      <c r="AA196" s="43">
        <v>20046</v>
      </c>
      <c r="AB196" s="43">
        <v>256511</v>
      </c>
      <c r="AC196" s="43">
        <v>17875849</v>
      </c>
    </row>
    <row r="197" spans="1:30" ht="15" x14ac:dyDescent="0.25">
      <c r="A197" s="26">
        <v>137</v>
      </c>
      <c r="B197" s="26" t="s">
        <v>519</v>
      </c>
      <c r="C197" s="27">
        <v>20</v>
      </c>
      <c r="D197" s="27" t="s">
        <v>455</v>
      </c>
      <c r="E197" s="28" cm="1">
        <f t="array" ref="E197">SUMPRODUCT(--(H197:AB197)*($H$5:$AB$5))</f>
        <v>3486105.5</v>
      </c>
      <c r="F197" s="19">
        <f t="shared" si="6"/>
        <v>1.0814788779278559E-2</v>
      </c>
      <c r="G197" s="28">
        <f t="shared" si="7"/>
        <v>3738984</v>
      </c>
      <c r="H197" s="28">
        <v>2832130</v>
      </c>
      <c r="I197" s="28">
        <v>330466</v>
      </c>
      <c r="J197" s="28">
        <v>255220</v>
      </c>
      <c r="K197" s="28">
        <v>125678</v>
      </c>
      <c r="L197" s="28">
        <v>58062</v>
      </c>
      <c r="M197" s="28">
        <v>30</v>
      </c>
      <c r="N197" s="28">
        <v>25564</v>
      </c>
      <c r="O197" s="28">
        <v>40418</v>
      </c>
      <c r="P197" s="28">
        <v>1280</v>
      </c>
      <c r="Q197" s="28">
        <v>1680</v>
      </c>
      <c r="R197" s="28"/>
      <c r="S197" s="28">
        <v>5634</v>
      </c>
      <c r="T197" s="28">
        <v>37904</v>
      </c>
      <c r="U197" s="28">
        <v>5266</v>
      </c>
      <c r="V197" s="28">
        <v>2778</v>
      </c>
      <c r="W197" s="28">
        <v>140</v>
      </c>
      <c r="X197" s="28">
        <v>86</v>
      </c>
      <c r="Y197" s="28"/>
      <c r="Z197" s="28"/>
      <c r="AA197" s="28"/>
      <c r="AB197" s="28">
        <v>16648</v>
      </c>
      <c r="AC197" s="28">
        <v>3738984</v>
      </c>
    </row>
    <row r="198" spans="1:30" ht="15" x14ac:dyDescent="0.25">
      <c r="A198" s="42" t="s">
        <v>595</v>
      </c>
      <c r="B198" s="42"/>
      <c r="C198" s="42"/>
      <c r="D198" s="42"/>
      <c r="E198" s="43" cm="1">
        <f t="array" ref="E198">SUMPRODUCT(--(H198:AB198)*($H$5:$AB$5))</f>
        <v>3486105.5</v>
      </c>
      <c r="F198" s="44">
        <f t="shared" si="6"/>
        <v>1.0814788779278559E-2</v>
      </c>
      <c r="G198" s="43">
        <f t="shared" si="7"/>
        <v>3738984</v>
      </c>
      <c r="H198" s="43">
        <v>2832130</v>
      </c>
      <c r="I198" s="43">
        <v>330466</v>
      </c>
      <c r="J198" s="43">
        <v>255220</v>
      </c>
      <c r="K198" s="43">
        <v>125678</v>
      </c>
      <c r="L198" s="43">
        <v>58062</v>
      </c>
      <c r="M198" s="43">
        <v>30</v>
      </c>
      <c r="N198" s="43">
        <v>25564</v>
      </c>
      <c r="O198" s="43">
        <v>40418</v>
      </c>
      <c r="P198" s="43">
        <v>1280</v>
      </c>
      <c r="Q198" s="43">
        <v>1680</v>
      </c>
      <c r="R198" s="43"/>
      <c r="S198" s="43">
        <v>5634</v>
      </c>
      <c r="T198" s="43">
        <v>37904</v>
      </c>
      <c r="U198" s="43">
        <v>5266</v>
      </c>
      <c r="V198" s="43">
        <v>2778</v>
      </c>
      <c r="W198" s="43">
        <v>140</v>
      </c>
      <c r="X198" s="43">
        <v>86</v>
      </c>
      <c r="Y198" s="43"/>
      <c r="Z198" s="43"/>
      <c r="AA198" s="43"/>
      <c r="AB198" s="43">
        <v>16648</v>
      </c>
      <c r="AC198" s="43">
        <v>3738984</v>
      </c>
    </row>
    <row r="199" spans="1:30" ht="15" x14ac:dyDescent="0.25">
      <c r="A199" s="26">
        <v>141</v>
      </c>
      <c r="B199" s="26" t="s">
        <v>520</v>
      </c>
      <c r="C199" s="27">
        <v>5</v>
      </c>
      <c r="D199" s="27" t="s">
        <v>478</v>
      </c>
      <c r="E199" s="28" cm="1">
        <f t="array" ref="E199">SUMPRODUCT(--(H199:AB199)*($H$5:$AB$5))</f>
        <v>92549.37</v>
      </c>
      <c r="F199" s="19">
        <f t="shared" si="6"/>
        <v>2.8711176073280043E-4</v>
      </c>
      <c r="G199" s="28">
        <f t="shared" si="7"/>
        <v>109820</v>
      </c>
      <c r="H199" s="28">
        <v>68233</v>
      </c>
      <c r="I199" s="28">
        <v>3698</v>
      </c>
      <c r="J199" s="28">
        <v>33957</v>
      </c>
      <c r="K199" s="28">
        <v>1875</v>
      </c>
      <c r="L199" s="28">
        <v>178</v>
      </c>
      <c r="M199" s="28"/>
      <c r="N199" s="28">
        <v>191</v>
      </c>
      <c r="O199" s="28">
        <v>1481</v>
      </c>
      <c r="P199" s="28">
        <v>207</v>
      </c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>
        <v>109820</v>
      </c>
      <c r="AD199" s="7"/>
    </row>
    <row r="200" spans="1:30" s="7" customFormat="1" ht="15" x14ac:dyDescent="0.25">
      <c r="A200" s="26">
        <v>141</v>
      </c>
      <c r="B200" s="26" t="s">
        <v>520</v>
      </c>
      <c r="C200" s="27">
        <v>10</v>
      </c>
      <c r="D200" s="27" t="s">
        <v>454</v>
      </c>
      <c r="E200" s="28" cm="1">
        <f t="array" ref="E200">SUMPRODUCT(--(H200:AB200)*($H$5:$AB$5))</f>
        <v>4187965.99</v>
      </c>
      <c r="F200" s="19">
        <f t="shared" si="6"/>
        <v>1.2992139106705814E-2</v>
      </c>
      <c r="G200" s="28">
        <f t="shared" si="7"/>
        <v>4866327</v>
      </c>
      <c r="H200" s="28">
        <v>2891704</v>
      </c>
      <c r="I200" s="28">
        <v>406414</v>
      </c>
      <c r="J200" s="28">
        <v>1139771</v>
      </c>
      <c r="K200" s="28">
        <v>258036</v>
      </c>
      <c r="L200" s="28">
        <v>7682</v>
      </c>
      <c r="M200" s="28">
        <v>401</v>
      </c>
      <c r="N200" s="28">
        <v>315</v>
      </c>
      <c r="O200" s="28">
        <v>47913</v>
      </c>
      <c r="P200" s="28">
        <v>1137</v>
      </c>
      <c r="Q200" s="28">
        <v>966</v>
      </c>
      <c r="R200" s="28"/>
      <c r="S200" s="28">
        <v>4638</v>
      </c>
      <c r="T200" s="28">
        <v>23505</v>
      </c>
      <c r="U200" s="28">
        <v>8779</v>
      </c>
      <c r="V200" s="28">
        <v>500</v>
      </c>
      <c r="W200" s="28"/>
      <c r="X200" s="28"/>
      <c r="Y200" s="28"/>
      <c r="Z200" s="28"/>
      <c r="AA200" s="28"/>
      <c r="AB200" s="28">
        <v>74566</v>
      </c>
      <c r="AC200" s="28">
        <v>4866327</v>
      </c>
      <c r="AD200"/>
    </row>
    <row r="201" spans="1:30" ht="15" x14ac:dyDescent="0.25">
      <c r="A201" s="26">
        <v>141</v>
      </c>
      <c r="B201" s="26" t="s">
        <v>520</v>
      </c>
      <c r="C201" s="27">
        <v>20</v>
      </c>
      <c r="D201" s="27" t="s">
        <v>455</v>
      </c>
      <c r="E201" s="28" cm="1">
        <f t="array" ref="E201">SUMPRODUCT(--(H201:AB201)*($H$5:$AB$5))</f>
        <v>366984.86</v>
      </c>
      <c r="F201" s="19">
        <f t="shared" ref="F201:F216" si="8">+E201/$E$6</f>
        <v>1.1384806759557656E-3</v>
      </c>
      <c r="G201" s="28">
        <f t="shared" ref="G201:G217" si="9">SUM(H201:AB201)</f>
        <v>2278565</v>
      </c>
      <c r="H201" s="28">
        <v>526</v>
      </c>
      <c r="I201" s="28"/>
      <c r="J201" s="28"/>
      <c r="K201" s="28"/>
      <c r="L201" s="28"/>
      <c r="M201" s="28"/>
      <c r="N201" s="28"/>
      <c r="O201" s="28"/>
      <c r="P201" s="28"/>
      <c r="Q201" s="28"/>
      <c r="R201" s="28">
        <v>181</v>
      </c>
      <c r="S201" s="28"/>
      <c r="T201" s="28"/>
      <c r="U201" s="28">
        <v>1858</v>
      </c>
      <c r="V201" s="28"/>
      <c r="W201" s="28"/>
      <c r="X201" s="28"/>
      <c r="Y201" s="28">
        <v>2276000</v>
      </c>
      <c r="Z201" s="28"/>
      <c r="AA201" s="28"/>
      <c r="AB201" s="28"/>
      <c r="AC201" s="28">
        <v>2278565</v>
      </c>
      <c r="AD201" s="7"/>
    </row>
    <row r="202" spans="1:30" s="7" customFormat="1" ht="15" x14ac:dyDescent="0.25">
      <c r="A202" s="26">
        <v>141</v>
      </c>
      <c r="B202" s="26" t="s">
        <v>520</v>
      </c>
      <c r="C202" s="27">
        <v>90</v>
      </c>
      <c r="D202" s="27" t="s">
        <v>459</v>
      </c>
      <c r="E202" s="28" cm="1">
        <f t="array" ref="E202">SUMPRODUCT(--(H202:AB202)*($H$5:$AB$5))</f>
        <v>42434.100000000006</v>
      </c>
      <c r="F202" s="19">
        <f t="shared" si="8"/>
        <v>1.316414057287665E-4</v>
      </c>
      <c r="G202" s="28">
        <f t="shared" si="9"/>
        <v>43024</v>
      </c>
      <c r="H202" s="28">
        <v>40557</v>
      </c>
      <c r="I202" s="28">
        <v>1467</v>
      </c>
      <c r="J202" s="28">
        <v>983</v>
      </c>
      <c r="K202" s="28"/>
      <c r="L202" s="28"/>
      <c r="M202" s="28"/>
      <c r="N202" s="28"/>
      <c r="O202" s="28"/>
      <c r="P202" s="28"/>
      <c r="Q202" s="28"/>
      <c r="R202" s="28"/>
      <c r="S202" s="28"/>
      <c r="T202" s="28">
        <v>17</v>
      </c>
      <c r="U202" s="28"/>
      <c r="V202" s="28"/>
      <c r="W202" s="28"/>
      <c r="X202" s="28"/>
      <c r="Y202" s="28"/>
      <c r="Z202" s="28"/>
      <c r="AA202" s="28"/>
      <c r="AB202" s="28"/>
      <c r="AC202" s="28">
        <v>43024</v>
      </c>
      <c r="AD202"/>
    </row>
    <row r="203" spans="1:30" ht="15" x14ac:dyDescent="0.25">
      <c r="A203" s="26">
        <v>141</v>
      </c>
      <c r="B203" s="26" t="s">
        <v>520</v>
      </c>
      <c r="C203" s="27">
        <v>96</v>
      </c>
      <c r="D203" s="27" t="s">
        <v>456</v>
      </c>
      <c r="E203" s="28" cm="1">
        <f t="array" ref="E203">SUMPRODUCT(--(H203:AB203)*($H$5:$AB$5))</f>
        <v>1542224.36</v>
      </c>
      <c r="F203" s="19">
        <f t="shared" si="8"/>
        <v>4.7843734802799449E-3</v>
      </c>
      <c r="G203" s="28">
        <f t="shared" si="9"/>
        <v>1631978</v>
      </c>
      <c r="H203" s="28">
        <v>1256464</v>
      </c>
      <c r="I203" s="28">
        <v>228576</v>
      </c>
      <c r="J203" s="28">
        <v>99742</v>
      </c>
      <c r="K203" s="28">
        <v>6953</v>
      </c>
      <c r="L203" s="28">
        <v>2790</v>
      </c>
      <c r="M203" s="28"/>
      <c r="N203" s="28">
        <v>3249</v>
      </c>
      <c r="O203" s="28">
        <v>31181</v>
      </c>
      <c r="P203" s="28">
        <v>3023</v>
      </c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>
        <v>1631978</v>
      </c>
      <c r="AD203" s="7"/>
    </row>
    <row r="204" spans="1:30" s="7" customFormat="1" ht="15" x14ac:dyDescent="0.25">
      <c r="A204" s="42" t="s">
        <v>596</v>
      </c>
      <c r="B204" s="42"/>
      <c r="C204" s="42"/>
      <c r="D204" s="42"/>
      <c r="E204" s="43" cm="1">
        <f t="array" ref="E204">SUMPRODUCT(--(H204:AB204)*($H$5:$AB$5))</f>
        <v>6232158.6800000006</v>
      </c>
      <c r="F204" s="44">
        <f t="shared" si="8"/>
        <v>1.9333746429403092E-2</v>
      </c>
      <c r="G204" s="43">
        <f t="shared" si="9"/>
        <v>8929714</v>
      </c>
      <c r="H204" s="43">
        <v>4257484</v>
      </c>
      <c r="I204" s="43">
        <v>640155</v>
      </c>
      <c r="J204" s="43">
        <v>1274453</v>
      </c>
      <c r="K204" s="43">
        <v>266864</v>
      </c>
      <c r="L204" s="43">
        <v>10650</v>
      </c>
      <c r="M204" s="43">
        <v>401</v>
      </c>
      <c r="N204" s="43">
        <v>3755</v>
      </c>
      <c r="O204" s="43">
        <v>80575</v>
      </c>
      <c r="P204" s="43">
        <v>4367</v>
      </c>
      <c r="Q204" s="43">
        <v>966</v>
      </c>
      <c r="R204" s="43">
        <v>181</v>
      </c>
      <c r="S204" s="43">
        <v>4638</v>
      </c>
      <c r="T204" s="43">
        <v>23522</v>
      </c>
      <c r="U204" s="43">
        <v>10637</v>
      </c>
      <c r="V204" s="43">
        <v>500</v>
      </c>
      <c r="W204" s="43"/>
      <c r="X204" s="43"/>
      <c r="Y204" s="43">
        <v>2276000</v>
      </c>
      <c r="Z204" s="43"/>
      <c r="AA204" s="43"/>
      <c r="AB204" s="43">
        <v>74566</v>
      </c>
      <c r="AC204" s="43">
        <v>8929714</v>
      </c>
      <c r="AD204"/>
    </row>
    <row r="205" spans="1:30" ht="15" x14ac:dyDescent="0.25">
      <c r="A205" s="26">
        <v>143</v>
      </c>
      <c r="B205" s="26" t="s">
        <v>521</v>
      </c>
      <c r="C205" s="27">
        <v>96</v>
      </c>
      <c r="D205" s="27" t="s">
        <v>456</v>
      </c>
      <c r="E205" s="28" cm="1">
        <f t="array" ref="E205">SUMPRODUCT(--(H205:AB205)*($H$5:$AB$5))</f>
        <v>2813973.38</v>
      </c>
      <c r="F205" s="19">
        <f t="shared" si="8"/>
        <v>8.7296634411128862E-3</v>
      </c>
      <c r="G205" s="28">
        <f t="shared" si="9"/>
        <v>3006912</v>
      </c>
      <c r="H205" s="28">
        <v>2410688</v>
      </c>
      <c r="I205" s="28">
        <v>224776</v>
      </c>
      <c r="J205" s="28">
        <v>265432</v>
      </c>
      <c r="K205" s="28">
        <v>1843</v>
      </c>
      <c r="L205" s="28">
        <v>3097</v>
      </c>
      <c r="M205" s="28">
        <v>63</v>
      </c>
      <c r="N205" s="28">
        <v>487</v>
      </c>
      <c r="O205" s="28">
        <v>97428</v>
      </c>
      <c r="P205" s="28">
        <v>3098</v>
      </c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>
        <v>3006912</v>
      </c>
    </row>
    <row r="206" spans="1:30" ht="15" x14ac:dyDescent="0.25">
      <c r="A206" s="42" t="s">
        <v>597</v>
      </c>
      <c r="B206" s="42"/>
      <c r="C206" s="42"/>
      <c r="D206" s="42"/>
      <c r="E206" s="43" cm="1">
        <f t="array" ref="E206">SUMPRODUCT(--(H206:AB206)*($H$5:$AB$5))</f>
        <v>2813973.38</v>
      </c>
      <c r="F206" s="44">
        <f t="shared" si="8"/>
        <v>8.7296634411128862E-3</v>
      </c>
      <c r="G206" s="43">
        <f t="shared" si="9"/>
        <v>3006912</v>
      </c>
      <c r="H206" s="43">
        <v>2410688</v>
      </c>
      <c r="I206" s="43">
        <v>224776</v>
      </c>
      <c r="J206" s="43">
        <v>265432</v>
      </c>
      <c r="K206" s="43">
        <v>1843</v>
      </c>
      <c r="L206" s="43">
        <v>3097</v>
      </c>
      <c r="M206" s="43">
        <v>63</v>
      </c>
      <c r="N206" s="43">
        <v>487</v>
      </c>
      <c r="O206" s="43">
        <v>97428</v>
      </c>
      <c r="P206" s="43">
        <v>3098</v>
      </c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>
        <v>3006912</v>
      </c>
      <c r="AD206" s="7"/>
    </row>
    <row r="207" spans="1:30" s="7" customFormat="1" ht="15" x14ac:dyDescent="0.25">
      <c r="A207" s="26">
        <v>145</v>
      </c>
      <c r="B207" s="26" t="s">
        <v>522</v>
      </c>
      <c r="C207" s="27">
        <v>96</v>
      </c>
      <c r="D207" s="27" t="s">
        <v>456</v>
      </c>
      <c r="E207" s="28" cm="1">
        <f t="array" ref="E207">SUMPRODUCT(--(H207:AB207)*($H$5:$AB$5))</f>
        <v>158193.01999999999</v>
      </c>
      <c r="F207" s="19">
        <f t="shared" si="8"/>
        <v>4.9075511273430719E-4</v>
      </c>
      <c r="G207" s="28">
        <f t="shared" si="9"/>
        <v>277343</v>
      </c>
      <c r="H207" s="28">
        <v>19409</v>
      </c>
      <c r="I207" s="28">
        <v>11068</v>
      </c>
      <c r="J207" s="28">
        <v>64341</v>
      </c>
      <c r="K207" s="28"/>
      <c r="L207" s="28"/>
      <c r="M207" s="28"/>
      <c r="N207" s="28"/>
      <c r="O207" s="28">
        <v>180737</v>
      </c>
      <c r="P207" s="28">
        <v>1764</v>
      </c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>
        <v>24</v>
      </c>
      <c r="AB207" s="28"/>
      <c r="AC207" s="28">
        <v>277343</v>
      </c>
      <c r="AD207"/>
    </row>
    <row r="208" spans="1:30" ht="15" x14ac:dyDescent="0.25">
      <c r="A208" s="42" t="s">
        <v>598</v>
      </c>
      <c r="B208" s="42"/>
      <c r="C208" s="42"/>
      <c r="D208" s="42"/>
      <c r="E208" s="43" cm="1">
        <f t="array" ref="E208">SUMPRODUCT(--(H208:AB208)*($H$5:$AB$5))</f>
        <v>158193.01999999999</v>
      </c>
      <c r="F208" s="44">
        <f t="shared" si="8"/>
        <v>4.9075511273430719E-4</v>
      </c>
      <c r="G208" s="43">
        <f t="shared" si="9"/>
        <v>277343</v>
      </c>
      <c r="H208" s="43">
        <v>19409</v>
      </c>
      <c r="I208" s="43">
        <v>11068</v>
      </c>
      <c r="J208" s="43">
        <v>64341</v>
      </c>
      <c r="K208" s="43"/>
      <c r="L208" s="43"/>
      <c r="M208" s="43"/>
      <c r="N208" s="43"/>
      <c r="O208" s="43">
        <v>180737</v>
      </c>
      <c r="P208" s="43">
        <v>1764</v>
      </c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>
        <v>24</v>
      </c>
      <c r="AB208" s="43"/>
      <c r="AC208" s="43">
        <v>277343</v>
      </c>
    </row>
    <row r="209" spans="1:30" ht="15" x14ac:dyDescent="0.25">
      <c r="A209" s="26">
        <v>147</v>
      </c>
      <c r="B209" s="26" t="s">
        <v>523</v>
      </c>
      <c r="C209" s="27">
        <v>90</v>
      </c>
      <c r="D209" s="27" t="s">
        <v>459</v>
      </c>
      <c r="E209" s="28" cm="1">
        <f t="array" ref="E209">SUMPRODUCT(--(H209:AB209)*($H$5:$AB$5))</f>
        <v>87946.41</v>
      </c>
      <c r="F209" s="19">
        <f t="shared" si="8"/>
        <v>2.7283220431677458E-4</v>
      </c>
      <c r="G209" s="28">
        <f t="shared" si="9"/>
        <v>91957</v>
      </c>
      <c r="H209" s="28">
        <v>83377</v>
      </c>
      <c r="I209" s="28">
        <v>380</v>
      </c>
      <c r="J209" s="28">
        <v>852</v>
      </c>
      <c r="K209" s="28"/>
      <c r="L209" s="28"/>
      <c r="M209" s="28"/>
      <c r="N209" s="28"/>
      <c r="O209" s="28">
        <v>7317</v>
      </c>
      <c r="P209" s="28"/>
      <c r="Q209" s="28"/>
      <c r="R209" s="28"/>
      <c r="S209" s="28">
        <v>4</v>
      </c>
      <c r="T209" s="28">
        <v>16</v>
      </c>
      <c r="U209" s="28"/>
      <c r="V209" s="28"/>
      <c r="W209" s="28">
        <v>11</v>
      </c>
      <c r="X209" s="28"/>
      <c r="Y209" s="28"/>
      <c r="Z209" s="28"/>
      <c r="AA209" s="28"/>
      <c r="AB209" s="28"/>
      <c r="AC209" s="28">
        <v>91957</v>
      </c>
    </row>
    <row r="210" spans="1:30" ht="15" x14ac:dyDescent="0.25">
      <c r="A210" s="26">
        <v>147</v>
      </c>
      <c r="B210" s="26" t="s">
        <v>523</v>
      </c>
      <c r="C210" s="27">
        <v>96</v>
      </c>
      <c r="D210" s="27" t="s">
        <v>456</v>
      </c>
      <c r="E210" s="28" cm="1">
        <f t="array" ref="E210">SUMPRODUCT(--(H210:AB210)*($H$5:$AB$5))</f>
        <v>445444.35000000003</v>
      </c>
      <c r="F210" s="19">
        <f t="shared" si="8"/>
        <v>1.3818820337402385E-3</v>
      </c>
      <c r="G210" s="28">
        <f t="shared" si="9"/>
        <v>469419</v>
      </c>
      <c r="H210" s="28">
        <v>400578</v>
      </c>
      <c r="I210" s="28">
        <v>21170</v>
      </c>
      <c r="J210" s="28">
        <v>33129</v>
      </c>
      <c r="K210" s="28">
        <v>336</v>
      </c>
      <c r="L210" s="28">
        <v>368</v>
      </c>
      <c r="M210" s="28"/>
      <c r="N210" s="28">
        <v>375</v>
      </c>
      <c r="O210" s="28">
        <v>12513</v>
      </c>
      <c r="P210" s="28">
        <v>950</v>
      </c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>
        <v>469419</v>
      </c>
      <c r="AD210" s="7"/>
    </row>
    <row r="211" spans="1:30" s="7" customFormat="1" ht="15" x14ac:dyDescent="0.25">
      <c r="A211" s="42" t="s">
        <v>599</v>
      </c>
      <c r="B211" s="42"/>
      <c r="C211" s="42"/>
      <c r="D211" s="42"/>
      <c r="E211" s="43" cm="1">
        <f t="array" ref="E211">SUMPRODUCT(--(H211:AB211)*($H$5:$AB$5))</f>
        <v>533390.75999999989</v>
      </c>
      <c r="F211" s="44">
        <f t="shared" si="8"/>
        <v>1.6547142380570127E-3</v>
      </c>
      <c r="G211" s="43">
        <f t="shared" si="9"/>
        <v>561376</v>
      </c>
      <c r="H211" s="43">
        <v>483955</v>
      </c>
      <c r="I211" s="43">
        <v>21550</v>
      </c>
      <c r="J211" s="43">
        <v>33981</v>
      </c>
      <c r="K211" s="43">
        <v>336</v>
      </c>
      <c r="L211" s="43">
        <v>368</v>
      </c>
      <c r="M211" s="43"/>
      <c r="N211" s="43">
        <v>375</v>
      </c>
      <c r="O211" s="43">
        <v>19830</v>
      </c>
      <c r="P211" s="43">
        <v>950</v>
      </c>
      <c r="Q211" s="43"/>
      <c r="R211" s="43"/>
      <c r="S211" s="43">
        <v>4</v>
      </c>
      <c r="T211" s="43">
        <v>16</v>
      </c>
      <c r="U211" s="43"/>
      <c r="V211" s="43"/>
      <c r="W211" s="43">
        <v>11</v>
      </c>
      <c r="X211" s="43"/>
      <c r="Y211" s="43"/>
      <c r="Z211" s="43"/>
      <c r="AA211" s="43"/>
      <c r="AB211" s="43"/>
      <c r="AC211" s="43">
        <v>561376</v>
      </c>
      <c r="AD211"/>
    </row>
    <row r="212" spans="1:30" ht="15" x14ac:dyDescent="0.25">
      <c r="A212" s="26">
        <v>149</v>
      </c>
      <c r="B212" s="26" t="s">
        <v>524</v>
      </c>
      <c r="C212" s="27">
        <v>10</v>
      </c>
      <c r="D212" s="27" t="s">
        <v>454</v>
      </c>
      <c r="E212" s="28" cm="1">
        <f t="array" ref="E212">SUMPRODUCT(--(H212:AB212)*($H$5:$AB$5))</f>
        <v>3497718.1400000006</v>
      </c>
      <c r="F212" s="19">
        <f t="shared" si="8"/>
        <v>1.0850814151651773E-2</v>
      </c>
      <c r="G212" s="28">
        <f t="shared" si="9"/>
        <v>4066858</v>
      </c>
      <c r="H212" s="28">
        <v>2148861</v>
      </c>
      <c r="I212" s="28">
        <v>421572</v>
      </c>
      <c r="J212" s="28">
        <v>840999</v>
      </c>
      <c r="K212" s="28">
        <v>197999</v>
      </c>
      <c r="L212" s="28">
        <v>40407</v>
      </c>
      <c r="M212" s="28">
        <v>1812</v>
      </c>
      <c r="N212" s="28">
        <v>1277</v>
      </c>
      <c r="O212" s="28">
        <v>104195</v>
      </c>
      <c r="P212" s="28">
        <v>695</v>
      </c>
      <c r="Q212" s="28">
        <v>14488</v>
      </c>
      <c r="R212" s="28">
        <v>64</v>
      </c>
      <c r="S212" s="28">
        <v>10870</v>
      </c>
      <c r="T212" s="28">
        <v>155203</v>
      </c>
      <c r="U212" s="28">
        <v>21971</v>
      </c>
      <c r="V212" s="28">
        <v>42883</v>
      </c>
      <c r="W212" s="28">
        <v>10061</v>
      </c>
      <c r="X212" s="28">
        <v>870</v>
      </c>
      <c r="Y212" s="28"/>
      <c r="Z212" s="28">
        <v>52631</v>
      </c>
      <c r="AA212" s="28"/>
      <c r="AB212" s="28"/>
      <c r="AC212" s="28">
        <v>4066858</v>
      </c>
    </row>
    <row r="213" spans="1:30" ht="15" x14ac:dyDescent="0.25">
      <c r="A213" s="26">
        <v>149</v>
      </c>
      <c r="B213" s="26" t="s">
        <v>524</v>
      </c>
      <c r="C213" s="27">
        <v>20</v>
      </c>
      <c r="D213" s="27" t="s">
        <v>455</v>
      </c>
      <c r="E213" s="28" cm="1">
        <f t="array" ref="E213">SUMPRODUCT(--(H213:AB213)*($H$5:$AB$5))</f>
        <v>11532172.040000001</v>
      </c>
      <c r="F213" s="19">
        <f t="shared" si="8"/>
        <v>3.5775740229003955E-2</v>
      </c>
      <c r="G213" s="28">
        <f t="shared" si="9"/>
        <v>23779010</v>
      </c>
      <c r="H213" s="28">
        <v>6233405</v>
      </c>
      <c r="I213" s="28">
        <v>936353</v>
      </c>
      <c r="J213" s="28">
        <v>2228876</v>
      </c>
      <c r="K213" s="28">
        <v>344124</v>
      </c>
      <c r="L213" s="28">
        <v>98087</v>
      </c>
      <c r="M213" s="28">
        <v>5844</v>
      </c>
      <c r="N213" s="28">
        <v>2466</v>
      </c>
      <c r="O213" s="28">
        <v>232323</v>
      </c>
      <c r="P213" s="28">
        <v>757</v>
      </c>
      <c r="Q213" s="28">
        <v>42879</v>
      </c>
      <c r="R213" s="28">
        <v>64</v>
      </c>
      <c r="S213" s="28">
        <v>76500</v>
      </c>
      <c r="T213" s="28">
        <v>307392</v>
      </c>
      <c r="U213" s="28">
        <v>45812</v>
      </c>
      <c r="V213" s="28">
        <v>124397</v>
      </c>
      <c r="W213" s="28">
        <v>19620</v>
      </c>
      <c r="X213" s="28">
        <v>4481</v>
      </c>
      <c r="Y213" s="28">
        <v>12978000</v>
      </c>
      <c r="Z213" s="28">
        <v>97630</v>
      </c>
      <c r="AA213" s="28"/>
      <c r="AB213" s="28"/>
      <c r="AC213" s="28">
        <v>23779010</v>
      </c>
    </row>
    <row r="214" spans="1:30" ht="15" x14ac:dyDescent="0.25">
      <c r="A214" s="26">
        <v>149</v>
      </c>
      <c r="B214" s="26" t="s">
        <v>524</v>
      </c>
      <c r="C214" s="27">
        <v>96</v>
      </c>
      <c r="D214" s="27" t="s">
        <v>456</v>
      </c>
      <c r="E214" s="28" cm="1">
        <f t="array" ref="E214">SUMPRODUCT(--(H214:AB214)*($H$5:$AB$5))</f>
        <v>1670113.11</v>
      </c>
      <c r="F214" s="19">
        <f t="shared" si="8"/>
        <v>5.1811170150054316E-3</v>
      </c>
      <c r="G214" s="28">
        <f t="shared" si="9"/>
        <v>1827410</v>
      </c>
      <c r="H214" s="28">
        <v>1323892</v>
      </c>
      <c r="I214" s="28">
        <v>215189</v>
      </c>
      <c r="J214" s="28">
        <v>142064</v>
      </c>
      <c r="K214" s="28">
        <v>10512</v>
      </c>
      <c r="L214" s="28">
        <v>27828</v>
      </c>
      <c r="M214" s="28">
        <v>57</v>
      </c>
      <c r="N214" s="28">
        <v>15389</v>
      </c>
      <c r="O214" s="28">
        <v>90423</v>
      </c>
      <c r="P214" s="28">
        <v>2056</v>
      </c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>
        <v>1827410</v>
      </c>
    </row>
    <row r="215" spans="1:30" ht="15" x14ac:dyDescent="0.25">
      <c r="A215" s="42" t="s">
        <v>600</v>
      </c>
      <c r="B215" s="42"/>
      <c r="C215" s="42"/>
      <c r="D215" s="42"/>
      <c r="E215" s="43" cm="1">
        <f t="array" ref="E215">SUMPRODUCT(--(H215:AB215)*($H$5:$AB$5))</f>
        <v>16700003.289999999</v>
      </c>
      <c r="F215" s="44">
        <f t="shared" si="8"/>
        <v>5.1807671395661149E-2</v>
      </c>
      <c r="G215" s="43">
        <f t="shared" si="9"/>
        <v>29673278</v>
      </c>
      <c r="H215" s="43">
        <v>9706158</v>
      </c>
      <c r="I215" s="43">
        <v>1573114</v>
      </c>
      <c r="J215" s="43">
        <v>3211939</v>
      </c>
      <c r="K215" s="43">
        <v>552635</v>
      </c>
      <c r="L215" s="43">
        <v>166322</v>
      </c>
      <c r="M215" s="43">
        <v>7713</v>
      </c>
      <c r="N215" s="43">
        <v>19132</v>
      </c>
      <c r="O215" s="43">
        <v>426941</v>
      </c>
      <c r="P215" s="43">
        <v>3508</v>
      </c>
      <c r="Q215" s="43">
        <v>57367</v>
      </c>
      <c r="R215" s="43">
        <v>128</v>
      </c>
      <c r="S215" s="43">
        <v>87370</v>
      </c>
      <c r="T215" s="43">
        <v>462595</v>
      </c>
      <c r="U215" s="43">
        <v>67783</v>
      </c>
      <c r="V215" s="43">
        <v>167280</v>
      </c>
      <c r="W215" s="43">
        <v>29681</v>
      </c>
      <c r="X215" s="43">
        <v>5351</v>
      </c>
      <c r="Y215" s="43">
        <v>12978000</v>
      </c>
      <c r="Z215" s="43">
        <v>150261</v>
      </c>
      <c r="AA215" s="43"/>
      <c r="AB215" s="43"/>
      <c r="AC215" s="43">
        <v>29673278</v>
      </c>
    </row>
    <row r="216" spans="1:30" ht="15" x14ac:dyDescent="0.25">
      <c r="A216" s="26">
        <v>139</v>
      </c>
      <c r="B216" s="26" t="s">
        <v>525</v>
      </c>
      <c r="C216" s="27">
        <v>5</v>
      </c>
      <c r="D216" s="27" t="s">
        <v>478</v>
      </c>
      <c r="E216" s="28" cm="1">
        <f t="array" ref="E216">SUMPRODUCT(--(H216:AB216)*($H$5:$AB$5))</f>
        <v>0.71</v>
      </c>
      <c r="F216" s="19">
        <f t="shared" si="8"/>
        <v>2.2026011643330289E-9</v>
      </c>
      <c r="G216" s="28">
        <f t="shared" si="9"/>
        <v>1</v>
      </c>
      <c r="H216" s="28"/>
      <c r="I216" s="28"/>
      <c r="J216" s="28"/>
      <c r="K216" s="28"/>
      <c r="L216" s="28"/>
      <c r="M216" s="28"/>
      <c r="N216" s="28"/>
      <c r="O216" s="28"/>
      <c r="P216" s="28">
        <v>1</v>
      </c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>
        <v>1</v>
      </c>
    </row>
    <row r="217" spans="1:30" ht="15" x14ac:dyDescent="0.25">
      <c r="A217" s="42" t="s">
        <v>601</v>
      </c>
      <c r="B217" s="42"/>
      <c r="C217" s="42"/>
      <c r="D217" s="42"/>
      <c r="E217" s="43" cm="1">
        <f t="array" ref="E217">SUMPRODUCT(--(H217:AB217)*($H$5:$AB$5))</f>
        <v>0.71</v>
      </c>
      <c r="F217" s="44">
        <f t="shared" ref="F217:F218" si="10">+E217/$E$6</f>
        <v>2.2026011643330289E-9</v>
      </c>
      <c r="G217" s="43">
        <f t="shared" si="9"/>
        <v>1</v>
      </c>
      <c r="H217" s="43"/>
      <c r="I217" s="43"/>
      <c r="J217" s="43"/>
      <c r="K217" s="43"/>
      <c r="L217" s="43"/>
      <c r="M217" s="43"/>
      <c r="N217" s="43"/>
      <c r="O217" s="43"/>
      <c r="P217" s="43">
        <v>1</v>
      </c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>
        <v>1</v>
      </c>
    </row>
    <row r="218" spans="1:30" ht="15" x14ac:dyDescent="0.25">
      <c r="D218" s="45" t="s">
        <v>32</v>
      </c>
      <c r="E218" s="43">
        <f>SUM(E8:E217)/2</f>
        <v>322346147.58999979</v>
      </c>
      <c r="F218" s="44">
        <f t="shared" si="10"/>
        <v>1</v>
      </c>
      <c r="G218" s="43">
        <f>SUM(G8:G217)/2</f>
        <v>421552913</v>
      </c>
      <c r="H218" s="43">
        <f t="shared" ref="H218:AC218" si="11">SUM(H8:H217)/2</f>
        <v>175337044</v>
      </c>
      <c r="I218" s="43">
        <f t="shared" si="11"/>
        <v>32796846</v>
      </c>
      <c r="J218" s="43">
        <f t="shared" si="11"/>
        <v>61554937</v>
      </c>
      <c r="K218" s="43">
        <f t="shared" si="11"/>
        <v>27040638</v>
      </c>
      <c r="L218" s="43">
        <f t="shared" si="11"/>
        <v>2670540</v>
      </c>
      <c r="M218" s="43">
        <f t="shared" si="11"/>
        <v>253038</v>
      </c>
      <c r="N218" s="43">
        <f t="shared" si="11"/>
        <v>1305724</v>
      </c>
      <c r="O218" s="43">
        <f t="shared" si="11"/>
        <v>7613596</v>
      </c>
      <c r="P218" s="43">
        <f t="shared" si="11"/>
        <v>321125</v>
      </c>
      <c r="Q218" s="43">
        <f t="shared" si="11"/>
        <v>342625</v>
      </c>
      <c r="R218" s="43">
        <f t="shared" si="11"/>
        <v>8754068</v>
      </c>
      <c r="S218" s="43">
        <f t="shared" si="11"/>
        <v>13095609</v>
      </c>
      <c r="T218" s="43">
        <f t="shared" si="11"/>
        <v>6800028</v>
      </c>
      <c r="U218" s="43">
        <f t="shared" si="11"/>
        <v>1122158</v>
      </c>
      <c r="V218" s="43">
        <f t="shared" si="11"/>
        <v>893021</v>
      </c>
      <c r="W218" s="43">
        <f t="shared" si="11"/>
        <v>272698</v>
      </c>
      <c r="X218" s="43">
        <f t="shared" si="11"/>
        <v>21781</v>
      </c>
      <c r="Y218" s="43">
        <f t="shared" si="11"/>
        <v>68411000</v>
      </c>
      <c r="Z218" s="43">
        <f t="shared" si="11"/>
        <v>4863792</v>
      </c>
      <c r="AA218" s="43">
        <f t="shared" si="11"/>
        <v>576723</v>
      </c>
      <c r="AB218" s="43">
        <f t="shared" si="11"/>
        <v>7505922</v>
      </c>
      <c r="AC218" s="43">
        <f t="shared" si="11"/>
        <v>421552913</v>
      </c>
    </row>
  </sheetData>
  <autoFilter ref="A7:AC218" xr:uid="{FB0E1673-6BCA-48DD-9506-1EBB756A983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26BD-6704-4E59-8E75-E771FDD702D4}">
  <dimension ref="A1:B13"/>
  <sheetViews>
    <sheetView showGridLines="0" workbookViewId="0">
      <selection activeCell="G32" sqref="G32"/>
    </sheetView>
  </sheetViews>
  <sheetFormatPr defaultRowHeight="14.25" x14ac:dyDescent="0.2"/>
  <cols>
    <col min="1" max="1" width="22.375" bestFit="1" customWidth="1"/>
    <col min="2" max="2" width="7.5" bestFit="1" customWidth="1"/>
    <col min="8" max="8" width="10.875" customWidth="1"/>
    <col min="9" max="9" width="12.5" customWidth="1"/>
    <col min="10" max="10" width="12.875" customWidth="1"/>
    <col min="11" max="11" width="20.75" bestFit="1" customWidth="1"/>
    <col min="13" max="13" width="12.625" bestFit="1" customWidth="1"/>
    <col min="14" max="14" width="20.75" bestFit="1" customWidth="1"/>
    <col min="15" max="15" width="17.375" bestFit="1" customWidth="1"/>
  </cols>
  <sheetData>
    <row r="1" spans="1:2" ht="15" x14ac:dyDescent="0.25">
      <c r="A1" s="46" t="s">
        <v>526</v>
      </c>
    </row>
    <row r="3" spans="1:2" ht="15" x14ac:dyDescent="0.2">
      <c r="A3" s="47"/>
      <c r="B3" s="48">
        <v>2021</v>
      </c>
    </row>
    <row r="4" spans="1:2" ht="15" x14ac:dyDescent="0.2">
      <c r="A4" s="49" t="s">
        <v>527</v>
      </c>
      <c r="B4" s="48" t="s">
        <v>528</v>
      </c>
    </row>
    <row r="5" spans="1:2" x14ac:dyDescent="0.2">
      <c r="A5" s="50" t="s">
        <v>529</v>
      </c>
      <c r="B5" s="27">
        <v>181</v>
      </c>
    </row>
    <row r="6" spans="1:2" x14ac:dyDescent="0.2">
      <c r="A6" s="50" t="s">
        <v>530</v>
      </c>
      <c r="B6" s="51">
        <v>242</v>
      </c>
    </row>
    <row r="7" spans="1:2" ht="15" x14ac:dyDescent="0.25">
      <c r="A7" s="52" t="s">
        <v>531</v>
      </c>
      <c r="B7" s="53">
        <f>SUM(B5:B6)</f>
        <v>423</v>
      </c>
    </row>
    <row r="9" spans="1:2" ht="15" x14ac:dyDescent="0.2">
      <c r="A9" s="47"/>
      <c r="B9" s="48">
        <v>2020</v>
      </c>
    </row>
    <row r="10" spans="1:2" ht="15" x14ac:dyDescent="0.2">
      <c r="A10" s="49" t="s">
        <v>527</v>
      </c>
      <c r="B10" s="48" t="s">
        <v>528</v>
      </c>
    </row>
    <row r="11" spans="1:2" x14ac:dyDescent="0.2">
      <c r="A11" s="50" t="s">
        <v>529</v>
      </c>
      <c r="B11" s="27">
        <v>176</v>
      </c>
    </row>
    <row r="12" spans="1:2" x14ac:dyDescent="0.2">
      <c r="A12" s="50" t="s">
        <v>530</v>
      </c>
      <c r="B12" s="51">
        <v>245</v>
      </c>
    </row>
    <row r="13" spans="1:2" ht="15" x14ac:dyDescent="0.25">
      <c r="A13" s="52" t="s">
        <v>531</v>
      </c>
      <c r="B13" s="53">
        <f>SUM(B11:B12)</f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3D9D-2A05-4478-B32D-F5A7E0E9F792}">
  <dimension ref="A1:F26"/>
  <sheetViews>
    <sheetView showGridLines="0" workbookViewId="0">
      <pane ySplit="3" topLeftCell="A4" activePane="bottomLeft" state="frozen"/>
      <selection pane="bottomLeft" activeCell="B2" sqref="B2"/>
    </sheetView>
  </sheetViews>
  <sheetFormatPr defaultRowHeight="14.25" x14ac:dyDescent="0.2"/>
  <cols>
    <col min="2" max="2" width="14.25" customWidth="1"/>
    <col min="3" max="4" width="10.875" bestFit="1" customWidth="1"/>
    <col min="5" max="5" width="17.625" customWidth="1"/>
    <col min="6" max="6" width="21.25" customWidth="1"/>
    <col min="8" max="8" width="8.625" customWidth="1"/>
    <col min="9" max="9" width="14.25" customWidth="1"/>
    <col min="10" max="11" width="10.875" bestFit="1" customWidth="1"/>
    <col min="12" max="12" width="17.5" bestFit="1" customWidth="1"/>
    <col min="13" max="13" width="19.75" bestFit="1" customWidth="1"/>
    <col min="14" max="15" width="21" customWidth="1"/>
  </cols>
  <sheetData>
    <row r="1" spans="1:6" ht="15" x14ac:dyDescent="0.2">
      <c r="A1" s="25" t="s">
        <v>532</v>
      </c>
    </row>
    <row r="3" spans="1:6" ht="30" x14ac:dyDescent="0.25">
      <c r="A3" s="54" t="s">
        <v>2</v>
      </c>
      <c r="B3" s="55" t="s">
        <v>3</v>
      </c>
      <c r="C3" s="56" t="s">
        <v>450</v>
      </c>
      <c r="D3" s="56" t="s">
        <v>533</v>
      </c>
      <c r="E3" s="57" t="s">
        <v>534</v>
      </c>
      <c r="F3" s="58" t="s">
        <v>535</v>
      </c>
    </row>
    <row r="4" spans="1:6" x14ac:dyDescent="0.2">
      <c r="A4">
        <v>1</v>
      </c>
      <c r="B4" t="s">
        <v>11</v>
      </c>
      <c r="C4" s="2">
        <v>175337044</v>
      </c>
      <c r="D4" s="2">
        <v>175337044</v>
      </c>
      <c r="E4" s="2">
        <v>31866691</v>
      </c>
      <c r="F4" s="2">
        <v>143470353</v>
      </c>
    </row>
    <row r="5" spans="1:6" x14ac:dyDescent="0.2">
      <c r="A5">
        <v>2</v>
      </c>
      <c r="B5" t="s">
        <v>12</v>
      </c>
      <c r="C5" s="2">
        <v>32796846</v>
      </c>
      <c r="D5" s="2">
        <v>29517165</v>
      </c>
      <c r="E5" s="2">
        <v>5077512</v>
      </c>
      <c r="F5" s="2">
        <v>27719334</v>
      </c>
    </row>
    <row r="6" spans="1:6" x14ac:dyDescent="0.2">
      <c r="A6">
        <v>3</v>
      </c>
      <c r="B6" t="s">
        <v>13</v>
      </c>
      <c r="C6" s="2">
        <v>61554937</v>
      </c>
      <c r="D6" s="2">
        <v>33855216</v>
      </c>
      <c r="E6" s="2">
        <v>4602616</v>
      </c>
      <c r="F6" s="2">
        <v>56952321</v>
      </c>
    </row>
    <row r="7" spans="1:6" x14ac:dyDescent="0.2">
      <c r="A7">
        <v>5</v>
      </c>
      <c r="B7" t="s">
        <v>16</v>
      </c>
      <c r="C7" s="2">
        <v>27040638</v>
      </c>
      <c r="D7" s="2">
        <v>18117222</v>
      </c>
      <c r="E7" s="2">
        <v>215576</v>
      </c>
      <c r="F7" s="2">
        <v>26825062</v>
      </c>
    </row>
    <row r="8" spans="1:6" x14ac:dyDescent="0.2">
      <c r="A8">
        <v>6</v>
      </c>
      <c r="B8" t="s">
        <v>25</v>
      </c>
      <c r="C8" s="2">
        <v>2670540</v>
      </c>
      <c r="D8" s="2">
        <v>1468803</v>
      </c>
      <c r="E8" s="2">
        <v>314032</v>
      </c>
      <c r="F8" s="2">
        <v>2356508</v>
      </c>
    </row>
    <row r="9" spans="1:6" x14ac:dyDescent="0.2">
      <c r="A9">
        <v>7</v>
      </c>
      <c r="B9" t="s">
        <v>28</v>
      </c>
      <c r="C9" s="2">
        <v>253038</v>
      </c>
      <c r="D9" s="2">
        <v>129057</v>
      </c>
      <c r="E9" s="2">
        <v>3379</v>
      </c>
      <c r="F9" s="2">
        <v>249659</v>
      </c>
    </row>
    <row r="10" spans="1:6" x14ac:dyDescent="0.2">
      <c r="A10">
        <v>8</v>
      </c>
      <c r="B10" t="s">
        <v>24</v>
      </c>
      <c r="C10" s="2">
        <v>1305724</v>
      </c>
      <c r="D10" s="2">
        <v>378662</v>
      </c>
      <c r="E10" s="2">
        <v>178576</v>
      </c>
      <c r="F10" s="2">
        <v>1127148</v>
      </c>
    </row>
    <row r="11" spans="1:6" x14ac:dyDescent="0.2">
      <c r="A11">
        <v>9</v>
      </c>
      <c r="B11" t="s">
        <v>14</v>
      </c>
      <c r="C11" s="2">
        <v>7613596</v>
      </c>
      <c r="D11" s="2">
        <v>3882956</v>
      </c>
      <c r="E11" s="2">
        <v>2958146</v>
      </c>
      <c r="F11" s="2">
        <v>4655450</v>
      </c>
    </row>
    <row r="12" spans="1:6" x14ac:dyDescent="0.2">
      <c r="A12">
        <v>13</v>
      </c>
      <c r="B12" t="s">
        <v>15</v>
      </c>
      <c r="C12" s="2">
        <v>321125</v>
      </c>
      <c r="D12" s="2">
        <v>228005</v>
      </c>
      <c r="E12" s="2">
        <v>44136</v>
      </c>
      <c r="F12" s="2">
        <v>276989</v>
      </c>
    </row>
    <row r="13" spans="1:6" x14ac:dyDescent="0.2">
      <c r="A13">
        <v>14</v>
      </c>
      <c r="B13" t="s">
        <v>26</v>
      </c>
      <c r="C13" s="2">
        <v>342625</v>
      </c>
      <c r="D13" s="2">
        <v>534489</v>
      </c>
      <c r="E13" s="2">
        <v>212</v>
      </c>
      <c r="F13" s="2">
        <v>342413</v>
      </c>
    </row>
    <row r="14" spans="1:6" x14ac:dyDescent="0.2">
      <c r="A14">
        <v>19</v>
      </c>
      <c r="B14" t="s">
        <v>29</v>
      </c>
      <c r="C14" s="2">
        <v>8754068</v>
      </c>
      <c r="D14" s="2">
        <v>2451139</v>
      </c>
      <c r="E14" s="2">
        <v>0</v>
      </c>
      <c r="F14" s="2">
        <v>8754068</v>
      </c>
    </row>
    <row r="15" spans="1:6" x14ac:dyDescent="0.2">
      <c r="A15">
        <v>22</v>
      </c>
      <c r="B15" t="s">
        <v>18</v>
      </c>
      <c r="C15" s="2">
        <v>13095609</v>
      </c>
      <c r="D15" s="2">
        <v>26845999</v>
      </c>
      <c r="E15" s="2">
        <v>38</v>
      </c>
      <c r="F15" s="2">
        <v>13095571</v>
      </c>
    </row>
    <row r="16" spans="1:6" x14ac:dyDescent="0.2">
      <c r="A16">
        <v>23</v>
      </c>
      <c r="B16" t="s">
        <v>21</v>
      </c>
      <c r="C16" s="2">
        <v>6800028</v>
      </c>
      <c r="D16" s="2">
        <v>6460033</v>
      </c>
      <c r="E16" s="2">
        <v>14256</v>
      </c>
      <c r="F16" s="2">
        <v>6785772</v>
      </c>
    </row>
    <row r="17" spans="1:6" x14ac:dyDescent="0.2">
      <c r="A17">
        <v>24</v>
      </c>
      <c r="B17" t="s">
        <v>22</v>
      </c>
      <c r="C17" s="2">
        <v>1122158</v>
      </c>
      <c r="D17" s="2">
        <v>1357810</v>
      </c>
      <c r="E17" s="2">
        <v>808</v>
      </c>
      <c r="F17" s="2">
        <v>1121350</v>
      </c>
    </row>
    <row r="18" spans="1:6" x14ac:dyDescent="0.2">
      <c r="A18">
        <v>25</v>
      </c>
      <c r="B18" t="s">
        <v>23</v>
      </c>
      <c r="C18" s="2">
        <v>893021</v>
      </c>
      <c r="D18" s="2">
        <v>589398</v>
      </c>
      <c r="E18" s="2">
        <v>0</v>
      </c>
      <c r="F18" s="2">
        <v>893021</v>
      </c>
    </row>
    <row r="19" spans="1:6" x14ac:dyDescent="0.2">
      <c r="A19">
        <v>27</v>
      </c>
      <c r="B19" t="s">
        <v>19</v>
      </c>
      <c r="C19" s="2">
        <v>272698</v>
      </c>
      <c r="D19" s="2">
        <v>92722</v>
      </c>
      <c r="E19" s="2">
        <v>15</v>
      </c>
      <c r="F19" s="2">
        <v>272683</v>
      </c>
    </row>
    <row r="20" spans="1:6" x14ac:dyDescent="0.2">
      <c r="A20">
        <v>28</v>
      </c>
      <c r="B20" t="s">
        <v>20</v>
      </c>
      <c r="C20" s="2">
        <v>21781</v>
      </c>
      <c r="D20" s="2">
        <v>2835</v>
      </c>
      <c r="E20" s="2">
        <v>0</v>
      </c>
      <c r="F20" s="2">
        <v>21781</v>
      </c>
    </row>
    <row r="21" spans="1:6" x14ac:dyDescent="0.2">
      <c r="A21">
        <v>30</v>
      </c>
      <c r="B21" t="s">
        <v>27</v>
      </c>
      <c r="C21" s="2">
        <v>68411000</v>
      </c>
      <c r="D21" s="2">
        <v>10946000</v>
      </c>
      <c r="E21" s="2">
        <v>0</v>
      </c>
      <c r="F21" s="2">
        <v>68411000</v>
      </c>
    </row>
    <row r="22" spans="1:6" x14ac:dyDescent="0.2">
      <c r="A22">
        <v>41</v>
      </c>
      <c r="B22" t="s">
        <v>31</v>
      </c>
      <c r="C22" s="2">
        <v>4863792</v>
      </c>
      <c r="D22" s="2">
        <v>4280136</v>
      </c>
      <c r="E22" s="2">
        <v>797</v>
      </c>
      <c r="F22" s="2">
        <v>4862995</v>
      </c>
    </row>
    <row r="23" spans="1:6" x14ac:dyDescent="0.2">
      <c r="A23">
        <v>60</v>
      </c>
      <c r="B23" t="s">
        <v>30</v>
      </c>
      <c r="C23" s="2">
        <v>576723</v>
      </c>
      <c r="D23" s="2">
        <v>167246</v>
      </c>
      <c r="E23" s="2">
        <v>264</v>
      </c>
      <c r="F23" s="2">
        <v>576459</v>
      </c>
    </row>
    <row r="24" spans="1:6" x14ac:dyDescent="0.2">
      <c r="A24">
        <v>95</v>
      </c>
      <c r="B24" t="s">
        <v>17</v>
      </c>
      <c r="C24" s="2">
        <v>7505922</v>
      </c>
      <c r="D24" s="2">
        <v>5704501</v>
      </c>
      <c r="E24" s="2">
        <v>0</v>
      </c>
      <c r="F24" s="2">
        <v>7505922</v>
      </c>
    </row>
    <row r="25" spans="1:6" x14ac:dyDescent="0.2">
      <c r="A25" t="s">
        <v>32</v>
      </c>
      <c r="C25" s="2">
        <f>SUBTOTAL(109,Table14[ÞÍG kg.])</f>
        <v>421552913</v>
      </c>
      <c r="D25" s="2">
        <f>SUBTOTAL(109,Table14[Magn kg.])</f>
        <v>322346438</v>
      </c>
      <c r="E25" s="2">
        <f>SUBTOTAL(109,Table14[Magn kg.
&lt; 15 mtr. &lt; 30 brtn.])</f>
        <v>45277054</v>
      </c>
      <c r="F25" s="2">
        <f>SUBTOTAL(109,Table14[Magn kg.
&gt;= 15 mtr. &gt;= 30 brtn.])</f>
        <v>376275859</v>
      </c>
    </row>
    <row r="26" spans="1:6" x14ac:dyDescent="0.2">
      <c r="C26" s="2"/>
      <c r="D26" s="2"/>
      <c r="E26" s="2"/>
      <c r="F2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D3E4CC68EDFC4CB2774EA2BA2FD209" ma:contentTypeVersion="13" ma:contentTypeDescription="Create a new document." ma:contentTypeScope="" ma:versionID="693a17893944a25296b354501e514813">
  <xsd:schema xmlns:xsd="http://www.w3.org/2001/XMLSchema" xmlns:xs="http://www.w3.org/2001/XMLSchema" xmlns:p="http://schemas.microsoft.com/office/2006/metadata/properties" xmlns:ns3="ea2868af-0368-4db8-84b7-724dc08f6648" xmlns:ns4="7e845025-0268-4ee5-906d-afebf5dd0efb" targetNamespace="http://schemas.microsoft.com/office/2006/metadata/properties" ma:root="true" ma:fieldsID="5d0466fe6f5540cc4f80d7380bbb21fc" ns3:_="" ns4:_="">
    <xsd:import namespace="ea2868af-0368-4db8-84b7-724dc08f6648"/>
    <xsd:import namespace="7e845025-0268-4ee5-906d-afebf5dd0ef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2868af-0368-4db8-84b7-724dc08f66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45025-0268-4ee5-906d-afebf5dd0e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E0E907-1751-43BD-863B-123983C738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A3EB7D-1FAD-487F-91DF-60F6E0B1321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B881865-3E4C-483B-811B-8EBD407284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2868af-0368-4db8-84b7-724dc08f6648"/>
    <ds:schemaRef ds:uri="7e845025-0268-4ee5-906d-afebf5dd0e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Úthlutun_2021-2122</vt:lpstr>
      <vt:lpstr>Aflamark_fyrirtaki_2021-2122</vt:lpstr>
      <vt:lpstr>Aflam_heimah_2021-2122</vt:lpstr>
      <vt:lpstr>Fjöldi skipa_2021-2122</vt:lpstr>
      <vt:lpstr>Aflamark_brtn_lengd_2021-2122</vt:lpstr>
    </vt:vector>
  </TitlesOfParts>
  <Company>Fiskistofa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H Sigurðsson - FISK</dc:creator>
  <cp:lastModifiedBy>Lenovo</cp:lastModifiedBy>
  <dcterms:created xsi:type="dcterms:W3CDTF">2021-09-01T13:35:33Z</dcterms:created>
  <dcterms:modified xsi:type="dcterms:W3CDTF">2022-01-08T12:28:48Z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0x01010028D3E4CC68EDFC4CB2774EA2BA2FD209</vt:lpwstr>
  </property>
</Properties>
</file>