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https://studentuncc-my.sharepoint.com/personal/mnguye39_uncc_edu/Documents/"/>
    </mc:Choice>
  </mc:AlternateContent>
  <xr:revisionPtr revIDLastSave="0" documentId="8_{23E46391-596A-664C-8FA6-BA847C5E83DA}" xr6:coauthVersionLast="46" xr6:coauthVersionMax="46" xr10:uidLastSave="{00000000-0000-0000-0000-000000000000}"/>
  <bookViews>
    <workbookView xWindow="0" yWindow="0" windowWidth="28800" windowHeight="18000" activeTab="3" xr2:uid="{2FE1DDC3-E093-43E0-9322-A56593D0748B}"/>
  </bookViews>
  <sheets>
    <sheet name="Sheet1" sheetId="1" r:id="rId1"/>
    <sheet name="Sheet2" sheetId="2" r:id="rId2"/>
    <sheet name="EXPENSE" sheetId="3" r:id="rId3"/>
    <sheet name="Revenue"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F7" i="3"/>
  <c r="J7" i="3"/>
  <c r="D4" i="4"/>
  <c r="B8" i="2"/>
  <c r="F14" i="2"/>
  <c r="N7" i="3"/>
  <c r="L7" i="3"/>
  <c r="H7" i="3"/>
  <c r="D5" i="3"/>
  <c r="D4" i="3"/>
  <c r="D7" i="3"/>
  <c r="D10" i="4"/>
  <c r="B8" i="3"/>
  <c r="G11" i="2"/>
  <c r="F11" i="2"/>
  <c r="G12" i="2"/>
  <c r="F12" i="2"/>
  <c r="G13" i="2"/>
  <c r="F13" i="2"/>
  <c r="G14" i="2"/>
</calcChain>
</file>

<file path=xl/sharedStrings.xml><?xml version="1.0" encoding="utf-8"?>
<sst xmlns="http://schemas.openxmlformats.org/spreadsheetml/2006/main" count="121" uniqueCount="79">
  <si>
    <t>Cost of structure</t>
  </si>
  <si>
    <t>Revenue</t>
  </si>
  <si>
    <t>Profit</t>
  </si>
  <si>
    <t>Centrifuge</t>
  </si>
  <si>
    <t>Activator serum</t>
  </si>
  <si>
    <t>Anticoagulants</t>
  </si>
  <si>
    <t xml:space="preserve">Inventory </t>
  </si>
  <si>
    <t>syringes</t>
  </si>
  <si>
    <t>needle</t>
  </si>
  <si>
    <t>tourniquet</t>
  </si>
  <si>
    <t>butterfly needle</t>
  </si>
  <si>
    <t xml:space="preserve">Centrifuge tube </t>
  </si>
  <si>
    <t>blood collection tube</t>
  </si>
  <si>
    <t>https://cliawaived.com/medical-product-supplies/blood-collection-and-safety/bd-vacutainerr-venous-blood-collection-tubes.html</t>
  </si>
  <si>
    <t>$28.99/box</t>
  </si>
  <si>
    <t>$14.50/box for 100</t>
  </si>
  <si>
    <t>https://www.mcguffmedical.com/exel-blood-collection-set-50box?productId=4556&amp;gclid=Cj0KCQiA-OeBBhDiARIsADyBcE7jLvWQs9nH0Z7b8CA4mPXG2i_A69vEeSAftNwDEcl9DSDsPsL_KfwaAm0AEALw_wcB</t>
  </si>
  <si>
    <t>https://www.amazon.com/Tactical-Tourniquet-Military-Emergency-Application/dp/B06ZZQPRQ8/ref=asc_df_B06ZZQPRQ8/?tag=hyprod-20&amp;linkCode=df0&amp;hvadid=312039782397&amp;hvpos=&amp;hvnetw=g&amp;hvrand=6237287262351187527&amp;hvpone=&amp;hvptwo=&amp;hvqmt=&amp;hvdev=c&amp;hvdvcmdl=&amp;hvlocint=&amp;hvlocphy=9009973&amp;hvtargid=pla-760193851152&amp;psc=1&amp;tag=&amp;ref=&amp;adgrpid=62138614996&amp;hvpone=&amp;hvptwo=&amp;hvadid=312039782397&amp;hvpos=&amp;hvnetw=g&amp;hvrand=6237287262351187527&amp;hvqmt=&amp;hvdev=c&amp;hvdvcmdl=&amp;hvlocint=&amp;hvlocphy=9009973&amp;hvtargid=pla-760193851152</t>
  </si>
  <si>
    <t>https://www.saveritemedical.com/products/caretouch-needle-27g-x-1?variant=1302797778956&amp;utm_source=google&amp;utm_medium=cpc&amp;gclid=Cj0KCQiA4feBBhC9ARIsABp_nbXXOAOpxScJOgHTJwfcoerDtjyqJiAn9sRGrVCw4b1JRuUD0dtyCyMaAh_2EALw_wcB</t>
  </si>
  <si>
    <t>https://www.amazon.com/DEPEPE-Plastic-Scientific-Measurement-Dispensing/dp/B08K325VP4/ref=asc_df_B08K325VP4/?tag=hyprod-20&amp;linkCode=df0&amp;hvadid=475716102847&amp;hvpos=&amp;hvnetw=g&amp;hvrand=1381788616309597486&amp;hvpone=&amp;hvptwo=&amp;hvqmt=&amp;hvdev=c&amp;hvdvcmdl=&amp;hvlocint=&amp;hvlocphy=9009973&amp;hvtargid=pla-1186503183544&amp;psc=1</t>
  </si>
  <si>
    <t>8/box (40) inject on 10 sites</t>
  </si>
  <si>
    <t>7.50/box (100) in ject on 10 sites scalp</t>
  </si>
  <si>
    <t>The cost to store, hold or carry inventory consists of 1) the cost of the space used including rent, heat, maintenance, etc., 2) the cost of the money tied up in inventory, 3) the cost of insurance and perhaps property tax, and 4) the cost of deterioration and obsolescence of the inventory items.</t>
  </si>
  <si>
    <t>https://www.southernlabware.com/centrifuge-tube-15ml-sterile-polypropylene-printed-graduations-50-foam-rack-10-racks-case-1417.html?gclid=Cj0KCQiA4feBBhC9ARIsABp_nbXA1a4UxQcbLoNbfqG6KTHGu2rvwWFOZulqTW2FShL9mCIb5WCgqIoaAgpOEALw_wcB</t>
  </si>
  <si>
    <t>74/case(500)</t>
  </si>
  <si>
    <t>Platelet Rich Plasma Pricing PRP is provided on a per fee basis and is not covered by Alberta Health Care.</t>
  </si>
  <si>
    <r>
      <t>30ml (small </t>
    </r>
    <r>
      <rPr>
        <b/>
        <sz val="5"/>
        <color rgb="FF202124"/>
        <rFont val="Arial"/>
        <family val="2"/>
      </rPr>
      <t>PRP</t>
    </r>
    <r>
      <rPr>
        <sz val="5"/>
        <color rgb="FF202124"/>
        <rFont val="Arial"/>
        <family val="2"/>
      </rPr>
      <t> kit)</t>
    </r>
  </si>
  <si>
    <r>
      <t>60ml (large </t>
    </r>
    <r>
      <rPr>
        <b/>
        <sz val="5"/>
        <color rgb="FF202124"/>
        <rFont val="Arial"/>
        <family val="2"/>
      </rPr>
      <t>PRP</t>
    </r>
    <r>
      <rPr>
        <sz val="5"/>
        <color rgb="FF202124"/>
        <rFont val="Arial"/>
        <family val="2"/>
      </rPr>
      <t> kit)</t>
    </r>
  </si>
  <si>
    <t>69/10 pieces</t>
  </si>
  <si>
    <t>https://www.sigmaaldrich.com/catalog/product/sigma/c3821?lang=en&amp;region=US</t>
  </si>
  <si>
    <t>31/50 ml (10 ml per person)</t>
  </si>
  <si>
    <t>457 per centrifuge(6 centrifuges per year)</t>
  </si>
  <si>
    <t>1 kit= 27.36</t>
  </si>
  <si>
    <t>Total for PRP kit per person</t>
  </si>
  <si>
    <t>Price</t>
  </si>
  <si>
    <t>Total</t>
  </si>
  <si>
    <t>Number of kits sale per day</t>
  </si>
  <si>
    <t>centrifuge and inventory cost per year:5742</t>
  </si>
  <si>
    <t>Shipping(cost of distribute)</t>
  </si>
  <si>
    <t>Inventory (5000 sq ft)</t>
  </si>
  <si>
    <t>Employee cost</t>
  </si>
  <si>
    <t>PRP kit for 1 year (100 sale/day)</t>
  </si>
  <si>
    <t>PRODUCT</t>
  </si>
  <si>
    <t>INVENTORY MANAGEMENT</t>
  </si>
  <si>
    <t xml:space="preserve">SHIPMENT </t>
  </si>
  <si>
    <t>REGULATORY</t>
  </si>
  <si>
    <t>STAFF</t>
  </si>
  <si>
    <t>INSURANCE</t>
  </si>
  <si>
    <t>CKIT</t>
  </si>
  <si>
    <t>Warehouse</t>
  </si>
  <si>
    <t>Patents</t>
  </si>
  <si>
    <t>Business Insurance</t>
  </si>
  <si>
    <t>Wages</t>
  </si>
  <si>
    <t>Packaging</t>
  </si>
  <si>
    <t xml:space="preserve">Product </t>
  </si>
  <si>
    <t>Quantity</t>
  </si>
  <si>
    <t>Cost</t>
  </si>
  <si>
    <t xml:space="preserve">Employee cost </t>
  </si>
  <si>
    <t>Expense  Report  Per Year</t>
  </si>
  <si>
    <t>USPS</t>
  </si>
  <si>
    <t>TOTAL PER CATEGORY</t>
  </si>
  <si>
    <t xml:space="preserve">TOTAL </t>
  </si>
  <si>
    <t>Net Margin Profit (%)</t>
  </si>
  <si>
    <t>Net Margin Profit</t>
  </si>
  <si>
    <t>Categories</t>
  </si>
  <si>
    <t>cost</t>
  </si>
  <si>
    <t>profit</t>
  </si>
  <si>
    <t>Revenue  Report  Per Year</t>
  </si>
  <si>
    <t>FEW registration fee</t>
  </si>
  <si>
    <t>TOTAL PROFIT</t>
  </si>
  <si>
    <t>Product</t>
  </si>
  <si>
    <t>Inventory Management</t>
  </si>
  <si>
    <t>Shipment</t>
  </si>
  <si>
    <t>Regulatory</t>
  </si>
  <si>
    <t>Staff</t>
  </si>
  <si>
    <t>Insurance</t>
  </si>
  <si>
    <t>Yearly expenses</t>
  </si>
  <si>
    <t>Revenue per year($)</t>
  </si>
  <si>
    <t>Number of kits sale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</si>
</sst>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_([$$-409]* #,##0.00_);_([$$-409]* \(#,##0.00\);_([$$-409]* &quot;-&quot;??_);_(@_)"/>
  </numFmts>
  <fonts count="18" x14ac:knownFonts="1">
    <font>
      <sz val="11"/>
      <color theme="1"/>
      <name val="Calibri"/>
      <family val="2"/>
      <scheme val="minor"/>
    </font>
    <font>
      <u/>
      <sz val="11"/>
      <color theme="10"/>
      <name val="Calibri"/>
      <family val="2"/>
      <scheme val="minor"/>
    </font>
    <font>
      <b/>
      <sz val="5"/>
      <color rgb="FF000000"/>
      <name val="Arial"/>
      <family val="2"/>
    </font>
    <font>
      <sz val="5"/>
      <color rgb="FF202124"/>
      <name val="Arial"/>
      <family val="2"/>
    </font>
    <font>
      <b/>
      <sz val="5"/>
      <color rgb="FF202124"/>
      <name val="Arial"/>
      <family val="2"/>
    </font>
    <font>
      <sz val="11"/>
      <color theme="1"/>
      <name val="Calibri"/>
      <family val="2"/>
      <scheme val="minor"/>
    </font>
    <font>
      <b/>
      <sz val="12"/>
      <color theme="1"/>
      <name val="Calibri"/>
      <family val="2"/>
      <scheme val="minor"/>
    </font>
    <font>
      <b/>
      <sz val="11"/>
      <color theme="1"/>
      <name val="Calibri"/>
      <family val="2"/>
      <scheme val="minor"/>
    </font>
    <font>
      <sz val="14"/>
      <color theme="1"/>
      <name val="Calibri Light"/>
      <family val="2"/>
      <scheme val="major"/>
    </font>
    <font>
      <b/>
      <sz val="14"/>
      <color theme="1"/>
      <name val="Calibri Light"/>
      <family val="2"/>
      <scheme val="major"/>
    </font>
    <font>
      <b/>
      <sz val="14"/>
      <color theme="0"/>
      <name val="Calibri Light"/>
      <family val="2"/>
      <scheme val="major"/>
    </font>
    <font>
      <sz val="14"/>
      <color theme="4"/>
      <name val="Calibri Light"/>
      <family val="2"/>
      <scheme val="major"/>
    </font>
    <font>
      <b/>
      <sz val="18"/>
      <color theme="1"/>
      <name val="Calibri Light"/>
      <family val="2"/>
      <scheme val="major"/>
    </font>
    <font>
      <b/>
      <sz val="16"/>
      <color theme="1"/>
      <name val="Calibri Light"/>
      <family val="2"/>
      <scheme val="major"/>
    </font>
    <font>
      <sz val="16"/>
      <color theme="1"/>
      <name val="Calibri Light"/>
      <family val="2"/>
      <scheme val="major"/>
    </font>
    <font>
      <sz val="16"/>
      <color theme="1"/>
      <name val="Calibri Light"/>
      <scheme val="major"/>
    </font>
    <font>
      <b/>
      <sz val="14"/>
      <color theme="0"/>
      <name val="Calibri Light"/>
      <scheme val="major"/>
    </font>
    <font>
      <sz val="14"/>
      <color theme="1"/>
      <name val="Calibri Light"/>
      <scheme val="major"/>
    </font>
  </fonts>
  <fills count="5">
    <fill>
      <patternFill patternType="none"/>
    </fill>
    <fill>
      <patternFill patternType="gray125"/>
    </fill>
    <fill>
      <patternFill patternType="solid">
        <fgColor rgb="FFFFFFFF"/>
        <bgColor indexed="64"/>
      </patternFill>
    </fill>
    <fill>
      <patternFill patternType="solid">
        <fgColor theme="4" tint="0.749992370372631"/>
        <bgColor indexed="64"/>
      </patternFill>
    </fill>
    <fill>
      <patternFill patternType="solid">
        <fgColor theme="4"/>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4" fontId="5" fillId="0" borderId="0" applyFont="0" applyFill="0" applyBorder="0" applyAlignment="0" applyProtection="0"/>
    <xf numFmtId="0" fontId="6" fillId="0" borderId="0" applyFont="0" applyBorder="0" applyAlignment="0">
      <alignment horizontal="center" vertical="center" wrapText="1"/>
    </xf>
  </cellStyleXfs>
  <cellXfs count="53">
    <xf numFmtId="0" fontId="0" fillId="0" borderId="0" xfId="0"/>
    <xf numFmtId="0" fontId="0" fillId="0" borderId="0" xfId="0" applyFont="1"/>
    <xf numFmtId="3" fontId="0" fillId="0" borderId="0" xfId="0" applyNumberFormat="1"/>
    <xf numFmtId="0" fontId="1" fillId="0" borderId="0" xfId="1"/>
    <xf numFmtId="0" fontId="3" fillId="2" borderId="0" xfId="0" applyFont="1" applyFill="1" applyAlignment="1">
      <alignment vertical="center" wrapText="1"/>
    </xf>
    <xf numFmtId="6" fontId="3" fillId="2" borderId="0" xfId="0" applyNumberFormat="1" applyFont="1" applyFill="1" applyAlignment="1">
      <alignment vertical="center" wrapText="1"/>
    </xf>
    <xf numFmtId="0" fontId="0" fillId="0" borderId="0" xfId="0" applyAlignment="1">
      <alignment horizontal="center"/>
    </xf>
    <xf numFmtId="0" fontId="7" fillId="0" borderId="0" xfId="0" applyFont="1"/>
    <xf numFmtId="0" fontId="8"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vertical="center"/>
    </xf>
    <xf numFmtId="164" fontId="9" fillId="0" borderId="0" xfId="2" applyNumberFormat="1" applyFont="1" applyAlignment="1">
      <alignment horizontal="center" vertical="center"/>
    </xf>
    <xf numFmtId="44" fontId="8" fillId="0" borderId="0" xfId="2" applyFont="1" applyAlignment="1">
      <alignment horizontal="center" vertical="center"/>
    </xf>
    <xf numFmtId="164" fontId="8" fillId="0" borderId="0" xfId="2" applyNumberFormat="1" applyFont="1" applyAlignment="1">
      <alignment horizontal="center" vertical="center"/>
    </xf>
    <xf numFmtId="44" fontId="8" fillId="0" borderId="0" xfId="2" applyFont="1"/>
    <xf numFmtId="0" fontId="9" fillId="3" borderId="0" xfId="0" applyFont="1" applyFill="1" applyAlignment="1">
      <alignment horizontal="center" vertical="center" wrapText="1"/>
    </xf>
    <xf numFmtId="0" fontId="8" fillId="3" borderId="0" xfId="0" applyFont="1" applyFill="1" applyAlignment="1">
      <alignment horizontal="center" vertical="center"/>
    </xf>
    <xf numFmtId="44" fontId="8" fillId="3" borderId="0" xfId="2" applyFont="1" applyFill="1" applyAlignment="1">
      <alignment horizontal="center" vertical="center"/>
    </xf>
    <xf numFmtId="164" fontId="8" fillId="3" borderId="0" xfId="2" applyNumberFormat="1" applyFont="1" applyFill="1" applyAlignment="1">
      <alignment horizontal="center" vertical="center"/>
    </xf>
    <xf numFmtId="44" fontId="8" fillId="3" borderId="0" xfId="0" applyNumberFormat="1" applyFont="1" applyFill="1" applyAlignment="1">
      <alignment horizontal="center" vertical="center"/>
    </xf>
    <xf numFmtId="0" fontId="10" fillId="4" borderId="0" xfId="0" applyFont="1" applyFill="1" applyAlignment="1">
      <alignment horizontal="center" vertical="center"/>
    </xf>
    <xf numFmtId="164" fontId="11" fillId="4" borderId="0" xfId="2" applyNumberFormat="1" applyFont="1" applyFill="1" applyAlignment="1">
      <alignment horizontal="center" vertical="center"/>
    </xf>
    <xf numFmtId="0" fontId="11" fillId="4" borderId="0" xfId="0" applyFont="1" applyFill="1" applyAlignment="1">
      <alignment horizontal="center" vertical="center"/>
    </xf>
    <xf numFmtId="44" fontId="10" fillId="4" borderId="0" xfId="2" applyNumberFormat="1" applyFont="1" applyFill="1" applyAlignment="1">
      <alignment horizontal="center" vertical="center"/>
    </xf>
    <xf numFmtId="0" fontId="0" fillId="0" borderId="0" xfId="0" applyAlignment="1">
      <alignment horizontal="center"/>
    </xf>
    <xf numFmtId="0" fontId="13" fillId="0" borderId="0" xfId="0" applyFont="1" applyAlignment="1">
      <alignment horizontal="center" vertical="center"/>
    </xf>
    <xf numFmtId="164" fontId="13" fillId="0" borderId="0" xfId="2" applyNumberFormat="1" applyFont="1" applyAlignment="1">
      <alignment horizontal="center" vertical="center"/>
    </xf>
    <xf numFmtId="0" fontId="14" fillId="0" borderId="0" xfId="0" applyFont="1" applyAlignment="1">
      <alignment horizontal="center" vertical="center"/>
    </xf>
    <xf numFmtId="44" fontId="14" fillId="0" borderId="0" xfId="2" applyFont="1" applyAlignment="1">
      <alignment horizontal="center" vertical="center"/>
    </xf>
    <xf numFmtId="0" fontId="13" fillId="0" borderId="0" xfId="0" applyFont="1" applyAlignment="1">
      <alignment horizontal="center"/>
    </xf>
    <xf numFmtId="44" fontId="15" fillId="0" borderId="0" xfId="2" applyFont="1" applyAlignment="1">
      <alignment horizontal="center" vertical="center"/>
    </xf>
    <xf numFmtId="9" fontId="0" fillId="0" borderId="0" xfId="0" applyNumberFormat="1"/>
    <xf numFmtId="44" fontId="10" fillId="4" borderId="0" xfId="2" applyNumberFormat="1" applyFont="1" applyFill="1" applyAlignment="1">
      <alignment horizontal="center" vertical="center"/>
    </xf>
    <xf numFmtId="3" fontId="8" fillId="0" borderId="0" xfId="0" applyNumberFormat="1" applyFont="1" applyAlignment="1">
      <alignment horizontal="center" vertical="center"/>
    </xf>
    <xf numFmtId="0" fontId="8" fillId="0" borderId="0" xfId="0" applyFont="1" applyAlignment="1">
      <alignment horizontal="center" vertical="center" wrapText="1"/>
    </xf>
    <xf numFmtId="6" fontId="8" fillId="0" borderId="0" xfId="0" applyNumberFormat="1" applyFont="1" applyAlignment="1">
      <alignment horizontal="center" vertical="center"/>
    </xf>
    <xf numFmtId="44" fontId="0" fillId="0" borderId="0" xfId="2" applyFont="1"/>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3" fontId="0" fillId="0" borderId="4" xfId="0" applyNumberFormat="1" applyBorder="1" applyAlignment="1">
      <alignment vertical="center" wrapText="1"/>
    </xf>
    <xf numFmtId="4" fontId="0" fillId="0" borderId="4" xfId="0" applyNumberFormat="1" applyBorder="1" applyAlignment="1">
      <alignment vertical="center" wrapText="1"/>
    </xf>
    <xf numFmtId="44" fontId="16" fillId="4" borderId="0" xfId="2" applyFont="1" applyFill="1" applyAlignment="1">
      <alignment horizontal="center" vertical="center"/>
    </xf>
    <xf numFmtId="0" fontId="17" fillId="3" borderId="0" xfId="0" applyFont="1" applyFill="1" applyAlignment="1">
      <alignment horizontal="center" vertical="center"/>
    </xf>
    <xf numFmtId="0" fontId="17" fillId="0" borderId="0" xfId="0" applyFont="1" applyAlignment="1">
      <alignment horizontal="center" vertical="center"/>
    </xf>
    <xf numFmtId="164" fontId="17" fillId="0" borderId="0" xfId="2" applyNumberFormat="1" applyFont="1" applyAlignment="1">
      <alignment horizontal="center" vertical="center"/>
    </xf>
    <xf numFmtId="44" fontId="17" fillId="0" borderId="0" xfId="2" applyFont="1" applyAlignment="1">
      <alignment horizontal="center" vertical="center"/>
    </xf>
    <xf numFmtId="0" fontId="15" fillId="0" borderId="0" xfId="0" applyFont="1" applyAlignment="1">
      <alignment horizontal="center" vertical="center"/>
    </xf>
    <xf numFmtId="0" fontId="2" fillId="2" borderId="0" xfId="0" applyFont="1" applyFill="1" applyAlignment="1">
      <alignment horizontal="center" vertical="top" wrapText="1"/>
    </xf>
    <xf numFmtId="0" fontId="0" fillId="0" borderId="0" xfId="0" applyAlignment="1">
      <alignment horizontal="center"/>
    </xf>
    <xf numFmtId="0" fontId="9" fillId="0" borderId="0" xfId="0" applyFont="1" applyAlignment="1">
      <alignment horizontal="center" vertical="center" wrapText="1"/>
    </xf>
    <xf numFmtId="0" fontId="12" fillId="0" borderId="0" xfId="0" applyFont="1" applyAlignment="1">
      <alignment horizontal="center" vertical="center"/>
    </xf>
    <xf numFmtId="44" fontId="10" fillId="4" borderId="0" xfId="2" applyNumberFormat="1" applyFont="1" applyFill="1" applyAlignment="1">
      <alignment horizontal="center" vertical="center"/>
    </xf>
  </cellXfs>
  <cellStyles count="4">
    <cellStyle name="Currency" xfId="2" builtinId="4"/>
    <cellStyle name="Hyperlink" xfId="1" builtinId="8"/>
    <cellStyle name="Normal" xfId="0" builtinId="0"/>
    <cellStyle name="Style 1" xfId="3" xr:uid="{32BD7C63-6A97-7545-9061-495609A110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11" Type="http://schemas.openxmlformats.org/officeDocument/2006/relationships/customXml" Target="../customXml/item3.xml" /><Relationship Id="rId5" Type="http://schemas.openxmlformats.org/officeDocument/2006/relationships/theme" Target="theme/theme1.xml" /><Relationship Id="rId10" Type="http://schemas.openxmlformats.org/officeDocument/2006/relationships/customXml" Target="../customXml/item2.xml" /><Relationship Id="rId4" Type="http://schemas.openxmlformats.org/officeDocument/2006/relationships/worksheet" Target="worksheets/sheet4.xml" /><Relationship Id="rId9" Type="http://schemas.openxmlformats.org/officeDocument/2006/relationships/customXml" Target="../customXml/item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profit in one year of Centry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91426071741033"/>
          <c:y val="0.15523148148148147"/>
          <c:w val="0.85219685039370074"/>
          <c:h val="0.60368802857976089"/>
        </c:manualLayout>
      </c:layout>
      <c:bar3DChart>
        <c:barDir val="col"/>
        <c:grouping val="clustered"/>
        <c:varyColors val="0"/>
        <c:ser>
          <c:idx val="0"/>
          <c:order val="0"/>
          <c:tx>
            <c:strRef>
              <c:f>Sheet1!$A$34</c:f>
              <c:strCache>
                <c:ptCount val="1"/>
                <c:pt idx="0">
                  <c:v>Number of kits sale per 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Sheet1!$A$35:$A$39</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F88D-4256-B128-0BDC0ED622CC}"/>
            </c:ext>
          </c:extLst>
        </c:ser>
        <c:ser>
          <c:idx val="1"/>
          <c:order val="1"/>
          <c:tx>
            <c:strRef>
              <c:f>Sheet1!$B$34</c:f>
              <c:strCache>
                <c:ptCount val="1"/>
                <c:pt idx="0">
                  <c:v>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Sheet1!$B$35:$B$39</c:f>
              <c:numCache>
                <c:formatCode>General</c:formatCode>
                <c:ptCount val="5"/>
                <c:pt idx="0">
                  <c:v>36500</c:v>
                </c:pt>
                <c:pt idx="1">
                  <c:v>73000</c:v>
                </c:pt>
                <c:pt idx="2">
                  <c:v>109500</c:v>
                </c:pt>
                <c:pt idx="3">
                  <c:v>146000</c:v>
                </c:pt>
                <c:pt idx="4">
                  <c:v>182500</c:v>
                </c:pt>
              </c:numCache>
            </c:numRef>
          </c:val>
          <c:extLst>
            <c:ext xmlns:c16="http://schemas.microsoft.com/office/drawing/2014/chart" uri="{C3380CC4-5D6E-409C-BE32-E72D297353CC}">
              <c16:uniqueId val="{00000001-F88D-4256-B128-0BDC0ED622CC}"/>
            </c:ext>
          </c:extLst>
        </c:ser>
        <c:ser>
          <c:idx val="2"/>
          <c:order val="2"/>
          <c:tx>
            <c:strRef>
              <c:f>Sheet1!$C$34</c:f>
              <c:strCache>
                <c:ptCount val="1"/>
                <c:pt idx="0">
                  <c:v>Cost of structure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Sheet1!$C$35:$C$39</c:f>
              <c:numCache>
                <c:formatCode>General</c:formatCode>
                <c:ptCount val="5"/>
                <c:pt idx="0">
                  <c:v>15728.4</c:v>
                </c:pt>
                <c:pt idx="1">
                  <c:v>25714.799999999999</c:v>
                </c:pt>
                <c:pt idx="2">
                  <c:v>35701.199999999997</c:v>
                </c:pt>
                <c:pt idx="3">
                  <c:v>45687.6</c:v>
                </c:pt>
                <c:pt idx="4">
                  <c:v>55674</c:v>
                </c:pt>
              </c:numCache>
            </c:numRef>
          </c:val>
          <c:extLst>
            <c:ext xmlns:c16="http://schemas.microsoft.com/office/drawing/2014/chart" uri="{C3380CC4-5D6E-409C-BE32-E72D297353CC}">
              <c16:uniqueId val="{00000002-F88D-4256-B128-0BDC0ED622CC}"/>
            </c:ext>
          </c:extLst>
        </c:ser>
        <c:ser>
          <c:idx val="3"/>
          <c:order val="3"/>
          <c:tx>
            <c:strRef>
              <c:f>Sheet1!$D$34</c:f>
              <c:strCache>
                <c:ptCount val="1"/>
                <c:pt idx="0">
                  <c:v>Profit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Sheet1!$D$35:$D$39</c:f>
              <c:numCache>
                <c:formatCode>General</c:formatCode>
                <c:ptCount val="5"/>
                <c:pt idx="0">
                  <c:v>20771.599999999999</c:v>
                </c:pt>
                <c:pt idx="1">
                  <c:v>47285.2</c:v>
                </c:pt>
                <c:pt idx="2">
                  <c:v>73798.8</c:v>
                </c:pt>
                <c:pt idx="3">
                  <c:v>100312.4</c:v>
                </c:pt>
                <c:pt idx="4">
                  <c:v>126826</c:v>
                </c:pt>
              </c:numCache>
            </c:numRef>
          </c:val>
          <c:extLst>
            <c:ext xmlns:c16="http://schemas.microsoft.com/office/drawing/2014/chart" uri="{C3380CC4-5D6E-409C-BE32-E72D297353CC}">
              <c16:uniqueId val="{00000003-F88D-4256-B128-0BDC0ED622CC}"/>
            </c:ext>
          </c:extLst>
        </c:ser>
        <c:dLbls>
          <c:showLegendKey val="0"/>
          <c:showVal val="0"/>
          <c:showCatName val="0"/>
          <c:showSerName val="0"/>
          <c:showPercent val="0"/>
          <c:showBubbleSize val="0"/>
        </c:dLbls>
        <c:gapWidth val="150"/>
        <c:shape val="box"/>
        <c:axId val="978767680"/>
        <c:axId val="978766848"/>
        <c:axId val="0"/>
      </c:bar3DChart>
      <c:catAx>
        <c:axId val="9787676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766848"/>
        <c:crosses val="autoZero"/>
        <c:auto val="1"/>
        <c:lblAlgn val="ctr"/>
        <c:lblOffset val="100"/>
        <c:noMultiLvlLbl val="0"/>
      </c:catAx>
      <c:valAx>
        <c:axId val="9787668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76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per day vs Revenue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Sheet2!$A$10</c:f>
              <c:strCache>
                <c:ptCount val="1"/>
                <c:pt idx="0">
                  <c:v>Number of kits sale per day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Sheet2!$A$11:$A$14</c:f>
              <c:numCache>
                <c:formatCode>General</c:formatCode>
                <c:ptCount val="4"/>
                <c:pt idx="0">
                  <c:v>10</c:v>
                </c:pt>
                <c:pt idx="1">
                  <c:v>50</c:v>
                </c:pt>
                <c:pt idx="2">
                  <c:v>100</c:v>
                </c:pt>
                <c:pt idx="3">
                  <c:v>200</c:v>
                </c:pt>
              </c:numCache>
            </c:numRef>
          </c:val>
          <c:extLst>
            <c:ext xmlns:c16="http://schemas.microsoft.com/office/drawing/2014/chart" uri="{C3380CC4-5D6E-409C-BE32-E72D297353CC}">
              <c16:uniqueId val="{00000000-D11A-4293-AB88-77CB9BCD878A}"/>
            </c:ext>
          </c:extLst>
        </c:ser>
        <c:ser>
          <c:idx val="1"/>
          <c:order val="1"/>
          <c:tx>
            <c:strRef>
              <c:f>Sheet2!$B$10</c:f>
              <c:strCache>
                <c:ptCount val="1"/>
                <c:pt idx="0">
                  <c:v>Revenue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Sheet2!$B$11:$B$14</c:f>
              <c:numCache>
                <c:formatCode>#,##0</c:formatCode>
                <c:ptCount val="4"/>
                <c:pt idx="0">
                  <c:v>365000</c:v>
                </c:pt>
                <c:pt idx="1">
                  <c:v>1825000</c:v>
                </c:pt>
                <c:pt idx="2">
                  <c:v>3650000</c:v>
                </c:pt>
                <c:pt idx="3">
                  <c:v>7300000</c:v>
                </c:pt>
              </c:numCache>
            </c:numRef>
          </c:val>
          <c:extLst>
            <c:ext xmlns:c16="http://schemas.microsoft.com/office/drawing/2014/chart" uri="{C3380CC4-5D6E-409C-BE32-E72D297353CC}">
              <c16:uniqueId val="{00000001-D11A-4293-AB88-77CB9BCD878A}"/>
            </c:ext>
          </c:extLst>
        </c:ser>
        <c:dLbls>
          <c:dLblPos val="outEnd"/>
          <c:showLegendKey val="0"/>
          <c:showVal val="1"/>
          <c:showCatName val="0"/>
          <c:showSerName val="0"/>
          <c:showPercent val="0"/>
          <c:showBubbleSize val="0"/>
        </c:dLbls>
        <c:gapWidth val="164"/>
        <c:overlap val="-22"/>
        <c:axId val="942694415"/>
        <c:axId val="942695247"/>
      </c:barChart>
      <c:catAx>
        <c:axId val="9426944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sales kit per day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95247"/>
        <c:crosses val="autoZero"/>
        <c:auto val="1"/>
        <c:lblAlgn val="ctr"/>
        <c:lblOffset val="100"/>
        <c:noMultiLvlLbl val="0"/>
      </c:catAx>
      <c:valAx>
        <c:axId val="9426952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Revenue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944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kits sale per day : Net margin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Sheet2!$A$16</c:f>
              <c:strCache>
                <c:ptCount val="1"/>
                <c:pt idx="0">
                  <c:v>Number of kits sale per day</c:v>
                </c:pt>
              </c:strCache>
            </c:strRef>
          </c:tx>
          <c:spPr>
            <a:solidFill>
              <a:schemeClr val="accent1"/>
            </a:solidFill>
            <a:ln>
              <a:noFill/>
            </a:ln>
            <a:effectLst/>
            <a:sp3d/>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E9B3-4377-B45D-4BBC8A1482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Sheet2!$A$17:$A$20</c:f>
              <c:numCache>
                <c:formatCode>General</c:formatCode>
                <c:ptCount val="4"/>
                <c:pt idx="0">
                  <c:v>10</c:v>
                </c:pt>
                <c:pt idx="1">
                  <c:v>50</c:v>
                </c:pt>
                <c:pt idx="2">
                  <c:v>100</c:v>
                </c:pt>
                <c:pt idx="3">
                  <c:v>200</c:v>
                </c:pt>
              </c:numCache>
            </c:numRef>
          </c:val>
          <c:extLst>
            <c:ext xmlns:c16="http://schemas.microsoft.com/office/drawing/2014/chart" uri="{C3380CC4-5D6E-409C-BE32-E72D297353CC}">
              <c16:uniqueId val="{00000000-080E-4B41-AECD-0FCBB91CAEA9}"/>
            </c:ext>
          </c:extLst>
        </c:ser>
        <c:ser>
          <c:idx val="1"/>
          <c:order val="1"/>
          <c:tx>
            <c:strRef>
              <c:f>Sheet2!$B$16</c:f>
              <c:strCache>
                <c:ptCount val="1"/>
                <c:pt idx="0">
                  <c:v>Net Margin Profit (%)</c:v>
                </c:pt>
              </c:strCache>
            </c:strRef>
          </c:tx>
          <c:spPr>
            <a:solidFill>
              <a:schemeClr val="accent2"/>
            </a:solidFill>
            <a:ln>
              <a:noFill/>
            </a:ln>
            <a:effectLst/>
            <a:sp3d/>
          </c:spPr>
          <c:invertIfNegative val="0"/>
          <c:dLbls>
            <c:delete val="1"/>
          </c:dLbls>
          <c:val>
            <c:numRef>
              <c:f>Sheet2!$B$17:$B$20</c:f>
              <c:numCache>
                <c:formatCode>0%</c:formatCode>
                <c:ptCount val="4"/>
                <c:pt idx="0">
                  <c:v>0.09</c:v>
                </c:pt>
                <c:pt idx="1">
                  <c:v>0.16269676712328773</c:v>
                </c:pt>
                <c:pt idx="2">
                  <c:v>0.58134838356164387</c:v>
                </c:pt>
                <c:pt idx="3">
                  <c:v>0.79067419178082188</c:v>
                </c:pt>
              </c:numCache>
            </c:numRef>
          </c:val>
          <c:extLst>
            <c:ext xmlns:c16="http://schemas.microsoft.com/office/drawing/2014/chart" uri="{C3380CC4-5D6E-409C-BE32-E72D297353CC}">
              <c16:uniqueId val="{00000001-080E-4B41-AECD-0FCBB91CAEA9}"/>
            </c:ext>
          </c:extLst>
        </c:ser>
        <c:dLbls>
          <c:showLegendKey val="0"/>
          <c:showVal val="1"/>
          <c:showCatName val="0"/>
          <c:showSerName val="0"/>
          <c:showPercent val="0"/>
          <c:showBubbleSize val="0"/>
        </c:dLbls>
        <c:gapWidth val="150"/>
        <c:shape val="box"/>
        <c:axId val="1071113215"/>
        <c:axId val="952910335"/>
        <c:axId val="0"/>
      </c:bar3DChart>
      <c:catAx>
        <c:axId val="107111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product</a:t>
                </a:r>
                <a:r>
                  <a:rPr lang="en-US" baseline="0"/>
                  <a:t> sale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910335"/>
        <c:crosses val="autoZero"/>
        <c:auto val="1"/>
        <c:lblAlgn val="ctr"/>
        <c:lblOffset val="100"/>
        <c:tickLblSkip val="50"/>
        <c:noMultiLvlLbl val="0"/>
      </c:catAx>
      <c:valAx>
        <c:axId val="95291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Net</a:t>
                </a:r>
                <a:r>
                  <a:rPr lang="en-US" baseline="0"/>
                  <a:t> margin profit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113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Sheet2!$B$25</c:f>
              <c:strCache>
                <c:ptCount val="1"/>
                <c:pt idx="0">
                  <c:v>Yearly expenses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E098-46D7-A88D-CDF6E37ED21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098-46D7-A88D-CDF6E37ED21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E098-46D7-A88D-CDF6E37ED21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098-46D7-A88D-CDF6E37ED21E}"/>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E098-46D7-A88D-CDF6E37ED21E}"/>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098-46D7-A88D-CDF6E37ED2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E098-46D7-A88D-CDF6E37ED2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E098-46D7-A88D-CDF6E37ED2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E098-46D7-A88D-CDF6E37ED2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E098-46D7-A88D-CDF6E37ED2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6-E098-46D7-A88D-CDF6E37ED2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E098-46D7-A88D-CDF6E37ED2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Sheet2!$A$26:$A$31</c:f>
              <c:strCache>
                <c:ptCount val="6"/>
                <c:pt idx="0">
                  <c:v>Product</c:v>
                </c:pt>
                <c:pt idx="1">
                  <c:v>Inventory Management</c:v>
                </c:pt>
                <c:pt idx="2">
                  <c:v>Shipment</c:v>
                </c:pt>
                <c:pt idx="3">
                  <c:v>Regulatory</c:v>
                </c:pt>
                <c:pt idx="4">
                  <c:v>Staff</c:v>
                </c:pt>
                <c:pt idx="5">
                  <c:v>Insurance</c:v>
                </c:pt>
              </c:strCache>
            </c:strRef>
          </c:cat>
          <c:val>
            <c:numRef>
              <c:f>Sheet2!$B$26:$B$31</c:f>
              <c:numCache>
                <c:formatCode>#,##0</c:formatCode>
                <c:ptCount val="6"/>
                <c:pt idx="0">
                  <c:v>834510</c:v>
                </c:pt>
                <c:pt idx="1">
                  <c:v>96000</c:v>
                </c:pt>
                <c:pt idx="2">
                  <c:v>799350</c:v>
                </c:pt>
                <c:pt idx="3">
                  <c:v>14346</c:v>
                </c:pt>
                <c:pt idx="4">
                  <c:v>650000</c:v>
                </c:pt>
                <c:pt idx="5" formatCode="#,##0.00">
                  <c:v>3149.04</c:v>
                </c:pt>
              </c:numCache>
            </c:numRef>
          </c:val>
          <c:extLst>
            <c:ext xmlns:c16="http://schemas.microsoft.com/office/drawing/2014/chart" uri="{C3380CC4-5D6E-409C-BE32-E72D297353CC}">
              <c16:uniqueId val="{00000000-E098-46D7-A88D-CDF6E37ED21E}"/>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Sheet2!$B$25</c:f>
              <c:strCache>
                <c:ptCount val="1"/>
                <c:pt idx="0">
                  <c:v>Yearly expenses</c:v>
                </c:pt>
              </c:strCache>
            </c:strRef>
          </c:tx>
          <c:spPr>
            <a:solidFill>
              <a:schemeClr val="accent1"/>
            </a:solidFill>
            <a:ln>
              <a:noFill/>
            </a:ln>
            <a:effectLst/>
          </c:spPr>
          <c:invertIfNegative val="0"/>
          <c:cat>
            <c:strRef>
              <c:f>Sheet2!$A$26:$A$31</c:f>
              <c:strCache>
                <c:ptCount val="6"/>
                <c:pt idx="0">
                  <c:v>Product</c:v>
                </c:pt>
                <c:pt idx="1">
                  <c:v>Inventory Management</c:v>
                </c:pt>
                <c:pt idx="2">
                  <c:v>Shipment</c:v>
                </c:pt>
                <c:pt idx="3">
                  <c:v>Regulatory</c:v>
                </c:pt>
                <c:pt idx="4">
                  <c:v>Staff</c:v>
                </c:pt>
                <c:pt idx="5">
                  <c:v>Insurance</c:v>
                </c:pt>
              </c:strCache>
            </c:strRef>
          </c:cat>
          <c:val>
            <c:numRef>
              <c:f>Sheet2!$B$26:$B$31</c:f>
              <c:numCache>
                <c:formatCode>#,##0</c:formatCode>
                <c:ptCount val="6"/>
                <c:pt idx="0">
                  <c:v>834510</c:v>
                </c:pt>
                <c:pt idx="1">
                  <c:v>96000</c:v>
                </c:pt>
                <c:pt idx="2">
                  <c:v>799350</c:v>
                </c:pt>
                <c:pt idx="3">
                  <c:v>14346</c:v>
                </c:pt>
                <c:pt idx="4">
                  <c:v>650000</c:v>
                </c:pt>
                <c:pt idx="5" formatCode="#,##0.00">
                  <c:v>3149.04</c:v>
                </c:pt>
              </c:numCache>
            </c:numRef>
          </c:val>
          <c:extLst>
            <c:ext xmlns:c16="http://schemas.microsoft.com/office/drawing/2014/chart" uri="{C3380CC4-5D6E-409C-BE32-E72D297353CC}">
              <c16:uniqueId val="{00000000-728E-434B-B65A-2A7ADF1156F4}"/>
            </c:ext>
          </c:extLst>
        </c:ser>
        <c:dLbls>
          <c:showLegendKey val="0"/>
          <c:showVal val="0"/>
          <c:showCatName val="0"/>
          <c:showSerName val="0"/>
          <c:showPercent val="0"/>
          <c:showBubbleSize val="0"/>
        </c:dLbls>
        <c:gapWidth val="182"/>
        <c:axId val="1935183919"/>
        <c:axId val="1935277583"/>
      </c:barChart>
      <c:catAx>
        <c:axId val="193518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277583"/>
        <c:crosses val="autoZero"/>
        <c:auto val="1"/>
        <c:lblAlgn val="ctr"/>
        <c:lblOffset val="100"/>
        <c:noMultiLvlLbl val="0"/>
      </c:catAx>
      <c:valAx>
        <c:axId val="19352775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183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Revenue!$B$17</c:f>
              <c:strCache>
                <c:ptCount val="1"/>
                <c:pt idx="0">
                  <c:v>Revenue per year($)</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D05-404E-8D1C-0AB6F00A1EBA}"/>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05-404E-8D1C-0AB6F00A1EB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FD05-404E-8D1C-0AB6F00A1EB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FD05-404E-8D1C-0AB6F00A1EBA}"/>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Revenue!$A$18:$A$19</c:f>
              <c:strCache>
                <c:ptCount val="2"/>
                <c:pt idx="0">
                  <c:v>Centrifuge</c:v>
                </c:pt>
                <c:pt idx="1">
                  <c:v>CKIT</c:v>
                </c:pt>
              </c:strCache>
            </c:strRef>
          </c:cat>
          <c:val>
            <c:numRef>
              <c:f>Revenue!$B$18:$B$19</c:f>
              <c:numCache>
                <c:formatCode>#,##0</c:formatCode>
                <c:ptCount val="2"/>
                <c:pt idx="0">
                  <c:v>50000</c:v>
                </c:pt>
                <c:pt idx="1">
                  <c:v>3600000</c:v>
                </c:pt>
              </c:numCache>
            </c:numRef>
          </c:val>
          <c:extLst>
            <c:ext xmlns:c16="http://schemas.microsoft.com/office/drawing/2014/chart" uri="{C3380CC4-5D6E-409C-BE32-E72D297353CC}">
              <c16:uniqueId val="{00000000-FD05-404E-8D1C-0AB6F00A1EBA}"/>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 /><Relationship Id="rId2" Type="http://schemas.openxmlformats.org/officeDocument/2006/relationships/chart" Target="../charts/chart3.xml" /><Relationship Id="rId1" Type="http://schemas.openxmlformats.org/officeDocument/2006/relationships/chart" Target="../charts/chart2.xml" /><Relationship Id="rId4" Type="http://schemas.openxmlformats.org/officeDocument/2006/relationships/chart" Target="../charts/chart5.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dr:twoCellAnchor>
    <xdr:from>
      <xdr:col>4</xdr:col>
      <xdr:colOff>578643</xdr:colOff>
      <xdr:row>20</xdr:row>
      <xdr:rowOff>83343</xdr:rowOff>
    </xdr:from>
    <xdr:to>
      <xdr:col>10</xdr:col>
      <xdr:colOff>105568</xdr:colOff>
      <xdr:row>35</xdr:row>
      <xdr:rowOff>91280</xdr:rowOff>
    </xdr:to>
    <xdr:graphicFrame macro="">
      <xdr:nvGraphicFramePr>
        <xdr:cNvPr id="2" name="Chart 1">
          <a:extLst>
            <a:ext uri="{FF2B5EF4-FFF2-40B4-BE49-F238E27FC236}">
              <a16:creationId xmlns:a16="http://schemas.microsoft.com/office/drawing/2014/main" id="{8B46C0F0-F8BC-4BD5-9C43-6E2BC9C20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1714500</xdr:colOff>
      <xdr:row>42</xdr:row>
      <xdr:rowOff>67537</xdr:rowOff>
    </xdr:from>
    <xdr:to>
      <xdr:col>9</xdr:col>
      <xdr:colOff>128586</xdr:colOff>
      <xdr:row>64</xdr:row>
      <xdr:rowOff>128586</xdr:rowOff>
    </xdr:to>
    <xdr:pic>
      <xdr:nvPicPr>
        <xdr:cNvPr id="3" name="Picture 2" descr="1500 Square Foot Office">
          <a:extLst>
            <a:ext uri="{FF2B5EF4-FFF2-40B4-BE49-F238E27FC236}">
              <a16:creationId xmlns:a16="http://schemas.microsoft.com/office/drawing/2014/main" id="{21700402-BAFF-4710-8160-36FC920CC4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62400" y="7730400"/>
          <a:ext cx="5757861" cy="4042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354805</xdr:colOff>
      <xdr:row>32</xdr:row>
      <xdr:rowOff>85726</xdr:rowOff>
    </xdr:from>
    <xdr:to>
      <xdr:col>9</xdr:col>
      <xdr:colOff>178592</xdr:colOff>
      <xdr:row>47</xdr:row>
      <xdr:rowOff>114301</xdr:rowOff>
    </xdr:to>
    <xdr:graphicFrame macro="">
      <xdr:nvGraphicFramePr>
        <xdr:cNvPr id="3" name="Chart 2">
          <a:extLst>
            <a:ext uri="{FF2B5EF4-FFF2-40B4-BE49-F238E27FC236}">
              <a16:creationId xmlns:a16="http://schemas.microsoft.com/office/drawing/2014/main" id="{5CB14EE7-CCCC-4750-81DD-0E4FB6D57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769143</xdr:colOff>
      <xdr:row>18</xdr:row>
      <xdr:rowOff>45243</xdr:rowOff>
    </xdr:from>
    <xdr:to>
      <xdr:col>9</xdr:col>
      <xdr:colOff>640556</xdr:colOff>
      <xdr:row>32</xdr:row>
      <xdr:rowOff>207168</xdr:rowOff>
    </xdr:to>
    <xdr:graphicFrame macro="">
      <xdr:nvGraphicFramePr>
        <xdr:cNvPr id="8" name="Chart 6">
          <a:extLst>
            <a:ext uri="{FF2B5EF4-FFF2-40B4-BE49-F238E27FC236}">
              <a16:creationId xmlns:a16="http://schemas.microsoft.com/office/drawing/2014/main" id="{B0E33A79-0E16-4936-A565-DCA161762BA5}"/>
            </a:ext>
            <a:ext uri="{147F2762-F138-4A5C-976F-8EAC2B608ADB}">
              <a16:predDERef xmlns:a16="http://schemas.microsoft.com/office/drawing/2014/main" pred="{5CB14EE7-CCCC-4750-81DD-0E4FB6D57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178592</xdr:colOff>
      <xdr:row>32</xdr:row>
      <xdr:rowOff>192881</xdr:rowOff>
    </xdr:from>
    <xdr:to>
      <xdr:col>4</xdr:col>
      <xdr:colOff>97630</xdr:colOff>
      <xdr:row>47</xdr:row>
      <xdr:rowOff>78581</xdr:rowOff>
    </xdr:to>
    <xdr:graphicFrame macro="">
      <xdr:nvGraphicFramePr>
        <xdr:cNvPr id="4" name="Chart 3">
          <a:extLst>
            <a:ext uri="{FF2B5EF4-FFF2-40B4-BE49-F238E27FC236}">
              <a16:creationId xmlns:a16="http://schemas.microsoft.com/office/drawing/2014/main" id="{E17172DE-E939-471A-A38A-0BFD6B1F6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476250</xdr:colOff>
      <xdr:row>23</xdr:row>
      <xdr:rowOff>88900</xdr:rowOff>
    </xdr:from>
    <xdr:to>
      <xdr:col>15</xdr:col>
      <xdr:colOff>171450</xdr:colOff>
      <xdr:row>35</xdr:row>
      <xdr:rowOff>152400</xdr:rowOff>
    </xdr:to>
    <xdr:graphicFrame macro="">
      <xdr:nvGraphicFramePr>
        <xdr:cNvPr id="7" name="Chart 1">
          <a:extLst>
            <a:ext uri="{FF2B5EF4-FFF2-40B4-BE49-F238E27FC236}">
              <a16:creationId xmlns:a16="http://schemas.microsoft.com/office/drawing/2014/main" id="{D484505E-5F23-C643-A231-04AB36159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193445</xdr:colOff>
      <xdr:row>11</xdr:row>
      <xdr:rowOff>86609</xdr:rowOff>
    </xdr:from>
    <xdr:to>
      <xdr:col>12</xdr:col>
      <xdr:colOff>199337</xdr:colOff>
      <xdr:row>26</xdr:row>
      <xdr:rowOff>55775</xdr:rowOff>
    </xdr:to>
    <xdr:graphicFrame macro="">
      <xdr:nvGraphicFramePr>
        <xdr:cNvPr id="3" name="Chart 2">
          <a:extLst>
            <a:ext uri="{FF2B5EF4-FFF2-40B4-BE49-F238E27FC236}">
              <a16:creationId xmlns:a16="http://schemas.microsoft.com/office/drawing/2014/main" id="{BCEEA5C0-2D9F-4817-87EC-5E2C301A5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entry ">
      <a:dk1>
        <a:srgbClr val="000000"/>
      </a:dk1>
      <a:lt1>
        <a:srgbClr val="FFFFFF"/>
      </a:lt1>
      <a:dk2>
        <a:srgbClr val="44546A"/>
      </a:dk2>
      <a:lt2>
        <a:srgbClr val="E7E6E6"/>
      </a:lt2>
      <a:accent1>
        <a:srgbClr val="3C1C48"/>
      </a:accent1>
      <a:accent2>
        <a:srgbClr val="1D3C5C"/>
      </a:accent2>
      <a:accent3>
        <a:srgbClr val="3D9CCC"/>
      </a:accent3>
      <a:accent4>
        <a:srgbClr val="7C60C6"/>
      </a:accent4>
      <a:accent5>
        <a:srgbClr val="C9492C"/>
      </a:accent5>
      <a:accent6>
        <a:srgbClr val="D58C2E"/>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hyperlink" Target="https://www.accountingcoach.com/blog/what-is-inventory" TargetMode="Externa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41979-4164-4015-8CCD-A8C87C9ED9CA}">
  <dimension ref="A1:I39"/>
  <sheetViews>
    <sheetView workbookViewId="0">
      <selection activeCell="F8" sqref="F8"/>
    </sheetView>
  </sheetViews>
  <sheetFormatPr defaultColWidth="8.875" defaultRowHeight="15" x14ac:dyDescent="0.2"/>
  <cols>
    <col min="1" max="1" width="28.78515625" customWidth="1"/>
    <col min="2" max="2" width="15.46875" customWidth="1"/>
    <col min="3" max="3" width="32.5546875" customWidth="1"/>
    <col min="8" max="8" width="25.01953125" customWidth="1"/>
  </cols>
  <sheetData>
    <row r="1" spans="1:9" x14ac:dyDescent="0.2">
      <c r="C1" t="s">
        <v>34</v>
      </c>
    </row>
    <row r="2" spans="1:9" x14ac:dyDescent="0.2">
      <c r="A2" t="s">
        <v>3</v>
      </c>
      <c r="C2">
        <v>2742</v>
      </c>
      <c r="H2" t="s">
        <v>31</v>
      </c>
    </row>
    <row r="3" spans="1:9" x14ac:dyDescent="0.2">
      <c r="A3" t="s">
        <v>6</v>
      </c>
      <c r="C3" s="2">
        <v>3000</v>
      </c>
      <c r="H3" s="3" t="s">
        <v>22</v>
      </c>
    </row>
    <row r="4" spans="1:9" x14ac:dyDescent="0.2">
      <c r="A4" t="s">
        <v>11</v>
      </c>
      <c r="C4">
        <v>0.15</v>
      </c>
      <c r="H4" t="s">
        <v>24</v>
      </c>
      <c r="I4" t="s">
        <v>23</v>
      </c>
    </row>
    <row r="5" spans="1:9" x14ac:dyDescent="0.2">
      <c r="A5" t="s">
        <v>4</v>
      </c>
      <c r="C5">
        <v>6.9</v>
      </c>
      <c r="H5" t="s">
        <v>28</v>
      </c>
    </row>
    <row r="6" spans="1:9" x14ac:dyDescent="0.2">
      <c r="A6" t="s">
        <v>5</v>
      </c>
      <c r="C6">
        <v>6.2</v>
      </c>
      <c r="H6" t="s">
        <v>30</v>
      </c>
      <c r="I6" t="s">
        <v>29</v>
      </c>
    </row>
    <row r="7" spans="1:9" x14ac:dyDescent="0.2">
      <c r="A7" s="1" t="s">
        <v>7</v>
      </c>
      <c r="C7">
        <v>2</v>
      </c>
      <c r="H7" t="s">
        <v>20</v>
      </c>
      <c r="I7" t="s">
        <v>19</v>
      </c>
    </row>
    <row r="8" spans="1:9" x14ac:dyDescent="0.2">
      <c r="A8" s="1" t="s">
        <v>8</v>
      </c>
      <c r="C8">
        <v>1.4</v>
      </c>
      <c r="H8" t="s">
        <v>21</v>
      </c>
      <c r="I8" t="s">
        <v>18</v>
      </c>
    </row>
    <row r="9" spans="1:9" x14ac:dyDescent="0.2">
      <c r="A9" s="1" t="s">
        <v>9</v>
      </c>
      <c r="C9">
        <v>9.99</v>
      </c>
      <c r="I9" t="s">
        <v>17</v>
      </c>
    </row>
    <row r="10" spans="1:9" x14ac:dyDescent="0.2">
      <c r="A10" s="1" t="s">
        <v>10</v>
      </c>
      <c r="C10">
        <v>0.57999999999999996</v>
      </c>
      <c r="H10" t="s">
        <v>14</v>
      </c>
      <c r="I10" t="s">
        <v>16</v>
      </c>
    </row>
    <row r="11" spans="1:9" x14ac:dyDescent="0.2">
      <c r="A11" s="1" t="s">
        <v>12</v>
      </c>
      <c r="C11">
        <v>0.14000000000000001</v>
      </c>
      <c r="H11" t="s">
        <v>15</v>
      </c>
      <c r="I11" t="s">
        <v>13</v>
      </c>
    </row>
    <row r="12" spans="1:9" x14ac:dyDescent="0.2">
      <c r="A12" s="1" t="s">
        <v>33</v>
      </c>
      <c r="C12">
        <v>27.36</v>
      </c>
    </row>
    <row r="13" spans="1:9" ht="19.350000000000001" customHeight="1" x14ac:dyDescent="0.2">
      <c r="F13" s="48" t="s">
        <v>25</v>
      </c>
      <c r="G13" s="48"/>
    </row>
    <row r="14" spans="1:9" x14ac:dyDescent="0.2">
      <c r="B14" t="s">
        <v>0</v>
      </c>
      <c r="D14" s="4" t="s">
        <v>26</v>
      </c>
      <c r="E14" s="5">
        <v>395</v>
      </c>
    </row>
    <row r="15" spans="1:9" x14ac:dyDescent="0.2">
      <c r="A15" s="1" t="s">
        <v>41</v>
      </c>
      <c r="B15">
        <v>9986.4</v>
      </c>
      <c r="D15" s="4" t="s">
        <v>27</v>
      </c>
      <c r="E15" s="5">
        <v>495</v>
      </c>
    </row>
    <row r="16" spans="1:9" x14ac:dyDescent="0.2">
      <c r="A16" t="s">
        <v>3</v>
      </c>
      <c r="B16">
        <v>2742</v>
      </c>
    </row>
    <row r="17" spans="1:6" x14ac:dyDescent="0.2">
      <c r="A17" t="s">
        <v>39</v>
      </c>
      <c r="B17" s="2">
        <v>66000</v>
      </c>
      <c r="F17" t="s">
        <v>32</v>
      </c>
    </row>
    <row r="18" spans="1:6" x14ac:dyDescent="0.2">
      <c r="A18" t="s">
        <v>38</v>
      </c>
      <c r="B18">
        <v>547500</v>
      </c>
      <c r="F18" t="s">
        <v>37</v>
      </c>
    </row>
    <row r="19" spans="1:6" x14ac:dyDescent="0.2">
      <c r="A19" t="s">
        <v>40</v>
      </c>
    </row>
    <row r="20" spans="1:6" x14ac:dyDescent="0.2">
      <c r="A20" t="s">
        <v>35</v>
      </c>
    </row>
    <row r="34" spans="1:4" x14ac:dyDescent="0.2">
      <c r="A34" t="s">
        <v>36</v>
      </c>
      <c r="B34" t="s">
        <v>1</v>
      </c>
      <c r="C34" t="s">
        <v>0</v>
      </c>
      <c r="D34" t="s">
        <v>2</v>
      </c>
    </row>
    <row r="35" spans="1:4" x14ac:dyDescent="0.2">
      <c r="A35">
        <v>1</v>
      </c>
      <c r="B35">
        <v>36500</v>
      </c>
      <c r="C35">
        <v>15728.4</v>
      </c>
      <c r="D35">
        <v>20771.599999999999</v>
      </c>
    </row>
    <row r="36" spans="1:4" x14ac:dyDescent="0.2">
      <c r="A36">
        <v>2</v>
      </c>
      <c r="B36">
        <v>73000</v>
      </c>
      <c r="C36">
        <v>25714.799999999999</v>
      </c>
      <c r="D36">
        <v>47285.2</v>
      </c>
    </row>
    <row r="37" spans="1:4" x14ac:dyDescent="0.2">
      <c r="A37">
        <v>3</v>
      </c>
      <c r="B37">
        <v>109500</v>
      </c>
      <c r="C37">
        <v>35701.199999999997</v>
      </c>
      <c r="D37">
        <v>73798.8</v>
      </c>
    </row>
    <row r="38" spans="1:4" x14ac:dyDescent="0.2">
      <c r="A38">
        <v>4</v>
      </c>
      <c r="B38">
        <v>146000</v>
      </c>
      <c r="C38">
        <v>45687.6</v>
      </c>
      <c r="D38">
        <v>100312.4</v>
      </c>
    </row>
    <row r="39" spans="1:4" x14ac:dyDescent="0.2">
      <c r="A39">
        <v>5</v>
      </c>
      <c r="B39">
        <v>182500</v>
      </c>
      <c r="C39">
        <v>55674</v>
      </c>
      <c r="D39">
        <v>126826</v>
      </c>
    </row>
  </sheetData>
  <mergeCells count="1">
    <mergeCell ref="F13:G13"/>
  </mergeCells>
  <hyperlinks>
    <hyperlink ref="H3" r:id="rId1" tooltip="What is inventory?" display="https://www.accountingcoach.com/blog/what-is-inventory" xr:uid="{D2FD22F3-2B3E-4300-987E-98ACD62122D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797C0-F208-294F-A544-2DB0E109DE7E}">
  <dimension ref="A1:G35"/>
  <sheetViews>
    <sheetView topLeftCell="A2" workbookViewId="0">
      <selection activeCell="A25" sqref="A25:B31"/>
    </sheetView>
  </sheetViews>
  <sheetFormatPr defaultColWidth="10.625" defaultRowHeight="15" x14ac:dyDescent="0.2"/>
  <cols>
    <col min="1" max="1" width="33.2265625" customWidth="1"/>
    <col min="2" max="2" width="35.6484375" customWidth="1"/>
    <col min="4" max="4" width="21.7890625" customWidth="1"/>
    <col min="5" max="5" width="23.80859375" customWidth="1"/>
  </cols>
  <sheetData>
    <row r="1" spans="1:7" x14ac:dyDescent="0.2">
      <c r="A1" s="49" t="s">
        <v>0</v>
      </c>
      <c r="B1" s="49"/>
      <c r="C1" s="49"/>
      <c r="D1" s="49"/>
    </row>
    <row r="2" spans="1:7" x14ac:dyDescent="0.2">
      <c r="A2" s="6" t="s">
        <v>64</v>
      </c>
      <c r="B2" s="6" t="s">
        <v>0</v>
      </c>
      <c r="C2" s="6"/>
      <c r="D2" s="6" t="s">
        <v>3</v>
      </c>
      <c r="E2" s="24" t="s">
        <v>65</v>
      </c>
      <c r="F2" s="24" t="s">
        <v>66</v>
      </c>
    </row>
    <row r="3" spans="1:7" x14ac:dyDescent="0.2">
      <c r="A3" s="1" t="s">
        <v>41</v>
      </c>
      <c r="B3">
        <v>9986.4</v>
      </c>
      <c r="D3">
        <v>6</v>
      </c>
      <c r="E3">
        <v>2742</v>
      </c>
    </row>
    <row r="4" spans="1:7" x14ac:dyDescent="0.2">
      <c r="A4" t="s">
        <v>3</v>
      </c>
      <c r="B4">
        <v>2742</v>
      </c>
    </row>
    <row r="5" spans="1:7" x14ac:dyDescent="0.2">
      <c r="A5" t="s">
        <v>39</v>
      </c>
      <c r="B5" s="2">
        <v>66000</v>
      </c>
    </row>
    <row r="6" spans="1:7" x14ac:dyDescent="0.2">
      <c r="A6" t="s">
        <v>38</v>
      </c>
      <c r="B6">
        <v>799350</v>
      </c>
    </row>
    <row r="7" spans="1:7" x14ac:dyDescent="0.2">
      <c r="A7" t="s">
        <v>57</v>
      </c>
      <c r="B7">
        <v>650000</v>
      </c>
    </row>
    <row r="8" spans="1:7" x14ac:dyDescent="0.2">
      <c r="A8" s="7" t="s">
        <v>35</v>
      </c>
      <c r="B8">
        <f>SUM(B3:B7)</f>
        <v>1528078.4</v>
      </c>
    </row>
    <row r="10" spans="1:7" x14ac:dyDescent="0.2">
      <c r="A10" t="s">
        <v>36</v>
      </c>
      <c r="B10" t="s">
        <v>1</v>
      </c>
      <c r="C10" t="s">
        <v>62</v>
      </c>
      <c r="F10" t="s">
        <v>2</v>
      </c>
      <c r="G10" t="s">
        <v>63</v>
      </c>
    </row>
    <row r="11" spans="1:7" x14ac:dyDescent="0.2">
      <c r="A11">
        <v>10</v>
      </c>
      <c r="B11" s="2">
        <v>365000</v>
      </c>
      <c r="C11" s="31">
        <v>-3.1865161643835616</v>
      </c>
      <c r="F11" s="2">
        <f>B11-B8</f>
        <v>-1163078.3999999999</v>
      </c>
      <c r="G11">
        <f>(B11-B8)/B11</f>
        <v>-3.1865161643835616</v>
      </c>
    </row>
    <row r="12" spans="1:7" x14ac:dyDescent="0.2">
      <c r="A12">
        <v>50</v>
      </c>
      <c r="B12" s="2">
        <v>1825000</v>
      </c>
      <c r="C12" s="31">
        <v>0.16269676712328773</v>
      </c>
      <c r="F12" s="2">
        <f>B12-B8</f>
        <v>296921.60000000009</v>
      </c>
      <c r="G12">
        <f>(B12-B8)/B12</f>
        <v>0.16269676712328773</v>
      </c>
    </row>
    <row r="13" spans="1:7" x14ac:dyDescent="0.2">
      <c r="A13">
        <v>100</v>
      </c>
      <c r="B13" s="2">
        <v>3650000</v>
      </c>
      <c r="C13" s="31">
        <v>0.58134838356164387</v>
      </c>
      <c r="F13" s="2">
        <f>B13-B8</f>
        <v>2121921.6</v>
      </c>
      <c r="G13">
        <f>(B13-B8)/B13</f>
        <v>0.58134838356164387</v>
      </c>
    </row>
    <row r="14" spans="1:7" x14ac:dyDescent="0.2">
      <c r="A14">
        <v>200</v>
      </c>
      <c r="B14" s="2">
        <v>7300000</v>
      </c>
      <c r="C14" s="31">
        <v>0.79067419178082188</v>
      </c>
      <c r="F14" s="2">
        <f>B14-B8</f>
        <v>5771921.5999999996</v>
      </c>
      <c r="G14">
        <f>(B14-B8)/B14</f>
        <v>0.79067419178082188</v>
      </c>
    </row>
    <row r="16" spans="1:7" x14ac:dyDescent="0.2">
      <c r="A16" t="s">
        <v>36</v>
      </c>
      <c r="B16" t="s">
        <v>62</v>
      </c>
    </row>
    <row r="17" spans="1:2" x14ac:dyDescent="0.2">
      <c r="A17">
        <v>10</v>
      </c>
      <c r="B17" s="31">
        <v>0.09</v>
      </c>
    </row>
    <row r="18" spans="1:2" x14ac:dyDescent="0.2">
      <c r="A18">
        <v>50</v>
      </c>
      <c r="B18" s="31">
        <v>0.16269676712328773</v>
      </c>
    </row>
    <row r="19" spans="1:2" x14ac:dyDescent="0.2">
      <c r="A19">
        <v>100</v>
      </c>
      <c r="B19" s="31">
        <v>0.58134838356164387</v>
      </c>
    </row>
    <row r="20" spans="1:2" x14ac:dyDescent="0.2">
      <c r="A20">
        <v>200</v>
      </c>
      <c r="B20" s="31">
        <v>0.79067419178082188</v>
      </c>
    </row>
    <row r="24" spans="1:2" ht="15.75" thickBot="1" x14ac:dyDescent="0.25"/>
    <row r="25" spans="1:2" ht="15.75" thickBot="1" x14ac:dyDescent="0.25">
      <c r="A25" s="37" t="s">
        <v>64</v>
      </c>
      <c r="B25" s="38" t="s">
        <v>76</v>
      </c>
    </row>
    <row r="26" spans="1:2" ht="15.75" thickBot="1" x14ac:dyDescent="0.25">
      <c r="A26" s="39" t="s">
        <v>70</v>
      </c>
      <c r="B26" s="40">
        <v>834510</v>
      </c>
    </row>
    <row r="27" spans="1:2" ht="15.75" thickBot="1" x14ac:dyDescent="0.25">
      <c r="A27" s="39" t="s">
        <v>71</v>
      </c>
      <c r="B27" s="40">
        <v>96000</v>
      </c>
    </row>
    <row r="28" spans="1:2" ht="15.75" thickBot="1" x14ac:dyDescent="0.25">
      <c r="A28" s="39" t="s">
        <v>72</v>
      </c>
      <c r="B28" s="40">
        <v>799350</v>
      </c>
    </row>
    <row r="29" spans="1:2" ht="15.75" thickBot="1" x14ac:dyDescent="0.25">
      <c r="A29" s="39" t="s">
        <v>73</v>
      </c>
      <c r="B29" s="40">
        <v>14346</v>
      </c>
    </row>
    <row r="30" spans="1:2" ht="15.75" thickBot="1" x14ac:dyDescent="0.25">
      <c r="A30" s="39" t="s">
        <v>74</v>
      </c>
      <c r="B30" s="40">
        <v>650000</v>
      </c>
    </row>
    <row r="31" spans="1:2" ht="15.75" thickBot="1" x14ac:dyDescent="0.25">
      <c r="A31" s="39" t="s">
        <v>75</v>
      </c>
      <c r="B31" s="41">
        <v>3149.04</v>
      </c>
    </row>
    <row r="32" spans="1:2" ht="18.75" x14ac:dyDescent="0.2">
      <c r="A32" s="8"/>
      <c r="B32" s="12"/>
    </row>
    <row r="33" spans="1:4" ht="18.75" x14ac:dyDescent="0.2">
      <c r="A33" s="8"/>
      <c r="B33" s="8"/>
      <c r="C33" s="12"/>
      <c r="D33" s="13"/>
    </row>
    <row r="34" spans="1:4" ht="18.75" x14ac:dyDescent="0.2">
      <c r="A34" s="8"/>
      <c r="B34" s="8"/>
      <c r="C34" s="12"/>
      <c r="D34" s="13"/>
    </row>
    <row r="35" spans="1:4" ht="18.75" x14ac:dyDescent="0.2">
      <c r="A35" s="34"/>
      <c r="B35" s="35"/>
    </row>
  </sheetData>
  <mergeCells count="1">
    <mergeCell ref="A1:D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4F007-D43D-6D40-8A0D-EFA3D3144424}">
  <dimension ref="A1:N23"/>
  <sheetViews>
    <sheetView workbookViewId="0">
      <selection activeCell="B8" sqref="B8:C8"/>
    </sheetView>
  </sheetViews>
  <sheetFormatPr defaultColWidth="10.89453125" defaultRowHeight="18.75" x14ac:dyDescent="0.2"/>
  <cols>
    <col min="1" max="1" width="14.125" style="8" customWidth="1"/>
    <col min="2" max="3" width="11.296875" style="8" customWidth="1"/>
    <col min="4" max="4" width="16.54296875" style="13" customWidth="1"/>
    <col min="5" max="5" width="15.87109375" style="8" customWidth="1"/>
    <col min="6" max="6" width="19.1015625" style="8" customWidth="1"/>
    <col min="7" max="7" width="16.27734375" style="8" customWidth="1"/>
    <col min="8" max="8" width="23" style="8" customWidth="1"/>
    <col min="9" max="9" width="19.1015625" style="8" customWidth="1"/>
    <col min="10" max="12" width="15.46875" style="8" customWidth="1"/>
    <col min="13" max="13" width="20.04296875" style="8" customWidth="1"/>
    <col min="14" max="14" width="14.9296875" style="8" customWidth="1"/>
    <col min="15" max="15" width="17.3515625" style="8" customWidth="1"/>
    <col min="16" max="16384" width="10.89453125" style="8"/>
  </cols>
  <sheetData>
    <row r="1" spans="1:14" ht="33" customHeight="1" x14ac:dyDescent="0.2">
      <c r="A1" s="51" t="s">
        <v>58</v>
      </c>
      <c r="B1" s="51"/>
      <c r="C1" s="51"/>
      <c r="D1" s="51"/>
      <c r="E1" s="51"/>
      <c r="F1" s="51"/>
      <c r="G1" s="51"/>
      <c r="H1" s="51"/>
      <c r="I1" s="51"/>
      <c r="J1" s="51"/>
      <c r="K1" s="51"/>
      <c r="L1" s="51"/>
      <c r="M1" s="51"/>
      <c r="N1" s="51"/>
    </row>
    <row r="2" spans="1:14" s="9" customFormat="1" ht="32.1" customHeight="1" x14ac:dyDescent="0.2">
      <c r="A2" s="50" t="s">
        <v>42</v>
      </c>
      <c r="B2" s="50"/>
      <c r="C2" s="50"/>
      <c r="D2" s="50"/>
      <c r="E2" s="50" t="s">
        <v>43</v>
      </c>
      <c r="F2" s="50"/>
      <c r="G2" s="50" t="s">
        <v>44</v>
      </c>
      <c r="H2" s="50"/>
      <c r="I2" s="50" t="s">
        <v>45</v>
      </c>
      <c r="J2" s="50"/>
      <c r="K2" s="50" t="s">
        <v>46</v>
      </c>
      <c r="L2" s="50"/>
      <c r="M2" s="50" t="s">
        <v>47</v>
      </c>
      <c r="N2" s="50"/>
    </row>
    <row r="3" spans="1:14" x14ac:dyDescent="0.2">
      <c r="A3" s="10" t="s">
        <v>54</v>
      </c>
      <c r="B3" s="10" t="s">
        <v>55</v>
      </c>
      <c r="C3" s="11" t="s">
        <v>56</v>
      </c>
      <c r="D3" s="11" t="s">
        <v>35</v>
      </c>
      <c r="F3" s="10" t="s">
        <v>56</v>
      </c>
      <c r="H3" s="10" t="s">
        <v>56</v>
      </c>
      <c r="J3" s="10" t="s">
        <v>56</v>
      </c>
      <c r="L3" s="10" t="s">
        <v>56</v>
      </c>
      <c r="N3" s="10" t="s">
        <v>56</v>
      </c>
    </row>
    <row r="4" spans="1:14" ht="51.95" customHeight="1" x14ac:dyDescent="0.25">
      <c r="A4" s="8" t="s">
        <v>3</v>
      </c>
      <c r="B4" s="8">
        <v>30</v>
      </c>
      <c r="C4" s="12">
        <v>457</v>
      </c>
      <c r="D4" s="13">
        <f>B4*C4</f>
        <v>13710</v>
      </c>
      <c r="E4" s="8" t="s">
        <v>49</v>
      </c>
      <c r="F4" s="14">
        <v>66000</v>
      </c>
      <c r="G4" s="8" t="s">
        <v>59</v>
      </c>
      <c r="H4" s="14">
        <v>799350</v>
      </c>
      <c r="I4" s="8" t="s">
        <v>50</v>
      </c>
      <c r="J4" s="12">
        <v>8800</v>
      </c>
      <c r="K4" s="8" t="s">
        <v>52</v>
      </c>
      <c r="L4" s="14">
        <v>650000</v>
      </c>
      <c r="M4" s="8" t="s">
        <v>51</v>
      </c>
      <c r="N4" s="12">
        <v>3149.04</v>
      </c>
    </row>
    <row r="5" spans="1:14" ht="35.25" x14ac:dyDescent="0.25">
      <c r="A5" s="8" t="s">
        <v>48</v>
      </c>
      <c r="B5" s="8">
        <v>30000</v>
      </c>
      <c r="C5" s="12">
        <v>27.36</v>
      </c>
      <c r="D5" s="13">
        <f>B5*C5</f>
        <v>820800</v>
      </c>
      <c r="E5" s="8" t="s">
        <v>53</v>
      </c>
      <c r="F5" s="33">
        <v>30000</v>
      </c>
      <c r="I5" s="34" t="s">
        <v>68</v>
      </c>
      <c r="J5" s="35">
        <v>5546</v>
      </c>
    </row>
    <row r="6" spans="1:14" x14ac:dyDescent="0.2">
      <c r="C6" s="12"/>
    </row>
    <row r="7" spans="1:14" s="16" customFormat="1" ht="35.25" x14ac:dyDescent="0.25">
      <c r="A7" s="15" t="s">
        <v>60</v>
      </c>
      <c r="C7" s="17"/>
      <c r="D7" s="18">
        <f>D4+D5</f>
        <v>834510</v>
      </c>
      <c r="F7" s="19">
        <f>F4+F5</f>
        <v>96000</v>
      </c>
      <c r="H7" s="17">
        <f>H4+H5</f>
        <v>799350</v>
      </c>
      <c r="J7" s="17">
        <f>J4+J5</f>
        <v>14346</v>
      </c>
      <c r="L7" s="19">
        <f>L4+L5</f>
        <v>650000</v>
      </c>
      <c r="N7" s="17">
        <f>N4+N5</f>
        <v>3149.04</v>
      </c>
    </row>
    <row r="8" spans="1:14" s="22" customFormat="1" ht="24.95" customHeight="1" x14ac:dyDescent="0.2">
      <c r="A8" s="20" t="s">
        <v>61</v>
      </c>
      <c r="B8" s="52">
        <f>SUM(D7, F7, H7, J7, L7, N7 )</f>
        <v>2397355.04</v>
      </c>
      <c r="C8" s="52"/>
      <c r="D8" s="21"/>
    </row>
    <row r="10" spans="1:14" x14ac:dyDescent="0.2">
      <c r="A10" s="50" t="s">
        <v>42</v>
      </c>
    </row>
    <row r="11" spans="1:14" x14ac:dyDescent="0.2">
      <c r="A11" s="50"/>
    </row>
    <row r="12" spans="1:14" x14ac:dyDescent="0.2">
      <c r="A12" s="50"/>
    </row>
    <row r="13" spans="1:14" x14ac:dyDescent="0.2">
      <c r="A13" s="50"/>
    </row>
    <row r="14" spans="1:14" x14ac:dyDescent="0.2">
      <c r="A14" s="50" t="s">
        <v>43</v>
      </c>
    </row>
    <row r="15" spans="1:14" x14ac:dyDescent="0.2">
      <c r="A15" s="50"/>
    </row>
    <row r="16" spans="1:14" x14ac:dyDescent="0.2">
      <c r="A16" s="50" t="s">
        <v>44</v>
      </c>
    </row>
    <row r="17" spans="1:1" x14ac:dyDescent="0.2">
      <c r="A17" s="50"/>
    </row>
    <row r="18" spans="1:1" x14ac:dyDescent="0.2">
      <c r="A18" s="50" t="s">
        <v>45</v>
      </c>
    </row>
    <row r="19" spans="1:1" x14ac:dyDescent="0.2">
      <c r="A19" s="50"/>
    </row>
    <row r="20" spans="1:1" x14ac:dyDescent="0.2">
      <c r="A20" s="50" t="s">
        <v>46</v>
      </c>
    </row>
    <row r="21" spans="1:1" x14ac:dyDescent="0.2">
      <c r="A21" s="50"/>
    </row>
    <row r="22" spans="1:1" x14ac:dyDescent="0.2">
      <c r="A22" s="50" t="s">
        <v>47</v>
      </c>
    </row>
    <row r="23" spans="1:1" x14ac:dyDescent="0.2">
      <c r="A23" s="50"/>
    </row>
  </sheetData>
  <mergeCells count="14">
    <mergeCell ref="M2:N2"/>
    <mergeCell ref="A1:N1"/>
    <mergeCell ref="B8:C8"/>
    <mergeCell ref="A2:D2"/>
    <mergeCell ref="E2:F2"/>
    <mergeCell ref="G2:H2"/>
    <mergeCell ref="I2:J2"/>
    <mergeCell ref="K2:L2"/>
    <mergeCell ref="A20:A21"/>
    <mergeCell ref="A22:A23"/>
    <mergeCell ref="A10:A13"/>
    <mergeCell ref="A14:A15"/>
    <mergeCell ref="A16:A17"/>
    <mergeCell ref="A18:A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1940A-AFFC-0942-BD0A-58693DF785B2}">
  <dimension ref="A1:O21"/>
  <sheetViews>
    <sheetView tabSelected="1" zoomScale="97" workbookViewId="0">
      <selection activeCell="D14" sqref="D14"/>
    </sheetView>
  </sheetViews>
  <sheetFormatPr defaultColWidth="10.625" defaultRowHeight="15" x14ac:dyDescent="0.2"/>
  <cols>
    <col min="1" max="1" width="19.7734375" customWidth="1"/>
    <col min="2" max="2" width="13.98828125" customWidth="1"/>
    <col min="3" max="3" width="16.6796875" customWidth="1"/>
    <col min="4" max="4" width="30.9375" customWidth="1"/>
    <col min="16383" max="16383" width="10.89453125" bestFit="1" customWidth="1"/>
    <col min="16384" max="16384" width="10.89453125" customWidth="1"/>
  </cols>
  <sheetData>
    <row r="1" spans="1:15" ht="23.25" x14ac:dyDescent="0.2">
      <c r="A1" s="51" t="s">
        <v>67</v>
      </c>
      <c r="B1" s="51"/>
      <c r="C1" s="51"/>
      <c r="D1" s="51"/>
      <c r="E1" s="51"/>
      <c r="F1" s="51"/>
      <c r="G1" s="51"/>
      <c r="H1" s="51"/>
      <c r="I1" s="51"/>
      <c r="J1" s="51"/>
      <c r="K1" s="51"/>
      <c r="L1" s="51"/>
      <c r="M1" s="51"/>
      <c r="N1" s="51"/>
      <c r="O1" s="51"/>
    </row>
    <row r="2" spans="1:15" ht="18.75" x14ac:dyDescent="0.2">
      <c r="A2" s="50"/>
      <c r="B2" s="50"/>
      <c r="C2" s="50"/>
      <c r="D2" s="50"/>
      <c r="E2" s="50"/>
      <c r="F2" s="50"/>
      <c r="G2" s="50"/>
      <c r="H2" s="50"/>
      <c r="I2" s="50"/>
      <c r="J2" s="50"/>
      <c r="K2" s="50"/>
      <c r="L2" s="50"/>
      <c r="M2" s="50"/>
      <c r="N2" s="50"/>
      <c r="O2" s="50"/>
    </row>
    <row r="3" spans="1:15" ht="21" x14ac:dyDescent="0.3">
      <c r="A3" s="25" t="s">
        <v>54</v>
      </c>
      <c r="B3" s="25" t="s">
        <v>55</v>
      </c>
      <c r="C3" s="29" t="s">
        <v>34</v>
      </c>
      <c r="D3" s="26" t="s">
        <v>2</v>
      </c>
      <c r="E3" s="11"/>
      <c r="F3" s="8"/>
      <c r="G3" s="10"/>
      <c r="H3" s="8"/>
      <c r="I3" s="10"/>
      <c r="J3" s="8"/>
      <c r="K3" s="10"/>
      <c r="L3" s="8"/>
      <c r="M3" s="10"/>
      <c r="N3" s="8"/>
      <c r="O3" s="10"/>
    </row>
    <row r="4" spans="1:15" ht="21" x14ac:dyDescent="0.25">
      <c r="A4" s="27" t="s">
        <v>48</v>
      </c>
      <c r="B4" s="27">
        <v>30000</v>
      </c>
      <c r="C4" s="28">
        <v>120</v>
      </c>
      <c r="D4" s="28">
        <f>B4*C4</f>
        <v>3600000</v>
      </c>
      <c r="E4" s="13"/>
      <c r="F4" s="8"/>
      <c r="G4" s="14"/>
      <c r="H4" s="8"/>
      <c r="I4" s="14"/>
      <c r="J4" s="8"/>
      <c r="K4" s="12"/>
      <c r="L4" s="8"/>
      <c r="M4" s="14"/>
      <c r="N4" s="8"/>
      <c r="O4" s="12"/>
    </row>
    <row r="5" spans="1:15" ht="21" x14ac:dyDescent="0.2">
      <c r="A5" s="47" t="s">
        <v>48</v>
      </c>
      <c r="B5">
        <v>73000</v>
      </c>
      <c r="E5" s="13"/>
      <c r="F5" s="8"/>
      <c r="G5" s="8"/>
      <c r="H5" s="8"/>
      <c r="I5" s="8"/>
      <c r="J5" s="8"/>
      <c r="K5" s="8"/>
      <c r="L5" s="8"/>
      <c r="M5" s="8"/>
      <c r="N5" s="8"/>
      <c r="O5" s="8"/>
    </row>
    <row r="6" spans="1:15" ht="21" x14ac:dyDescent="0.2">
      <c r="A6" s="47" t="s">
        <v>48</v>
      </c>
      <c r="B6">
        <v>91250</v>
      </c>
      <c r="E6" s="13"/>
      <c r="F6" s="8"/>
      <c r="G6" s="8"/>
      <c r="H6" s="8"/>
      <c r="I6" s="8"/>
      <c r="J6" s="8"/>
      <c r="K6" s="8"/>
      <c r="L6" s="8"/>
      <c r="M6" s="8"/>
      <c r="N6" s="8"/>
      <c r="O6" s="8"/>
    </row>
    <row r="7" spans="1:15" ht="21" x14ac:dyDescent="0.2">
      <c r="A7" s="47" t="s">
        <v>48</v>
      </c>
      <c r="B7">
        <v>109500</v>
      </c>
      <c r="E7" s="13"/>
      <c r="F7" s="8"/>
      <c r="G7" s="8"/>
      <c r="H7" s="8"/>
      <c r="I7" s="8"/>
      <c r="J7" s="8"/>
      <c r="K7" s="8"/>
      <c r="L7" s="8"/>
      <c r="M7" s="8"/>
      <c r="N7" s="8"/>
      <c r="O7" s="8"/>
    </row>
    <row r="8" spans="1:15" ht="21" x14ac:dyDescent="0.2">
      <c r="A8" s="47" t="s">
        <v>48</v>
      </c>
      <c r="B8" s="44">
        <v>127750</v>
      </c>
      <c r="C8" s="46"/>
      <c r="D8" s="30"/>
      <c r="E8" s="45"/>
      <c r="F8" s="44"/>
      <c r="G8" s="44"/>
      <c r="H8" s="44"/>
      <c r="I8" s="44"/>
      <c r="J8" s="44"/>
      <c r="K8" s="44"/>
      <c r="L8" s="44"/>
      <c r="M8" s="44"/>
      <c r="N8" s="44"/>
      <c r="O8" s="44"/>
    </row>
    <row r="9" spans="1:15" ht="18.75" x14ac:dyDescent="0.2">
      <c r="A9" s="15"/>
      <c r="B9" s="43"/>
      <c r="C9" s="17"/>
      <c r="D9" s="17"/>
      <c r="E9" s="18"/>
      <c r="F9" s="16"/>
      <c r="G9" s="19"/>
      <c r="H9" s="16"/>
      <c r="I9" s="17"/>
      <c r="J9" s="16"/>
      <c r="K9" s="17"/>
      <c r="L9" s="16"/>
      <c r="M9" s="19"/>
      <c r="N9" s="16"/>
      <c r="O9" s="17"/>
    </row>
    <row r="10" spans="1:15" ht="18.75" x14ac:dyDescent="0.2">
      <c r="A10" s="20" t="s">
        <v>61</v>
      </c>
      <c r="B10" s="42">
        <f>SUM(E9, G9, I9, K9, M9, O9 )</f>
        <v>0</v>
      </c>
      <c r="C10" s="23"/>
      <c r="D10" s="23">
        <f>SUM(D4:D4)</f>
        <v>3600000</v>
      </c>
      <c r="E10" s="21"/>
      <c r="F10" s="22"/>
      <c r="G10" s="22"/>
      <c r="H10" s="22"/>
      <c r="I10" s="22"/>
      <c r="J10" s="22"/>
      <c r="K10" s="22"/>
      <c r="L10" s="22"/>
      <c r="M10" s="22"/>
      <c r="N10" s="22"/>
      <c r="O10" s="22"/>
    </row>
    <row r="13" spans="1:15" ht="18.75" x14ac:dyDescent="0.2">
      <c r="C13" s="32"/>
    </row>
    <row r="14" spans="1:15" x14ac:dyDescent="0.2">
      <c r="A14" t="s">
        <v>69</v>
      </c>
      <c r="B14" s="36">
        <v>3650000</v>
      </c>
      <c r="C14" s="36">
        <v>2397355.04</v>
      </c>
      <c r="D14" s="36">
        <v>1252644.96</v>
      </c>
    </row>
    <row r="17" spans="1:4" x14ac:dyDescent="0.2">
      <c r="A17" t="s">
        <v>54</v>
      </c>
      <c r="B17" t="s">
        <v>77</v>
      </c>
      <c r="D17" t="s">
        <v>78</v>
      </c>
    </row>
    <row r="18" spans="1:4" x14ac:dyDescent="0.2">
      <c r="A18" t="s">
        <v>3</v>
      </c>
      <c r="B18" s="2">
        <v>50000</v>
      </c>
      <c r="D18">
        <v>73000</v>
      </c>
    </row>
    <row r="19" spans="1:4" x14ac:dyDescent="0.2">
      <c r="A19" t="s">
        <v>48</v>
      </c>
      <c r="B19" s="2">
        <v>3600000</v>
      </c>
      <c r="D19">
        <v>91250</v>
      </c>
    </row>
    <row r="20" spans="1:4" x14ac:dyDescent="0.2">
      <c r="D20">
        <v>109500</v>
      </c>
    </row>
    <row r="21" spans="1:4" x14ac:dyDescent="0.2">
      <c r="D21">
        <v>127750</v>
      </c>
    </row>
  </sheetData>
  <mergeCells count="7">
    <mergeCell ref="A1:O1"/>
    <mergeCell ref="A2:E2"/>
    <mergeCell ref="F2:G2"/>
    <mergeCell ref="H2:I2"/>
    <mergeCell ref="J2:K2"/>
    <mergeCell ref="L2:M2"/>
    <mergeCell ref="N2:O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E188BFC81ABE42A39B11210FCEE8AE" ma:contentTypeVersion="4" ma:contentTypeDescription="Create a new document." ma:contentTypeScope="" ma:versionID="90f9f7a8530cfb0971525b94263b26f7">
  <xsd:schema xmlns:xsd="http://www.w3.org/2001/XMLSchema" xmlns:xs="http://www.w3.org/2001/XMLSchema" xmlns:p="http://schemas.microsoft.com/office/2006/metadata/properties" xmlns:ns3="c0139c82-09c4-4614-94f0-1b9534092c2e" targetNamespace="http://schemas.microsoft.com/office/2006/metadata/properties" ma:root="true" ma:fieldsID="b32c377303cddf97fd91963b45c53aa3" ns3:_="">
    <xsd:import namespace="c0139c82-09c4-4614-94f0-1b9534092c2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139c82-09c4-4614-94f0-1b9534092c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A1B53E-2C4B-4F0E-9C90-BB614520507B}">
  <ds:schemaRefs>
    <ds:schemaRef ds:uri="http://schemas.microsoft.com/office/2006/metadata/contentType"/>
    <ds:schemaRef ds:uri="http://schemas.microsoft.com/office/2006/metadata/properties/metaAttributes"/>
    <ds:schemaRef ds:uri="http://www.w3.org/2000/xmlns/"/>
    <ds:schemaRef ds:uri="http://www.w3.org/2001/XMLSchema"/>
    <ds:schemaRef ds:uri="c0139c82-09c4-4614-94f0-1b9534092c2e"/>
  </ds:schemaRefs>
</ds:datastoreItem>
</file>

<file path=customXml/itemProps2.xml><?xml version="1.0" encoding="utf-8"?>
<ds:datastoreItem xmlns:ds="http://schemas.openxmlformats.org/officeDocument/2006/customXml" ds:itemID="{58FE7C06-F770-4CB6-8AB4-CE0DDE4494D3}">
  <ds:schemaRefs>
    <ds:schemaRef ds:uri="http://schemas.microsoft.com/sharepoint/v3/contenttype/forms"/>
  </ds:schemaRefs>
</ds:datastoreItem>
</file>

<file path=customXml/itemProps3.xml><?xml version="1.0" encoding="utf-8"?>
<ds:datastoreItem xmlns:ds="http://schemas.openxmlformats.org/officeDocument/2006/customXml" ds:itemID="{9200C955-4558-4390-837C-7B9E1FAE57AE}">
  <ds:schemaRefs>
    <ds:schemaRef ds:uri="http://schemas.microsoft.com/office/2006/metadata/properties"/>
    <ds:schemaRef ds:uri="http://www.w3.org/2000/xmlns/"/>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EXPENSE</vt:lpstr>
      <vt:lpstr>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Nguyen</dc:creator>
  <cp:lastModifiedBy>Mariana Perez Barco</cp:lastModifiedBy>
  <dcterms:created xsi:type="dcterms:W3CDTF">2021-02-25T21:22:03Z</dcterms:created>
  <dcterms:modified xsi:type="dcterms:W3CDTF">2021-04-12T15:17:09Z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0x010100F3E188BFC81ABE42A39B11210FCEE8AE</vt:lpwstr>
  </property>
</Properties>
</file>