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defaultThemeVersion="124226"/>
  <xr:revisionPtr revIDLastSave="0" documentId="8_{1D65E685-C99E-46BC-9602-6274B5614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B34" i="1"/>
  <c r="B42" i="1" s="1"/>
  <c r="G5" i="1"/>
  <c r="J5" i="1" s="1"/>
  <c r="J16" i="1"/>
  <c r="J22" i="1"/>
  <c r="G6" i="1"/>
  <c r="I6" i="1" s="1"/>
  <c r="G7" i="1"/>
  <c r="I7" i="1" s="1"/>
  <c r="G8" i="1"/>
  <c r="I8" i="1" s="1"/>
  <c r="G9" i="1"/>
  <c r="J9" i="1" s="1"/>
  <c r="G10" i="1"/>
  <c r="J10" i="1" s="1"/>
  <c r="G11" i="1"/>
  <c r="I11" i="1" s="1"/>
  <c r="G12" i="1"/>
  <c r="I12" i="1" s="1"/>
  <c r="G13" i="1"/>
  <c r="I13" i="1" s="1"/>
  <c r="G14" i="1"/>
  <c r="J14" i="1" s="1"/>
  <c r="G15" i="1"/>
  <c r="J15" i="1" s="1"/>
  <c r="G16" i="1"/>
  <c r="G17" i="1"/>
  <c r="I17" i="1" s="1"/>
  <c r="G18" i="1"/>
  <c r="I18" i="1" s="1"/>
  <c r="G19" i="1"/>
  <c r="I19" i="1" s="1"/>
  <c r="G20" i="1"/>
  <c r="I20" i="1" s="1"/>
  <c r="G21" i="1"/>
  <c r="J21" i="1" s="1"/>
  <c r="G22" i="1"/>
  <c r="J19" i="1" l="1"/>
  <c r="J13" i="1"/>
  <c r="K13" i="1" s="1"/>
  <c r="K5" i="1"/>
  <c r="I5" i="1"/>
  <c r="J12" i="1"/>
  <c r="J18" i="1"/>
  <c r="K18" i="1" s="1"/>
  <c r="J7" i="1"/>
  <c r="K7" i="1" s="1"/>
  <c r="J17" i="1"/>
  <c r="K17" i="1" s="1"/>
  <c r="J6" i="1"/>
  <c r="K19" i="1"/>
  <c r="D34" i="1"/>
  <c r="D42" i="1" s="1"/>
  <c r="C34" i="1"/>
  <c r="C42" i="1" s="1"/>
  <c r="K11" i="1"/>
  <c r="I21" i="1"/>
  <c r="I9" i="1"/>
  <c r="I14" i="1"/>
  <c r="K14" i="1" s="1"/>
  <c r="I22" i="1"/>
  <c r="K22" i="1" s="1"/>
  <c r="I16" i="1"/>
  <c r="K16" i="1" s="1"/>
  <c r="I10" i="1"/>
  <c r="K10" i="1" s="1"/>
  <c r="J20" i="1"/>
  <c r="K20" i="1" s="1"/>
  <c r="J8" i="1"/>
  <c r="K21" i="1"/>
  <c r="K9" i="1"/>
  <c r="B35" i="1"/>
  <c r="B43" i="1" s="1"/>
  <c r="B44" i="1" s="1"/>
  <c r="J11" i="1"/>
  <c r="K12" i="1"/>
  <c r="K6" i="1"/>
  <c r="I15" i="1"/>
  <c r="C35" i="1" s="1"/>
  <c r="C43" i="1" s="1"/>
  <c r="D35" i="1" l="1"/>
  <c r="D43" i="1" s="1"/>
  <c r="K8" i="1"/>
  <c r="E34" i="1"/>
  <c r="E42" i="1" s="1"/>
  <c r="K15" i="1"/>
  <c r="E35" i="1" s="1"/>
  <c r="E43" i="1" s="1"/>
  <c r="D44" i="1"/>
  <c r="C44" i="1"/>
  <c r="E44" i="1" l="1"/>
</calcChain>
</file>

<file path=xl/sharedStrings.xml><?xml version="1.0" encoding="utf-8"?>
<sst xmlns="http://schemas.openxmlformats.org/spreadsheetml/2006/main" count="90" uniqueCount="57">
  <si>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</si>
  <si>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</si>
  <si>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</si>
  <si>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</si>
  <si>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</si>
  <si>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</si>
  <si>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</si>
  <si>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</si>
  <si>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</si>
  <si>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</si>
  <si>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</si>
  <si>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</si>
  <si>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</si>
  <si>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</si>
  <si>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</si>
  <si>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</si>
  <si>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</si>
  <si>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</si>
  <si>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</si>
  <si>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</si>
  <si>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</si>
  <si>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</si>
  <si>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</si>
  <si>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</si>
  <si>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</si>
  <si>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</si>
  <si>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</si>
  <si>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</si>
  <si>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</si>
  <si>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</si>
  <si>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</si>
  <si>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</si>
  <si>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</si>
  <si>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</si>
  <si>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</si>
  <si>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</si>
  <si>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</si>
  <si>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</si>
  <si>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</si>
  <si>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</si>
  <si>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</si>
  <si>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</si>
  <si>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</si>
  <si>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</si>
  <si>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</si>
  <si>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</si>
  <si>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</si>
  <si>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</si>
  <si>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</si>
  <si>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</si>
  <si>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</si>
  <si>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</si>
  <si>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</si>
  <si>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</si>
  <si>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</si>
  <si>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</si>
  <si>
    <t>En saanut toimimaan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</si>
</sst>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7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20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1" xfId="0" applyFont="1" applyBorder="1"/>
    <xf numFmtId="0" fontId="0" fillId="0" borderId="7" xfId="0" applyBorder="1"/>
    <xf numFmtId="0" fontId="4" fillId="0" borderId="23" xfId="0" applyFont="1" applyFill="1" applyBorder="1"/>
    <xf numFmtId="0" fontId="4" fillId="0" borderId="0" xfId="0" applyFont="1" applyBorder="1"/>
    <xf numFmtId="0" fontId="6" fillId="0" borderId="19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0" fontId="0" fillId="0" borderId="25" xfId="0" applyBorder="1"/>
    <xf numFmtId="0" fontId="1" fillId="2" borderId="26" xfId="0" applyFont="1" applyFill="1" applyBorder="1" applyAlignment="1">
      <alignment vertical="top"/>
    </xf>
    <xf numFmtId="0" fontId="1" fillId="2" borderId="27" xfId="0" applyFont="1" applyFill="1" applyBorder="1" applyAlignment="1">
      <alignment vertical="top"/>
    </xf>
    <xf numFmtId="0" fontId="0" fillId="0" borderId="27" xfId="0" applyBorder="1"/>
    <xf numFmtId="0" fontId="7" fillId="0" borderId="19" xfId="0" applyFont="1" applyBorder="1"/>
    <xf numFmtId="0" fontId="7" fillId="0" borderId="18" xfId="0" applyFont="1" applyBorder="1"/>
    <xf numFmtId="0" fontId="2" fillId="0" borderId="7" xfId="0" applyFont="1" applyBorder="1" applyAlignment="1">
      <alignment horizontal="center"/>
    </xf>
    <xf numFmtId="166" fontId="0" fillId="3" borderId="7" xfId="1" applyNumberFormat="1" applyFont="1" applyFill="1" applyBorder="1"/>
    <xf numFmtId="10" fontId="0" fillId="0" borderId="7" xfId="1" applyNumberFormat="1" applyFont="1" applyBorder="1"/>
    <xf numFmtId="9" fontId="0" fillId="0" borderId="0" xfId="0" applyNumberFormat="1" applyAlignment="1">
      <alignment horizontal="center"/>
    </xf>
    <xf numFmtId="166" fontId="0" fillId="0" borderId="0" xfId="0" applyNumberFormat="1"/>
    <xf numFmtId="10" fontId="0" fillId="0" borderId="15" xfId="1" applyNumberFormat="1" applyFont="1" applyBorder="1"/>
    <xf numFmtId="166" fontId="6" fillId="4" borderId="15" xfId="0" applyNumberFormat="1" applyFont="1" applyFill="1" applyBorder="1"/>
    <xf numFmtId="166" fontId="6" fillId="4" borderId="7" xfId="0" applyNumberFormat="1" applyFont="1" applyFill="1" applyBorder="1"/>
    <xf numFmtId="166" fontId="6" fillId="4" borderId="13" xfId="0" applyNumberFormat="1" applyFont="1" applyFill="1" applyBorder="1"/>
    <xf numFmtId="166" fontId="6" fillId="4" borderId="16" xfId="0" applyNumberFormat="1" applyFont="1" applyFill="1" applyBorder="1"/>
    <xf numFmtId="166" fontId="6" fillId="6" borderId="7" xfId="0" applyNumberFormat="1" applyFont="1" applyFill="1" applyBorder="1"/>
    <xf numFmtId="166" fontId="6" fillId="6" borderId="22" xfId="0" applyNumberFormat="1" applyFont="1" applyFill="1" applyBorder="1"/>
    <xf numFmtId="166" fontId="6" fillId="0" borderId="24" xfId="0" applyNumberFormat="1" applyFont="1" applyBorder="1"/>
    <xf numFmtId="0" fontId="2" fillId="0" borderId="12" xfId="0" applyFont="1" applyBorder="1"/>
    <xf numFmtId="0" fontId="2" fillId="0" borderId="5" xfId="0" applyFont="1" applyBorder="1"/>
    <xf numFmtId="2" fontId="6" fillId="7" borderId="18" xfId="0" applyNumberFormat="1" applyFont="1" applyFill="1" applyBorder="1"/>
    <xf numFmtId="0" fontId="4" fillId="5" borderId="18" xfId="0" applyNumberFormat="1" applyFont="1" applyFill="1" applyBorder="1"/>
    <xf numFmtId="2" fontId="0" fillId="0" borderId="0" xfId="0" applyNumberFormat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Bruttopalkka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Myynti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D2-4E72-9001-C1CA2033D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Hallinto</c:v>
              </c:pt>
            </c:strLit>
          </c:cat>
          <c:val>
            <c:numRef>
              <c:f>Henkilöstö!$B$34</c:f>
              <c:numCache>
                <c:formatCode>#\ ##0.00\ "€"</c:formatCode>
                <c:ptCount val="1"/>
                <c:pt idx="0">
                  <c:v>18550.287349072361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2-4E72-9001-C1CA2033DCB2}"/>
            </c:ext>
          </c:extLst>
        </c:ser>
        <c:ser>
          <c:idx val="1"/>
          <c:order val="1"/>
          <c:tx>
            <c:v>Hallinto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Hallinto</c:v>
              </c:pt>
            </c:strLit>
          </c:cat>
          <c:val>
            <c:numRef>
              <c:f>Henkilöstö!$B$35</c:f>
              <c:numCache>
                <c:formatCode>#\ ##0.00\ "€"</c:formatCode>
                <c:ptCount val="1"/>
                <c:pt idx="0">
                  <c:v>21077.310944156561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D2-4E72-9001-C1CA2033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overlap val="-30"/>
        <c:axId val="830218384"/>
        <c:axId val="830216784"/>
      </c:barChart>
      <c:catAx>
        <c:axId val="8302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0216784"/>
        <c:crosses val="autoZero"/>
        <c:auto val="1"/>
        <c:lblAlgn val="ctr"/>
        <c:lblOffset val="100"/>
        <c:noMultiLvlLbl val="0"/>
      </c:catAx>
      <c:valAx>
        <c:axId val="83021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02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1203613</xdr:colOff>
      <xdr:row>3</xdr:row>
      <xdr:rowOff>216579</xdr:rowOff>
    </xdr:from>
    <xdr:to>
      <xdr:col>28</xdr:col>
      <xdr:colOff>242455</xdr:colOff>
      <xdr:row>42</xdr:row>
      <xdr:rowOff>138546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D87C6FE4-C97D-499A-8F5E-D7313097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50"/>
  <sheetViews>
    <sheetView tabSelected="1" topLeftCell="E3" zoomScale="85" zoomScaleNormal="85" workbookViewId="0">
      <selection activeCell="K33" sqref="K3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.75" thickBot="1" x14ac:dyDescent="0.3">
      <c r="A1" s="10"/>
    </row>
    <row r="2" spans="1:16" ht="21" thickBot="1" x14ac:dyDescent="0.35">
      <c r="A2" s="51" t="s">
        <v>55</v>
      </c>
      <c r="B2" s="52"/>
    </row>
    <row r="3" spans="1:16" ht="13.5" thickBot="1" x14ac:dyDescent="0.25">
      <c r="A3" s="50"/>
      <c r="B3" s="50"/>
      <c r="C3" s="47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48" t="s">
        <v>0</v>
      </c>
      <c r="B4" s="49" t="s">
        <v>1</v>
      </c>
      <c r="C4" s="38" t="s">
        <v>41</v>
      </c>
      <c r="D4" s="38" t="s">
        <v>2</v>
      </c>
      <c r="E4" s="39" t="s">
        <v>3</v>
      </c>
      <c r="F4" s="39" t="s">
        <v>36</v>
      </c>
      <c r="G4" s="39" t="s">
        <v>52</v>
      </c>
      <c r="H4" s="39" t="s">
        <v>37</v>
      </c>
      <c r="I4" s="39" t="s">
        <v>47</v>
      </c>
      <c r="J4" s="39" t="s">
        <v>48</v>
      </c>
      <c r="K4" s="40" t="s">
        <v>53</v>
      </c>
      <c r="L4" s="5"/>
    </row>
    <row r="5" spans="1:16" x14ac:dyDescent="0.2">
      <c r="A5" s="66" t="s">
        <v>4</v>
      </c>
      <c r="B5" s="29" t="s">
        <v>5</v>
      </c>
      <c r="C5" s="34">
        <v>2225</v>
      </c>
      <c r="D5" s="53" t="s">
        <v>35</v>
      </c>
      <c r="E5" s="33">
        <v>12.614094484613327</v>
      </c>
      <c r="F5" s="34">
        <v>160</v>
      </c>
      <c r="G5" s="35">
        <f>PRODUCT(E5:F5)</f>
        <v>2018.2551175381323</v>
      </c>
      <c r="H5" s="55">
        <v>0.27</v>
      </c>
      <c r="I5" s="54">
        <f>G5*I3</f>
        <v>82.748459819063427</v>
      </c>
      <c r="J5" s="54">
        <f>G5*0.34%</f>
        <v>6.86206739962965</v>
      </c>
      <c r="K5" s="42">
        <f>G5-(G5*H5)-I5-J5</f>
        <v>1383.7157085841434</v>
      </c>
      <c r="L5" s="5"/>
      <c r="N5" s="56"/>
      <c r="O5" s="57"/>
    </row>
    <row r="6" spans="1:16" x14ac:dyDescent="0.2">
      <c r="A6" s="41" t="s">
        <v>6</v>
      </c>
      <c r="B6" s="29" t="s">
        <v>33</v>
      </c>
      <c r="C6" s="34">
        <v>4332</v>
      </c>
      <c r="D6" s="34" t="s">
        <v>34</v>
      </c>
      <c r="E6" s="33">
        <v>11.773154852305773</v>
      </c>
      <c r="F6" s="34">
        <v>155</v>
      </c>
      <c r="G6" s="35">
        <f t="shared" ref="G6:G22" si="0">PRODUCT(E6:F6)</f>
        <v>1824.8390021073947</v>
      </c>
      <c r="H6" s="55">
        <v>0.32600000000000001</v>
      </c>
      <c r="I6" s="54">
        <f>G6*4.1%</f>
        <v>74.818399086403176</v>
      </c>
      <c r="J6" s="54">
        <f t="shared" ref="J6:J22" si="1">G6*0.34%</f>
        <v>6.204452607165142</v>
      </c>
      <c r="K6" s="42">
        <f t="shared" ref="K6:K22" si="2">G6-(G6*H6)-I6-J6</f>
        <v>1148.9186357268156</v>
      </c>
      <c r="L6" s="5"/>
      <c r="N6" s="3"/>
      <c r="O6" s="2"/>
      <c r="P6" s="2"/>
    </row>
    <row r="7" spans="1:16" x14ac:dyDescent="0.2">
      <c r="A7" s="41" t="s">
        <v>7</v>
      </c>
      <c r="B7" s="29" t="s">
        <v>8</v>
      </c>
      <c r="C7" s="34">
        <v>3312</v>
      </c>
      <c r="D7" s="34" t="s">
        <v>35</v>
      </c>
      <c r="E7" s="33">
        <v>8.0730204701525299</v>
      </c>
      <c r="F7" s="34">
        <v>120</v>
      </c>
      <c r="G7" s="35">
        <f t="shared" si="0"/>
        <v>968.7624564183036</v>
      </c>
      <c r="H7" s="55">
        <v>0.26500000000000001</v>
      </c>
      <c r="I7" s="54">
        <f t="shared" ref="I7:I22" si="3">G7*4.1%</f>
        <v>39.71926071315044</v>
      </c>
      <c r="J7" s="54">
        <f t="shared" si="1"/>
        <v>3.2937923518222325</v>
      </c>
      <c r="K7" s="42">
        <f t="shared" si="2"/>
        <v>669.02735240248046</v>
      </c>
      <c r="L7" s="5"/>
      <c r="N7" s="3"/>
      <c r="O7" s="2"/>
      <c r="P7" s="2"/>
    </row>
    <row r="8" spans="1:16" x14ac:dyDescent="0.2">
      <c r="A8" s="66" t="s">
        <v>9</v>
      </c>
      <c r="B8" s="29" t="s">
        <v>5</v>
      </c>
      <c r="C8" s="34">
        <v>4432</v>
      </c>
      <c r="D8" s="34" t="s">
        <v>35</v>
      </c>
      <c r="E8" s="33">
        <v>10.091275587690662</v>
      </c>
      <c r="F8" s="34">
        <v>160</v>
      </c>
      <c r="G8" s="35">
        <f t="shared" si="0"/>
        <v>1614.6040940305058</v>
      </c>
      <c r="H8" s="55">
        <v>0.22900000000000001</v>
      </c>
      <c r="I8" s="54">
        <f t="shared" si="3"/>
        <v>66.198767855250736</v>
      </c>
      <c r="J8" s="54">
        <f t="shared" si="1"/>
        <v>5.48965391970372</v>
      </c>
      <c r="K8" s="42">
        <f t="shared" si="2"/>
        <v>1173.1713347225657</v>
      </c>
      <c r="L8" s="5"/>
      <c r="N8" s="3"/>
      <c r="O8" s="2"/>
      <c r="P8" s="2"/>
    </row>
    <row r="9" spans="1:16" x14ac:dyDescent="0.2">
      <c r="A9" s="41" t="s">
        <v>11</v>
      </c>
      <c r="B9" s="29" t="s">
        <v>12</v>
      </c>
      <c r="C9" s="34">
        <v>4223</v>
      </c>
      <c r="D9" s="34" t="s">
        <v>34</v>
      </c>
      <c r="E9" s="33">
        <v>14.295973749228438</v>
      </c>
      <c r="F9" s="34">
        <v>155</v>
      </c>
      <c r="G9" s="35">
        <f t="shared" si="0"/>
        <v>2215.8759311304079</v>
      </c>
      <c r="H9" s="55">
        <v>0.28999999999999998</v>
      </c>
      <c r="I9" s="54">
        <f t="shared" si="3"/>
        <v>90.850913176346708</v>
      </c>
      <c r="J9" s="54">
        <f t="shared" si="1"/>
        <v>7.5339781658433873</v>
      </c>
      <c r="K9" s="42">
        <f t="shared" si="2"/>
        <v>1474.8870197603997</v>
      </c>
      <c r="L9" s="5"/>
      <c r="N9" s="3"/>
      <c r="O9" s="2"/>
      <c r="P9" s="2"/>
    </row>
    <row r="10" spans="1:16" x14ac:dyDescent="0.2">
      <c r="A10" s="41" t="s">
        <v>13</v>
      </c>
      <c r="B10" s="29" t="s">
        <v>14</v>
      </c>
      <c r="C10" s="34">
        <v>2345</v>
      </c>
      <c r="D10" s="34" t="s">
        <v>35</v>
      </c>
      <c r="E10" s="33">
        <v>8.7457721759985727</v>
      </c>
      <c r="F10" s="34">
        <v>168</v>
      </c>
      <c r="G10" s="35">
        <f t="shared" si="0"/>
        <v>1469.2897255677601</v>
      </c>
      <c r="H10" s="55">
        <v>0.27</v>
      </c>
      <c r="I10" s="54">
        <f t="shared" si="3"/>
        <v>60.240878748278156</v>
      </c>
      <c r="J10" s="54">
        <f t="shared" si="1"/>
        <v>4.995585066930385</v>
      </c>
      <c r="K10" s="42">
        <f t="shared" si="2"/>
        <v>1007.3450358492563</v>
      </c>
      <c r="L10" s="5"/>
      <c r="N10" s="3"/>
      <c r="O10" s="2"/>
      <c r="P10" s="2"/>
    </row>
    <row r="11" spans="1:16" x14ac:dyDescent="0.2">
      <c r="A11" s="41" t="s">
        <v>15</v>
      </c>
      <c r="B11" s="29" t="s">
        <v>16</v>
      </c>
      <c r="C11" s="34">
        <v>4773</v>
      </c>
      <c r="D11" s="34" t="s">
        <v>35</v>
      </c>
      <c r="E11" s="33">
        <v>15.136913381535992</v>
      </c>
      <c r="F11" s="34">
        <v>153</v>
      </c>
      <c r="G11" s="35">
        <f t="shared" si="0"/>
        <v>2315.9477473750067</v>
      </c>
      <c r="H11" s="55">
        <v>0.33</v>
      </c>
      <c r="I11" s="54">
        <f t="shared" si="3"/>
        <v>94.953857642375254</v>
      </c>
      <c r="J11" s="54">
        <f t="shared" si="1"/>
        <v>7.8742223410750229</v>
      </c>
      <c r="K11" s="42">
        <f t="shared" si="2"/>
        <v>1448.8569107578041</v>
      </c>
      <c r="L11" s="5"/>
      <c r="N11" s="3"/>
      <c r="O11" s="2"/>
      <c r="P11" s="2"/>
    </row>
    <row r="12" spans="1:16" x14ac:dyDescent="0.2">
      <c r="A12" s="41" t="s">
        <v>17</v>
      </c>
      <c r="B12" s="29" t="s">
        <v>18</v>
      </c>
      <c r="C12" s="34">
        <v>5634</v>
      </c>
      <c r="D12" s="34" t="s">
        <v>34</v>
      </c>
      <c r="E12" s="33">
        <v>15.977853013843548</v>
      </c>
      <c r="F12" s="34">
        <v>155</v>
      </c>
      <c r="G12" s="35">
        <f t="shared" si="0"/>
        <v>2476.56721714575</v>
      </c>
      <c r="H12" s="55">
        <v>0.36</v>
      </c>
      <c r="I12" s="54">
        <f t="shared" si="3"/>
        <v>101.53925590297574</v>
      </c>
      <c r="J12" s="54">
        <f t="shared" si="1"/>
        <v>8.4203285382955499</v>
      </c>
      <c r="K12" s="42">
        <f t="shared" si="2"/>
        <v>1475.0434345320089</v>
      </c>
      <c r="L12" s="5"/>
      <c r="N12" s="3"/>
      <c r="O12" s="2"/>
      <c r="P12" s="2"/>
    </row>
    <row r="13" spans="1:16" x14ac:dyDescent="0.2">
      <c r="A13" s="41" t="s">
        <v>19</v>
      </c>
      <c r="B13" s="29" t="s">
        <v>20</v>
      </c>
      <c r="C13" s="34">
        <v>8867</v>
      </c>
      <c r="D13" s="34" t="s">
        <v>35</v>
      </c>
      <c r="E13" s="33">
        <v>8.5775842495370629</v>
      </c>
      <c r="F13" s="34">
        <v>132</v>
      </c>
      <c r="G13" s="35">
        <f t="shared" si="0"/>
        <v>1132.2411209388922</v>
      </c>
      <c r="H13" s="55">
        <v>0.24</v>
      </c>
      <c r="I13" s="54">
        <f t="shared" si="3"/>
        <v>46.421885958494578</v>
      </c>
      <c r="J13" s="54">
        <f t="shared" si="1"/>
        <v>3.849619811192234</v>
      </c>
      <c r="K13" s="42">
        <f t="shared" si="2"/>
        <v>810.23174614387119</v>
      </c>
      <c r="L13" s="5"/>
      <c r="N13" s="3"/>
      <c r="O13" s="2"/>
      <c r="P13" s="2"/>
    </row>
    <row r="14" spans="1:16" x14ac:dyDescent="0.2">
      <c r="A14" s="41" t="s">
        <v>21</v>
      </c>
      <c r="B14" s="29" t="s">
        <v>22</v>
      </c>
      <c r="C14" s="34">
        <v>3376</v>
      </c>
      <c r="D14" s="34" t="s">
        <v>34</v>
      </c>
      <c r="E14" s="33">
        <v>15.809665087382037</v>
      </c>
      <c r="F14" s="34">
        <v>144</v>
      </c>
      <c r="G14" s="35">
        <f t="shared" si="0"/>
        <v>2276.5917725830132</v>
      </c>
      <c r="H14" s="55">
        <v>0.36499999999999999</v>
      </c>
      <c r="I14" s="54">
        <f t="shared" si="3"/>
        <v>93.340262675903531</v>
      </c>
      <c r="J14" s="54">
        <f t="shared" si="1"/>
        <v>7.7404120267822449</v>
      </c>
      <c r="K14" s="42">
        <f t="shared" si="2"/>
        <v>1344.5551008875277</v>
      </c>
      <c r="L14" s="5"/>
      <c r="N14" s="3"/>
      <c r="O14" s="2"/>
      <c r="P14" s="2"/>
    </row>
    <row r="15" spans="1:16" x14ac:dyDescent="0.2">
      <c r="A15" s="41" t="s">
        <v>23</v>
      </c>
      <c r="B15" s="29" t="s">
        <v>24</v>
      </c>
      <c r="C15" s="34">
        <v>6654</v>
      </c>
      <c r="D15" s="34" t="s">
        <v>35</v>
      </c>
      <c r="E15" s="33">
        <v>16.14604094030506</v>
      </c>
      <c r="F15" s="34">
        <v>168</v>
      </c>
      <c r="G15" s="35">
        <f t="shared" si="0"/>
        <v>2712.5348779712499</v>
      </c>
      <c r="H15" s="55">
        <v>0.35199999999999998</v>
      </c>
      <c r="I15" s="54">
        <f t="shared" si="3"/>
        <v>111.21392999682124</v>
      </c>
      <c r="J15" s="54">
        <f t="shared" si="1"/>
        <v>9.22261858510225</v>
      </c>
      <c r="K15" s="42">
        <f t="shared" si="2"/>
        <v>1637.2860523434465</v>
      </c>
      <c r="L15" s="5"/>
      <c r="N15" s="3"/>
      <c r="O15" s="2"/>
      <c r="P15" s="2"/>
    </row>
    <row r="16" spans="1:16" x14ac:dyDescent="0.2">
      <c r="A16" s="41" t="s">
        <v>25</v>
      </c>
      <c r="B16" s="29" t="s">
        <v>33</v>
      </c>
      <c r="C16" s="34">
        <v>4435</v>
      </c>
      <c r="D16" s="34" t="s">
        <v>34</v>
      </c>
      <c r="E16" s="33">
        <v>18.500671910766211</v>
      </c>
      <c r="F16" s="34">
        <v>120</v>
      </c>
      <c r="G16" s="35">
        <f t="shared" si="0"/>
        <v>2220.0806292919456</v>
      </c>
      <c r="H16" s="55">
        <v>0.41</v>
      </c>
      <c r="I16" s="54">
        <f t="shared" si="3"/>
        <v>91.023305800969752</v>
      </c>
      <c r="J16" s="54">
        <f t="shared" si="1"/>
        <v>7.5482741395926158</v>
      </c>
      <c r="K16" s="42">
        <f t="shared" si="2"/>
        <v>1211.2759913416853</v>
      </c>
      <c r="L16" s="5"/>
      <c r="N16" s="3"/>
      <c r="O16" s="2"/>
      <c r="P16" s="2"/>
    </row>
    <row r="17" spans="1:16" x14ac:dyDescent="0.2">
      <c r="A17" s="41" t="s">
        <v>26</v>
      </c>
      <c r="B17" s="29" t="s">
        <v>33</v>
      </c>
      <c r="C17" s="34">
        <v>3645</v>
      </c>
      <c r="D17" s="34" t="s">
        <v>34</v>
      </c>
      <c r="E17" s="33">
        <v>12.277718631690306</v>
      </c>
      <c r="F17" s="34">
        <v>170</v>
      </c>
      <c r="G17" s="35">
        <f t="shared" si="0"/>
        <v>2087.2121673873521</v>
      </c>
      <c r="H17" s="55">
        <v>0.32800000000000001</v>
      </c>
      <c r="I17" s="54">
        <f t="shared" si="3"/>
        <v>85.575698862881424</v>
      </c>
      <c r="J17" s="54">
        <f t="shared" si="1"/>
        <v>7.0965213691169975</v>
      </c>
      <c r="K17" s="42">
        <f t="shared" si="2"/>
        <v>1309.9343562523022</v>
      </c>
      <c r="L17" s="5"/>
      <c r="N17" s="3"/>
      <c r="O17" s="2"/>
      <c r="P17" s="2"/>
    </row>
    <row r="18" spans="1:16" x14ac:dyDescent="0.2">
      <c r="A18" s="41" t="s">
        <v>27</v>
      </c>
      <c r="B18" s="29" t="s">
        <v>33</v>
      </c>
      <c r="C18" s="34">
        <v>6654</v>
      </c>
      <c r="D18" s="34" t="s">
        <v>34</v>
      </c>
      <c r="E18" s="33">
        <v>10.427651440613683</v>
      </c>
      <c r="F18" s="34">
        <v>147</v>
      </c>
      <c r="G18" s="35">
        <f t="shared" si="0"/>
        <v>1532.8647617702115</v>
      </c>
      <c r="H18" s="55">
        <v>0.318</v>
      </c>
      <c r="I18" s="54">
        <f t="shared" si="3"/>
        <v>62.847455232578668</v>
      </c>
      <c r="J18" s="54">
        <f t="shared" si="1"/>
        <v>5.2117401900187197</v>
      </c>
      <c r="K18" s="42">
        <f t="shared" si="2"/>
        <v>977.35457210468689</v>
      </c>
      <c r="L18" s="5"/>
      <c r="N18" s="3"/>
      <c r="O18" s="2"/>
      <c r="P18" s="2"/>
    </row>
    <row r="19" spans="1:16" x14ac:dyDescent="0.2">
      <c r="A19" s="41" t="s">
        <v>28</v>
      </c>
      <c r="B19" s="29" t="s">
        <v>33</v>
      </c>
      <c r="C19" s="34">
        <v>1196</v>
      </c>
      <c r="D19" s="34" t="s">
        <v>34</v>
      </c>
      <c r="E19" s="33">
        <v>9.2503359553831057</v>
      </c>
      <c r="F19" s="34">
        <v>137</v>
      </c>
      <c r="G19" s="35">
        <f t="shared" si="0"/>
        <v>1267.2960258874855</v>
      </c>
      <c r="H19" s="55">
        <v>0.307</v>
      </c>
      <c r="I19" s="54">
        <f t="shared" si="3"/>
        <v>51.959137061386897</v>
      </c>
      <c r="J19" s="54">
        <f t="shared" si="1"/>
        <v>4.308806488017451</v>
      </c>
      <c r="K19" s="42">
        <f t="shared" si="2"/>
        <v>821.96820239062311</v>
      </c>
      <c r="L19" s="5"/>
      <c r="N19" s="3"/>
      <c r="O19" s="2"/>
      <c r="P19" s="2"/>
    </row>
    <row r="20" spans="1:16" x14ac:dyDescent="0.2">
      <c r="A20" s="41" t="s">
        <v>29</v>
      </c>
      <c r="B20" s="29" t="s">
        <v>10</v>
      </c>
      <c r="C20" s="34">
        <v>5647</v>
      </c>
      <c r="D20" s="34" t="s">
        <v>35</v>
      </c>
      <c r="E20" s="33">
        <v>10.259463514152174</v>
      </c>
      <c r="F20" s="34">
        <v>154</v>
      </c>
      <c r="G20" s="35">
        <f t="shared" si="0"/>
        <v>1579.9573811794348</v>
      </c>
      <c r="H20" s="55">
        <v>0.24299999999999999</v>
      </c>
      <c r="I20" s="54">
        <f t="shared" si="3"/>
        <v>64.778252628356825</v>
      </c>
      <c r="J20" s="54">
        <f t="shared" si="1"/>
        <v>5.371855096010079</v>
      </c>
      <c r="K20" s="42">
        <f t="shared" si="2"/>
        <v>1125.8776298284654</v>
      </c>
      <c r="L20" s="5"/>
      <c r="N20" s="3"/>
      <c r="O20" s="2"/>
      <c r="P20" s="2"/>
    </row>
    <row r="21" spans="1:16" x14ac:dyDescent="0.2">
      <c r="A21" s="41" t="s">
        <v>30</v>
      </c>
      <c r="B21" s="29" t="s">
        <v>31</v>
      </c>
      <c r="C21" s="34">
        <v>4432</v>
      </c>
      <c r="D21" s="34" t="s">
        <v>35</v>
      </c>
      <c r="E21" s="33">
        <v>50.456377938453308</v>
      </c>
      <c r="F21" s="34">
        <v>144</v>
      </c>
      <c r="G21" s="35">
        <f t="shared" si="0"/>
        <v>7265.7184231372767</v>
      </c>
      <c r="H21" s="55">
        <v>0.54</v>
      </c>
      <c r="I21" s="54">
        <f t="shared" si="3"/>
        <v>297.8944553486283</v>
      </c>
      <c r="J21" s="54">
        <f t="shared" si="1"/>
        <v>24.703442638666743</v>
      </c>
      <c r="K21" s="42">
        <f t="shared" si="2"/>
        <v>3019.6325766558516</v>
      </c>
      <c r="L21" s="5"/>
      <c r="N21" s="3"/>
      <c r="O21" s="2"/>
      <c r="P21" s="2"/>
    </row>
    <row r="22" spans="1:16" ht="13.5" thickBot="1" x14ac:dyDescent="0.25">
      <c r="A22" s="43" t="s">
        <v>32</v>
      </c>
      <c r="B22" s="44" t="s">
        <v>18</v>
      </c>
      <c r="C22" s="46">
        <v>1123</v>
      </c>
      <c r="D22" s="46" t="s">
        <v>34</v>
      </c>
      <c r="E22" s="45">
        <v>17.659732278458659</v>
      </c>
      <c r="F22" s="46">
        <v>150</v>
      </c>
      <c r="G22" s="35">
        <f t="shared" si="0"/>
        <v>2648.9598417687989</v>
      </c>
      <c r="H22" s="58">
        <v>0.34</v>
      </c>
      <c r="I22" s="54">
        <f t="shared" si="3"/>
        <v>108.60735351252075</v>
      </c>
      <c r="J22" s="54">
        <f t="shared" si="1"/>
        <v>9.006463462013917</v>
      </c>
      <c r="K22" s="42">
        <f t="shared" si="2"/>
        <v>1630.6996785928725</v>
      </c>
      <c r="L22" s="5"/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14"/>
      <c r="L23" s="5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14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14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>
      <c r="I29" t="s">
        <v>56</v>
      </c>
    </row>
    <row r="30" spans="1:16" ht="16.5" thickBot="1" x14ac:dyDescent="0.3">
      <c r="A30" s="71" t="s">
        <v>54</v>
      </c>
      <c r="B30" s="72"/>
      <c r="C30" s="72"/>
      <c r="D30" s="72"/>
      <c r="E30" s="73"/>
      <c r="I30" s="74" t="s">
        <v>42</v>
      </c>
      <c r="J30" s="75"/>
    </row>
    <row r="31" spans="1:16" ht="15.75" thickBot="1" x14ac:dyDescent="0.25">
      <c r="A31" s="16"/>
      <c r="B31" s="17"/>
      <c r="C31" s="17"/>
      <c r="D31" s="17"/>
      <c r="E31" s="17"/>
      <c r="I31" s="6" t="e">
        <f>VLOOKUP(J32,A5:A22,5,1)</f>
        <v>#REF!</v>
      </c>
      <c r="J31" s="67"/>
    </row>
    <row r="32" spans="1:16" ht="16.5" thickBot="1" x14ac:dyDescent="0.3">
      <c r="A32" s="18" t="s">
        <v>40</v>
      </c>
      <c r="B32" s="19"/>
      <c r="C32" s="19"/>
      <c r="D32" s="19"/>
      <c r="E32" s="19"/>
      <c r="I32" s="25" t="s">
        <v>43</v>
      </c>
      <c r="J32" s="69" t="s">
        <v>4</v>
      </c>
    </row>
    <row r="33" spans="1:10" ht="16.5" thickBot="1" x14ac:dyDescent="0.3">
      <c r="A33" s="11" t="s">
        <v>2</v>
      </c>
      <c r="B33" s="20" t="s">
        <v>39</v>
      </c>
      <c r="C33" s="21" t="s">
        <v>49</v>
      </c>
      <c r="D33" s="21" t="s">
        <v>50</v>
      </c>
      <c r="E33" s="22" t="s">
        <v>51</v>
      </c>
      <c r="I33" s="27" t="s">
        <v>44</v>
      </c>
      <c r="J33" s="68"/>
    </row>
    <row r="34" spans="1:10" ht="16.5" thickBot="1" x14ac:dyDescent="0.3">
      <c r="A34" s="23" t="s">
        <v>34</v>
      </c>
      <c r="B34" s="60">
        <f>SUMIF(D5:D22,A34,G5:G22)</f>
        <v>18550.287349072361</v>
      </c>
      <c r="C34" s="60">
        <f>SUMIF(D5:D22,A34,I5:I22)</f>
        <v>760.56178131196657</v>
      </c>
      <c r="D34" s="60">
        <f>SUMIF(D5:D22,A34,J5:J22)</f>
        <v>63.070976986846027</v>
      </c>
      <c r="E34" s="61">
        <f>SUMIF(D5:D22,A34,K5:K22)</f>
        <v>11394.636991588923</v>
      </c>
      <c r="I34" s="26" t="s">
        <v>45</v>
      </c>
      <c r="J34" s="68"/>
    </row>
    <row r="35" spans="1:10" ht="16.5" thickBot="1" x14ac:dyDescent="0.3">
      <c r="A35" s="24" t="s">
        <v>35</v>
      </c>
      <c r="B35" s="59">
        <f>SUMIF(D5:D22,A35,G5:G22)</f>
        <v>21077.310944156561</v>
      </c>
      <c r="C35" s="59">
        <f>SUMIF(D5:D22,A35,I5:I22)</f>
        <v>864.16974871041884</v>
      </c>
      <c r="D35" s="59">
        <f>SUMIF(D5:D22,A35,J5:J22)</f>
        <v>71.662857210132316</v>
      </c>
      <c r="E35" s="62">
        <f>SUMIF(D5:D22,A35,K5:K22)</f>
        <v>12275.144347287884</v>
      </c>
      <c r="J35" s="70"/>
    </row>
    <row r="36" spans="1:10" x14ac:dyDescent="0.2">
      <c r="J36" s="70"/>
    </row>
    <row r="37" spans="1:10" x14ac:dyDescent="0.2">
      <c r="J37" s="70"/>
    </row>
    <row r="38" spans="1:10" ht="16.5" thickBot="1" x14ac:dyDescent="0.3">
      <c r="A38" s="31"/>
      <c r="B38" s="15"/>
      <c r="C38" s="15"/>
      <c r="D38" s="15"/>
      <c r="E38" s="15"/>
      <c r="J38" s="70"/>
    </row>
    <row r="39" spans="1:10" ht="15.75" thickBot="1" x14ac:dyDescent="0.25">
      <c r="A39" s="32"/>
      <c r="B39" s="19"/>
      <c r="C39" s="19"/>
      <c r="D39" s="19"/>
      <c r="E39" s="19"/>
      <c r="J39" s="70"/>
    </row>
    <row r="40" spans="1:10" ht="16.5" thickBot="1" x14ac:dyDescent="0.25">
      <c r="A40" s="18" t="s">
        <v>38</v>
      </c>
      <c r="B40" s="19"/>
      <c r="C40" s="19"/>
      <c r="D40" s="19"/>
      <c r="E40" s="19"/>
      <c r="J40" s="70"/>
    </row>
    <row r="41" spans="1:10" ht="15.75" x14ac:dyDescent="0.25">
      <c r="A41" s="11" t="s">
        <v>2</v>
      </c>
      <c r="B41" s="20" t="s">
        <v>39</v>
      </c>
      <c r="C41" s="21" t="s">
        <v>49</v>
      </c>
      <c r="D41" s="21" t="s">
        <v>50</v>
      </c>
      <c r="E41" s="22" t="s">
        <v>51</v>
      </c>
      <c r="J41" s="70"/>
    </row>
    <row r="42" spans="1:10" ht="15.75" x14ac:dyDescent="0.25">
      <c r="A42" s="23" t="s">
        <v>34</v>
      </c>
      <c r="B42" s="63">
        <f>12*B34</f>
        <v>222603.44818886835</v>
      </c>
      <c r="C42" s="63">
        <f t="shared" ref="C42:E42" si="4">12*C34</f>
        <v>9126.7413757435988</v>
      </c>
      <c r="D42" s="63">
        <f t="shared" si="4"/>
        <v>756.8517238421523</v>
      </c>
      <c r="E42" s="63">
        <f t="shared" si="4"/>
        <v>136735.64389906707</v>
      </c>
      <c r="J42" s="70"/>
    </row>
    <row r="43" spans="1:10" ht="16.5" thickBot="1" x14ac:dyDescent="0.3">
      <c r="A43" s="28" t="s">
        <v>35</v>
      </c>
      <c r="B43" s="64">
        <f>12*B35</f>
        <v>252927.73132987873</v>
      </c>
      <c r="C43" s="64">
        <f t="shared" ref="C43:E43" si="5">12*C35</f>
        <v>10370.036984525026</v>
      </c>
      <c r="D43" s="64">
        <f t="shared" si="5"/>
        <v>859.95428652158785</v>
      </c>
      <c r="E43" s="64">
        <f t="shared" si="5"/>
        <v>147301.73216745461</v>
      </c>
      <c r="J43" s="70"/>
    </row>
    <row r="44" spans="1:10" ht="16.5" thickBot="1" x14ac:dyDescent="0.3">
      <c r="A44" s="30" t="s">
        <v>46</v>
      </c>
      <c r="B44" s="65">
        <f>B42+B43</f>
        <v>475531.17951874709</v>
      </c>
      <c r="C44" s="65">
        <f t="shared" ref="C44:E44" si="6">C42+C43</f>
        <v>19496.778360268625</v>
      </c>
      <c r="D44" s="65">
        <f t="shared" si="6"/>
        <v>1616.8060103637401</v>
      </c>
      <c r="E44" s="65">
        <f t="shared" si="6"/>
        <v>284037.37606652168</v>
      </c>
      <c r="J44" s="70"/>
    </row>
    <row r="45" spans="1:10" x14ac:dyDescent="0.2">
      <c r="J45" s="70"/>
    </row>
    <row r="46" spans="1:10" x14ac:dyDescent="0.2">
      <c r="J46" s="70"/>
    </row>
    <row r="47" spans="1:10" x14ac:dyDescent="0.2">
      <c r="J47" s="70"/>
    </row>
    <row r="48" spans="1:10" x14ac:dyDescent="0.2">
      <c r="J48" s="70"/>
    </row>
    <row r="49" spans="10:10" x14ac:dyDescent="0.2">
      <c r="J49" s="70"/>
    </row>
    <row r="50" spans="10:10" x14ac:dyDescent="0.2">
      <c r="J50" s="70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2022-10-18T10:34:52Z</dcterms:modified>
</cp:coreProperties>
</file>