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Jord\Idat\Hoja de Calculo I\"/>
    </mc:Choice>
  </mc:AlternateContent>
  <xr:revisionPtr revIDLastSave="0" documentId="13_ncr:1_{40F5FB67-38C9-4372-B6D2-B1A0D7384EDC}" xr6:coauthVersionLast="37" xr6:coauthVersionMax="47" xr10:uidLastSave="{00000000-0000-0000-0000-000000000000}"/>
  <bookViews>
    <workbookView xWindow="-120" yWindow="-120" windowWidth="29040" windowHeight="15840" xr2:uid="{839988A5-3FBE-403E-9252-DA52299C6686}"/>
  </bookViews>
  <sheets>
    <sheet name="BASE DE DATOS" sheetId="1" r:id="rId1"/>
    <sheet name="REPORTE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7" i="1"/>
  <c r="J16" i="1"/>
  <c r="J15" i="1"/>
  <c r="H16" i="1"/>
  <c r="H17" i="1"/>
  <c r="H18" i="1"/>
  <c r="H15" i="1"/>
  <c r="H13" i="1"/>
  <c r="H11" i="1"/>
  <c r="H12" i="1"/>
  <c r="J10" i="1"/>
  <c r="J7" i="1"/>
  <c r="J8" i="1"/>
  <c r="J9" i="1"/>
  <c r="J11" i="1"/>
  <c r="J12" i="1"/>
  <c r="J6" i="1"/>
  <c r="E6" i="1"/>
  <c r="E7" i="1"/>
  <c r="E8" i="1"/>
  <c r="E9" i="1"/>
  <c r="E10" i="1"/>
  <c r="E11" i="1"/>
  <c r="E12" i="1"/>
  <c r="E13" i="1"/>
  <c r="E14" i="1"/>
  <c r="E15" i="1"/>
  <c r="E16" i="1"/>
  <c r="E17" i="1"/>
  <c r="E5" i="1"/>
  <c r="H6" i="1"/>
  <c r="H7" i="1"/>
  <c r="H8" i="1"/>
  <c r="H10" i="1"/>
  <c r="H9" i="1"/>
  <c r="J13" i="1" l="1"/>
</calcChain>
</file>

<file path=xl/sharedStrings.xml><?xml version="1.0" encoding="utf-8"?>
<sst xmlns="http://schemas.openxmlformats.org/spreadsheetml/2006/main" count="60" uniqueCount="48">
  <si>
    <t>INGRESO DE BASE DE DATOS TRABAJADORES- INSTITUTO IDAT</t>
  </si>
  <si>
    <t>FECHA ACTUAL</t>
  </si>
  <si>
    <t>HORA ACTUAL</t>
  </si>
  <si>
    <t>TRABAJADOR</t>
  </si>
  <si>
    <t>ESPECIALIDAD</t>
  </si>
  <si>
    <t>EDAD</t>
  </si>
  <si>
    <t>BASICO</t>
  </si>
  <si>
    <t>OBS</t>
  </si>
  <si>
    <t xml:space="preserve">REPORTE ESTADISTICO  </t>
  </si>
  <si>
    <t>REPORTE DE PAGOS MENSUALES POR CATEGORIA</t>
  </si>
  <si>
    <t>Sissi Altamirano</t>
  </si>
  <si>
    <t>Secretaria</t>
  </si>
  <si>
    <t>Jessica Santander</t>
  </si>
  <si>
    <t>Coordinadora</t>
  </si>
  <si>
    <t>NUMERO DE TRABAJADORES</t>
  </si>
  <si>
    <t>SECRETARIA</t>
  </si>
  <si>
    <t>Ángel Castillo</t>
  </si>
  <si>
    <t>Supervisor</t>
  </si>
  <si>
    <t>TRABAJADORES PAGADOS</t>
  </si>
  <si>
    <t>Teófilo Calderón</t>
  </si>
  <si>
    <t>Administrador</t>
  </si>
  <si>
    <t>VACANTES</t>
  </si>
  <si>
    <t>SUPERVISOR</t>
  </si>
  <si>
    <t>Kevin Jauregui</t>
  </si>
  <si>
    <t>Soporte Técnico</t>
  </si>
  <si>
    <t>MAXIMO SUELDO</t>
  </si>
  <si>
    <t>ADMINISTRADOR</t>
  </si>
  <si>
    <t>Mónica Novoa</t>
  </si>
  <si>
    <t>Formación Continua</t>
  </si>
  <si>
    <t>MINIMO SUELDO</t>
  </si>
  <si>
    <t>Luis Jara</t>
  </si>
  <si>
    <t>Bibliotecario</t>
  </si>
  <si>
    <t>INGRESOS IGUALES "moda"</t>
  </si>
  <si>
    <t>ASISTENTE</t>
  </si>
  <si>
    <t>Noemi Quispe</t>
  </si>
  <si>
    <t>Asistente</t>
  </si>
  <si>
    <t>PROMEDIO DE INGRESO GLOB</t>
  </si>
  <si>
    <t>BIBLIOTECARIO</t>
  </si>
  <si>
    <t>Milagros Cuadros</t>
  </si>
  <si>
    <t>PROM. DE EDADES "mediana"</t>
  </si>
  <si>
    <t>SUMA TOTAL SUELDO</t>
  </si>
  <si>
    <t>Sheyla Vila</t>
  </si>
  <si>
    <t>N.º TRABAJADORES POR CATEGORIA Y ESPECIALIDAD</t>
  </si>
  <si>
    <t>Sara Castillo</t>
  </si>
  <si>
    <t>Atenas Valdivia</t>
  </si>
  <si>
    <t>COORDINADORA</t>
  </si>
  <si>
    <t>IR A GOOGLE</t>
  </si>
  <si>
    <t>SOPORTE 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</si>
</sst>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.&quot;* #,##0.00_-;\-&quot;S/.&quot;* #,##0.00_-;_-&quot;S/.&quot;* &quot;-&quot;??_-;_-@_-"/>
    <numFmt numFmtId="165" formatCode="_ &quot;S/.&quot;\ * #,##0.00_ ;_ &quot;S/.&quot;\ * \-#,##0.00_ ;_ &quot;S/.&quot;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3" borderId="0" xfId="0" applyFill="1"/>
    <xf numFmtId="0" fontId="0" fillId="4" borderId="0" xfId="0" applyFill="1"/>
    <xf numFmtId="0" fontId="4" fillId="0" borderId="0" xfId="2"/>
    <xf numFmtId="0" fontId="2" fillId="2" borderId="0" xfId="0" applyFont="1" applyFill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164" fontId="0" fillId="5" borderId="2" xfId="1" applyFont="1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0" xfId="0" applyFill="1" applyAlignment="1">
      <alignment horizontal="center"/>
    </xf>
    <xf numFmtId="0" fontId="0" fillId="6" borderId="0" xfId="0" applyFill="1"/>
    <xf numFmtId="164" fontId="0" fillId="7" borderId="5" xfId="1" applyFont="1" applyFill="1" applyBorder="1" applyAlignment="1">
      <alignment horizontal="center"/>
    </xf>
    <xf numFmtId="165" fontId="0" fillId="7" borderId="0" xfId="0" applyNumberFormat="1" applyFill="1" applyAlignment="1">
      <alignment horizontal="center"/>
    </xf>
    <xf numFmtId="164" fontId="0" fillId="7" borderId="0" xfId="1" applyFont="1" applyFill="1" applyBorder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8" borderId="3" xfId="0" applyFill="1" applyBorder="1"/>
    <xf numFmtId="0" fontId="0" fillId="8" borderId="5" xfId="0" applyFill="1" applyBorder="1"/>
    <xf numFmtId="0" fontId="0" fillId="5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9" borderId="8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1" fontId="0" fillId="0" borderId="0" xfId="0" applyNumberFormat="1"/>
    <xf numFmtId="164" fontId="0" fillId="7" borderId="5" xfId="0" applyNumberForma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5" borderId="0" xfId="1" applyFont="1" applyFill="1"/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164" fontId="0" fillId="5" borderId="0" xfId="0" applyNumberFormat="1" applyFill="1" applyBorder="1"/>
    <xf numFmtId="0" fontId="5" fillId="8" borderId="0" xfId="0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Jord%20Castro%20EJEMPLO%20ESTADISTICA.xlsx#REPORTE!A1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Jord%20Castro%20EJEMPLO%20ESTADISTICA.xlsx#'BASE DE DATOS'!A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21771</xdr:colOff>
      <xdr:row>0</xdr:row>
      <xdr:rowOff>48986</xdr:rowOff>
    </xdr:from>
    <xdr:to>
      <xdr:col>6</xdr:col>
      <xdr:colOff>1796142</xdr:colOff>
      <xdr:row>2</xdr:row>
      <xdr:rowOff>152400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8EC3496-C9E3-4550-B406-A022AA8176BB}"/>
            </a:ext>
          </a:extLst>
        </xdr:cNvPr>
        <xdr:cNvSpPr/>
      </xdr:nvSpPr>
      <xdr:spPr>
        <a:xfrm>
          <a:off x="4936671" y="48986"/>
          <a:ext cx="1774371" cy="493939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PICAR CLIC PARA VER REPORTE ESTADISTICO</a:t>
          </a:r>
        </a:p>
      </xdr:txBody>
    </xdr:sp>
    <xdr:clientData/>
  </xdr:twoCellAnchor>
  <xdr:twoCellAnchor editAs="oneCell">
    <xdr:from>
      <xdr:col>7</xdr:col>
      <xdr:colOff>147564</xdr:colOff>
      <xdr:row>0</xdr:row>
      <xdr:rowOff>152400</xdr:rowOff>
    </xdr:from>
    <xdr:to>
      <xdr:col>9</xdr:col>
      <xdr:colOff>439492</xdr:colOff>
      <xdr:row>2</xdr:row>
      <xdr:rowOff>114092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B059F8B-095B-4CE9-A3BA-4C01C04F5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2689" y="152400"/>
          <a:ext cx="2665624" cy="342692"/>
        </a:xfrm>
        <a:prstGeom prst="rect">
          <a:avLst/>
        </a:prstGeom>
      </xdr:spPr>
    </xdr:pic>
    <xdr:clientData/>
  </xdr:twoCellAnchor>
  <xdr:twoCellAnchor editAs="oneCell">
    <xdr:from>
      <xdr:col>6</xdr:col>
      <xdr:colOff>1208315</xdr:colOff>
      <xdr:row>21</xdr:row>
      <xdr:rowOff>16142</xdr:rowOff>
    </xdr:from>
    <xdr:to>
      <xdr:col>8</xdr:col>
      <xdr:colOff>1171817</xdr:colOff>
      <xdr:row>22</xdr:row>
      <xdr:rowOff>135650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7AE006B-DC21-4C72-9E77-CDD035259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5332" y="4056056"/>
          <a:ext cx="2801295" cy="310008"/>
        </a:xfrm>
        <a:prstGeom prst="rect">
          <a:avLst/>
        </a:prstGeom>
      </xdr:spPr>
    </xdr:pic>
    <xdr:clientData/>
  </xdr:twoCellAnchor>
  <xdr:twoCellAnchor>
    <xdr:from>
      <xdr:col>6</xdr:col>
      <xdr:colOff>26276</xdr:colOff>
      <xdr:row>18</xdr:row>
      <xdr:rowOff>59121</xdr:rowOff>
    </xdr:from>
    <xdr:to>
      <xdr:col>7</xdr:col>
      <xdr:colOff>26276</xdr:colOff>
      <xdr:row>20</xdr:row>
      <xdr:rowOff>105103</xdr:rowOff>
    </xdr:to>
    <xdr:sp macro="" textlink="">
      <xdr:nvSpPr>
        <xdr:cNvPr id="5" name="Rectángulo: esquinas redondeada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3D084AD-275D-0802-D9CC-5AEC058992FD}"/>
            </a:ext>
          </a:extLst>
        </xdr:cNvPr>
        <xdr:cNvSpPr/>
      </xdr:nvSpPr>
      <xdr:spPr>
        <a:xfrm>
          <a:off x="5590190" y="3520966"/>
          <a:ext cx="1799896" cy="433551"/>
        </a:xfrm>
        <a:prstGeom prst="roundRect">
          <a:avLst>
            <a:gd name="adj" fmla="val 24243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IR A REPORTE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34637</xdr:colOff>
      <xdr:row>0</xdr:row>
      <xdr:rowOff>155864</xdr:rowOff>
    </xdr:from>
    <xdr:to>
      <xdr:col>3</xdr:col>
      <xdr:colOff>714376</xdr:colOff>
      <xdr:row>2</xdr:row>
      <xdr:rowOff>51955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B64B87-380D-1ABC-74E3-68C44921EEA1}"/>
            </a:ext>
          </a:extLst>
        </xdr:cNvPr>
        <xdr:cNvSpPr/>
      </xdr:nvSpPr>
      <xdr:spPr>
        <a:xfrm>
          <a:off x="1558637" y="155864"/>
          <a:ext cx="1441739" cy="277091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IR A BASE DE DATOS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9C37E-7717-416D-8EC1-EE9E39CD935E}">
  <dimension ref="A1:J20"/>
  <sheetViews>
    <sheetView tabSelected="1" zoomScale="75" zoomScaleNormal="145" workbookViewId="0">
      <selection activeCell="F24" sqref="F24"/>
    </sheetView>
  </sheetViews>
  <sheetFormatPr baseColWidth="10" defaultColWidth="11.42578125" defaultRowHeight="15" x14ac:dyDescent="0.25"/>
  <cols>
    <col min="1" max="1" width="16.5703125" bestFit="1" customWidth="1"/>
    <col min="2" max="2" width="18.85546875" bestFit="1" customWidth="1"/>
    <col min="3" max="3" width="11.140625" customWidth="1"/>
    <col min="4" max="5" width="12.42578125" customWidth="1"/>
    <col min="6" max="6" width="12.140625" customWidth="1"/>
    <col min="7" max="7" width="27" customWidth="1"/>
    <col min="8" max="8" width="15.5703125" customWidth="1"/>
    <col min="9" max="9" width="20" customWidth="1"/>
    <col min="10" max="10" width="14.7109375" customWidth="1"/>
  </cols>
  <sheetData>
    <row r="1" spans="1:10" ht="15.75" x14ac:dyDescent="0.25">
      <c r="A1" s="33" t="s">
        <v>0</v>
      </c>
      <c r="B1" s="33"/>
      <c r="C1" s="33"/>
      <c r="D1" s="33"/>
      <c r="E1" s="33"/>
    </row>
    <row r="2" spans="1:10" x14ac:dyDescent="0.25">
      <c r="A2" s="1" t="s">
        <v>1</v>
      </c>
      <c r="B2" s="2"/>
      <c r="C2" s="2"/>
      <c r="D2" s="2"/>
      <c r="E2" s="2"/>
      <c r="J2" s="3"/>
    </row>
    <row r="3" spans="1:10" ht="15.75" thickBot="1" x14ac:dyDescent="0.3">
      <c r="A3" s="1" t="s">
        <v>2</v>
      </c>
      <c r="B3" s="2"/>
      <c r="C3" s="2"/>
      <c r="D3" s="2"/>
      <c r="E3" s="2"/>
    </row>
    <row r="4" spans="1:10" ht="15.75" thickBot="1" x14ac:dyDescent="0.3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G4" s="34" t="s">
        <v>8</v>
      </c>
      <c r="H4" s="35"/>
      <c r="I4" s="38" t="s">
        <v>9</v>
      </c>
      <c r="J4" s="39"/>
    </row>
    <row r="5" spans="1:10" x14ac:dyDescent="0.25">
      <c r="A5" s="5" t="s">
        <v>10</v>
      </c>
      <c r="B5" s="6" t="s">
        <v>11</v>
      </c>
      <c r="C5" s="7">
        <v>25</v>
      </c>
      <c r="D5" s="8">
        <v>4500</v>
      </c>
      <c r="E5" s="45">
        <f>D5</f>
        <v>4500</v>
      </c>
      <c r="G5" s="36"/>
      <c r="H5" s="37"/>
      <c r="I5" s="40"/>
      <c r="J5" s="41"/>
    </row>
    <row r="6" spans="1:10" x14ac:dyDescent="0.25">
      <c r="A6" s="9" t="s">
        <v>12</v>
      </c>
      <c r="B6" s="29" t="s">
        <v>13</v>
      </c>
      <c r="C6" s="30">
        <v>26</v>
      </c>
      <c r="D6" s="32">
        <v>6500</v>
      </c>
      <c r="E6" s="45">
        <f t="shared" ref="E6:E17" si="0">D6</f>
        <v>6500</v>
      </c>
      <c r="G6" s="10" t="s">
        <v>14</v>
      </c>
      <c r="H6" s="11">
        <f>COUNTA(A5:A19)</f>
        <v>12</v>
      </c>
      <c r="I6" s="12" t="s">
        <v>15</v>
      </c>
      <c r="J6" s="13">
        <f ca="1">SUMIF(B5:D19,I6,D5:D19)</f>
        <v>7500</v>
      </c>
    </row>
    <row r="7" spans="1:10" x14ac:dyDescent="0.25">
      <c r="A7" s="9" t="s">
        <v>16</v>
      </c>
      <c r="B7" s="29" t="s">
        <v>17</v>
      </c>
      <c r="C7" s="30">
        <v>35</v>
      </c>
      <c r="D7" s="32">
        <v>2500</v>
      </c>
      <c r="E7" s="45">
        <f t="shared" si="0"/>
        <v>2500</v>
      </c>
      <c r="G7" s="10" t="s">
        <v>18</v>
      </c>
      <c r="H7" s="11">
        <f>COUNT(D5:D19)</f>
        <v>12</v>
      </c>
      <c r="I7" s="12" t="s">
        <v>45</v>
      </c>
      <c r="J7" s="13">
        <f t="shared" ref="J7:J12" ca="1" si="1">SUMIF(B6:D20,I7,D6:D20)</f>
        <v>6500</v>
      </c>
    </row>
    <row r="8" spans="1:10" x14ac:dyDescent="0.25">
      <c r="A8" s="9" t="s">
        <v>19</v>
      </c>
      <c r="B8" s="29" t="s">
        <v>20</v>
      </c>
      <c r="C8" s="30">
        <v>32</v>
      </c>
      <c r="D8" s="32">
        <v>3500</v>
      </c>
      <c r="E8" s="45">
        <f t="shared" si="0"/>
        <v>3500</v>
      </c>
      <c r="G8" s="10" t="s">
        <v>21</v>
      </c>
      <c r="H8" s="11">
        <f>COUNTBLANK(A5:A19)</f>
        <v>3</v>
      </c>
      <c r="I8" s="12" t="s">
        <v>22</v>
      </c>
      <c r="J8" s="13">
        <f t="shared" ca="1" si="1"/>
        <v>2500</v>
      </c>
    </row>
    <row r="9" spans="1:10" x14ac:dyDescent="0.25">
      <c r="A9" s="9" t="s">
        <v>23</v>
      </c>
      <c r="B9" s="29" t="s">
        <v>24</v>
      </c>
      <c r="C9" s="30">
        <v>20</v>
      </c>
      <c r="D9" s="32">
        <v>8400</v>
      </c>
      <c r="E9" s="45">
        <f t="shared" si="0"/>
        <v>8400</v>
      </c>
      <c r="G9" s="10" t="s">
        <v>25</v>
      </c>
      <c r="H9" s="14">
        <f>MAX(D5:D19)</f>
        <v>8400</v>
      </c>
      <c r="I9" s="12" t="s">
        <v>26</v>
      </c>
      <c r="J9" s="13">
        <f t="shared" ca="1" si="1"/>
        <v>3500</v>
      </c>
    </row>
    <row r="10" spans="1:10" x14ac:dyDescent="0.25">
      <c r="A10" s="9" t="s">
        <v>27</v>
      </c>
      <c r="B10" s="29" t="s">
        <v>28</v>
      </c>
      <c r="C10" s="30">
        <v>22</v>
      </c>
      <c r="D10" s="32">
        <v>5000</v>
      </c>
      <c r="E10" s="45">
        <f t="shared" si="0"/>
        <v>5000</v>
      </c>
      <c r="G10" s="10" t="s">
        <v>29</v>
      </c>
      <c r="H10" s="14">
        <f>MIN(D5:D19)</f>
        <v>2500</v>
      </c>
      <c r="I10" s="12" t="s">
        <v>47</v>
      </c>
      <c r="J10" s="13">
        <f t="shared" ca="1" si="1"/>
        <v>8400</v>
      </c>
    </row>
    <row r="11" spans="1:10" x14ac:dyDescent="0.25">
      <c r="A11" s="9" t="s">
        <v>30</v>
      </c>
      <c r="B11" s="29" t="s">
        <v>31</v>
      </c>
      <c r="C11" s="30">
        <v>23</v>
      </c>
      <c r="D11" s="32">
        <v>3700</v>
      </c>
      <c r="E11" s="45">
        <f t="shared" si="0"/>
        <v>3700</v>
      </c>
      <c r="G11" s="10" t="s">
        <v>32</v>
      </c>
      <c r="H11" s="15">
        <f>MODE(D5:D19)</f>
        <v>3000</v>
      </c>
      <c r="I11" s="12" t="s">
        <v>33</v>
      </c>
      <c r="J11" s="13">
        <f t="shared" ca="1" si="1"/>
        <v>12000</v>
      </c>
    </row>
    <row r="12" spans="1:10" x14ac:dyDescent="0.25">
      <c r="A12" s="9" t="s">
        <v>34</v>
      </c>
      <c r="B12" s="29" t="s">
        <v>35</v>
      </c>
      <c r="C12" s="30">
        <v>18</v>
      </c>
      <c r="D12" s="32">
        <v>3000</v>
      </c>
      <c r="E12" s="45">
        <f t="shared" si="0"/>
        <v>3000</v>
      </c>
      <c r="G12" s="10" t="s">
        <v>36</v>
      </c>
      <c r="H12" s="14">
        <f>AVERAGE(D5:D19)</f>
        <v>4091.6666666666665</v>
      </c>
      <c r="I12" s="12" t="s">
        <v>37</v>
      </c>
      <c r="J12" s="13">
        <f t="shared" ca="1" si="1"/>
        <v>3700</v>
      </c>
    </row>
    <row r="13" spans="1:10" x14ac:dyDescent="0.25">
      <c r="A13" s="9" t="s">
        <v>38</v>
      </c>
      <c r="B13" s="29" t="s">
        <v>35</v>
      </c>
      <c r="C13" s="30">
        <v>20</v>
      </c>
      <c r="D13" s="32">
        <v>3000</v>
      </c>
      <c r="E13" s="45">
        <f t="shared" si="0"/>
        <v>3000</v>
      </c>
      <c r="G13" s="10" t="s">
        <v>39</v>
      </c>
      <c r="H13" s="11">
        <f>MEDIAN(C5:C16)</f>
        <v>23</v>
      </c>
      <c r="I13" s="12" t="s">
        <v>40</v>
      </c>
      <c r="J13" s="28">
        <f ca="1">SUM(J6:J12)</f>
        <v>44100</v>
      </c>
    </row>
    <row r="14" spans="1:10" ht="15.75" thickBot="1" x14ac:dyDescent="0.3">
      <c r="A14" s="9" t="s">
        <v>41</v>
      </c>
      <c r="B14" s="29" t="s">
        <v>35</v>
      </c>
      <c r="C14" s="30">
        <v>22</v>
      </c>
      <c r="D14" s="32">
        <v>3000</v>
      </c>
      <c r="E14" s="45">
        <f t="shared" si="0"/>
        <v>3000</v>
      </c>
      <c r="G14" s="42" t="s">
        <v>42</v>
      </c>
      <c r="H14" s="43"/>
      <c r="I14" s="43"/>
      <c r="J14" s="44"/>
    </row>
    <row r="15" spans="1:10" x14ac:dyDescent="0.25">
      <c r="A15" s="9" t="s">
        <v>43</v>
      </c>
      <c r="B15" s="29" t="s">
        <v>35</v>
      </c>
      <c r="C15" s="30">
        <v>23</v>
      </c>
      <c r="D15" s="32">
        <v>3000</v>
      </c>
      <c r="E15" s="45">
        <f t="shared" si="0"/>
        <v>3000</v>
      </c>
      <c r="G15" s="16" t="s">
        <v>15</v>
      </c>
      <c r="H15" s="46">
        <f>COUNTIF(B5:B19,G15)</f>
        <v>2</v>
      </c>
      <c r="I15" s="17" t="s">
        <v>22</v>
      </c>
      <c r="J15" s="18">
        <f>COUNTIF(B5:B19,I15)</f>
        <v>1</v>
      </c>
    </row>
    <row r="16" spans="1:10" x14ac:dyDescent="0.25">
      <c r="A16" s="9" t="s">
        <v>44</v>
      </c>
      <c r="B16" s="29" t="s">
        <v>11</v>
      </c>
      <c r="C16" s="30">
        <v>24</v>
      </c>
      <c r="D16" s="32">
        <v>3000</v>
      </c>
      <c r="E16" s="45">
        <f t="shared" si="0"/>
        <v>3000</v>
      </c>
      <c r="G16" s="10" t="s">
        <v>45</v>
      </c>
      <c r="H16" s="46">
        <f t="shared" ref="H16:H18" si="2">COUNTIF(B6:B20,G16)</f>
        <v>1</v>
      </c>
      <c r="I16" s="12" t="s">
        <v>47</v>
      </c>
      <c r="J16" s="19">
        <f t="shared" ref="J16:J18" si="3">COUNTIF(B6:B20,I16)</f>
        <v>1</v>
      </c>
    </row>
    <row r="17" spans="1:10" x14ac:dyDescent="0.25">
      <c r="A17" s="9"/>
      <c r="B17" s="29"/>
      <c r="C17" s="30"/>
      <c r="D17" s="32"/>
      <c r="E17" s="45">
        <f t="shared" si="0"/>
        <v>0</v>
      </c>
      <c r="G17" s="10" t="s">
        <v>26</v>
      </c>
      <c r="H17" s="46">
        <f t="shared" si="2"/>
        <v>1</v>
      </c>
      <c r="I17" s="12" t="s">
        <v>33</v>
      </c>
      <c r="J17" s="19">
        <f t="shared" si="3"/>
        <v>4</v>
      </c>
    </row>
    <row r="18" spans="1:10" ht="15.75" thickBot="1" x14ac:dyDescent="0.3">
      <c r="A18" s="9"/>
      <c r="B18" s="29"/>
      <c r="C18" s="29"/>
      <c r="D18" s="29"/>
      <c r="E18" s="20"/>
      <c r="G18" s="21" t="s">
        <v>28</v>
      </c>
      <c r="H18" s="46">
        <f t="shared" si="2"/>
        <v>1</v>
      </c>
      <c r="I18" s="22" t="s">
        <v>37</v>
      </c>
      <c r="J18" s="23">
        <f t="shared" si="3"/>
        <v>1</v>
      </c>
    </row>
    <row r="19" spans="1:10" ht="15.75" thickBot="1" x14ac:dyDescent="0.3">
      <c r="A19" s="24"/>
      <c r="B19" s="25"/>
      <c r="C19" s="25"/>
      <c r="D19" s="25"/>
      <c r="E19" s="26"/>
    </row>
    <row r="20" spans="1:10" x14ac:dyDescent="0.25">
      <c r="C20" s="27"/>
      <c r="I20" s="31" t="s">
        <v>46</v>
      </c>
    </row>
  </sheetData>
  <mergeCells count="4">
    <mergeCell ref="A1:E1"/>
    <mergeCell ref="G4:H5"/>
    <mergeCell ref="I4:J5"/>
    <mergeCell ref="G14:J14"/>
  </mergeCells>
  <conditionalFormatting sqref="E5:E17">
    <cfRule type="dataBar" priority="1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{7BC1EB51-2948-4F12-AD09-69C19DCA2530}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C1EB51-2948-4F12-AD09-69C19DCA2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B1FD-AA2F-4619-97A2-494C12870013}">
  <dimension ref="A1"/>
  <sheetViews>
    <sheetView zoomScale="220" zoomScaleNormal="220" workbookViewId="0"/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0640833B579A4C96384C6E97B1C1D7" ma:contentTypeVersion="12" ma:contentTypeDescription="Create a new document." ma:contentTypeScope="" ma:versionID="7bbb2f336e5edab8f26b7a6459015df7">
  <xsd:schema xmlns:xsd="http://www.w3.org/2001/XMLSchema" xmlns:xs="http://www.w3.org/2001/XMLSchema" xmlns:p="http://schemas.microsoft.com/office/2006/metadata/properties" xmlns:ns2="f0950b6a-db47-420e-b8d4-3faedb5adbe9" xmlns:ns3="1d4f970b-9864-4dea-8a96-75d77172c021" targetNamespace="http://schemas.microsoft.com/office/2006/metadata/properties" ma:root="true" ma:fieldsID="f23f3b949fb3c76b1807d72db50797d3" ns2:_="" ns3:_="">
    <xsd:import namespace="f0950b6a-db47-420e-b8d4-3faedb5adbe9"/>
    <xsd:import namespace="1d4f970b-9864-4dea-8a96-75d77172c0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50b6a-db47-420e-b8d4-3faedb5ad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bbfff8c-f697-4137-8f4c-35e91af219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4f970b-9864-4dea-8a96-75d77172c02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908b9ab-5f5f-4f32-9d22-87fe30012837}" ma:internalName="TaxCatchAll" ma:showField="CatchAllData" ma:web="1d4f970b-9864-4dea-8a96-75d77172c0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d4f970b-9864-4dea-8a96-75d77172c021" xsi:nil="true"/>
    <lcf76f155ced4ddcb4097134ff3c332f xmlns="f0950b6a-db47-420e-b8d4-3faedb5adb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B16EA2C-2BF5-41DE-9B3D-4DE0C27972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A9514A-9094-4EC6-A527-E19604C96E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950b6a-db47-420e-b8d4-3faedb5adbe9"/>
    <ds:schemaRef ds:uri="1d4f970b-9864-4dea-8a96-75d77172c0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565ACF-0A2B-4612-A984-5265793A2209}">
  <ds:schemaRefs>
    <ds:schemaRef ds:uri="http://purl.org/dc/elements/1.1/"/>
    <ds:schemaRef ds:uri="http://www.w3.org/XML/1998/namespace"/>
    <ds:schemaRef ds:uri="f0950b6a-db47-420e-b8d4-3faedb5adbe9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1d4f970b-9864-4dea-8a96-75d77172c021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 DE DATOS</vt:lpstr>
      <vt:lpstr>REPORTE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CARLOS</dc:creator>
  <cp:keywords/>
  <dc:description/>
  <cp:lastModifiedBy>user</cp:lastModifiedBy>
  <cp:revision/>
  <dcterms:created xsi:type="dcterms:W3CDTF">2022-10-17T00:14:21Z</dcterms:created>
  <dcterms:modified xsi:type="dcterms:W3CDTF">2023-05-07T01:53:35Z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0x010100BF0640833B579A4C96384C6E97B1C1D7</vt:lpwstr>
  </property>
  <property fmtid="{D5CDD505-2E9C-101B-9397-08002B2CF9AE}" pid="3" name="MediaServiceImageTags">
    <vt:lpwstr/>
  </property>
</Properties>
</file>