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ord\Idat\Hoja de Calculo I\logro 3\"/>
    </mc:Choice>
  </mc:AlternateContent>
  <xr:revisionPtr revIDLastSave="0" documentId="13_ncr:1_{31D01924-ADB6-464B-B4A5-AFF7254C01AE}" xr6:coauthVersionLast="37" xr6:coauthVersionMax="47" xr10:uidLastSave="{00000000-0000-0000-0000-000000000000}"/>
  <bookViews>
    <workbookView xWindow="-120" yWindow="-120" windowWidth="29040" windowHeight="15840" activeTab="4" xr2:uid="{CD317BB6-92A2-4B60-942B-5BE3768354CB}"/>
  </bookViews>
  <sheets>
    <sheet name="CASO 01" sheetId="1" r:id="rId1"/>
    <sheet name="CONSULTAS CASO 01" sheetId="8" r:id="rId2"/>
    <sheet name="CASO 02" sheetId="2" r:id="rId3"/>
    <sheet name="CONSULTAS CASO 02" sheetId="9" r:id="rId4"/>
    <sheet name="CASO 03." sheetId="6" r:id="rId5"/>
    <sheet name="CONSULTAS CASO 03" sheetId="10" r:id="rId6"/>
    <sheet name="CASO 04" sheetId="4" r:id="rId7"/>
    <sheet name="Hoja1" sheetId="12" r:id="rId8"/>
  </sheets>
  <definedNames>
    <definedName name="BASE">'CASO 01'!$B$12:$I$17</definedName>
    <definedName name="CODIGO">'CASO 01'!$B$12:$B$17</definedName>
    <definedName name="MES_MONTO">'CASO 02'!$C$6:$D$17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9" l="1"/>
  <c r="C14" i="8"/>
  <c r="C10" i="8"/>
  <c r="C11" i="8"/>
  <c r="C12" i="8"/>
  <c r="C13" i="8"/>
  <c r="C9" i="8"/>
  <c r="C8" i="8"/>
  <c r="E14" i="1"/>
  <c r="G14" i="1" s="1"/>
  <c r="H14" i="1" s="1"/>
  <c r="F14" i="1"/>
  <c r="E15" i="1"/>
  <c r="G15" i="1" s="1"/>
  <c r="H15" i="1" s="1"/>
  <c r="F15" i="1"/>
  <c r="I13" i="1"/>
  <c r="I14" i="1"/>
  <c r="I15" i="1"/>
  <c r="I16" i="1"/>
  <c r="I17" i="1"/>
  <c r="I12" i="1"/>
  <c r="G16" i="1"/>
  <c r="H16" i="1"/>
  <c r="G17" i="1"/>
  <c r="H17" i="1"/>
  <c r="H12" i="1"/>
  <c r="G12" i="1"/>
  <c r="E13" i="1"/>
  <c r="G13" i="1" s="1"/>
  <c r="H13" i="1" s="1"/>
  <c r="F13" i="1"/>
  <c r="E16" i="1"/>
  <c r="F16" i="1"/>
  <c r="E17" i="1"/>
  <c r="F17" i="1"/>
  <c r="F12" i="1"/>
  <c r="E12" i="1"/>
  <c r="C10" i="12" l="1"/>
  <c r="C9" i="12"/>
  <c r="D7" i="10" l="1"/>
  <c r="B3" i="8" l="1"/>
  <c r="B2" i="8"/>
</calcChain>
</file>

<file path=xl/sharedStrings.xml><?xml version="1.0" encoding="utf-8"?>
<sst xmlns="http://schemas.openxmlformats.org/spreadsheetml/2006/main" count="108" uniqueCount="56">
  <si>
    <t>FUNCION SI ANIDADA</t>
  </si>
  <si>
    <t>TABLA DE DSCTO</t>
  </si>
  <si>
    <t>TABLA DE APOYO</t>
  </si>
  <si>
    <t>ONP / AFP</t>
  </si>
  <si>
    <t>NOMBRADO</t>
  </si>
  <si>
    <t>FONAVI</t>
  </si>
  <si>
    <t>CONTRATADO</t>
  </si>
  <si>
    <t>EVENTUAL</t>
  </si>
  <si>
    <t>COD</t>
  </si>
  <si>
    <t>TRABAJADOR</t>
  </si>
  <si>
    <t>BASICO</t>
  </si>
  <si>
    <t>DSCTO AFP</t>
  </si>
  <si>
    <t>TOTAL DSCTO</t>
  </si>
  <si>
    <t>NETO</t>
  </si>
  <si>
    <t>OBS</t>
  </si>
  <si>
    <t>DAVID RODRIGUEZ</t>
  </si>
  <si>
    <t>FELIX GUTIERREZ</t>
  </si>
  <si>
    <t>CARLOS ZAVALETA</t>
  </si>
  <si>
    <t>K-05</t>
  </si>
  <si>
    <t>JESUS BELLIDO</t>
  </si>
  <si>
    <t>PEDRO ALVITEZ</t>
  </si>
  <si>
    <t>JOSE QUICHIZ</t>
  </si>
  <si>
    <t>MES</t>
  </si>
  <si>
    <t>MONTO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</si>
  <si>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</si>
  <si>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</si>
  <si>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</si>
  <si>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</si>
  <si>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</si>
  <si>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</si>
  <si>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</si>
  <si>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</si>
  <si>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</si>
  <si>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</si>
  <si>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</si>
  <si>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</si>
  <si>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Semana 05 - Busquedas y Consultas con Tablas</t>
  </si>
  <si>
    <t>Curso Hoja de Calculo Avanzada</t>
  </si>
  <si>
    <t>SEMANA 05 - Busquedas - Consultas</t>
  </si>
  <si>
    <t>Busqueda Dinamica y/o Avanzada</t>
  </si>
  <si>
    <t>Busqueda con Si.Error</t>
  </si>
  <si>
    <t>K-01</t>
  </si>
  <si>
    <t>K-02</t>
  </si>
  <si>
    <t>K-03</t>
  </si>
  <si>
    <t>K-04</t>
  </si>
  <si>
    <t>K-06</t>
  </si>
  <si>
    <t>REPORTE Y CONSULTAS</t>
  </si>
  <si>
    <t>FECHA</t>
  </si>
  <si>
    <t xml:space="preserve">HORA </t>
  </si>
  <si>
    <t>INGRESE CODIGO</t>
  </si>
  <si>
    <t>Ganancia</t>
  </si>
  <si>
    <t>AÑO 2019</t>
  </si>
  <si>
    <t>AÑO 2018</t>
  </si>
  <si>
    <t>AÑO 2017</t>
  </si>
  <si>
    <t>CONSULTA</t>
  </si>
  <si>
    <t>..=SI.ERROR(C9;"Revisar Busqueda")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</si>
</sst>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S/.&quot;* #,##0.00_-;\-&quot;S/.&quot;* #,##0.00_-;_-&quot;S/.&quot;* &quot;-&quot;??_-;_-@_-"/>
    <numFmt numFmtId="165" formatCode="_-&quot;S/.&quot;* #,##0_-;\-&quot;S/.&quot;* #,##0_-;_-&quot;S/.&quot;* &quot;-&quot;??_-;_-@_-"/>
    <numFmt numFmtId="166" formatCode="[$-409]h:mm\ AM/PM;@"/>
    <numFmt numFmtId="169" formatCode="_ [$S/-C6B]\ * #,##0.00_ ;_ [$S/-C6B]\ * \-#,##0.00_ ;_ [$S/-C6B]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0" applyFont="1"/>
    <xf numFmtId="0" fontId="0" fillId="0" borderId="3" xfId="0" applyBorder="1"/>
    <xf numFmtId="9" fontId="0" fillId="0" borderId="3" xfId="0" applyNumberFormat="1" applyBorder="1"/>
    <xf numFmtId="9" fontId="3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164" fontId="0" fillId="0" borderId="3" xfId="1" applyFont="1" applyBorder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/>
    </xf>
    <xf numFmtId="0" fontId="6" fillId="6" borderId="0" xfId="0" applyFont="1" applyFill="1"/>
    <xf numFmtId="0" fontId="0" fillId="0" borderId="0" xfId="0" applyAlignment="1">
      <alignment horizontal="center"/>
    </xf>
    <xf numFmtId="0" fontId="7" fillId="3" borderId="3" xfId="0" applyFont="1" applyFill="1" applyBorder="1"/>
    <xf numFmtId="0" fontId="7" fillId="8" borderId="3" xfId="0" applyFont="1" applyFill="1" applyBorder="1"/>
    <xf numFmtId="165" fontId="8" fillId="0" borderId="3" xfId="1" applyNumberFormat="1" applyFont="1" applyBorder="1"/>
    <xf numFmtId="0" fontId="6" fillId="0" borderId="0" xfId="0" applyFont="1"/>
    <xf numFmtId="0" fontId="0" fillId="7" borderId="4" xfId="0" applyFill="1" applyBorder="1"/>
    <xf numFmtId="164" fontId="0" fillId="9" borderId="5" xfId="1" applyFont="1" applyFill="1" applyBorder="1"/>
    <xf numFmtId="0" fontId="0" fillId="7" borderId="6" xfId="0" applyFill="1" applyBorder="1"/>
    <xf numFmtId="164" fontId="0" fillId="0" borderId="7" xfId="1" applyFont="1" applyBorder="1"/>
    <xf numFmtId="164" fontId="0" fillId="9" borderId="7" xfId="1" applyFont="1" applyFill="1" applyBorder="1"/>
    <xf numFmtId="0" fontId="0" fillId="7" borderId="8" xfId="0" applyFill="1" applyBorder="1"/>
    <xf numFmtId="164" fontId="0" fillId="0" borderId="9" xfId="1" applyFont="1" applyBorder="1"/>
    <xf numFmtId="0" fontId="9" fillId="3" borderId="1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right" vertical="center"/>
    </xf>
    <xf numFmtId="0" fontId="0" fillId="10" borderId="0" xfId="0" applyFill="1"/>
    <xf numFmtId="0" fontId="4" fillId="10" borderId="0" xfId="0" applyFont="1" applyFill="1"/>
    <xf numFmtId="0" fontId="4" fillId="11" borderId="0" xfId="0" applyFont="1" applyFill="1"/>
    <xf numFmtId="0" fontId="0" fillId="11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12" borderId="0" xfId="0" applyFill="1"/>
    <xf numFmtId="0" fontId="0" fillId="13" borderId="0" xfId="0" applyFill="1"/>
    <xf numFmtId="0" fontId="0" fillId="7" borderId="0" xfId="0" applyFill="1"/>
    <xf numFmtId="0" fontId="4" fillId="13" borderId="0" xfId="0" applyFont="1" applyFill="1"/>
    <xf numFmtId="14" fontId="0" fillId="7" borderId="0" xfId="0" applyNumberFormat="1" applyFill="1"/>
    <xf numFmtId="166" fontId="0" fillId="7" borderId="0" xfId="0" applyNumberFormat="1" applyFill="1"/>
    <xf numFmtId="0" fontId="0" fillId="14" borderId="0" xfId="0" applyFill="1"/>
    <xf numFmtId="164" fontId="0" fillId="15" borderId="0" xfId="1" applyFont="1" applyFill="1"/>
    <xf numFmtId="164" fontId="0" fillId="0" borderId="0" xfId="1" applyFont="1"/>
    <xf numFmtId="0" fontId="0" fillId="16" borderId="0" xfId="0" applyFill="1"/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right" vertical="center"/>
    </xf>
    <xf numFmtId="0" fontId="0" fillId="7" borderId="4" xfId="0" applyFont="1" applyFill="1" applyBorder="1"/>
    <xf numFmtId="164" fontId="0" fillId="9" borderId="5" xfId="1" applyNumberFormat="1" applyFont="1" applyFill="1" applyBorder="1"/>
    <xf numFmtId="0" fontId="0" fillId="7" borderId="6" xfId="0" applyFont="1" applyFill="1" applyBorder="1"/>
    <xf numFmtId="164" fontId="0" fillId="0" borderId="7" xfId="1" applyNumberFormat="1" applyFont="1" applyBorder="1"/>
    <xf numFmtId="164" fontId="0" fillId="9" borderId="7" xfId="1" applyNumberFormat="1" applyFont="1" applyFill="1" applyBorder="1"/>
    <xf numFmtId="0" fontId="0" fillId="7" borderId="8" xfId="0" applyFont="1" applyFill="1" applyBorder="1"/>
    <xf numFmtId="164" fontId="0" fillId="0" borderId="9" xfId="1" applyNumberFormat="1" applyFont="1" applyBorder="1"/>
    <xf numFmtId="0" fontId="11" fillId="5" borderId="0" xfId="0" applyFont="1" applyFill="1" applyAlignment="1">
      <alignment vertical="center"/>
    </xf>
    <xf numFmtId="0" fontId="12" fillId="6" borderId="0" xfId="0" applyFont="1" applyFill="1"/>
    <xf numFmtId="0" fontId="0" fillId="17" borderId="0" xfId="0" applyFill="1"/>
    <xf numFmtId="0" fontId="8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3" xfId="0" applyFill="1" applyBorder="1"/>
    <xf numFmtId="164" fontId="0" fillId="3" borderId="3" xfId="1" applyFont="1" applyFill="1" applyBorder="1"/>
    <xf numFmtId="164" fontId="0" fillId="4" borderId="3" xfId="1" applyFont="1" applyFill="1" applyBorder="1"/>
    <xf numFmtId="0" fontId="0" fillId="4" borderId="3" xfId="0" applyFill="1" applyBorder="1" applyAlignment="1">
      <alignment horizontal="center"/>
    </xf>
    <xf numFmtId="0" fontId="0" fillId="14" borderId="0" xfId="0" applyFill="1" applyAlignment="1">
      <alignment horizontal="center"/>
    </xf>
    <xf numFmtId="169" fontId="0" fillId="12" borderId="0" xfId="0" applyNumberFormat="1" applyFill="1"/>
  </cellXfs>
  <cellStyles count="2">
    <cellStyle name="Moneda" xfId="1" builtinId="4"/>
    <cellStyle name="Normal" xfId="0" builtinId="0"/>
  </cellStyles>
  <dxfs count="3">
    <dxf>
      <font>
        <b/>
        <i/>
        <color theme="0"/>
      </font>
      <fill>
        <patternFill>
          <bgColor theme="4"/>
        </patternFill>
      </fill>
    </dxf>
    <dxf>
      <font>
        <b/>
        <i/>
        <color theme="0"/>
      </font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CONSULTAS CASO 01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ASO 01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526719</xdr:colOff>
      <xdr:row>3</xdr:row>
      <xdr:rowOff>24665</xdr:rowOff>
    </xdr:from>
    <xdr:to>
      <xdr:col>13</xdr:col>
      <xdr:colOff>748771</xdr:colOff>
      <xdr:row>11</xdr:row>
      <xdr:rowOff>183224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B24EB24-9AB2-4611-965B-FBB3E18C153A}"/>
            </a:ext>
          </a:extLst>
        </xdr:cNvPr>
        <xdr:cNvSpPr/>
      </xdr:nvSpPr>
      <xdr:spPr>
        <a:xfrm>
          <a:off x="9787136" y="1030082"/>
          <a:ext cx="2508052" cy="168255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050"/>
            <a:t>en este caso considerar lo siguiente:</a:t>
          </a:r>
        </a:p>
        <a:p>
          <a:pPr algn="l"/>
          <a:r>
            <a:rPr lang="es-PE" sz="1050" b="1"/>
            <a:t>EN</a:t>
          </a:r>
          <a:r>
            <a:rPr lang="es-PE" sz="1050" b="1" baseline="0"/>
            <a:t> EL DESCUENTO:</a:t>
          </a:r>
          <a:endParaRPr lang="es-PE" sz="1050" b="1"/>
        </a:p>
        <a:p>
          <a:pPr algn="l"/>
          <a:r>
            <a:rPr lang="es-PE" sz="1050"/>
            <a:t>* Si el basico es mayor o igual a S/. 3,500 se ejecutara un descuento del 10% AFP</a:t>
          </a:r>
          <a:r>
            <a:rPr lang="es-PE" sz="1050" baseline="0"/>
            <a:t> y 5% FONAVI </a:t>
          </a:r>
        </a:p>
        <a:p>
          <a:pPr algn="l"/>
          <a:r>
            <a:rPr lang="es-PE" sz="1050" baseline="0"/>
            <a:t>* Caso contrario ejecutar solo un descuento del 5% AFP y 2% a ESSALUD</a:t>
          </a:r>
        </a:p>
        <a:p>
          <a:pPr algn="l"/>
          <a:endParaRPr lang="es-PE" sz="1050" baseline="0"/>
        </a:p>
        <a:p>
          <a:pPr algn="l"/>
          <a:r>
            <a:rPr lang="es-PE" sz="1050" baseline="0"/>
            <a:t>y en la,obs, apoyarse con la tabla de ayuda.</a:t>
          </a:r>
          <a:endParaRPr lang="es-PE" sz="1050"/>
        </a:p>
      </xdr:txBody>
    </xdr:sp>
    <xdr:clientData/>
  </xdr:twoCellAnchor>
  <xdr:twoCellAnchor editAs="oneCell">
    <xdr:from>
      <xdr:col>1</xdr:col>
      <xdr:colOff>59531</xdr:colOff>
      <xdr:row>0</xdr:row>
      <xdr:rowOff>11906</xdr:rowOff>
    </xdr:from>
    <xdr:to>
      <xdr:col>1</xdr:col>
      <xdr:colOff>410766</xdr:colOff>
      <xdr:row>1</xdr:row>
      <xdr:rowOff>11906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2A83428-6992-47E3-96FF-1053FD389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11906"/>
          <a:ext cx="351235" cy="458391"/>
        </a:xfrm>
        <a:prstGeom prst="rect">
          <a:avLst/>
        </a:prstGeom>
      </xdr:spPr>
    </xdr:pic>
    <xdr:clientData/>
  </xdr:twoCellAnchor>
  <xdr:twoCellAnchor>
    <xdr:from>
      <xdr:col>5</xdr:col>
      <xdr:colOff>726281</xdr:colOff>
      <xdr:row>1</xdr:row>
      <xdr:rowOff>59531</xdr:rowOff>
    </xdr:from>
    <xdr:to>
      <xdr:col>7</xdr:col>
      <xdr:colOff>416719</xdr:colOff>
      <xdr:row>1</xdr:row>
      <xdr:rowOff>333375</xdr:rowOff>
    </xdr:to>
    <xdr:sp macro="" textlink="">
      <xdr:nvSpPr>
        <xdr:cNvPr id="4" name="Rectángulo: esquinas redondeada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72610F-C50F-DB58-FAE1-A1D885E77640}"/>
            </a:ext>
          </a:extLst>
        </xdr:cNvPr>
        <xdr:cNvSpPr/>
      </xdr:nvSpPr>
      <xdr:spPr>
        <a:xfrm>
          <a:off x="4702969" y="517922"/>
          <a:ext cx="1190625" cy="273844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IR A REPORTES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669073</xdr:colOff>
      <xdr:row>4</xdr:row>
      <xdr:rowOff>69695</xdr:rowOff>
    </xdr:from>
    <xdr:to>
      <xdr:col>3</xdr:col>
      <xdr:colOff>78987</xdr:colOff>
      <xdr:row>14</xdr:row>
      <xdr:rowOff>92927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9AC6A26-02F1-B8D9-30AD-05E86A4A443B}"/>
            </a:ext>
          </a:extLst>
        </xdr:cNvPr>
        <xdr:cNvSpPr/>
      </xdr:nvSpPr>
      <xdr:spPr>
        <a:xfrm>
          <a:off x="669073" y="831695"/>
          <a:ext cx="2969012" cy="1928232"/>
        </a:xfrm>
        <a:prstGeom prst="roundRect">
          <a:avLst>
            <a:gd name="adj" fmla="val 5581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520390</xdr:colOff>
      <xdr:row>0</xdr:row>
      <xdr:rowOff>185854</xdr:rowOff>
    </xdr:from>
    <xdr:to>
      <xdr:col>3</xdr:col>
      <xdr:colOff>78987</xdr:colOff>
      <xdr:row>3</xdr:row>
      <xdr:rowOff>4646</xdr:rowOff>
    </xdr:to>
    <xdr:sp macro="" textlink="">
      <xdr:nvSpPr>
        <xdr:cNvPr id="3" name="Rectángulo: esquinas redondeada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A9EF19-B2ED-4D7C-3A67-155A968FA83E}"/>
            </a:ext>
          </a:extLst>
        </xdr:cNvPr>
        <xdr:cNvSpPr/>
      </xdr:nvSpPr>
      <xdr:spPr>
        <a:xfrm>
          <a:off x="2509024" y="185854"/>
          <a:ext cx="1129061" cy="390292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800" b="1"/>
            <a:t>Retornar a Base de Datos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</xdr:colOff>
      <xdr:row>0</xdr:row>
      <xdr:rowOff>11906</xdr:rowOff>
    </xdr:from>
    <xdr:to>
      <xdr:col>0</xdr:col>
      <xdr:colOff>342900</xdr:colOff>
      <xdr:row>0</xdr:row>
      <xdr:rowOff>396039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E1BAB7-6206-45C8-BB70-331C7BBBA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11906"/>
          <a:ext cx="283369" cy="3841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3</xdr:row>
      <xdr:rowOff>27214</xdr:rowOff>
    </xdr:from>
    <xdr:to>
      <xdr:col>5</xdr:col>
      <xdr:colOff>146957</xdr:colOff>
      <xdr:row>15</xdr:row>
      <xdr:rowOff>10886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7ED5EDF8-E705-48FD-9DF4-1B15124D9453}"/>
            </a:ext>
          </a:extLst>
        </xdr:cNvPr>
        <xdr:cNvSpPr/>
      </xdr:nvSpPr>
      <xdr:spPr>
        <a:xfrm>
          <a:off x="495300" y="1208314"/>
          <a:ext cx="2823482" cy="2269672"/>
        </a:xfrm>
        <a:prstGeom prst="roundRect">
          <a:avLst>
            <a:gd name="adj" fmla="val 875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42213</xdr:colOff>
      <xdr:row>0</xdr:row>
      <xdr:rowOff>111485</xdr:rowOff>
    </xdr:from>
    <xdr:to>
      <xdr:col>0</xdr:col>
      <xdr:colOff>325582</xdr:colOff>
      <xdr:row>0</xdr:row>
      <xdr:rowOff>393988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E71CD4-261A-49AC-95AC-C6F76D058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13" y="111485"/>
          <a:ext cx="283369" cy="2825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</xdr:colOff>
      <xdr:row>0</xdr:row>
      <xdr:rowOff>11906</xdr:rowOff>
    </xdr:from>
    <xdr:to>
      <xdr:col>0</xdr:col>
      <xdr:colOff>342900</xdr:colOff>
      <xdr:row>0</xdr:row>
      <xdr:rowOff>402771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FA580E-87E6-4391-8679-1BEA66D88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11906"/>
          <a:ext cx="283369" cy="3908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</xdr:colOff>
      <xdr:row>0</xdr:row>
      <xdr:rowOff>11906</xdr:rowOff>
    </xdr:from>
    <xdr:to>
      <xdr:col>0</xdr:col>
      <xdr:colOff>342900</xdr:colOff>
      <xdr:row>0</xdr:row>
      <xdr:rowOff>277586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13C929-C8DE-4680-94E3-069887433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11906"/>
          <a:ext cx="283369" cy="265680"/>
        </a:xfrm>
        <a:prstGeom prst="rect">
          <a:avLst/>
        </a:prstGeom>
      </xdr:spPr>
    </xdr:pic>
    <xdr:clientData/>
  </xdr:twoCellAnchor>
  <xdr:twoCellAnchor>
    <xdr:from>
      <xdr:col>0</xdr:col>
      <xdr:colOff>731922</xdr:colOff>
      <xdr:row>3</xdr:row>
      <xdr:rowOff>165434</xdr:rowOff>
    </xdr:from>
    <xdr:to>
      <xdr:col>4</xdr:col>
      <xdr:colOff>52693</xdr:colOff>
      <xdr:row>7</xdr:row>
      <xdr:rowOff>40105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6B8CCF54-5485-F6D8-38D9-91945024CADF}"/>
            </a:ext>
          </a:extLst>
        </xdr:cNvPr>
        <xdr:cNvSpPr/>
      </xdr:nvSpPr>
      <xdr:spPr>
        <a:xfrm>
          <a:off x="731922" y="1174679"/>
          <a:ext cx="2121526" cy="636671"/>
        </a:xfrm>
        <a:prstGeom prst="roundRect">
          <a:avLst>
            <a:gd name="adj" fmla="val 464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9072</xdr:rowOff>
    </xdr:from>
    <xdr:to>
      <xdr:col>0</xdr:col>
      <xdr:colOff>291703</xdr:colOff>
      <xdr:row>0</xdr:row>
      <xdr:rowOff>404812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BF13BB-39F4-4C8D-BD3B-1831AD304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72"/>
          <a:ext cx="291703" cy="3957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</xdr:colOff>
      <xdr:row>0</xdr:row>
      <xdr:rowOff>11907</xdr:rowOff>
    </xdr:from>
    <xdr:to>
      <xdr:col>0</xdr:col>
      <xdr:colOff>342900</xdr:colOff>
      <xdr:row>2</xdr:row>
      <xdr:rowOff>17319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9321BA-8D5C-40E2-A503-94EC4AFFB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11907"/>
          <a:ext cx="283369" cy="386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D298-884E-403E-A234-236891FB6C93}">
  <sheetPr>
    <tabColor rgb="FFFF0000"/>
  </sheetPr>
  <dimension ref="B1:I17"/>
  <sheetViews>
    <sheetView showGridLines="0" zoomScaleNormal="100" workbookViewId="0">
      <selection activeCell="D19" sqref="D19"/>
    </sheetView>
  </sheetViews>
  <sheetFormatPr baseColWidth="10" defaultRowHeight="15" x14ac:dyDescent="0.25"/>
  <cols>
    <col min="2" max="2" width="6.5703125" customWidth="1"/>
    <col min="3" max="3" width="17.5703125" customWidth="1"/>
    <col min="4" max="4" width="12.28515625" bestFit="1" customWidth="1"/>
    <col min="5" max="5" width="33.140625" customWidth="1"/>
    <col min="6" max="6" width="32.85546875" customWidth="1"/>
    <col min="7" max="8" width="14.5703125" customWidth="1"/>
    <col min="9" max="9" width="44.85546875" customWidth="1"/>
    <col min="10" max="10" width="17" customWidth="1"/>
  </cols>
  <sheetData>
    <row r="1" spans="2:9" s="10" customFormat="1" ht="36" x14ac:dyDescent="0.25">
      <c r="C1" s="10" t="s">
        <v>36</v>
      </c>
    </row>
    <row r="2" spans="2:9" s="11" customFormat="1" ht="28.5" x14ac:dyDescent="0.45">
      <c r="B2" s="11" t="s">
        <v>37</v>
      </c>
    </row>
    <row r="4" spans="2:9" x14ac:dyDescent="0.25">
      <c r="C4" s="1" t="s">
        <v>0</v>
      </c>
    </row>
    <row r="6" spans="2:9" x14ac:dyDescent="0.25">
      <c r="C6" s="56" t="s">
        <v>1</v>
      </c>
      <c r="D6" s="56"/>
      <c r="H6" s="57" t="s">
        <v>2</v>
      </c>
      <c r="I6" s="58"/>
    </row>
    <row r="7" spans="2:9" x14ac:dyDescent="0.25">
      <c r="C7" s="2" t="s">
        <v>3</v>
      </c>
      <c r="D7" s="3">
        <v>0.1</v>
      </c>
      <c r="E7" s="4">
        <v>0.05</v>
      </c>
      <c r="F7" s="5"/>
      <c r="G7" s="5"/>
      <c r="H7" s="2" t="s">
        <v>4</v>
      </c>
      <c r="I7" s="6">
        <v>3500</v>
      </c>
    </row>
    <row r="8" spans="2:9" x14ac:dyDescent="0.25">
      <c r="C8" s="2" t="s">
        <v>5</v>
      </c>
      <c r="D8" s="3">
        <v>0.05</v>
      </c>
      <c r="E8" s="4">
        <v>0.02</v>
      </c>
      <c r="F8" s="5"/>
      <c r="G8" s="5"/>
      <c r="H8" s="2" t="s">
        <v>6</v>
      </c>
      <c r="I8" s="6">
        <v>2500</v>
      </c>
    </row>
    <row r="9" spans="2:9" x14ac:dyDescent="0.25">
      <c r="H9" s="2" t="s">
        <v>7</v>
      </c>
      <c r="I9" s="6"/>
    </row>
    <row r="11" spans="2:9" x14ac:dyDescent="0.25">
      <c r="B11" s="7" t="s">
        <v>8</v>
      </c>
      <c r="C11" s="7" t="s">
        <v>9</v>
      </c>
      <c r="D11" s="7" t="s">
        <v>10</v>
      </c>
      <c r="E11" s="8" t="s">
        <v>11</v>
      </c>
      <c r="F11" s="9" t="s">
        <v>5</v>
      </c>
      <c r="G11" s="9" t="s">
        <v>12</v>
      </c>
      <c r="H11" s="8" t="s">
        <v>13</v>
      </c>
      <c r="I11" s="8" t="s">
        <v>14</v>
      </c>
    </row>
    <row r="12" spans="2:9" x14ac:dyDescent="0.25">
      <c r="B12" s="59" t="s">
        <v>41</v>
      </c>
      <c r="C12" s="59" t="s">
        <v>15</v>
      </c>
      <c r="D12" s="60">
        <v>6900</v>
      </c>
      <c r="E12" s="61">
        <f>IF(D12&gt;=3500,D12*D$7,D12*E$7)</f>
        <v>690</v>
      </c>
      <c r="F12" s="61">
        <f>IF(D12&gt;=3500,D12*D$8,D12*E$8)</f>
        <v>345</v>
      </c>
      <c r="G12" s="61">
        <f>E12+F12</f>
        <v>1035</v>
      </c>
      <c r="H12" s="61">
        <f>D12-G12</f>
        <v>5865</v>
      </c>
      <c r="I12" s="62" t="str">
        <f>IF(D12&gt;=$I$7,$H$7,IF(D12&gt;=$I$8,$H$8,$H$9))</f>
        <v>NOMBRADO</v>
      </c>
    </row>
    <row r="13" spans="2:9" x14ac:dyDescent="0.25">
      <c r="B13" s="59" t="s">
        <v>42</v>
      </c>
      <c r="C13" s="59" t="s">
        <v>16</v>
      </c>
      <c r="D13" s="60">
        <v>2600</v>
      </c>
      <c r="E13" s="61">
        <f t="shared" ref="E13:E17" si="0">IF(D13&gt;=3500,D13*D$7,D13*E$7)</f>
        <v>130</v>
      </c>
      <c r="F13" s="61">
        <f t="shared" ref="F13:F17" si="1">IF(D13&gt;=3500,D13*D$8,D13*E$8)</f>
        <v>52</v>
      </c>
      <c r="G13" s="61">
        <f t="shared" ref="G13:G17" si="2">E13+F13</f>
        <v>182</v>
      </c>
      <c r="H13" s="61">
        <f t="shared" ref="H13:H17" si="3">D13-G13</f>
        <v>2418</v>
      </c>
      <c r="I13" s="62" t="str">
        <f t="shared" ref="I13:I17" si="4">IF(D13&gt;=$I$7,$H$7,IF(D13&gt;=$I$8,$H$8,$H$9))</f>
        <v>CONTRATADO</v>
      </c>
    </row>
    <row r="14" spans="2:9" x14ac:dyDescent="0.25">
      <c r="B14" s="59" t="s">
        <v>43</v>
      </c>
      <c r="C14" s="59" t="s">
        <v>17</v>
      </c>
      <c r="D14" s="60">
        <v>3800</v>
      </c>
      <c r="E14" s="61">
        <f t="shared" si="0"/>
        <v>380</v>
      </c>
      <c r="F14" s="61">
        <f t="shared" ref="F14:F15" si="5">IF(D14&gt;=3500,D14*D$8,D14*E$8)</f>
        <v>190</v>
      </c>
      <c r="G14" s="61">
        <f t="shared" ref="G14:G15" si="6">E14+F14</f>
        <v>570</v>
      </c>
      <c r="H14" s="61">
        <f t="shared" ref="H14:H15" si="7">D14-G14</f>
        <v>3230</v>
      </c>
      <c r="I14" s="62" t="str">
        <f t="shared" si="4"/>
        <v>NOMBRADO</v>
      </c>
    </row>
    <row r="15" spans="2:9" x14ac:dyDescent="0.25">
      <c r="B15" s="59" t="s">
        <v>44</v>
      </c>
      <c r="C15" s="59" t="s">
        <v>19</v>
      </c>
      <c r="D15" s="60">
        <v>1850</v>
      </c>
      <c r="E15" s="61">
        <f t="shared" si="0"/>
        <v>92.5</v>
      </c>
      <c r="F15" s="61">
        <f t="shared" si="5"/>
        <v>37</v>
      </c>
      <c r="G15" s="61">
        <f t="shared" si="6"/>
        <v>129.5</v>
      </c>
      <c r="H15" s="61">
        <f t="shared" si="7"/>
        <v>1720.5</v>
      </c>
      <c r="I15" s="62" t="str">
        <f t="shared" si="4"/>
        <v>EVENTUAL</v>
      </c>
    </row>
    <row r="16" spans="2:9" x14ac:dyDescent="0.25">
      <c r="B16" s="59" t="s">
        <v>18</v>
      </c>
      <c r="C16" s="59" t="s">
        <v>20</v>
      </c>
      <c r="D16" s="60">
        <v>4800</v>
      </c>
      <c r="E16" s="61">
        <f t="shared" si="0"/>
        <v>480</v>
      </c>
      <c r="F16" s="61">
        <f t="shared" si="1"/>
        <v>240</v>
      </c>
      <c r="G16" s="61">
        <f t="shared" si="2"/>
        <v>720</v>
      </c>
      <c r="H16" s="61">
        <f t="shared" si="3"/>
        <v>4080</v>
      </c>
      <c r="I16" s="62" t="str">
        <f t="shared" si="4"/>
        <v>NOMBRADO</v>
      </c>
    </row>
    <row r="17" spans="2:9" x14ac:dyDescent="0.25">
      <c r="B17" s="59" t="s">
        <v>45</v>
      </c>
      <c r="C17" s="59" t="s">
        <v>21</v>
      </c>
      <c r="D17" s="60">
        <v>4200</v>
      </c>
      <c r="E17" s="61">
        <f t="shared" si="0"/>
        <v>420</v>
      </c>
      <c r="F17" s="61">
        <f t="shared" si="1"/>
        <v>210</v>
      </c>
      <c r="G17" s="61">
        <f t="shared" si="2"/>
        <v>630</v>
      </c>
      <c r="H17" s="61">
        <f t="shared" si="3"/>
        <v>3570</v>
      </c>
      <c r="I17" s="62" t="str">
        <f t="shared" si="4"/>
        <v>NOMBRADO</v>
      </c>
    </row>
  </sheetData>
  <mergeCells count="2">
    <mergeCell ref="C6:D6"/>
    <mergeCell ref="H6:I6"/>
  </mergeCells>
  <phoneticPr fontId="10" type="noConversion"/>
  <dataValidations count="1">
    <dataValidation type="whole" allowBlank="1" showInputMessage="1" showErrorMessage="1" errorTitle="¡¡¡ERROR!!!" error="INGRESE EL BASICO CORRECTO_x000a__x000a_SOPORTE IDAT" promptTitle="INGRESOS DE BASICOS MENAUSLES" prompt="ESTE CAMPO ESTA DESIGNADO PARA INGRESAR EL BASICO MENSUAL DE CADA EMPLEADO." sqref="D12:D17" xr:uid="{05E3F66E-6148-4A97-B184-BE726AA336A8}">
      <formula1>1100</formula1>
      <formula2>7000</formula2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BBC5B81-6C7F-4326-9500-F5545A30D074}">
            <xm:f>NOT(ISERROR(SEARCH($H$9,I12)))</xm:f>
            <xm:f>$H$9</xm:f>
            <x14:dxf>
              <font>
                <b/>
                <i val="0"/>
                <color rgb="FFFF0000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749FFA2E-14D3-4607-B0BE-6340C238F240}">
            <xm:f>NOT(ISERROR(SEARCH($H$8,I12)))</xm:f>
            <xm:f>$H$8</xm:f>
            <x14:dxf>
              <font>
                <b/>
                <i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3" operator="containsText" id="{0C82C6C8-7F49-4CAC-91A4-5AC279FF0433}">
            <xm:f>NOT(ISERROR(SEARCH($H$7,I12)))</xm:f>
            <xm:f>$H$7</xm:f>
            <x14:dxf>
              <font>
                <b/>
                <i/>
                <color theme="0"/>
              </font>
              <fill>
                <patternFill>
                  <bgColor theme="4"/>
                </patternFill>
              </fill>
            </x14:dxf>
          </x14:cfRule>
          <xm:sqref>I12:I17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F285-F0F6-434C-8EC0-7FE883E44A57}">
  <dimension ref="A1:C14"/>
  <sheetViews>
    <sheetView showGridLines="0" zoomScale="140" zoomScaleNormal="140" workbookViewId="0">
      <selection activeCell="E8" sqref="E8"/>
    </sheetView>
  </sheetViews>
  <sheetFormatPr baseColWidth="10" defaultRowHeight="15" x14ac:dyDescent="0.25"/>
  <cols>
    <col min="2" max="2" width="18.42578125" customWidth="1"/>
    <col min="3" max="3" width="23.5703125" customWidth="1"/>
    <col min="4" max="4" width="5.5703125" customWidth="1"/>
  </cols>
  <sheetData>
    <row r="1" spans="1:3" s="33" customFormat="1" x14ac:dyDescent="0.25">
      <c r="A1" s="35" t="s">
        <v>46</v>
      </c>
    </row>
    <row r="2" spans="1:3" s="34" customFormat="1" x14ac:dyDescent="0.25">
      <c r="A2" s="34" t="s">
        <v>47</v>
      </c>
      <c r="B2" s="36">
        <f ca="1">TODAY()</f>
        <v>45089</v>
      </c>
    </row>
    <row r="3" spans="1:3" s="34" customFormat="1" x14ac:dyDescent="0.25">
      <c r="A3" s="34" t="s">
        <v>48</v>
      </c>
      <c r="B3" s="37">
        <f ca="1">NOW()</f>
        <v>45089.890474884261</v>
      </c>
    </row>
    <row r="6" spans="1:3" x14ac:dyDescent="0.25">
      <c r="B6" s="30" t="s">
        <v>8</v>
      </c>
      <c r="C6" s="32" t="s">
        <v>42</v>
      </c>
    </row>
    <row r="8" spans="1:3" x14ac:dyDescent="0.25">
      <c r="A8">
        <v>2</v>
      </c>
      <c r="B8" s="30" t="s">
        <v>9</v>
      </c>
      <c r="C8" s="32" t="str">
        <f>IF($C$6="","",VLOOKUP($C$6,BASE,A8,0))</f>
        <v>FELIX GUTIERREZ</v>
      </c>
    </row>
    <row r="9" spans="1:3" x14ac:dyDescent="0.25">
      <c r="A9">
        <v>3</v>
      </c>
      <c r="B9" s="30" t="s">
        <v>10</v>
      </c>
      <c r="C9" s="64">
        <f>IF($C$6="",0,VLOOKUP($C$6,BASE,A9,0))</f>
        <v>2600</v>
      </c>
    </row>
    <row r="10" spans="1:3" x14ac:dyDescent="0.25">
      <c r="A10">
        <v>4</v>
      </c>
      <c r="B10" s="30" t="s">
        <v>11</v>
      </c>
      <c r="C10" s="64">
        <f>IF($C$6="",0,VLOOKUP($C$6,BASE,A10,0))</f>
        <v>130</v>
      </c>
    </row>
    <row r="11" spans="1:3" x14ac:dyDescent="0.25">
      <c r="A11">
        <v>5</v>
      </c>
      <c r="B11" s="31" t="s">
        <v>5</v>
      </c>
      <c r="C11" s="64">
        <f>IF($C$6="",0,VLOOKUP($C$6,BASE,A11,0))</f>
        <v>52</v>
      </c>
    </row>
    <row r="12" spans="1:3" x14ac:dyDescent="0.25">
      <c r="A12">
        <v>6</v>
      </c>
      <c r="B12" s="31" t="s">
        <v>12</v>
      </c>
      <c r="C12" s="64">
        <f>IF($C$6="",0,VLOOKUP($C$6,BASE,A12,0))</f>
        <v>182</v>
      </c>
    </row>
    <row r="13" spans="1:3" x14ac:dyDescent="0.25">
      <c r="A13">
        <v>7</v>
      </c>
      <c r="B13" s="30" t="s">
        <v>13</v>
      </c>
      <c r="C13" s="64">
        <f>IF($C$6="",0,VLOOKUP($C$6,BASE,A13,0))</f>
        <v>2418</v>
      </c>
    </row>
    <row r="14" spans="1:3" x14ac:dyDescent="0.25">
      <c r="A14">
        <v>8</v>
      </c>
      <c r="B14" s="30" t="s">
        <v>14</v>
      </c>
      <c r="C14" s="32" t="str">
        <f>IF($C$6="","",VLOOKUP($C$6,BASE,A14,0))</f>
        <v>CONTRATADO</v>
      </c>
    </row>
  </sheetData>
  <dataValidations count="1">
    <dataValidation type="list" allowBlank="1" showInputMessage="1" showErrorMessage="1" sqref="C6" xr:uid="{BFB4E981-C456-4FFD-BB94-38658A513E63}">
      <formula1>CODIGO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EBCA-2804-4272-BFC0-6C9481E09E1F}">
  <sheetPr>
    <tabColor rgb="FF002060"/>
  </sheetPr>
  <dimension ref="A1:E17"/>
  <sheetViews>
    <sheetView zoomScaleNormal="100" workbookViewId="0">
      <selection activeCell="C6" sqref="C6:D17"/>
    </sheetView>
  </sheetViews>
  <sheetFormatPr baseColWidth="10" defaultRowHeight="15" x14ac:dyDescent="0.25"/>
  <cols>
    <col min="1" max="1" width="9" customWidth="1"/>
    <col min="2" max="2" width="15" customWidth="1"/>
    <col min="3" max="3" width="14" customWidth="1"/>
    <col min="4" max="4" width="16.85546875" customWidth="1"/>
  </cols>
  <sheetData>
    <row r="1" spans="1:5" s="10" customFormat="1" ht="36" x14ac:dyDescent="0.25">
      <c r="B1" s="10" t="s">
        <v>36</v>
      </c>
    </row>
    <row r="2" spans="1:5" s="11" customFormat="1" ht="28.5" x14ac:dyDescent="0.45">
      <c r="A2" s="11" t="s">
        <v>37</v>
      </c>
    </row>
    <row r="4" spans="1:5" ht="15.75" thickBot="1" x14ac:dyDescent="0.3"/>
    <row r="5" spans="1:5" ht="15.75" thickBot="1" x14ac:dyDescent="0.3">
      <c r="C5" s="24" t="s">
        <v>22</v>
      </c>
      <c r="D5" s="25" t="s">
        <v>23</v>
      </c>
      <c r="E5" s="12"/>
    </row>
    <row r="6" spans="1:5" x14ac:dyDescent="0.25">
      <c r="C6" s="17" t="s">
        <v>24</v>
      </c>
      <c r="D6" s="18">
        <v>15000</v>
      </c>
      <c r="E6" s="12"/>
    </row>
    <row r="7" spans="1:5" x14ac:dyDescent="0.25">
      <c r="C7" s="19" t="s">
        <v>25</v>
      </c>
      <c r="D7" s="20">
        <v>14980</v>
      </c>
    </row>
    <row r="8" spans="1:5" x14ac:dyDescent="0.25">
      <c r="C8" s="19" t="s">
        <v>26</v>
      </c>
      <c r="D8" s="21">
        <v>16874</v>
      </c>
    </row>
    <row r="9" spans="1:5" x14ac:dyDescent="0.25">
      <c r="C9" s="19" t="s">
        <v>27</v>
      </c>
      <c r="D9" s="20">
        <v>18500</v>
      </c>
    </row>
    <row r="10" spans="1:5" x14ac:dyDescent="0.25">
      <c r="C10" s="19" t="s">
        <v>28</v>
      </c>
      <c r="D10" s="21">
        <v>20000</v>
      </c>
    </row>
    <row r="11" spans="1:5" x14ac:dyDescent="0.25">
      <c r="C11" s="19" t="s">
        <v>29</v>
      </c>
      <c r="D11" s="20">
        <v>21800</v>
      </c>
    </row>
    <row r="12" spans="1:5" x14ac:dyDescent="0.25">
      <c r="C12" s="19" t="s">
        <v>30</v>
      </c>
      <c r="D12" s="21">
        <v>19200</v>
      </c>
    </row>
    <row r="13" spans="1:5" x14ac:dyDescent="0.25">
      <c r="C13" s="19" t="s">
        <v>31</v>
      </c>
      <c r="D13" s="20">
        <v>16450</v>
      </c>
    </row>
    <row r="14" spans="1:5" x14ac:dyDescent="0.25">
      <c r="C14" s="19" t="s">
        <v>32</v>
      </c>
      <c r="D14" s="21">
        <v>7000</v>
      </c>
    </row>
    <row r="15" spans="1:5" x14ac:dyDescent="0.25">
      <c r="C15" s="19" t="s">
        <v>33</v>
      </c>
      <c r="D15" s="20">
        <v>15000</v>
      </c>
    </row>
    <row r="16" spans="1:5" x14ac:dyDescent="0.25">
      <c r="C16" s="19" t="s">
        <v>34</v>
      </c>
      <c r="D16" s="21">
        <v>19000</v>
      </c>
    </row>
    <row r="17" spans="3:4" ht="15.75" thickBot="1" x14ac:dyDescent="0.3">
      <c r="C17" s="22" t="s">
        <v>35</v>
      </c>
      <c r="D17" s="23">
        <v>22000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866E-12AC-4A53-9E6B-43311D284656}">
  <dimension ref="A1:E7"/>
  <sheetViews>
    <sheetView zoomScale="120" zoomScaleNormal="120" workbookViewId="0">
      <selection activeCell="F12" sqref="F12"/>
    </sheetView>
  </sheetViews>
  <sheetFormatPr baseColWidth="10" defaultRowHeight="15" x14ac:dyDescent="0.25"/>
  <cols>
    <col min="3" max="3" width="16.5703125" customWidth="1"/>
    <col min="4" max="4" width="2.28515625" customWidth="1"/>
    <col min="5" max="5" width="15.7109375" customWidth="1"/>
  </cols>
  <sheetData>
    <row r="1" spans="1:5" s="10" customFormat="1" ht="36" x14ac:dyDescent="0.25">
      <c r="B1" s="10" t="s">
        <v>36</v>
      </c>
    </row>
    <row r="2" spans="1:5" s="11" customFormat="1" ht="28.5" x14ac:dyDescent="0.45">
      <c r="A2" s="11" t="s">
        <v>37</v>
      </c>
    </row>
    <row r="5" spans="1:5" x14ac:dyDescent="0.25">
      <c r="C5" s="38" t="s">
        <v>49</v>
      </c>
      <c r="E5" s="63" t="s">
        <v>27</v>
      </c>
    </row>
    <row r="7" spans="1:5" x14ac:dyDescent="0.25">
      <c r="C7" s="38" t="s">
        <v>50</v>
      </c>
      <c r="E7" s="39">
        <f>IF(E5="","",VLOOKUP(E5,MES_MONTO,2,0))</f>
        <v>18500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22C2-3714-47BE-BD2E-3AF010E3EFDB}">
  <sheetPr>
    <tabColor rgb="FFFFC000"/>
  </sheetPr>
  <dimension ref="A1:E18"/>
  <sheetViews>
    <sheetView tabSelected="1" zoomScaleNormal="100" workbookViewId="0">
      <selection activeCell="F14" sqref="F14"/>
    </sheetView>
  </sheetViews>
  <sheetFormatPr baseColWidth="10" defaultRowHeight="15" x14ac:dyDescent="0.25"/>
  <cols>
    <col min="1" max="1" width="9" customWidth="1"/>
    <col min="2" max="2" width="15" customWidth="1"/>
    <col min="3" max="3" width="14" customWidth="1"/>
    <col min="4" max="4" width="16.85546875" customWidth="1"/>
  </cols>
  <sheetData>
    <row r="1" spans="1:5" s="10" customFormat="1" ht="36" x14ac:dyDescent="0.25">
      <c r="B1" s="10" t="s">
        <v>36</v>
      </c>
    </row>
    <row r="2" spans="1:5" s="11" customFormat="1" ht="28.5" x14ac:dyDescent="0.45">
      <c r="A2" s="11" t="s">
        <v>37</v>
      </c>
    </row>
    <row r="3" spans="1:5" s="16" customFormat="1" ht="15.75" customHeight="1" x14ac:dyDescent="0.45"/>
    <row r="4" spans="1:5" s="26" customFormat="1" x14ac:dyDescent="0.25">
      <c r="A4" s="27" t="s">
        <v>39</v>
      </c>
    </row>
    <row r="5" spans="1:5" ht="15.75" thickBot="1" x14ac:dyDescent="0.3"/>
    <row r="6" spans="1:5" ht="15.75" thickBot="1" x14ac:dyDescent="0.3">
      <c r="C6" s="42" t="s">
        <v>22</v>
      </c>
      <c r="D6" s="43" t="s">
        <v>23</v>
      </c>
      <c r="E6" s="12"/>
    </row>
    <row r="7" spans="1:5" x14ac:dyDescent="0.25">
      <c r="C7" s="44" t="s">
        <v>24</v>
      </c>
      <c r="D7" s="45">
        <v>15000</v>
      </c>
      <c r="E7" s="12"/>
    </row>
    <row r="8" spans="1:5" x14ac:dyDescent="0.25">
      <c r="C8" s="46" t="s">
        <v>25</v>
      </c>
      <c r="D8" s="47">
        <v>14980</v>
      </c>
    </row>
    <row r="9" spans="1:5" x14ac:dyDescent="0.25">
      <c r="C9" s="46" t="s">
        <v>26</v>
      </c>
      <c r="D9" s="48">
        <v>16874</v>
      </c>
    </row>
    <row r="10" spans="1:5" x14ac:dyDescent="0.25">
      <c r="C10" s="46" t="s">
        <v>27</v>
      </c>
      <c r="D10" s="47">
        <v>18500</v>
      </c>
    </row>
    <row r="11" spans="1:5" x14ac:dyDescent="0.25">
      <c r="C11" s="46" t="s">
        <v>28</v>
      </c>
      <c r="D11" s="48">
        <v>20000</v>
      </c>
    </row>
    <row r="12" spans="1:5" x14ac:dyDescent="0.25">
      <c r="C12" s="46" t="s">
        <v>29</v>
      </c>
      <c r="D12" s="47">
        <v>21800</v>
      </c>
    </row>
    <row r="13" spans="1:5" x14ac:dyDescent="0.25">
      <c r="C13" s="46" t="s">
        <v>30</v>
      </c>
      <c r="D13" s="48">
        <v>19200</v>
      </c>
    </row>
    <row r="14" spans="1:5" x14ac:dyDescent="0.25">
      <c r="C14" s="46" t="s">
        <v>31</v>
      </c>
      <c r="D14" s="47">
        <v>16450</v>
      </c>
    </row>
    <row r="15" spans="1:5" x14ac:dyDescent="0.25">
      <c r="C15" s="46" t="s">
        <v>32</v>
      </c>
      <c r="D15" s="48">
        <v>7000</v>
      </c>
    </row>
    <row r="16" spans="1:5" x14ac:dyDescent="0.25">
      <c r="C16" s="46" t="s">
        <v>33</v>
      </c>
      <c r="D16" s="47">
        <v>15000</v>
      </c>
    </row>
    <row r="17" spans="3:4" x14ac:dyDescent="0.25">
      <c r="C17" s="46" t="s">
        <v>34</v>
      </c>
      <c r="D17" s="48">
        <v>19000</v>
      </c>
    </row>
    <row r="18" spans="3:4" ht="15.75" thickBot="1" x14ac:dyDescent="0.3">
      <c r="C18" s="49" t="s">
        <v>35</v>
      </c>
      <c r="D18" s="50">
        <v>22000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7FF5-541D-48D4-8784-EF8537267828}">
  <dimension ref="A1:D7"/>
  <sheetViews>
    <sheetView showGridLines="0" zoomScale="130" zoomScaleNormal="130" workbookViewId="0">
      <selection activeCell="D5" sqref="D5"/>
    </sheetView>
  </sheetViews>
  <sheetFormatPr baseColWidth="10" defaultRowHeight="15" x14ac:dyDescent="0.25"/>
  <cols>
    <col min="2" max="2" width="15.7109375" customWidth="1"/>
    <col min="3" max="3" width="3.42578125" customWidth="1"/>
    <col min="4" max="4" width="13" bestFit="1" customWidth="1"/>
  </cols>
  <sheetData>
    <row r="1" spans="1:4" s="10" customFormat="1" ht="36" x14ac:dyDescent="0.25">
      <c r="B1" s="10" t="s">
        <v>36</v>
      </c>
    </row>
    <row r="2" spans="1:4" s="11" customFormat="1" ht="28.5" x14ac:dyDescent="0.45">
      <c r="A2" s="11" t="s">
        <v>37</v>
      </c>
    </row>
    <row r="5" spans="1:4" x14ac:dyDescent="0.25">
      <c r="B5" s="38" t="s">
        <v>49</v>
      </c>
    </row>
    <row r="7" spans="1:4" x14ac:dyDescent="0.25">
      <c r="B7" s="38" t="s">
        <v>50</v>
      </c>
      <c r="D7" s="40" t="e">
        <f>VLOOKUP(D5,'CASO 03.'!$C$7:$D$18,2,0)</f>
        <v>#N/A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102D-DE9F-4C3A-9BEA-9BD50F5EBA78}">
  <sheetPr>
    <tabColor rgb="FF00B050"/>
  </sheetPr>
  <dimension ref="A1:F18"/>
  <sheetViews>
    <sheetView topLeftCell="A5" zoomScale="110" zoomScaleNormal="110" workbookViewId="0">
      <selection activeCell="J13" sqref="J13"/>
    </sheetView>
  </sheetViews>
  <sheetFormatPr baseColWidth="10" defaultRowHeight="15" x14ac:dyDescent="0.25"/>
  <cols>
    <col min="1" max="1" width="7.140625" customWidth="1"/>
    <col min="3" max="3" width="14.85546875" customWidth="1"/>
    <col min="4" max="4" width="19.7109375" customWidth="1"/>
    <col min="5" max="5" width="20.5703125" customWidth="1"/>
    <col min="6" max="6" width="18.85546875" customWidth="1"/>
  </cols>
  <sheetData>
    <row r="1" spans="1:6" s="10" customFormat="1" ht="36" x14ac:dyDescent="0.25">
      <c r="B1" s="10" t="s">
        <v>38</v>
      </c>
    </row>
    <row r="2" spans="1:6" s="11" customFormat="1" ht="28.5" x14ac:dyDescent="0.45">
      <c r="A2" s="11" t="s">
        <v>37</v>
      </c>
    </row>
    <row r="4" spans="1:6" s="29" customFormat="1" x14ac:dyDescent="0.25">
      <c r="A4" s="28" t="s">
        <v>40</v>
      </c>
    </row>
    <row r="6" spans="1:6" ht="18.75" x14ac:dyDescent="0.3">
      <c r="D6" s="13">
        <v>2019</v>
      </c>
      <c r="E6" s="13">
        <v>2018</v>
      </c>
      <c r="F6" s="13">
        <v>2017</v>
      </c>
    </row>
    <row r="7" spans="1:6" ht="18.75" x14ac:dyDescent="0.3">
      <c r="C7" s="14" t="s">
        <v>24</v>
      </c>
      <c r="D7" s="15">
        <v>15000</v>
      </c>
      <c r="E7" s="15">
        <v>16000</v>
      </c>
      <c r="F7" s="15">
        <v>14720</v>
      </c>
    </row>
    <row r="8" spans="1:6" ht="18.75" x14ac:dyDescent="0.3">
      <c r="C8" s="14" t="s">
        <v>25</v>
      </c>
      <c r="D8" s="15">
        <v>14980</v>
      </c>
      <c r="E8" s="15">
        <v>14980</v>
      </c>
      <c r="F8" s="15">
        <v>10000</v>
      </c>
    </row>
    <row r="9" spans="1:6" ht="18.75" x14ac:dyDescent="0.3">
      <c r="C9" s="14" t="s">
        <v>26</v>
      </c>
      <c r="D9" s="15">
        <v>16874</v>
      </c>
      <c r="E9" s="15">
        <v>19500</v>
      </c>
      <c r="F9" s="15">
        <v>9000</v>
      </c>
    </row>
    <row r="10" spans="1:6" ht="18.75" x14ac:dyDescent="0.3">
      <c r="C10" s="14" t="s">
        <v>27</v>
      </c>
      <c r="D10" s="15">
        <v>18500</v>
      </c>
      <c r="E10" s="15">
        <v>18500</v>
      </c>
      <c r="F10" s="15">
        <v>5000</v>
      </c>
    </row>
    <row r="11" spans="1:6" ht="18.75" x14ac:dyDescent="0.3">
      <c r="C11" s="14" t="s">
        <v>28</v>
      </c>
      <c r="D11" s="15">
        <v>20000</v>
      </c>
      <c r="E11" s="15">
        <v>20000</v>
      </c>
      <c r="F11" s="15">
        <v>15000</v>
      </c>
    </row>
    <row r="12" spans="1:6" ht="18.75" x14ac:dyDescent="0.3">
      <c r="C12" s="14" t="s">
        <v>29</v>
      </c>
      <c r="D12" s="15">
        <v>21800</v>
      </c>
      <c r="E12" s="15">
        <v>7200</v>
      </c>
      <c r="F12" s="15">
        <v>11000</v>
      </c>
    </row>
    <row r="13" spans="1:6" ht="18.75" x14ac:dyDescent="0.3">
      <c r="C13" s="14" t="s">
        <v>30</v>
      </c>
      <c r="D13" s="15">
        <v>19200</v>
      </c>
      <c r="E13" s="15">
        <v>19200</v>
      </c>
      <c r="F13" s="15">
        <v>8000</v>
      </c>
    </row>
    <row r="14" spans="1:6" ht="18.75" x14ac:dyDescent="0.3">
      <c r="C14" s="14" t="s">
        <v>31</v>
      </c>
      <c r="D14" s="15">
        <v>16450</v>
      </c>
      <c r="E14" s="15">
        <v>8600</v>
      </c>
      <c r="F14" s="15">
        <v>50000</v>
      </c>
    </row>
    <row r="15" spans="1:6" ht="18.75" x14ac:dyDescent="0.3">
      <c r="C15" s="14" t="s">
        <v>32</v>
      </c>
      <c r="D15" s="15">
        <v>7000</v>
      </c>
      <c r="E15" s="15">
        <v>7000</v>
      </c>
      <c r="F15" s="15">
        <v>14000</v>
      </c>
    </row>
    <row r="16" spans="1:6" ht="18.75" x14ac:dyDescent="0.3">
      <c r="C16" s="14" t="s">
        <v>33</v>
      </c>
      <c r="D16" s="15">
        <v>15000</v>
      </c>
      <c r="E16" s="15">
        <v>11000</v>
      </c>
      <c r="F16" s="15">
        <v>11050</v>
      </c>
    </row>
    <row r="17" spans="3:6" ht="18.75" x14ac:dyDescent="0.3">
      <c r="C17" s="14" t="s">
        <v>34</v>
      </c>
      <c r="D17" s="15">
        <v>19000</v>
      </c>
      <c r="E17" s="15">
        <v>19000</v>
      </c>
      <c r="F17" s="15">
        <v>19000</v>
      </c>
    </row>
    <row r="18" spans="3:6" ht="18.75" x14ac:dyDescent="0.3">
      <c r="C18" s="14" t="s">
        <v>35</v>
      </c>
      <c r="D18" s="15">
        <v>22000</v>
      </c>
      <c r="E18" s="15">
        <v>25000</v>
      </c>
      <c r="F18" s="15">
        <v>20000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B151-8A3D-40AB-81F1-5563AEBDCCC3}">
  <dimension ref="A1:E15"/>
  <sheetViews>
    <sheetView workbookViewId="0">
      <selection activeCell="C10" sqref="C10"/>
    </sheetView>
  </sheetViews>
  <sheetFormatPr baseColWidth="10" defaultRowHeight="15" x14ac:dyDescent="0.25"/>
  <cols>
    <col min="2" max="2" width="16.42578125" customWidth="1"/>
    <col min="3" max="3" width="16.85546875" customWidth="1"/>
    <col min="5" max="5" width="18" customWidth="1"/>
  </cols>
  <sheetData>
    <row r="1" spans="1:5" s="10" customFormat="1" ht="36" x14ac:dyDescent="0.25">
      <c r="B1" s="51" t="s">
        <v>36</v>
      </c>
    </row>
    <row r="2" spans="1:5" s="11" customFormat="1" ht="28.5" x14ac:dyDescent="0.45">
      <c r="A2" s="52" t="s">
        <v>37</v>
      </c>
    </row>
    <row r="5" spans="1:5" s="29" customFormat="1" x14ac:dyDescent="0.25">
      <c r="A5" s="28" t="s">
        <v>40</v>
      </c>
    </row>
    <row r="7" spans="1:5" ht="18.75" x14ac:dyDescent="0.3">
      <c r="B7" s="53" t="s">
        <v>54</v>
      </c>
      <c r="C7" s="54" t="s">
        <v>24</v>
      </c>
    </row>
    <row r="9" spans="1:5" x14ac:dyDescent="0.25">
      <c r="B9" s="41" t="s">
        <v>51</v>
      </c>
      <c r="C9" s="40">
        <f>VLOOKUP(C7,'CASO 04'!C5:F17,2,0)</f>
        <v>15000</v>
      </c>
      <c r="E9" s="40" t="s">
        <v>55</v>
      </c>
    </row>
    <row r="10" spans="1:5" x14ac:dyDescent="0.25">
      <c r="C10" s="55">
        <f>IFERROR(VLOOKUP(C7,'CASO 04'!C5:F17,2,0),"Error")</f>
        <v>15000</v>
      </c>
    </row>
    <row r="12" spans="1:5" x14ac:dyDescent="0.25">
      <c r="B12" s="41" t="s">
        <v>52</v>
      </c>
    </row>
    <row r="15" spans="1:5" x14ac:dyDescent="0.25">
      <c r="B15" s="41" t="s">
        <v>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0640833B579A4C96384C6E97B1C1D7" ma:contentTypeVersion="12" ma:contentTypeDescription="Crear nuevo documento." ma:contentTypeScope="" ma:versionID="4e24256af619c1637ff0804791eb8a6a">
  <xsd:schema xmlns:xsd="http://www.w3.org/2001/XMLSchema" xmlns:xs="http://www.w3.org/2001/XMLSchema" xmlns:p="http://schemas.microsoft.com/office/2006/metadata/properties" xmlns:ns2="f0950b6a-db47-420e-b8d4-3faedb5adbe9" xmlns:ns3="1d4f970b-9864-4dea-8a96-75d77172c021" targetNamespace="http://schemas.microsoft.com/office/2006/metadata/properties" ma:root="true" ma:fieldsID="5c258619d35456cc0369fd84725aa06d" ns2:_="" ns3:_="">
    <xsd:import namespace="f0950b6a-db47-420e-b8d4-3faedb5adbe9"/>
    <xsd:import namespace="1d4f970b-9864-4dea-8a96-75d77172c0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50b6a-db47-420e-b8d4-3faedb5ad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bbfff8c-f697-4137-8f4c-35e91af219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f970b-9864-4dea-8a96-75d77172c02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908b9ab-5f5f-4f32-9d22-87fe30012837}" ma:internalName="TaxCatchAll" ma:showField="CatchAllData" ma:web="1d4f970b-9864-4dea-8a96-75d77172c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M 5 p x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A z m n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5 p x V S i K R 7 g O A A A A E Q A A A B M A H A B G b 3 J t d W x h c y 9 T Z W N 0 a W 9 u M S 5 t I K I Y A C i g F A A A A A A A A A A A A A A A A A A A A A A A A A A A A C t O T S 7 J z M 9 T C I b Q h t Y A U E s B A i 0 A F A A C A A g A M 5 p x V a Q f V n + j A A A A 9 g A A A B I A A A A A A A A A A A A A A A A A A A A A A E N v b m Z p Z y 9 Q Y W N r Y W d l L n h t b F B L A Q I t A B Q A A g A I A D O a c V U P y u m r p A A A A O k A A A A T A A A A A A A A A A A A A A A A A O 8 A A A B b Q 2 9 u d G V u d F 9 U e X B l c 1 0 u e G 1 s U E s B A i 0 A F A A C A A g A M 5 p x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a i f j 8 T Q w 1 D h D 9 e G / N 3 d R g A A A A A A g A A A A A A E G Y A A A A B A A A g A A A A i M / F K f P W z A O I d J p Z w p 8 3 u k D g Z G K D c l V B 5 w 8 p / 3 P m 9 t I A A A A A D o A A A A A C A A A g A A A A h h M x k y e 0 c a 8 y N v B y T A j z q x J C D + q E D h A k G J i X M I l n D u 9 Q A A A A q r e o A r 2 / b / 3 R D z 7 I F u 2 e 0 I s o R f V 3 b T + 5 k z l h g S H i H p I L n z b y s / 3 V o c I 5 h H F + R u R / q j N V M 7 k M r x V m F d r W h w E 8 g A P B c H K c z L K 8 O u 3 1 w X 5 Z b J B A A A A A v F 3 Q 9 0 n 5 L U B U F 9 W t + n O K u b P m H Y s c 5 F 3 1 w z N g / 2 J w e L T p 5 z 8 7 o R V D 4 + 2 f f 9 g y 4 4 w l C f L v 1 Q 6 9 4 B q a L O 6 C v y 7 t 5 w = = < / D a t a M a s h u p > 
</file>

<file path=customXml/itemProps1.xml><?xml version="1.0" encoding="utf-8"?>
<ds:datastoreItem xmlns:ds="http://schemas.openxmlformats.org/officeDocument/2006/customXml" ds:itemID="{06D92C65-F7DD-45EA-A847-1782608EA7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BBD4F-AEFA-4C96-9439-63C2F82BC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950b6a-db47-420e-b8d4-3faedb5adbe9"/>
    <ds:schemaRef ds:uri="1d4f970b-9864-4dea-8a96-75d77172c0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E89716-F814-439E-A9A2-5FD19FBF4E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CASO 01</vt:lpstr>
      <vt:lpstr>CONSULTAS CASO 01</vt:lpstr>
      <vt:lpstr>CASO 02</vt:lpstr>
      <vt:lpstr>CONSULTAS CASO 02</vt:lpstr>
      <vt:lpstr>CASO 03.</vt:lpstr>
      <vt:lpstr>CONSULTAS CASO 03</vt:lpstr>
      <vt:lpstr>CASO 04</vt:lpstr>
      <vt:lpstr>Hoja1</vt:lpstr>
      <vt:lpstr>BASE</vt:lpstr>
      <vt:lpstr>CODIGO</vt:lpstr>
      <vt:lpstr>MES_MONTO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user</cp:lastModifiedBy>
  <dcterms:created xsi:type="dcterms:W3CDTF">2022-11-07T01:01:36Z</dcterms:created>
  <dcterms:modified xsi:type="dcterms:W3CDTF">2023-06-13T02:22:17Z</dcterms:modified>
</cp:coreProperties>
</file>