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olan\Desktop\tl hacks test\"/>
    </mc:Choice>
  </mc:AlternateContent>
  <xr:revisionPtr revIDLastSave="0" documentId="13_ncr:1_{77D0407B-AF90-443F-BCA7-FACE800426A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tart over" sheetId="1" r:id="rId1"/>
  </sheets>
  <definedNames>
    <definedName name="_xlnm._FilterDatabase" localSheetId="0" hidden="1">'start over'!$A$2:$AY$167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L15" i="1" l="1"/>
  <c r="AS15" i="1" s="1"/>
  <c r="BF13" i="1"/>
  <c r="BF12" i="1"/>
  <c r="BF10" i="1"/>
  <c r="BF9" i="1"/>
  <c r="BF7" i="1"/>
  <c r="BF6" i="1"/>
  <c r="BF5" i="1"/>
  <c r="AE151" i="1" s="1"/>
  <c r="BL25" i="1"/>
  <c r="BL8" i="1"/>
  <c r="BL5" i="1"/>
  <c r="BL6" i="1"/>
  <c r="BL7" i="1"/>
  <c r="BI7" i="1"/>
  <c r="AL167" i="1"/>
  <c r="AS167" i="1" s="1"/>
  <c r="AL107" i="1"/>
  <c r="AS107" i="1" s="1"/>
  <c r="AL69" i="1"/>
  <c r="AS69" i="1" s="1"/>
  <c r="AL138" i="1"/>
  <c r="AS138" i="1" s="1"/>
  <c r="AL67" i="1"/>
  <c r="AS67" i="1" s="1"/>
  <c r="AL86" i="1"/>
  <c r="AS86" i="1" s="1"/>
  <c r="AL151" i="1"/>
  <c r="AS151" i="1" s="1"/>
  <c r="AL5" i="1"/>
  <c r="AS5" i="1" s="1"/>
  <c r="AL91" i="1"/>
  <c r="AS91" i="1" s="1"/>
  <c r="AL3" i="1"/>
  <c r="AS3" i="1" s="1"/>
  <c r="AL33" i="1"/>
  <c r="AS33" i="1" s="1"/>
  <c r="AL139" i="1"/>
  <c r="AS139" i="1" s="1"/>
  <c r="AL42" i="1"/>
  <c r="AS42" i="1" s="1"/>
  <c r="AL155" i="1"/>
  <c r="AS155" i="1" s="1"/>
  <c r="AL73" i="1"/>
  <c r="AS73" i="1" s="1"/>
  <c r="AL26" i="1"/>
  <c r="AS26" i="1" s="1"/>
  <c r="AL71" i="1"/>
  <c r="AS71" i="1" s="1"/>
  <c r="AL79" i="1"/>
  <c r="AS79" i="1" s="1"/>
  <c r="AL44" i="1"/>
  <c r="AS44" i="1" s="1"/>
  <c r="AL157" i="1"/>
  <c r="AS157" i="1" s="1"/>
  <c r="AL147" i="1"/>
  <c r="AS147" i="1" s="1"/>
  <c r="AL85" i="1"/>
  <c r="AS85" i="1" s="1"/>
  <c r="AL148" i="1"/>
  <c r="AS148" i="1" s="1"/>
  <c r="AL72" i="1"/>
  <c r="AS72" i="1" s="1"/>
  <c r="AL57" i="1"/>
  <c r="AS57" i="1" s="1"/>
  <c r="AL62" i="1"/>
  <c r="AS62" i="1" s="1"/>
  <c r="AL17" i="1"/>
  <c r="AS17" i="1" s="1"/>
  <c r="AL114" i="1"/>
  <c r="AS114" i="1" s="1"/>
  <c r="AL156" i="1"/>
  <c r="AS156" i="1" s="1"/>
  <c r="AL64" i="1"/>
  <c r="AS64" i="1" s="1"/>
  <c r="AL88" i="1"/>
  <c r="AS88" i="1" s="1"/>
  <c r="AL87" i="1"/>
  <c r="AS87" i="1" s="1"/>
  <c r="AL60" i="1"/>
  <c r="AS60" i="1" s="1"/>
  <c r="AL117" i="1"/>
  <c r="AS117" i="1" s="1"/>
  <c r="AL55" i="1"/>
  <c r="AS55" i="1" s="1"/>
  <c r="AL135" i="1"/>
  <c r="AS135" i="1" s="1"/>
  <c r="AL80" i="1"/>
  <c r="AS80" i="1" s="1"/>
  <c r="AL112" i="1"/>
  <c r="AS112" i="1" s="1"/>
  <c r="AL34" i="1"/>
  <c r="AS34" i="1" s="1"/>
  <c r="AL63" i="1"/>
  <c r="AS63" i="1" s="1"/>
  <c r="AL61" i="1"/>
  <c r="AS61" i="1" s="1"/>
  <c r="AL113" i="1"/>
  <c r="AS113" i="1" s="1"/>
  <c r="AL59" i="1"/>
  <c r="AS59" i="1" s="1"/>
  <c r="AL30" i="1"/>
  <c r="AS30" i="1" s="1"/>
  <c r="AL166" i="1"/>
  <c r="AS166" i="1" s="1"/>
  <c r="AL51" i="1"/>
  <c r="AS51" i="1" s="1"/>
  <c r="AL6" i="1"/>
  <c r="AS6" i="1" s="1"/>
  <c r="AL96" i="1"/>
  <c r="AS96" i="1" s="1"/>
  <c r="AL142" i="1"/>
  <c r="AS142" i="1" s="1"/>
  <c r="AL152" i="1"/>
  <c r="AS152" i="1" s="1"/>
  <c r="AL89" i="1"/>
  <c r="AS89" i="1" s="1"/>
  <c r="AL106" i="1"/>
  <c r="AS106" i="1" s="1"/>
  <c r="AL11" i="1"/>
  <c r="AS11" i="1" s="1"/>
  <c r="AL158" i="1"/>
  <c r="AS158" i="1" s="1"/>
  <c r="AL49" i="1"/>
  <c r="AS49" i="1" s="1"/>
  <c r="AL111" i="1"/>
  <c r="AS111" i="1" s="1"/>
  <c r="AL140" i="1"/>
  <c r="AS140" i="1" s="1"/>
  <c r="AL65" i="1"/>
  <c r="AS65" i="1" s="1"/>
  <c r="AL66" i="1"/>
  <c r="AS66" i="1" s="1"/>
  <c r="AL68" i="1"/>
  <c r="AS68" i="1" s="1"/>
  <c r="AL16" i="1"/>
  <c r="AS16" i="1" s="1"/>
  <c r="AL13" i="1"/>
  <c r="AS13" i="1" s="1"/>
  <c r="AL28" i="1"/>
  <c r="AS28" i="1" s="1"/>
  <c r="AL43" i="1"/>
  <c r="AS43" i="1" s="1"/>
  <c r="AL32" i="1"/>
  <c r="AS32" i="1" s="1"/>
  <c r="AL82" i="1"/>
  <c r="AS82" i="1" s="1"/>
  <c r="AL164" i="1"/>
  <c r="AS164" i="1" s="1"/>
  <c r="AL109" i="1"/>
  <c r="AS109" i="1" s="1"/>
  <c r="AL23" i="1"/>
  <c r="AS23" i="1" s="1"/>
  <c r="AL25" i="1"/>
  <c r="AS25" i="1" s="1"/>
  <c r="AL50" i="1"/>
  <c r="AS50" i="1" s="1"/>
  <c r="AL118" i="1"/>
  <c r="AS118" i="1" s="1"/>
  <c r="AL131" i="1"/>
  <c r="AS131" i="1" s="1"/>
  <c r="AL145" i="1"/>
  <c r="AS145" i="1" s="1"/>
  <c r="AL129" i="1"/>
  <c r="AS129" i="1" s="1"/>
  <c r="AL7" i="1"/>
  <c r="AS7" i="1" s="1"/>
  <c r="AL27" i="1"/>
  <c r="AS27" i="1" s="1"/>
  <c r="AL137" i="1"/>
  <c r="AS137" i="1" s="1"/>
  <c r="AL136" i="1"/>
  <c r="AS136" i="1" s="1"/>
  <c r="AL110" i="1"/>
  <c r="AS110" i="1" s="1"/>
  <c r="AL146" i="1"/>
  <c r="AS146" i="1" s="1"/>
  <c r="AL165" i="1"/>
  <c r="AS165" i="1" s="1"/>
  <c r="AL19" i="1"/>
  <c r="AS19" i="1" s="1"/>
  <c r="AL31" i="1"/>
  <c r="AS31" i="1" s="1"/>
  <c r="AL126" i="1"/>
  <c r="AS126" i="1" s="1"/>
  <c r="AL95" i="1"/>
  <c r="AS95" i="1" s="1"/>
  <c r="AL141" i="1"/>
  <c r="AS141" i="1" s="1"/>
  <c r="AL70" i="1"/>
  <c r="AS70" i="1" s="1"/>
  <c r="AL41" i="1"/>
  <c r="AS41" i="1" s="1"/>
  <c r="AL149" i="1"/>
  <c r="AS149" i="1" s="1"/>
  <c r="AL101" i="1"/>
  <c r="AS101" i="1" s="1"/>
  <c r="AL21" i="1"/>
  <c r="AS21" i="1" s="1"/>
  <c r="AL39" i="1"/>
  <c r="AS39" i="1" s="1"/>
  <c r="AL38" i="1"/>
  <c r="AS38" i="1" s="1"/>
  <c r="AL29" i="1"/>
  <c r="AS29" i="1" s="1"/>
  <c r="AL125" i="1"/>
  <c r="AS125" i="1" s="1"/>
  <c r="AL127" i="1"/>
  <c r="AS127" i="1" s="1"/>
  <c r="AL58" i="1"/>
  <c r="AS58" i="1" s="1"/>
  <c r="AL163" i="1"/>
  <c r="AS163" i="1" s="1"/>
  <c r="AL115" i="1"/>
  <c r="AS115" i="1" s="1"/>
  <c r="AL98" i="1"/>
  <c r="AS98" i="1" s="1"/>
  <c r="AL128" i="1"/>
  <c r="AS128" i="1" s="1"/>
  <c r="AL9" i="1"/>
  <c r="AS9" i="1" s="1"/>
  <c r="AL160" i="1"/>
  <c r="AS160" i="1" s="1"/>
  <c r="AL78" i="1"/>
  <c r="AS78" i="1" s="1"/>
  <c r="AL37" i="1"/>
  <c r="AS37" i="1" s="1"/>
  <c r="AL124" i="1"/>
  <c r="AS124" i="1" s="1"/>
  <c r="AL47" i="1"/>
  <c r="AS47" i="1" s="1"/>
  <c r="AL102" i="1"/>
  <c r="AS102" i="1" s="1"/>
  <c r="AL54" i="1"/>
  <c r="AS54" i="1" s="1"/>
  <c r="AL153" i="1"/>
  <c r="AS153" i="1" s="1"/>
  <c r="AL92" i="1"/>
  <c r="AS92" i="1" s="1"/>
  <c r="AL134" i="1"/>
  <c r="AS134" i="1" s="1"/>
  <c r="AL104" i="1"/>
  <c r="AS104" i="1" s="1"/>
  <c r="AL22" i="1"/>
  <c r="AS22" i="1" s="1"/>
  <c r="AL121" i="1"/>
  <c r="AS121" i="1" s="1"/>
  <c r="AL36" i="1"/>
  <c r="AS36" i="1" s="1"/>
  <c r="AL10" i="1"/>
  <c r="AS10" i="1" s="1"/>
  <c r="AL100" i="1"/>
  <c r="AS100" i="1" s="1"/>
  <c r="AL108" i="1"/>
  <c r="AS108" i="1" s="1"/>
  <c r="AL4" i="1"/>
  <c r="AS4" i="1" s="1"/>
  <c r="AL162" i="1"/>
  <c r="AS162" i="1" s="1"/>
  <c r="AL143" i="1"/>
  <c r="AS143" i="1" s="1"/>
  <c r="AL18" i="1"/>
  <c r="AS18" i="1" s="1"/>
  <c r="AL105" i="1"/>
  <c r="AS105" i="1" s="1"/>
  <c r="AL99" i="1"/>
  <c r="AS99" i="1" s="1"/>
  <c r="AL81" i="1"/>
  <c r="AS81" i="1" s="1"/>
  <c r="AL76" i="1"/>
  <c r="AS76" i="1" s="1"/>
  <c r="AL103" i="1"/>
  <c r="AS103" i="1" s="1"/>
  <c r="AL12" i="1"/>
  <c r="AS12" i="1" s="1"/>
  <c r="AL122" i="1"/>
  <c r="AS122" i="1" s="1"/>
  <c r="AL75" i="1"/>
  <c r="AS75" i="1" s="1"/>
  <c r="AL52" i="1"/>
  <c r="AS52" i="1" s="1"/>
  <c r="AL20" i="1"/>
  <c r="AS20" i="1" s="1"/>
  <c r="AL46" i="1"/>
  <c r="AS46" i="1" s="1"/>
  <c r="AL161" i="1"/>
  <c r="AS161" i="1" s="1"/>
  <c r="AL133" i="1"/>
  <c r="AS133" i="1" s="1"/>
  <c r="AL116" i="1"/>
  <c r="AS116" i="1" s="1"/>
  <c r="AL77" i="1"/>
  <c r="AS77" i="1" s="1"/>
  <c r="AL14" i="1"/>
  <c r="AS14" i="1" s="1"/>
  <c r="AL48" i="1"/>
  <c r="AS48" i="1" s="1"/>
  <c r="AL144" i="1"/>
  <c r="AS144" i="1" s="1"/>
  <c r="AL132" i="1"/>
  <c r="AS132" i="1" s="1"/>
  <c r="AL45" i="1"/>
  <c r="AS45" i="1" s="1"/>
  <c r="AL150" i="1"/>
  <c r="AS150" i="1" s="1"/>
  <c r="AL35" i="1"/>
  <c r="AS35" i="1" s="1"/>
  <c r="AL74" i="1"/>
  <c r="AS74" i="1" s="1"/>
  <c r="AL84" i="1"/>
  <c r="AS84" i="1" s="1"/>
  <c r="AL120" i="1"/>
  <c r="AS120" i="1" s="1"/>
  <c r="AL40" i="1"/>
  <c r="AS40" i="1" s="1"/>
  <c r="AL56" i="1"/>
  <c r="AS56" i="1" s="1"/>
  <c r="AL8" i="1"/>
  <c r="AS8" i="1" s="1"/>
  <c r="AL94" i="1"/>
  <c r="AS94" i="1" s="1"/>
  <c r="AL83" i="1"/>
  <c r="AS83" i="1" s="1"/>
  <c r="AL123" i="1"/>
  <c r="AS123" i="1" s="1"/>
  <c r="AL90" i="1"/>
  <c r="AS90" i="1" s="1"/>
  <c r="AL97" i="1"/>
  <c r="AS97" i="1" s="1"/>
  <c r="AL130" i="1"/>
  <c r="AS130" i="1" s="1"/>
  <c r="AL53" i="1"/>
  <c r="AS53" i="1" s="1"/>
  <c r="AL24" i="1"/>
  <c r="AS24" i="1" s="1"/>
  <c r="AL159" i="1"/>
  <c r="AS159" i="1" s="1"/>
  <c r="AL93" i="1"/>
  <c r="AS93" i="1" s="1"/>
  <c r="AL119" i="1"/>
  <c r="AS119" i="1" s="1"/>
  <c r="AL154" i="1"/>
  <c r="AS154" i="1" s="1"/>
  <c r="AE101" i="1" l="1"/>
  <c r="AE14" i="1"/>
  <c r="AE122" i="1"/>
  <c r="AE129" i="1"/>
  <c r="AE41" i="1"/>
  <c r="AE19" i="1"/>
  <c r="AE110" i="1"/>
  <c r="AE164" i="1"/>
  <c r="AE167" i="1"/>
  <c r="AE111" i="1"/>
  <c r="AE7" i="1"/>
  <c r="AE119" i="1"/>
  <c r="AE143" i="1"/>
  <c r="AE23" i="1"/>
  <c r="AE94" i="1"/>
  <c r="AE112" i="1"/>
  <c r="AE43" i="1"/>
  <c r="AE77" i="1"/>
  <c r="AE12" i="1"/>
  <c r="AE13" i="1"/>
  <c r="AE116" i="1"/>
  <c r="AE153" i="1"/>
  <c r="AE11" i="1"/>
  <c r="AE123" i="1"/>
  <c r="AE4" i="1"/>
  <c r="AE59" i="1"/>
  <c r="AE76" i="1"/>
  <c r="AE10" i="1"/>
  <c r="AE55" i="1"/>
  <c r="AE108" i="1"/>
  <c r="AE22" i="1"/>
  <c r="AE60" i="1"/>
  <c r="AE92" i="1"/>
  <c r="AE127" i="1"/>
  <c r="AE17" i="1"/>
  <c r="AE150" i="1"/>
  <c r="AE71" i="1"/>
  <c r="AE44" i="1"/>
  <c r="AE78" i="1"/>
  <c r="AE47" i="1"/>
  <c r="AE33" i="1"/>
  <c r="BF8" i="1"/>
  <c r="AF162" i="1" s="1"/>
  <c r="AE98" i="1"/>
  <c r="AE37" i="1"/>
  <c r="AE5" i="1"/>
  <c r="AE93" i="1"/>
  <c r="AE103" i="1"/>
  <c r="AE40" i="1"/>
  <c r="AE82" i="1"/>
  <c r="AE80" i="1"/>
  <c r="AE36" i="1"/>
  <c r="AE165" i="1"/>
  <c r="AE31" i="1"/>
  <c r="AE28" i="1"/>
  <c r="AE148" i="1"/>
  <c r="AE3" i="1"/>
  <c r="AE97" i="1"/>
  <c r="AE81" i="1"/>
  <c r="AE144" i="1"/>
  <c r="AE68" i="1"/>
  <c r="AE121" i="1"/>
  <c r="AE163" i="1"/>
  <c r="AE146" i="1"/>
  <c r="AE140" i="1"/>
  <c r="AE16" i="1"/>
  <c r="AE147" i="1"/>
  <c r="AE138" i="1"/>
  <c r="AE90" i="1"/>
  <c r="AE99" i="1"/>
  <c r="AE115" i="1"/>
  <c r="AE66" i="1"/>
  <c r="AE134" i="1"/>
  <c r="AE72" i="1"/>
  <c r="AE136" i="1"/>
  <c r="AE27" i="1"/>
  <c r="AE135" i="1"/>
  <c r="AE157" i="1"/>
  <c r="AE83" i="1"/>
  <c r="AE105" i="1"/>
  <c r="AE35" i="1"/>
  <c r="AE65" i="1"/>
  <c r="AE117" i="1"/>
  <c r="AE85" i="1"/>
  <c r="AE137" i="1"/>
  <c r="AE158" i="1"/>
  <c r="AE49" i="1"/>
  <c r="AE69" i="1"/>
  <c r="AE159" i="1"/>
  <c r="AE100" i="1"/>
  <c r="AE70" i="1"/>
  <c r="AE106" i="1"/>
  <c r="AE18" i="1"/>
  <c r="AE125" i="1"/>
  <c r="AE145" i="1"/>
  <c r="AE152" i="1"/>
  <c r="AE156" i="1"/>
  <c r="AE155" i="1"/>
  <c r="AE84" i="1"/>
  <c r="AE120" i="1"/>
  <c r="AE45" i="1"/>
  <c r="AE89" i="1"/>
  <c r="AE87" i="1"/>
  <c r="AE79" i="1"/>
  <c r="AE131" i="1"/>
  <c r="AE50" i="1"/>
  <c r="AE6" i="1"/>
  <c r="AE62" i="1"/>
  <c r="AE74" i="1"/>
  <c r="AE104" i="1"/>
  <c r="AE95" i="1"/>
  <c r="AE46" i="1"/>
  <c r="AE88" i="1"/>
  <c r="AE15" i="1"/>
  <c r="AE9" i="1"/>
  <c r="AE25" i="1"/>
  <c r="AE51" i="1"/>
  <c r="AE57" i="1"/>
  <c r="AE133" i="1"/>
  <c r="AE20" i="1"/>
  <c r="AE64" i="1"/>
  <c r="AE54" i="1"/>
  <c r="AE58" i="1"/>
  <c r="AE142" i="1"/>
  <c r="AE30" i="1"/>
  <c r="AE139" i="1"/>
  <c r="BF11" i="1"/>
  <c r="AG70" i="1" s="1"/>
  <c r="AE130" i="1"/>
  <c r="AE102" i="1"/>
  <c r="AE161" i="1"/>
  <c r="AE96" i="1"/>
  <c r="AE124" i="1"/>
  <c r="AE149" i="1"/>
  <c r="AE29" i="1"/>
  <c r="AE91" i="1"/>
  <c r="AE61" i="1"/>
  <c r="AE107" i="1"/>
  <c r="AE24" i="1"/>
  <c r="AE8" i="1"/>
  <c r="AE118" i="1"/>
  <c r="AE162" i="1"/>
  <c r="AE160" i="1"/>
  <c r="AE141" i="1"/>
  <c r="AE38" i="1"/>
  <c r="AE166" i="1"/>
  <c r="AE63" i="1"/>
  <c r="AE26" i="1"/>
  <c r="BF14" i="1"/>
  <c r="AE53" i="1"/>
  <c r="AE132" i="1"/>
  <c r="AE48" i="1"/>
  <c r="AE52" i="1"/>
  <c r="AE114" i="1"/>
  <c r="AE126" i="1"/>
  <c r="AE39" i="1"/>
  <c r="AE32" i="1"/>
  <c r="AE67" i="1"/>
  <c r="AE42" i="1"/>
  <c r="AE154" i="1"/>
  <c r="AE75" i="1"/>
  <c r="AE56" i="1"/>
  <c r="AE109" i="1"/>
  <c r="AE113" i="1"/>
  <c r="AE128" i="1"/>
  <c r="AE73" i="1"/>
  <c r="AE21" i="1"/>
  <c r="AE86" i="1"/>
  <c r="AE34" i="1"/>
  <c r="AR121" i="1"/>
  <c r="AT121" i="1" s="1"/>
  <c r="AR70" i="1"/>
  <c r="AR131" i="1"/>
  <c r="AT131" i="1" s="1"/>
  <c r="AR137" i="1"/>
  <c r="AR25" i="1"/>
  <c r="AR53" i="1"/>
  <c r="AR93" i="1"/>
  <c r="AR149" i="1"/>
  <c r="AR27" i="1"/>
  <c r="AR159" i="1"/>
  <c r="AR167" i="1"/>
  <c r="AR36" i="1"/>
  <c r="AR62" i="1"/>
  <c r="AR65" i="1"/>
  <c r="AR54" i="1"/>
  <c r="AT54" i="1" s="1"/>
  <c r="AR7" i="1"/>
  <c r="AR134" i="1"/>
  <c r="AR85" i="1"/>
  <c r="AT85" i="1" s="1"/>
  <c r="AR88" i="1"/>
  <c r="AR147" i="1"/>
  <c r="AR98" i="1"/>
  <c r="AR24" i="1"/>
  <c r="AR58" i="1"/>
  <c r="AR115" i="1"/>
  <c r="AR166" i="1"/>
  <c r="AR52" i="1"/>
  <c r="AR120" i="1"/>
  <c r="AR123" i="1"/>
  <c r="AR133" i="1"/>
  <c r="AR135" i="1"/>
  <c r="AR30" i="1"/>
  <c r="AR89" i="1"/>
  <c r="AT89" i="1" s="1"/>
  <c r="AR97" i="1"/>
  <c r="AT97" i="1" s="1"/>
  <c r="AR100" i="1"/>
  <c r="AR32" i="1"/>
  <c r="AR161" i="1"/>
  <c r="AR114" i="1"/>
  <c r="AR145" i="1"/>
  <c r="AR22" i="1"/>
  <c r="AT22" i="1" s="1"/>
  <c r="AR119" i="1"/>
  <c r="AR132" i="1"/>
  <c r="AR75" i="1"/>
  <c r="AR139" i="1"/>
  <c r="AR90" i="1"/>
  <c r="AT90" i="1" s="1"/>
  <c r="AR40" i="1"/>
  <c r="AR102" i="1"/>
  <c r="AT102" i="1" s="1"/>
  <c r="AR5" i="1"/>
  <c r="AR28" i="1"/>
  <c r="AR116" i="1"/>
  <c r="AR3" i="1"/>
  <c r="AR110" i="1"/>
  <c r="AR66" i="1"/>
  <c r="AR124" i="1"/>
  <c r="AT124" i="1" s="1"/>
  <c r="AR43" i="1"/>
  <c r="AR76" i="1"/>
  <c r="AR84" i="1"/>
  <c r="AR92" i="1"/>
  <c r="AR8" i="1"/>
  <c r="AR150" i="1"/>
  <c r="AR111" i="1"/>
  <c r="AR163" i="1"/>
  <c r="AR67" i="1"/>
  <c r="AT67" i="1" s="1"/>
  <c r="AR151" i="1"/>
  <c r="AR14" i="1"/>
  <c r="AR64" i="1"/>
  <c r="AR71" i="1"/>
  <c r="AR20" i="1"/>
  <c r="AR80" i="1"/>
  <c r="AT80" i="1" s="1"/>
  <c r="AR38" i="1"/>
  <c r="AR94" i="1"/>
  <c r="AR45" i="1"/>
  <c r="AR104" i="1"/>
  <c r="AR112" i="1"/>
  <c r="AR160" i="1"/>
  <c r="AR125" i="1"/>
  <c r="AR6" i="1"/>
  <c r="AT6" i="1" s="1"/>
  <c r="AR69" i="1"/>
  <c r="AR129" i="1"/>
  <c r="AR57" i="1"/>
  <c r="AR143" i="1"/>
  <c r="AR34" i="1"/>
  <c r="AR49" i="1"/>
  <c r="AR103" i="1"/>
  <c r="AR59" i="1"/>
  <c r="AR108" i="1"/>
  <c r="AR113" i="1"/>
  <c r="AR99" i="1"/>
  <c r="AR11" i="1"/>
  <c r="AT11" i="1" s="1"/>
  <c r="AR44" i="1"/>
  <c r="AT44" i="1" s="1"/>
  <c r="AR130" i="1"/>
  <c r="AR141" i="1"/>
  <c r="AT141" i="1" s="1"/>
  <c r="AR87" i="1"/>
  <c r="AR51" i="1"/>
  <c r="AR96" i="1"/>
  <c r="AR105" i="1"/>
  <c r="AR154" i="1"/>
  <c r="AR165" i="1"/>
  <c r="AT165" i="1" s="1"/>
  <c r="AR39" i="1"/>
  <c r="AR9" i="1"/>
  <c r="AT9" i="1" s="1"/>
  <c r="AR77" i="1"/>
  <c r="AT77" i="1" s="1"/>
  <c r="AR31" i="1"/>
  <c r="AR82" i="1"/>
  <c r="AR148" i="1"/>
  <c r="AT148" i="1" s="1"/>
  <c r="AR91" i="1"/>
  <c r="AR101" i="1"/>
  <c r="AR106" i="1"/>
  <c r="AR35" i="1"/>
  <c r="AR118" i="1"/>
  <c r="AT118" i="1" s="1"/>
  <c r="AR140" i="1"/>
  <c r="AR86" i="1"/>
  <c r="AR68" i="1"/>
  <c r="AR127" i="1"/>
  <c r="AR78" i="1"/>
  <c r="AR142" i="1"/>
  <c r="AR21" i="1"/>
  <c r="AR18" i="1"/>
  <c r="AR144" i="1"/>
  <c r="AR23" i="1"/>
  <c r="AR155" i="1"/>
  <c r="AR117" i="1"/>
  <c r="AR46" i="1"/>
  <c r="AT46" i="1" s="1"/>
  <c r="AR61" i="1"/>
  <c r="AT61" i="1" s="1"/>
  <c r="AR29" i="1"/>
  <c r="AT29" i="1" s="1"/>
  <c r="AR136" i="1"/>
  <c r="AT136" i="1" s="1"/>
  <c r="AR83" i="1"/>
  <c r="AR63" i="1"/>
  <c r="AR95" i="1"/>
  <c r="AR55" i="1"/>
  <c r="AR109" i="1"/>
  <c r="AT109" i="1" s="1"/>
  <c r="AR107" i="1"/>
  <c r="AR47" i="1"/>
  <c r="AR74" i="1"/>
  <c r="AR48" i="1"/>
  <c r="AT48" i="1" s="1"/>
  <c r="AR128" i="1"/>
  <c r="AR50" i="1"/>
  <c r="AR79" i="1"/>
  <c r="AR15" i="1"/>
  <c r="AR10" i="1"/>
  <c r="AR26" i="1"/>
  <c r="AR19" i="1"/>
  <c r="AR157" i="1"/>
  <c r="AR41" i="1"/>
  <c r="AR122" i="1"/>
  <c r="AR37" i="1"/>
  <c r="AT37" i="1" s="1"/>
  <c r="AR126" i="1"/>
  <c r="AR138" i="1"/>
  <c r="AR81" i="1"/>
  <c r="AR60" i="1"/>
  <c r="AR17" i="1"/>
  <c r="AR152" i="1"/>
  <c r="AT152" i="1" s="1"/>
  <c r="AR158" i="1"/>
  <c r="AT158" i="1" s="1"/>
  <c r="AR162" i="1"/>
  <c r="AT162" i="1" s="1"/>
  <c r="AR164" i="1"/>
  <c r="AR72" i="1"/>
  <c r="AT72" i="1" s="1"/>
  <c r="AR16" i="1"/>
  <c r="AT16" i="1" s="1"/>
  <c r="AR13" i="1"/>
  <c r="AR33" i="1"/>
  <c r="AR42" i="1"/>
  <c r="AR146" i="1"/>
  <c r="AR153" i="1"/>
  <c r="AR156" i="1"/>
  <c r="AR4" i="1"/>
  <c r="AR12" i="1"/>
  <c r="AR73" i="1"/>
  <c r="AR56" i="1"/>
  <c r="AO29" i="1"/>
  <c r="AO121" i="1"/>
  <c r="AO39" i="1"/>
  <c r="AO156" i="1"/>
  <c r="AO154" i="1"/>
  <c r="AO3" i="1"/>
  <c r="AO147" i="1"/>
  <c r="AO76" i="1"/>
  <c r="AO36" i="1"/>
  <c r="AO143" i="1"/>
  <c r="AO9" i="1"/>
  <c r="AO104" i="1"/>
  <c r="AO52" i="1"/>
  <c r="AO73" i="1"/>
  <c r="AO75" i="1"/>
  <c r="AO56" i="1"/>
  <c r="AO93" i="1"/>
  <c r="AO14" i="1"/>
  <c r="AO152" i="1"/>
  <c r="AO164" i="1"/>
  <c r="AO53" i="1"/>
  <c r="AO129" i="1"/>
  <c r="AO163" i="1"/>
  <c r="AO40" i="1"/>
  <c r="AO84" i="1"/>
  <c r="AO8" i="1"/>
  <c r="AO160" i="1"/>
  <c r="AO20" i="1"/>
  <c r="AO92" i="1"/>
  <c r="AO68" i="1"/>
  <c r="AO159" i="1"/>
  <c r="AO49" i="1"/>
  <c r="AO110" i="1"/>
  <c r="AO158" i="1"/>
  <c r="AO95" i="1"/>
  <c r="AO88" i="1"/>
  <c r="AO117" i="1"/>
  <c r="AO106" i="1"/>
  <c r="AO50" i="1"/>
  <c r="AO72" i="1"/>
  <c r="AO17" i="1"/>
  <c r="AO148" i="1"/>
  <c r="AO12" i="1"/>
  <c r="AO80" i="1"/>
  <c r="AO62" i="1"/>
  <c r="AO125" i="1"/>
  <c r="AO108" i="1"/>
  <c r="AO61" i="1"/>
  <c r="AO45" i="1"/>
  <c r="AO57" i="1"/>
  <c r="AO31" i="1"/>
  <c r="AO167" i="1"/>
  <c r="AO19" i="1"/>
  <c r="AO124" i="1"/>
  <c r="AO13" i="1"/>
  <c r="AO22" i="1"/>
  <c r="AO90" i="1"/>
  <c r="AO25" i="1"/>
  <c r="AO74" i="1"/>
  <c r="AO27" i="1"/>
  <c r="AO86" i="1"/>
  <c r="AO28" i="1"/>
  <c r="AO89" i="1"/>
  <c r="AO107" i="1"/>
  <c r="AO102" i="1"/>
  <c r="AO38" i="1"/>
  <c r="AO144" i="1"/>
  <c r="AO162" i="1"/>
  <c r="AO128" i="1"/>
  <c r="AO94" i="1"/>
  <c r="AO21" i="1"/>
  <c r="AO127" i="1"/>
  <c r="AO47" i="1"/>
  <c r="AO10" i="1"/>
  <c r="AO60" i="1"/>
  <c r="AO150" i="1"/>
  <c r="AO48" i="1"/>
  <c r="AO97" i="1"/>
  <c r="AO7" i="1"/>
  <c r="AO138" i="1"/>
  <c r="AO101" i="1"/>
  <c r="AO103" i="1"/>
  <c r="AO132" i="1"/>
  <c r="AO114" i="1"/>
  <c r="AO24" i="1"/>
  <c r="AO58" i="1"/>
  <c r="AO81" i="1"/>
  <c r="AO141" i="1"/>
  <c r="AO85" i="1"/>
  <c r="AO145" i="1"/>
  <c r="AO166" i="1"/>
  <c r="AO30" i="1"/>
  <c r="AO99" i="1"/>
  <c r="AO66" i="1"/>
  <c r="AO105" i="1"/>
  <c r="AO32" i="1"/>
  <c r="AO123" i="1"/>
  <c r="AO100" i="1"/>
  <c r="AO54" i="1"/>
  <c r="AO67" i="1"/>
  <c r="AO153" i="1"/>
  <c r="AO96" i="1"/>
  <c r="AO161" i="1"/>
  <c r="AO70" i="1"/>
  <c r="AO5" i="1"/>
  <c r="AO43" i="1"/>
  <c r="AO151" i="1"/>
  <c r="AO46" i="1"/>
  <c r="AO112" i="1"/>
  <c r="AO131" i="1"/>
  <c r="AO137" i="1"/>
  <c r="AO135" i="1"/>
  <c r="AO63" i="1"/>
  <c r="AO149" i="1"/>
  <c r="AO33" i="1"/>
  <c r="AO79" i="1"/>
  <c r="AO82" i="1"/>
  <c r="AO34" i="1"/>
  <c r="AO71" i="1"/>
  <c r="AO6" i="1"/>
  <c r="AO18" i="1"/>
  <c r="AO118" i="1"/>
  <c r="AO55" i="1"/>
  <c r="AO11" i="1"/>
  <c r="AO65" i="1"/>
  <c r="AO146" i="1"/>
  <c r="AO4" i="1"/>
  <c r="AO111" i="1"/>
  <c r="AO69" i="1"/>
  <c r="AO77" i="1"/>
  <c r="AO59" i="1"/>
  <c r="AO83" i="1"/>
  <c r="AO98" i="1"/>
  <c r="AO165" i="1"/>
  <c r="AO139" i="1"/>
  <c r="AO116" i="1"/>
  <c r="AO136" i="1"/>
  <c r="AO155" i="1"/>
  <c r="AO120" i="1"/>
  <c r="AO140" i="1"/>
  <c r="AO37" i="1"/>
  <c r="AO41" i="1"/>
  <c r="AO16" i="1"/>
  <c r="AO109" i="1"/>
  <c r="AO133" i="1"/>
  <c r="AO122" i="1"/>
  <c r="AO87" i="1"/>
  <c r="AO51" i="1"/>
  <c r="AO64" i="1"/>
  <c r="AO91" i="1"/>
  <c r="AO134" i="1"/>
  <c r="AO157" i="1"/>
  <c r="AO35" i="1"/>
  <c r="AO113" i="1"/>
  <c r="AO23" i="1"/>
  <c r="AO15" i="1"/>
  <c r="AO78" i="1"/>
  <c r="AO119" i="1"/>
  <c r="AO44" i="1"/>
  <c r="AO126" i="1"/>
  <c r="AO115" i="1"/>
  <c r="AO26" i="1"/>
  <c r="AO130" i="1"/>
  <c r="AO42" i="1"/>
  <c r="AQ57" i="1"/>
  <c r="AQ22" i="1"/>
  <c r="AQ152" i="1"/>
  <c r="AQ90" i="1"/>
  <c r="AQ136" i="1"/>
  <c r="AQ48" i="1"/>
  <c r="AQ97" i="1"/>
  <c r="AQ141" i="1"/>
  <c r="AQ85" i="1"/>
  <c r="AQ54" i="1"/>
  <c r="AQ67" i="1"/>
  <c r="AQ61" i="1"/>
  <c r="AQ89" i="1"/>
  <c r="AQ46" i="1"/>
  <c r="AQ162" i="1"/>
  <c r="AQ44" i="1"/>
  <c r="AQ121" i="1"/>
  <c r="AQ158" i="1"/>
  <c r="AQ148" i="1"/>
  <c r="AQ102" i="1"/>
  <c r="AQ77" i="1"/>
  <c r="AQ80" i="1"/>
  <c r="AQ16" i="1"/>
  <c r="AQ109" i="1"/>
  <c r="AQ131" i="1"/>
  <c r="AQ29" i="1"/>
  <c r="AQ6" i="1"/>
  <c r="AQ165" i="1"/>
  <c r="AQ118" i="1"/>
  <c r="AQ124" i="1"/>
  <c r="AQ37" i="1"/>
  <c r="AQ11" i="1"/>
  <c r="AQ72" i="1"/>
  <c r="AQ9" i="1"/>
  <c r="AP157" i="1"/>
  <c r="AP9" i="1"/>
  <c r="AP80" i="1"/>
  <c r="AP22" i="1"/>
  <c r="AP90" i="1"/>
  <c r="AP46" i="1"/>
  <c r="AP152" i="1"/>
  <c r="AP136" i="1"/>
  <c r="AP48" i="1"/>
  <c r="AP97" i="1"/>
  <c r="AP102" i="1"/>
  <c r="AP6" i="1"/>
  <c r="AP118" i="1"/>
  <c r="AP72" i="1"/>
  <c r="AP121" i="1"/>
  <c r="AP141" i="1"/>
  <c r="AP85" i="1"/>
  <c r="AP54" i="1"/>
  <c r="AP67" i="1"/>
  <c r="AP61" i="1"/>
  <c r="AP89" i="1"/>
  <c r="AP16" i="1"/>
  <c r="AP37" i="1"/>
  <c r="AP162" i="1"/>
  <c r="AP109" i="1"/>
  <c r="AP165" i="1"/>
  <c r="AP44" i="1"/>
  <c r="AP29" i="1"/>
  <c r="AP11" i="1"/>
  <c r="AP77" i="1"/>
  <c r="AP131" i="1"/>
  <c r="AP158" i="1"/>
  <c r="AP124" i="1"/>
  <c r="AP148" i="1"/>
  <c r="AP27" i="1"/>
  <c r="AP130" i="1"/>
  <c r="AQ28" i="1"/>
  <c r="AQ60" i="1"/>
  <c r="AP144" i="1"/>
  <c r="AQ71" i="1"/>
  <c r="AQ167" i="1"/>
  <c r="AQ135" i="1"/>
  <c r="AQ82" i="1"/>
  <c r="AQ98" i="1"/>
  <c r="AQ76" i="1"/>
  <c r="AQ8" i="1"/>
  <c r="AQ69" i="1"/>
  <c r="AQ166" i="1"/>
  <c r="AQ106" i="1"/>
  <c r="AQ127" i="1"/>
  <c r="AQ78" i="1"/>
  <c r="AQ130" i="1"/>
  <c r="AQ19" i="1"/>
  <c r="AQ24" i="1"/>
  <c r="AQ62" i="1"/>
  <c r="AQ20" i="1"/>
  <c r="AQ154" i="1"/>
  <c r="AQ75" i="1"/>
  <c r="AQ83" i="1"/>
  <c r="AQ31" i="1"/>
  <c r="AQ14" i="1"/>
  <c r="AQ147" i="1"/>
  <c r="AQ117" i="1"/>
  <c r="AQ65" i="1"/>
  <c r="AQ110" i="1"/>
  <c r="AQ100" i="1"/>
  <c r="AQ93" i="1"/>
  <c r="AQ55" i="1"/>
  <c r="AQ43" i="1"/>
  <c r="AQ36" i="1"/>
  <c r="AQ45" i="1"/>
  <c r="AQ132" i="1"/>
  <c r="AQ63" i="1"/>
  <c r="AQ39" i="1"/>
  <c r="AQ73" i="1"/>
  <c r="AQ140" i="1"/>
  <c r="AQ68" i="1"/>
  <c r="AQ95" i="1"/>
  <c r="AQ122" i="1"/>
  <c r="AQ35" i="1"/>
  <c r="AQ120" i="1"/>
  <c r="AQ23" i="1"/>
  <c r="AQ4" i="1"/>
  <c r="AQ156" i="1"/>
  <c r="AQ146" i="1"/>
  <c r="AQ70" i="1"/>
  <c r="AQ105" i="1"/>
  <c r="AQ59" i="1"/>
  <c r="AQ79" i="1"/>
  <c r="AQ126" i="1"/>
  <c r="AQ153" i="1"/>
  <c r="AQ50" i="1"/>
  <c r="AQ164" i="1"/>
  <c r="AQ134" i="1"/>
  <c r="AQ81" i="1"/>
  <c r="AQ26" i="1"/>
  <c r="AQ107" i="1"/>
  <c r="AQ84" i="1"/>
  <c r="AQ33" i="1"/>
  <c r="AQ25" i="1"/>
  <c r="AQ56" i="1"/>
  <c r="AQ113" i="1"/>
  <c r="AQ18" i="1"/>
  <c r="AQ123" i="1"/>
  <c r="AQ7" i="1"/>
  <c r="AQ161" i="1"/>
  <c r="AQ92" i="1"/>
  <c r="AQ53" i="1"/>
  <c r="AQ137" i="1"/>
  <c r="AQ15" i="1"/>
  <c r="AQ142" i="1"/>
  <c r="AQ155" i="1"/>
  <c r="AP26" i="1"/>
  <c r="AP153" i="1"/>
  <c r="AP126" i="1"/>
  <c r="AP113" i="1"/>
  <c r="AP79" i="1"/>
  <c r="AP125" i="1"/>
  <c r="AP114" i="1"/>
  <c r="AP8" i="1"/>
  <c r="AP30" i="1"/>
  <c r="AP123" i="1"/>
  <c r="AP81" i="1"/>
  <c r="AP18" i="1"/>
  <c r="AP56" i="1"/>
  <c r="AP58" i="1"/>
  <c r="AP33" i="1"/>
  <c r="AP74" i="1"/>
  <c r="AP3" i="1"/>
  <c r="AP105" i="1"/>
  <c r="AP70" i="1"/>
  <c r="AP146" i="1"/>
  <c r="AP156" i="1"/>
  <c r="AP10" i="1"/>
  <c r="AP23" i="1"/>
  <c r="AP119" i="1"/>
  <c r="AP120" i="1"/>
  <c r="AP35" i="1"/>
  <c r="AP108" i="1"/>
  <c r="AP66" i="1"/>
  <c r="AP39" i="1"/>
  <c r="AP132" i="1"/>
  <c r="AP45" i="1"/>
  <c r="AP21" i="1"/>
  <c r="AP43" i="1"/>
  <c r="AP159" i="1"/>
  <c r="AP100" i="1"/>
  <c r="AP110" i="1"/>
  <c r="AP65" i="1"/>
  <c r="AP117" i="1"/>
  <c r="AP147" i="1"/>
  <c r="AP15" i="1"/>
  <c r="AP13" i="1"/>
  <c r="AP60" i="1"/>
  <c r="AP92" i="1"/>
  <c r="AP137" i="1"/>
  <c r="AP142" i="1"/>
  <c r="AP155" i="1"/>
  <c r="AP154" i="1"/>
  <c r="AP14" i="1"/>
  <c r="AP31" i="1"/>
  <c r="AP128" i="1"/>
  <c r="AP111" i="1"/>
  <c r="AP87" i="1"/>
  <c r="AP86" i="1"/>
  <c r="AP133" i="1"/>
  <c r="AP145" i="1"/>
  <c r="AP64" i="1"/>
  <c r="AP20" i="1"/>
  <c r="AP62" i="1"/>
  <c r="AP52" i="1"/>
  <c r="AP40" i="1"/>
  <c r="AQ10" i="1"/>
  <c r="AP47" i="1"/>
  <c r="AQ27" i="1"/>
  <c r="AP32" i="1"/>
  <c r="AP17" i="1"/>
  <c r="AQ159" i="1"/>
  <c r="AP94" i="1"/>
  <c r="AQ133" i="1"/>
  <c r="AP99" i="1"/>
  <c r="AP101" i="1"/>
  <c r="AQ125" i="1"/>
  <c r="AP112" i="1"/>
  <c r="AQ114" i="1"/>
  <c r="AP71" i="1"/>
  <c r="AO142" i="1"/>
  <c r="AP24" i="1"/>
  <c r="AQ52" i="1"/>
  <c r="AP36" i="1"/>
  <c r="AQ21" i="1"/>
  <c r="AP7" i="1"/>
  <c r="AP63" i="1"/>
  <c r="AQ3" i="1"/>
  <c r="AP161" i="1"/>
  <c r="AP98" i="1"/>
  <c r="AQ128" i="1"/>
  <c r="AP82" i="1"/>
  <c r="AQ111" i="1"/>
  <c r="AQ87" i="1"/>
  <c r="AP135" i="1"/>
  <c r="AQ139" i="1"/>
  <c r="AP69" i="1"/>
  <c r="AP139" i="1"/>
  <c r="AP28" i="1"/>
  <c r="AQ34" i="1"/>
  <c r="AP57" i="1"/>
  <c r="AP84" i="1"/>
  <c r="AQ103" i="1"/>
  <c r="AP122" i="1"/>
  <c r="AQ115" i="1"/>
  <c r="AP95" i="1"/>
  <c r="AQ149" i="1"/>
  <c r="AP68" i="1"/>
  <c r="AQ96" i="1"/>
  <c r="AP140" i="1"/>
  <c r="AP73" i="1"/>
  <c r="AQ138" i="1"/>
  <c r="AP53" i="1"/>
  <c r="AQ12" i="1"/>
  <c r="AQ41" i="1"/>
  <c r="AP50" i="1"/>
  <c r="AQ51" i="1"/>
  <c r="AP34" i="1"/>
  <c r="AQ5" i="1"/>
  <c r="AQ116" i="1"/>
  <c r="AP103" i="1"/>
  <c r="AQ143" i="1"/>
  <c r="AP115" i="1"/>
  <c r="AQ163" i="1"/>
  <c r="AP149" i="1"/>
  <c r="AQ129" i="1"/>
  <c r="AP96" i="1"/>
  <c r="AQ88" i="1"/>
  <c r="AQ91" i="1"/>
  <c r="AP138" i="1"/>
  <c r="AP12" i="1"/>
  <c r="AQ58" i="1"/>
  <c r="AP41" i="1"/>
  <c r="AQ13" i="1"/>
  <c r="AP51" i="1"/>
  <c r="AP5" i="1"/>
  <c r="AQ74" i="1"/>
  <c r="AP116" i="1"/>
  <c r="AQ108" i="1"/>
  <c r="AP143" i="1"/>
  <c r="AP163" i="1"/>
  <c r="AQ66" i="1"/>
  <c r="AP129" i="1"/>
  <c r="AP88" i="1"/>
  <c r="AP91" i="1"/>
  <c r="AP25" i="1"/>
  <c r="AQ30" i="1"/>
  <c r="AP55" i="1"/>
  <c r="AQ119" i="1"/>
  <c r="AP83" i="1"/>
  <c r="AQ144" i="1"/>
  <c r="AP76" i="1"/>
  <c r="AP134" i="1"/>
  <c r="AQ145" i="1"/>
  <c r="AP164" i="1"/>
  <c r="AQ64" i="1"/>
  <c r="AQ86" i="1"/>
  <c r="AP107" i="1"/>
  <c r="AQ151" i="1"/>
  <c r="AP167" i="1"/>
  <c r="AP4" i="1"/>
  <c r="AQ38" i="1"/>
  <c r="AP19" i="1"/>
  <c r="AQ49" i="1"/>
  <c r="AP59" i="1"/>
  <c r="AQ42" i="1"/>
  <c r="AP93" i="1"/>
  <c r="AQ150" i="1"/>
  <c r="AP75" i="1"/>
  <c r="AQ104" i="1"/>
  <c r="AP78" i="1"/>
  <c r="AQ160" i="1"/>
  <c r="AP127" i="1"/>
  <c r="AP106" i="1"/>
  <c r="AP166" i="1"/>
  <c r="AQ157" i="1"/>
  <c r="AP151" i="1"/>
  <c r="AQ40" i="1"/>
  <c r="AQ47" i="1"/>
  <c r="AP38" i="1"/>
  <c r="AQ32" i="1"/>
  <c r="AP49" i="1"/>
  <c r="AQ17" i="1"/>
  <c r="AP42" i="1"/>
  <c r="AQ94" i="1"/>
  <c r="AP150" i="1"/>
  <c r="AQ99" i="1"/>
  <c r="AP104" i="1"/>
  <c r="AQ101" i="1"/>
  <c r="AP160" i="1"/>
  <c r="AQ112" i="1"/>
  <c r="BI5" i="1"/>
  <c r="AM137" i="1" s="1"/>
  <c r="AN137" i="1" s="1"/>
  <c r="AX137" i="1" s="1"/>
  <c r="AF88" i="1" l="1"/>
  <c r="AF93" i="1"/>
  <c r="AF155" i="1"/>
  <c r="AG163" i="1"/>
  <c r="AG57" i="1"/>
  <c r="AG157" i="1"/>
  <c r="AG27" i="1"/>
  <c r="AG69" i="1"/>
  <c r="AG134" i="1"/>
  <c r="AG85" i="1"/>
  <c r="AG129" i="1"/>
  <c r="AG105" i="1"/>
  <c r="AG153" i="1"/>
  <c r="AF108" i="1"/>
  <c r="AG108" i="1"/>
  <c r="AF29" i="1"/>
  <c r="AG93" i="1"/>
  <c r="AF101" i="1"/>
  <c r="AF60" i="1"/>
  <c r="AF156" i="1"/>
  <c r="AF27" i="1"/>
  <c r="AF95" i="1"/>
  <c r="AF125" i="1"/>
  <c r="AF72" i="1"/>
  <c r="AF86" i="1"/>
  <c r="AF124" i="1"/>
  <c r="AF110" i="1"/>
  <c r="AF58" i="1"/>
  <c r="AF104" i="1"/>
  <c r="AF134" i="1"/>
  <c r="AI134" i="1" s="1"/>
  <c r="AF96" i="1"/>
  <c r="AF64" i="1"/>
  <c r="AF130" i="1"/>
  <c r="AF20" i="1"/>
  <c r="AF55" i="1"/>
  <c r="AF103" i="1"/>
  <c r="AG111" i="1"/>
  <c r="AG136" i="1"/>
  <c r="AI136" i="1" s="1"/>
  <c r="AF8" i="1"/>
  <c r="AG101" i="1"/>
  <c r="AG72" i="1"/>
  <c r="AG138" i="1"/>
  <c r="AG94" i="1"/>
  <c r="AG49" i="1"/>
  <c r="AG90" i="1"/>
  <c r="AG147" i="1"/>
  <c r="AG84" i="1"/>
  <c r="AG158" i="1"/>
  <c r="AG140" i="1"/>
  <c r="AF53" i="1"/>
  <c r="AG137" i="1"/>
  <c r="AG146" i="1"/>
  <c r="AG77" i="1"/>
  <c r="AG26" i="1"/>
  <c r="AG117" i="1"/>
  <c r="AF77" i="1"/>
  <c r="AG121" i="1"/>
  <c r="AG104" i="1"/>
  <c r="AG63" i="1"/>
  <c r="AF43" i="1"/>
  <c r="AG65" i="1"/>
  <c r="AG144" i="1"/>
  <c r="AG5" i="1"/>
  <c r="AG160" i="1"/>
  <c r="AF82" i="1"/>
  <c r="AG35" i="1"/>
  <c r="AG13" i="1"/>
  <c r="AG162" i="1"/>
  <c r="AG19" i="1"/>
  <c r="AG61" i="1"/>
  <c r="AG11" i="1"/>
  <c r="AG83" i="1"/>
  <c r="AG74" i="1"/>
  <c r="AG37" i="1"/>
  <c r="AG33" i="1"/>
  <c r="AG34" i="1"/>
  <c r="AG161" i="1"/>
  <c r="AG7" i="1"/>
  <c r="AF4" i="1"/>
  <c r="AG167" i="1"/>
  <c r="AG22" i="1"/>
  <c r="AG55" i="1"/>
  <c r="AG21" i="1"/>
  <c r="AF5" i="1"/>
  <c r="AG12" i="1"/>
  <c r="AG43" i="1"/>
  <c r="AG73" i="1"/>
  <c r="AG127" i="1"/>
  <c r="AF150" i="1"/>
  <c r="AG135" i="1"/>
  <c r="AG103" i="1"/>
  <c r="AF153" i="1"/>
  <c r="AG75" i="1"/>
  <c r="AF149" i="1"/>
  <c r="AF143" i="1"/>
  <c r="AF54" i="1"/>
  <c r="AF46" i="1"/>
  <c r="AF111" i="1"/>
  <c r="AF136" i="1"/>
  <c r="AF40" i="1"/>
  <c r="AF33" i="1"/>
  <c r="AF21" i="1"/>
  <c r="AF161" i="1"/>
  <c r="AF116" i="1"/>
  <c r="AF133" i="1"/>
  <c r="AF74" i="1"/>
  <c r="AF152" i="1"/>
  <c r="AF94" i="1"/>
  <c r="AF154" i="1"/>
  <c r="AF66" i="1"/>
  <c r="AG166" i="1"/>
  <c r="AF13" i="1"/>
  <c r="AF41" i="1"/>
  <c r="AF151" i="1"/>
  <c r="AF81" i="1"/>
  <c r="AF73" i="1"/>
  <c r="AF24" i="1"/>
  <c r="AF75" i="1"/>
  <c r="AF131" i="1"/>
  <c r="AF79" i="1"/>
  <c r="AF97" i="1"/>
  <c r="AF34" i="1"/>
  <c r="AF118" i="1"/>
  <c r="AF102" i="1"/>
  <c r="AF92" i="1"/>
  <c r="AF145" i="1"/>
  <c r="AF69" i="1"/>
  <c r="AI69" i="1" s="1"/>
  <c r="AF115" i="1"/>
  <c r="AF19" i="1"/>
  <c r="AF47" i="1"/>
  <c r="AF160" i="1"/>
  <c r="AF38" i="1"/>
  <c r="AG68" i="1"/>
  <c r="AG122" i="1"/>
  <c r="AF18" i="1"/>
  <c r="AG41" i="1"/>
  <c r="AF158" i="1"/>
  <c r="AF90" i="1"/>
  <c r="AF138" i="1"/>
  <c r="AF22" i="1"/>
  <c r="AG4" i="1"/>
  <c r="AF112" i="1"/>
  <c r="AF42" i="1"/>
  <c r="AF166" i="1"/>
  <c r="AF120" i="1"/>
  <c r="AF49" i="1"/>
  <c r="AG98" i="1"/>
  <c r="AF106" i="1"/>
  <c r="AG47" i="1"/>
  <c r="AF137" i="1"/>
  <c r="AF147" i="1"/>
  <c r="AF12" i="1"/>
  <c r="AG116" i="1"/>
  <c r="AF14" i="1"/>
  <c r="AF67" i="1"/>
  <c r="AF63" i="1"/>
  <c r="AF45" i="1"/>
  <c r="AF10" i="1"/>
  <c r="AG66" i="1"/>
  <c r="AG81" i="1"/>
  <c r="AG76" i="1"/>
  <c r="AF70" i="1"/>
  <c r="AI70" i="1" s="1"/>
  <c r="AG14" i="1"/>
  <c r="AF85" i="1"/>
  <c r="AG42" i="1"/>
  <c r="AF16" i="1"/>
  <c r="AF122" i="1"/>
  <c r="AF3" i="1"/>
  <c r="AF78" i="1"/>
  <c r="AF32" i="1"/>
  <c r="AF107" i="1"/>
  <c r="AF89" i="1"/>
  <c r="AG115" i="1"/>
  <c r="AG97" i="1"/>
  <c r="AG119" i="1"/>
  <c r="AF100" i="1"/>
  <c r="AG78" i="1"/>
  <c r="AF117" i="1"/>
  <c r="AG67" i="1"/>
  <c r="AF140" i="1"/>
  <c r="AF98" i="1"/>
  <c r="AF148" i="1"/>
  <c r="AF123" i="1"/>
  <c r="AF39" i="1"/>
  <c r="AF87" i="1"/>
  <c r="AF44" i="1"/>
  <c r="AG99" i="1"/>
  <c r="AF57" i="1"/>
  <c r="AI57" i="1" s="1"/>
  <c r="AG3" i="1"/>
  <c r="AF159" i="1"/>
  <c r="AF17" i="1"/>
  <c r="AF65" i="1"/>
  <c r="AG126" i="1"/>
  <c r="AF146" i="1"/>
  <c r="AF76" i="1"/>
  <c r="AF28" i="1"/>
  <c r="AF126" i="1"/>
  <c r="AF141" i="1"/>
  <c r="AF59" i="1"/>
  <c r="AF51" i="1"/>
  <c r="AG148" i="1"/>
  <c r="AF11" i="1"/>
  <c r="AF35" i="1"/>
  <c r="AG114" i="1"/>
  <c r="AF163" i="1"/>
  <c r="AI163" i="1" s="1"/>
  <c r="AF119" i="1"/>
  <c r="AF31" i="1"/>
  <c r="AF114" i="1"/>
  <c r="AF50" i="1"/>
  <c r="AF84" i="1"/>
  <c r="AF23" i="1"/>
  <c r="AF139" i="1"/>
  <c r="AI162" i="1"/>
  <c r="AF25" i="1"/>
  <c r="AG165" i="1"/>
  <c r="AF7" i="1"/>
  <c r="AF105" i="1"/>
  <c r="AF167" i="1"/>
  <c r="AF121" i="1"/>
  <c r="AF165" i="1"/>
  <c r="AF52" i="1"/>
  <c r="AF6" i="1"/>
  <c r="AF56" i="1"/>
  <c r="AF61" i="1"/>
  <c r="AF164" i="1"/>
  <c r="AF30" i="1"/>
  <c r="AF9" i="1"/>
  <c r="AG36" i="1"/>
  <c r="AF129" i="1"/>
  <c r="AF83" i="1"/>
  <c r="AF157" i="1"/>
  <c r="AI157" i="1" s="1"/>
  <c r="AF68" i="1"/>
  <c r="AF36" i="1"/>
  <c r="AG54" i="1"/>
  <c r="AF48" i="1"/>
  <c r="AF62" i="1"/>
  <c r="AF109" i="1"/>
  <c r="AF99" i="1"/>
  <c r="AF37" i="1"/>
  <c r="AI37" i="1" s="1"/>
  <c r="AF91" i="1"/>
  <c r="AF71" i="1"/>
  <c r="AF142" i="1"/>
  <c r="AF15" i="1"/>
  <c r="AG40" i="1"/>
  <c r="AI40" i="1" s="1"/>
  <c r="AF127" i="1"/>
  <c r="AG151" i="1"/>
  <c r="AF135" i="1"/>
  <c r="AF144" i="1"/>
  <c r="AF80" i="1"/>
  <c r="AG92" i="1"/>
  <c r="AF132" i="1"/>
  <c r="AF128" i="1"/>
  <c r="AF113" i="1"/>
  <c r="AF26" i="1"/>
  <c r="AI26" i="1" s="1"/>
  <c r="AG150" i="1"/>
  <c r="AG133" i="1"/>
  <c r="AG45" i="1"/>
  <c r="AG100" i="1"/>
  <c r="AG120" i="1"/>
  <c r="AG159" i="1"/>
  <c r="AG32" i="1"/>
  <c r="AG38" i="1"/>
  <c r="AG95" i="1"/>
  <c r="AG51" i="1"/>
  <c r="AG86" i="1"/>
  <c r="AG39" i="1"/>
  <c r="AG141" i="1"/>
  <c r="AG107" i="1"/>
  <c r="AG9" i="1"/>
  <c r="AI103" i="1"/>
  <c r="AG46" i="1"/>
  <c r="AG25" i="1"/>
  <c r="AG91" i="1"/>
  <c r="AG44" i="1"/>
  <c r="AG88" i="1"/>
  <c r="AI88" i="1" s="1"/>
  <c r="AG15" i="1"/>
  <c r="AG155" i="1"/>
  <c r="AI155" i="1" s="1"/>
  <c r="AG128" i="1"/>
  <c r="AG52" i="1"/>
  <c r="AG118" i="1"/>
  <c r="AG29" i="1"/>
  <c r="AG59" i="1"/>
  <c r="AG139" i="1"/>
  <c r="AG62" i="1"/>
  <c r="AG156" i="1"/>
  <c r="AI156" i="1" s="1"/>
  <c r="AG28" i="1"/>
  <c r="AG10" i="1"/>
  <c r="AG113" i="1"/>
  <c r="AG48" i="1"/>
  <c r="AG8" i="1"/>
  <c r="AG149" i="1"/>
  <c r="AG23" i="1"/>
  <c r="AG30" i="1"/>
  <c r="AG6" i="1"/>
  <c r="AG152" i="1"/>
  <c r="AG31" i="1"/>
  <c r="AG112" i="1"/>
  <c r="AG109" i="1"/>
  <c r="AG132" i="1"/>
  <c r="AG24" i="1"/>
  <c r="AG124" i="1"/>
  <c r="AI124" i="1" s="1"/>
  <c r="AG164" i="1"/>
  <c r="AG142" i="1"/>
  <c r="AG50" i="1"/>
  <c r="AG145" i="1"/>
  <c r="AG56" i="1"/>
  <c r="AG53" i="1"/>
  <c r="AG96" i="1"/>
  <c r="AG71" i="1"/>
  <c r="AG58" i="1"/>
  <c r="AG131" i="1"/>
  <c r="AG125" i="1"/>
  <c r="AG79" i="1"/>
  <c r="AG18" i="1"/>
  <c r="AG16" i="1"/>
  <c r="AG60" i="1"/>
  <c r="AI60" i="1" s="1"/>
  <c r="AG80" i="1"/>
  <c r="AG123" i="1"/>
  <c r="AG102" i="1"/>
  <c r="AG143" i="1"/>
  <c r="AG64" i="1"/>
  <c r="AG87" i="1"/>
  <c r="AG106" i="1"/>
  <c r="AG17" i="1"/>
  <c r="AG82" i="1"/>
  <c r="AG154" i="1"/>
  <c r="AG130" i="1"/>
  <c r="AG110" i="1"/>
  <c r="AI27" i="1"/>
  <c r="AG20" i="1"/>
  <c r="AG89" i="1"/>
  <c r="AT18" i="1"/>
  <c r="AT23" i="1"/>
  <c r="AT55" i="1"/>
  <c r="AT166" i="1"/>
  <c r="AT12" i="1"/>
  <c r="AT160" i="1"/>
  <c r="AT151" i="1"/>
  <c r="AT60" i="1"/>
  <c r="BL21" i="1"/>
  <c r="BL22" i="1"/>
  <c r="AT91" i="1"/>
  <c r="AT82" i="1"/>
  <c r="AT24" i="1"/>
  <c r="AT120" i="1"/>
  <c r="AT74" i="1"/>
  <c r="AT155" i="1"/>
  <c r="AT10" i="1"/>
  <c r="AT8" i="1"/>
  <c r="AT35" i="1"/>
  <c r="AT5" i="1"/>
  <c r="AT47" i="1"/>
  <c r="AT17" i="1"/>
  <c r="AT84" i="1"/>
  <c r="AT36" i="1"/>
  <c r="AT157" i="1"/>
  <c r="AT40" i="1"/>
  <c r="AT96" i="1"/>
  <c r="AT58" i="1"/>
  <c r="AT106" i="1"/>
  <c r="AT129" i="1"/>
  <c r="AT64" i="1"/>
  <c r="AT145" i="1"/>
  <c r="AT116" i="1"/>
  <c r="AT70" i="1"/>
  <c r="AT127" i="1"/>
  <c r="AT76" i="1"/>
  <c r="AT134" i="1"/>
  <c r="AT139" i="1"/>
  <c r="AT71" i="1"/>
  <c r="AT161" i="1"/>
  <c r="AT81" i="1"/>
  <c r="AT21" i="1"/>
  <c r="AT13" i="1"/>
  <c r="AT50" i="1"/>
  <c r="AT163" i="1"/>
  <c r="AT147" i="1"/>
  <c r="AT98" i="1"/>
  <c r="AT153" i="1"/>
  <c r="AT128" i="1"/>
  <c r="AT19" i="1"/>
  <c r="AT117" i="1"/>
  <c r="AT53" i="1"/>
  <c r="AT154" i="1"/>
  <c r="AT25" i="1"/>
  <c r="AT94" i="1"/>
  <c r="AT42" i="1"/>
  <c r="AT51" i="1"/>
  <c r="AT83" i="1"/>
  <c r="AT79" i="1"/>
  <c r="AT114" i="1"/>
  <c r="AT167" i="1"/>
  <c r="AT88" i="1"/>
  <c r="AT164" i="1"/>
  <c r="AT156" i="1"/>
  <c r="AT113" i="1"/>
  <c r="AT34" i="1"/>
  <c r="AT130" i="1"/>
  <c r="AT87" i="1"/>
  <c r="AT59" i="1"/>
  <c r="AT33" i="1"/>
  <c r="AT132" i="1"/>
  <c r="AT144" i="1"/>
  <c r="AT31" i="1"/>
  <c r="AT95" i="1"/>
  <c r="AT39" i="1"/>
  <c r="AT43" i="1"/>
  <c r="AT26" i="1"/>
  <c r="AT122" i="1"/>
  <c r="AT149" i="1"/>
  <c r="AT100" i="1"/>
  <c r="AT103" i="1"/>
  <c r="AT38" i="1"/>
  <c r="AT57" i="1"/>
  <c r="AT14" i="1"/>
  <c r="AT142" i="1"/>
  <c r="AT115" i="1"/>
  <c r="AT133" i="1"/>
  <c r="AT69" i="1"/>
  <c r="AT63" i="1"/>
  <c r="AT123" i="1"/>
  <c r="AT101" i="1"/>
  <c r="AT45" i="1"/>
  <c r="AT110" i="1"/>
  <c r="AT93" i="1"/>
  <c r="AT126" i="1"/>
  <c r="AT111" i="1"/>
  <c r="AT135" i="1"/>
  <c r="AT32" i="1"/>
  <c r="AT138" i="1"/>
  <c r="AT107" i="1"/>
  <c r="AT49" i="1"/>
  <c r="AT56" i="1"/>
  <c r="AT4" i="1"/>
  <c r="AT137" i="1"/>
  <c r="AT105" i="1"/>
  <c r="AT7" i="1"/>
  <c r="AT108" i="1"/>
  <c r="AT159" i="1"/>
  <c r="AT75" i="1"/>
  <c r="AT119" i="1"/>
  <c r="AT41" i="1"/>
  <c r="AT146" i="1"/>
  <c r="AT66" i="1"/>
  <c r="AT28" i="1"/>
  <c r="AT125" i="1"/>
  <c r="AT68" i="1"/>
  <c r="AT73" i="1"/>
  <c r="AT143" i="1"/>
  <c r="AT3" i="1"/>
  <c r="AT78" i="1"/>
  <c r="AT65" i="1"/>
  <c r="AT112" i="1"/>
  <c r="AT99" i="1"/>
  <c r="AT86" i="1"/>
  <c r="AT62" i="1"/>
  <c r="AT92" i="1"/>
  <c r="AT52" i="1"/>
  <c r="AT15" i="1"/>
  <c r="AT140" i="1"/>
  <c r="AT30" i="1"/>
  <c r="AT150" i="1"/>
  <c r="AT27" i="1"/>
  <c r="AT20" i="1"/>
  <c r="AT104" i="1"/>
  <c r="AM29" i="1"/>
  <c r="AN29" i="1" s="1"/>
  <c r="AX29" i="1" s="1"/>
  <c r="AM130" i="1"/>
  <c r="AN130" i="1" s="1"/>
  <c r="AX130" i="1" s="1"/>
  <c r="AM17" i="1"/>
  <c r="AN17" i="1" s="1"/>
  <c r="AX17" i="1" s="1"/>
  <c r="AM80" i="1"/>
  <c r="AN80" i="1" s="1"/>
  <c r="AX80" i="1" s="1"/>
  <c r="AM146" i="1"/>
  <c r="AN146" i="1" s="1"/>
  <c r="AX146" i="1" s="1"/>
  <c r="AM76" i="1"/>
  <c r="AN76" i="1" s="1"/>
  <c r="AX76" i="1" s="1"/>
  <c r="AM60" i="1"/>
  <c r="AN60" i="1" s="1"/>
  <c r="AX60" i="1" s="1"/>
  <c r="AM44" i="1"/>
  <c r="AN44" i="1" s="1"/>
  <c r="AX44" i="1" s="1"/>
  <c r="AM36" i="1"/>
  <c r="AN36" i="1" s="1"/>
  <c r="AX36" i="1" s="1"/>
  <c r="AM52" i="1"/>
  <c r="AN52" i="1" s="1"/>
  <c r="AX52" i="1" s="1"/>
  <c r="AM114" i="1"/>
  <c r="AN114" i="1" s="1"/>
  <c r="AX114" i="1" s="1"/>
  <c r="AM5" i="1"/>
  <c r="AN5" i="1" s="1"/>
  <c r="AX5" i="1" s="1"/>
  <c r="AM122" i="1"/>
  <c r="AN122" i="1" s="1"/>
  <c r="AX122" i="1" s="1"/>
  <c r="AM133" i="1"/>
  <c r="AN133" i="1" s="1"/>
  <c r="AX133" i="1" s="1"/>
  <c r="AM115" i="1"/>
  <c r="AN115" i="1" s="1"/>
  <c r="AX115" i="1" s="1"/>
  <c r="AM99" i="1"/>
  <c r="AN99" i="1" s="1"/>
  <c r="AX99" i="1" s="1"/>
  <c r="AM109" i="1"/>
  <c r="AN109" i="1" s="1"/>
  <c r="AX109" i="1" s="1"/>
  <c r="AM105" i="1"/>
  <c r="AN105" i="1" s="1"/>
  <c r="AX105" i="1" s="1"/>
  <c r="AM24" i="1"/>
  <c r="AN24" i="1" s="1"/>
  <c r="AX24" i="1" s="1"/>
  <c r="AM85" i="1"/>
  <c r="AN85" i="1" s="1"/>
  <c r="AX85" i="1" s="1"/>
  <c r="AM16" i="1"/>
  <c r="AN16" i="1" s="1"/>
  <c r="AX16" i="1" s="1"/>
  <c r="AM10" i="1"/>
  <c r="AN10" i="1" s="1"/>
  <c r="AX10" i="1" s="1"/>
  <c r="AM160" i="1"/>
  <c r="AN160" i="1" s="1"/>
  <c r="AX160" i="1" s="1"/>
  <c r="AM32" i="1"/>
  <c r="AN32" i="1" s="1"/>
  <c r="AX32" i="1" s="1"/>
  <c r="AM116" i="1"/>
  <c r="AN116" i="1" s="1"/>
  <c r="AX116" i="1" s="1"/>
  <c r="AM33" i="1"/>
  <c r="AN33" i="1" s="1"/>
  <c r="AX33" i="1" s="1"/>
  <c r="AM30" i="1"/>
  <c r="AN30" i="1" s="1"/>
  <c r="AX30" i="1" s="1"/>
  <c r="AM153" i="1"/>
  <c r="AN153" i="1" s="1"/>
  <c r="AX153" i="1" s="1"/>
  <c r="AM148" i="1"/>
  <c r="AN148" i="1" s="1"/>
  <c r="AX148" i="1" s="1"/>
  <c r="AM83" i="1"/>
  <c r="AN83" i="1" s="1"/>
  <c r="AX83" i="1" s="1"/>
  <c r="AM154" i="1"/>
  <c r="AN154" i="1" s="1"/>
  <c r="AX154" i="1" s="1"/>
  <c r="AM125" i="1"/>
  <c r="AN125" i="1" s="1"/>
  <c r="AX125" i="1" s="1"/>
  <c r="AM34" i="1"/>
  <c r="AN34" i="1" s="1"/>
  <c r="AX34" i="1" s="1"/>
  <c r="AM38" i="1"/>
  <c r="AN38" i="1" s="1"/>
  <c r="AX38" i="1" s="1"/>
  <c r="AM23" i="1"/>
  <c r="AN23" i="1" s="1"/>
  <c r="AX23" i="1" s="1"/>
  <c r="AM110" i="1"/>
  <c r="AN110" i="1" s="1"/>
  <c r="AX110" i="1" s="1"/>
  <c r="AM3" i="1"/>
  <c r="AN3" i="1" s="1"/>
  <c r="AX3" i="1" s="1"/>
  <c r="AM136" i="1"/>
  <c r="AN136" i="1" s="1"/>
  <c r="AX136" i="1" s="1"/>
  <c r="AM11" i="1"/>
  <c r="AN11" i="1" s="1"/>
  <c r="AX11" i="1" s="1"/>
  <c r="AM89" i="1"/>
  <c r="AN89" i="1" s="1"/>
  <c r="AX89" i="1" s="1"/>
  <c r="AM37" i="1"/>
  <c r="AN37" i="1" s="1"/>
  <c r="AX37" i="1" s="1"/>
  <c r="AM135" i="1"/>
  <c r="AN135" i="1" s="1"/>
  <c r="AX135" i="1" s="1"/>
  <c r="AM67" i="1"/>
  <c r="AN67" i="1" s="1"/>
  <c r="AX67" i="1" s="1"/>
  <c r="AM164" i="1"/>
  <c r="AN164" i="1" s="1"/>
  <c r="AX164" i="1" s="1"/>
  <c r="AM72" i="1"/>
  <c r="AN72" i="1" s="1"/>
  <c r="AX72" i="1" s="1"/>
  <c r="AM22" i="1"/>
  <c r="AN22" i="1" s="1"/>
  <c r="AX22" i="1" s="1"/>
  <c r="AM159" i="1"/>
  <c r="AN159" i="1" s="1"/>
  <c r="AX159" i="1" s="1"/>
  <c r="AM108" i="1"/>
  <c r="AN108" i="1" s="1"/>
  <c r="AX108" i="1" s="1"/>
  <c r="AM88" i="1"/>
  <c r="AN88" i="1" s="1"/>
  <c r="AX88" i="1" s="1"/>
  <c r="AM150" i="1"/>
  <c r="AN150" i="1" s="1"/>
  <c r="AX150" i="1" s="1"/>
  <c r="AM149" i="1"/>
  <c r="AN149" i="1" s="1"/>
  <c r="AX149" i="1" s="1"/>
  <c r="AM134" i="1"/>
  <c r="AN134" i="1" s="1"/>
  <c r="AX134" i="1" s="1"/>
  <c r="AM41" i="1"/>
  <c r="AN41" i="1" s="1"/>
  <c r="AX41" i="1" s="1"/>
  <c r="AM157" i="1"/>
  <c r="AN157" i="1" s="1"/>
  <c r="AX157" i="1" s="1"/>
  <c r="AM59" i="1"/>
  <c r="AN59" i="1" s="1"/>
  <c r="AX59" i="1" s="1"/>
  <c r="AM79" i="1"/>
  <c r="AN79" i="1" s="1"/>
  <c r="AX79" i="1" s="1"/>
  <c r="AM91" i="1"/>
  <c r="AN91" i="1" s="1"/>
  <c r="AX91" i="1" s="1"/>
  <c r="AM65" i="1"/>
  <c r="AN65" i="1" s="1"/>
  <c r="AX65" i="1" s="1"/>
  <c r="AM78" i="1"/>
  <c r="AN78" i="1" s="1"/>
  <c r="AX78" i="1" s="1"/>
  <c r="AM106" i="1"/>
  <c r="AN106" i="1" s="1"/>
  <c r="AX106" i="1" s="1"/>
  <c r="AM18" i="1"/>
  <c r="AN18" i="1" s="1"/>
  <c r="AX18" i="1" s="1"/>
  <c r="AM12" i="1"/>
  <c r="AN12" i="1" s="1"/>
  <c r="AX12" i="1" s="1"/>
  <c r="AM55" i="1"/>
  <c r="AN55" i="1" s="1"/>
  <c r="AX55" i="1" s="1"/>
  <c r="AM90" i="1"/>
  <c r="AN90" i="1" s="1"/>
  <c r="AX90" i="1" s="1"/>
  <c r="AM156" i="1"/>
  <c r="AN156" i="1" s="1"/>
  <c r="AX156" i="1" s="1"/>
  <c r="AM98" i="1"/>
  <c r="AN98" i="1" s="1"/>
  <c r="AX98" i="1" s="1"/>
  <c r="AM152" i="1"/>
  <c r="AN152" i="1" s="1"/>
  <c r="AX152" i="1" s="1"/>
  <c r="AM132" i="1"/>
  <c r="AN132" i="1" s="1"/>
  <c r="AX132" i="1" s="1"/>
  <c r="AM8" i="1"/>
  <c r="AN8" i="1" s="1"/>
  <c r="AX8" i="1" s="1"/>
  <c r="AM95" i="1"/>
  <c r="AN95" i="1" s="1"/>
  <c r="AX95" i="1" s="1"/>
  <c r="AM144" i="1"/>
  <c r="AN144" i="1" s="1"/>
  <c r="AX144" i="1" s="1"/>
  <c r="AM54" i="1"/>
  <c r="AN54" i="1" s="1"/>
  <c r="AX54" i="1" s="1"/>
  <c r="AM97" i="1"/>
  <c r="AN97" i="1" s="1"/>
  <c r="AX97" i="1" s="1"/>
  <c r="AM126" i="1"/>
  <c r="AN126" i="1" s="1"/>
  <c r="AX126" i="1" s="1"/>
  <c r="AM117" i="1"/>
  <c r="AN117" i="1" s="1"/>
  <c r="AX117" i="1" s="1"/>
  <c r="AM81" i="1"/>
  <c r="AN81" i="1" s="1"/>
  <c r="AX81" i="1" s="1"/>
  <c r="AM161" i="1"/>
  <c r="AN161" i="1" s="1"/>
  <c r="AX161" i="1" s="1"/>
  <c r="AM128" i="1"/>
  <c r="AN128" i="1" s="1"/>
  <c r="AX128" i="1" s="1"/>
  <c r="AM151" i="1"/>
  <c r="AN151" i="1" s="1"/>
  <c r="AX151" i="1" s="1"/>
  <c r="AM28" i="1"/>
  <c r="AN28" i="1" s="1"/>
  <c r="AX28" i="1" s="1"/>
  <c r="AM15" i="1"/>
  <c r="AN15" i="1" s="1"/>
  <c r="AX15" i="1" s="1"/>
  <c r="AM120" i="1"/>
  <c r="AN120" i="1" s="1"/>
  <c r="AX120" i="1" s="1"/>
  <c r="AM49" i="1"/>
  <c r="AN49" i="1" s="1"/>
  <c r="AX49" i="1" s="1"/>
  <c r="AM63" i="1"/>
  <c r="AN63" i="1" s="1"/>
  <c r="AX63" i="1" s="1"/>
  <c r="AM119" i="1"/>
  <c r="AN119" i="1" s="1"/>
  <c r="AX119" i="1" s="1"/>
  <c r="AM31" i="1"/>
  <c r="AN31" i="1" s="1"/>
  <c r="AX31" i="1" s="1"/>
  <c r="AM73" i="1"/>
  <c r="AN73" i="1" s="1"/>
  <c r="AX73" i="1" s="1"/>
  <c r="AM147" i="1"/>
  <c r="AN147" i="1" s="1"/>
  <c r="AX147" i="1" s="1"/>
  <c r="AM45" i="1"/>
  <c r="AN45" i="1" s="1"/>
  <c r="AX45" i="1" s="1"/>
  <c r="AM43" i="1"/>
  <c r="AN43" i="1" s="1"/>
  <c r="AX43" i="1" s="1"/>
  <c r="AM131" i="1"/>
  <c r="AN131" i="1" s="1"/>
  <c r="AX131" i="1" s="1"/>
  <c r="AM100" i="1"/>
  <c r="AN100" i="1" s="1"/>
  <c r="AX100" i="1" s="1"/>
  <c r="AM50" i="1"/>
  <c r="AN50" i="1" s="1"/>
  <c r="AX50" i="1" s="1"/>
  <c r="AM111" i="1"/>
  <c r="AN111" i="1" s="1"/>
  <c r="AX111" i="1" s="1"/>
  <c r="AM96" i="1"/>
  <c r="AN96" i="1" s="1"/>
  <c r="AX96" i="1" s="1"/>
  <c r="AM140" i="1"/>
  <c r="AN140" i="1" s="1"/>
  <c r="AX140" i="1" s="1"/>
  <c r="AM113" i="1"/>
  <c r="AN113" i="1" s="1"/>
  <c r="AX113" i="1" s="1"/>
  <c r="AM141" i="1"/>
  <c r="AN141" i="1" s="1"/>
  <c r="AX141" i="1" s="1"/>
  <c r="AM70" i="1"/>
  <c r="AN70" i="1" s="1"/>
  <c r="AX70" i="1" s="1"/>
  <c r="AM40" i="1"/>
  <c r="AN40" i="1" s="1"/>
  <c r="AX40" i="1" s="1"/>
  <c r="AM74" i="1"/>
  <c r="AN74" i="1" s="1"/>
  <c r="AX74" i="1" s="1"/>
  <c r="AM62" i="1"/>
  <c r="AN62" i="1" s="1"/>
  <c r="AX62" i="1" s="1"/>
  <c r="AM69" i="1"/>
  <c r="AN69" i="1" s="1"/>
  <c r="AX69" i="1" s="1"/>
  <c r="AM92" i="1"/>
  <c r="AN92" i="1" s="1"/>
  <c r="AX92" i="1" s="1"/>
  <c r="AM87" i="1"/>
  <c r="AN87" i="1" s="1"/>
  <c r="AX87" i="1" s="1"/>
  <c r="AM61" i="1"/>
  <c r="AN61" i="1" s="1"/>
  <c r="AX61" i="1" s="1"/>
  <c r="AM145" i="1"/>
  <c r="AN145" i="1" s="1"/>
  <c r="AX145" i="1" s="1"/>
  <c r="AM9" i="1"/>
  <c r="AN9" i="1" s="1"/>
  <c r="AX9" i="1" s="1"/>
  <c r="AM56" i="1"/>
  <c r="AN56" i="1" s="1"/>
  <c r="AX56" i="1" s="1"/>
  <c r="AM46" i="1"/>
  <c r="AN46" i="1" s="1"/>
  <c r="AX46" i="1" s="1"/>
  <c r="AM118" i="1"/>
  <c r="AN118" i="1" s="1"/>
  <c r="AX118" i="1" s="1"/>
  <c r="AM4" i="1"/>
  <c r="AN4" i="1" s="1"/>
  <c r="AX4" i="1" s="1"/>
  <c r="AM35" i="1"/>
  <c r="AN35" i="1" s="1"/>
  <c r="AX35" i="1" s="1"/>
  <c r="AM127" i="1"/>
  <c r="AN127" i="1" s="1"/>
  <c r="AX127" i="1" s="1"/>
  <c r="AM26" i="1"/>
  <c r="AN26" i="1" s="1"/>
  <c r="AX26" i="1" s="1"/>
  <c r="AM57" i="1"/>
  <c r="AN57" i="1" s="1"/>
  <c r="AX57" i="1" s="1"/>
  <c r="AM66" i="1"/>
  <c r="AN66" i="1" s="1"/>
  <c r="AX66" i="1" s="1"/>
  <c r="AM20" i="1"/>
  <c r="AN20" i="1" s="1"/>
  <c r="AX20" i="1" s="1"/>
  <c r="AM124" i="1"/>
  <c r="AN124" i="1" s="1"/>
  <c r="AX124" i="1" s="1"/>
  <c r="AM39" i="1"/>
  <c r="AN39" i="1" s="1"/>
  <c r="AX39" i="1" s="1"/>
  <c r="AM101" i="1"/>
  <c r="AN101" i="1" s="1"/>
  <c r="AX101" i="1" s="1"/>
  <c r="AM94" i="1"/>
  <c r="AN94" i="1" s="1"/>
  <c r="AX94" i="1" s="1"/>
  <c r="AM77" i="1"/>
  <c r="AN77" i="1" s="1"/>
  <c r="AX77" i="1" s="1"/>
  <c r="AM103" i="1"/>
  <c r="AN103" i="1" s="1"/>
  <c r="AX103" i="1" s="1"/>
  <c r="AM142" i="1"/>
  <c r="AN142" i="1" s="1"/>
  <c r="AX142" i="1" s="1"/>
  <c r="AM163" i="1"/>
  <c r="AN163" i="1" s="1"/>
  <c r="AX163" i="1" s="1"/>
  <c r="AM86" i="1"/>
  <c r="AN86" i="1" s="1"/>
  <c r="AX86" i="1" s="1"/>
  <c r="AM47" i="1"/>
  <c r="AN47" i="1" s="1"/>
  <c r="AX47" i="1" s="1"/>
  <c r="AM129" i="1"/>
  <c r="AN129" i="1" s="1"/>
  <c r="AX129" i="1" s="1"/>
  <c r="AM155" i="1"/>
  <c r="AN155" i="1" s="1"/>
  <c r="AX155" i="1" s="1"/>
  <c r="AM7" i="1"/>
  <c r="AN7" i="1" s="1"/>
  <c r="AX7" i="1" s="1"/>
  <c r="AM64" i="1"/>
  <c r="AN64" i="1" s="1"/>
  <c r="AX64" i="1" s="1"/>
  <c r="AM42" i="1"/>
  <c r="AN42" i="1" s="1"/>
  <c r="AX42" i="1" s="1"/>
  <c r="AM68" i="1"/>
  <c r="AN68" i="1" s="1"/>
  <c r="AX68" i="1" s="1"/>
  <c r="AM162" i="1"/>
  <c r="AN162" i="1" s="1"/>
  <c r="AX162" i="1" s="1"/>
  <c r="AM84" i="1"/>
  <c r="AN84" i="1" s="1"/>
  <c r="AX84" i="1" s="1"/>
  <c r="AM58" i="1"/>
  <c r="AN58" i="1" s="1"/>
  <c r="AX58" i="1" s="1"/>
  <c r="AM71" i="1"/>
  <c r="AN71" i="1" s="1"/>
  <c r="AX71" i="1" s="1"/>
  <c r="AM104" i="1"/>
  <c r="AN104" i="1" s="1"/>
  <c r="AX104" i="1" s="1"/>
  <c r="AM112" i="1"/>
  <c r="AN112" i="1" s="1"/>
  <c r="AX112" i="1" s="1"/>
  <c r="AM102" i="1"/>
  <c r="AN102" i="1" s="1"/>
  <c r="AX102" i="1" s="1"/>
  <c r="AM123" i="1"/>
  <c r="AN123" i="1" s="1"/>
  <c r="AX123" i="1" s="1"/>
  <c r="AM51" i="1"/>
  <c r="AN51" i="1" s="1"/>
  <c r="AX51" i="1" s="1"/>
  <c r="AM107" i="1"/>
  <c r="AN107" i="1" s="1"/>
  <c r="AX107" i="1" s="1"/>
  <c r="AM165" i="1"/>
  <c r="AN165" i="1" s="1"/>
  <c r="AX165" i="1" s="1"/>
  <c r="AM48" i="1"/>
  <c r="AN48" i="1" s="1"/>
  <c r="AX48" i="1" s="1"/>
  <c r="AM13" i="1"/>
  <c r="AN13" i="1" s="1"/>
  <c r="AX13" i="1" s="1"/>
  <c r="AM143" i="1"/>
  <c r="AN143" i="1" s="1"/>
  <c r="AX143" i="1" s="1"/>
  <c r="AM139" i="1"/>
  <c r="AN139" i="1" s="1"/>
  <c r="AX139" i="1" s="1"/>
  <c r="AM75" i="1"/>
  <c r="AN75" i="1" s="1"/>
  <c r="AX75" i="1" s="1"/>
  <c r="AM167" i="1"/>
  <c r="AN167" i="1" s="1"/>
  <c r="AX167" i="1" s="1"/>
  <c r="AM19" i="1"/>
  <c r="AN19" i="1" s="1"/>
  <c r="AX19" i="1" s="1"/>
  <c r="AM158" i="1"/>
  <c r="AN158" i="1" s="1"/>
  <c r="AX158" i="1" s="1"/>
  <c r="AM166" i="1"/>
  <c r="AN166" i="1" s="1"/>
  <c r="AX166" i="1" s="1"/>
  <c r="AM138" i="1"/>
  <c r="AN138" i="1" s="1"/>
  <c r="AX138" i="1" s="1"/>
  <c r="AM27" i="1"/>
  <c r="AN27" i="1" s="1"/>
  <c r="AX27" i="1" s="1"/>
  <c r="AM21" i="1"/>
  <c r="AN21" i="1" s="1"/>
  <c r="AX21" i="1" s="1"/>
  <c r="AM121" i="1"/>
  <c r="AN121" i="1" s="1"/>
  <c r="AX121" i="1" s="1"/>
  <c r="AM82" i="1"/>
  <c r="AN82" i="1" s="1"/>
  <c r="AX82" i="1" s="1"/>
  <c r="AM53" i="1"/>
  <c r="AN53" i="1" s="1"/>
  <c r="AX53" i="1" s="1"/>
  <c r="AM93" i="1"/>
  <c r="AN93" i="1" s="1"/>
  <c r="AX93" i="1" s="1"/>
  <c r="AM25" i="1"/>
  <c r="AN25" i="1" s="1"/>
  <c r="AX25" i="1" s="1"/>
  <c r="AM6" i="1"/>
  <c r="AN6" i="1" s="1"/>
  <c r="AX6" i="1" s="1"/>
  <c r="AM14" i="1"/>
  <c r="AN14" i="1" s="1"/>
  <c r="AX14" i="1" s="1"/>
  <c r="AI24" i="1" l="1"/>
  <c r="AI95" i="1"/>
  <c r="AI61" i="1"/>
  <c r="AI125" i="1"/>
  <c r="AI137" i="1"/>
  <c r="AI55" i="1"/>
  <c r="AI110" i="1"/>
  <c r="AI129" i="1"/>
  <c r="AI138" i="1"/>
  <c r="AI85" i="1"/>
  <c r="AI146" i="1"/>
  <c r="AI105" i="1"/>
  <c r="AI58" i="1"/>
  <c r="AI65" i="1"/>
  <c r="AI153" i="1"/>
  <c r="AI8" i="1"/>
  <c r="AI93" i="1"/>
  <c r="AI139" i="1"/>
  <c r="AI99" i="1"/>
  <c r="AI104" i="1"/>
  <c r="AI135" i="1"/>
  <c r="AI49" i="1"/>
  <c r="AI10" i="1"/>
  <c r="AI107" i="1"/>
  <c r="AI18" i="1"/>
  <c r="AI118" i="1"/>
  <c r="AI152" i="1"/>
  <c r="AI72" i="1"/>
  <c r="AI143" i="1"/>
  <c r="AI50" i="1"/>
  <c r="AI84" i="1"/>
  <c r="AI117" i="1"/>
  <c r="AI111" i="1"/>
  <c r="AI46" i="1"/>
  <c r="AI108" i="1"/>
  <c r="AI161" i="1"/>
  <c r="AI22" i="1"/>
  <c r="AI11" i="1"/>
  <c r="AI14" i="1"/>
  <c r="AI144" i="1"/>
  <c r="AI82" i="1"/>
  <c r="AI17" i="1"/>
  <c r="AI42" i="1"/>
  <c r="AI120" i="1"/>
  <c r="AI140" i="1"/>
  <c r="AI112" i="1"/>
  <c r="AI66" i="1"/>
  <c r="AI29" i="1"/>
  <c r="AI35" i="1"/>
  <c r="AI90" i="1"/>
  <c r="AI64" i="1"/>
  <c r="AI53" i="1"/>
  <c r="AI149" i="1"/>
  <c r="AI86" i="1"/>
  <c r="AI159" i="1"/>
  <c r="AI7" i="1"/>
  <c r="AI3" i="1"/>
  <c r="AI12" i="1"/>
  <c r="AI79" i="1"/>
  <c r="AI83" i="1"/>
  <c r="AI77" i="1"/>
  <c r="AI101" i="1"/>
  <c r="AI48" i="1"/>
  <c r="AI147" i="1"/>
  <c r="AI100" i="1"/>
  <c r="AI20" i="1"/>
  <c r="AI28" i="1"/>
  <c r="AI73" i="1"/>
  <c r="AI23" i="1"/>
  <c r="AI21" i="1"/>
  <c r="AI150" i="1"/>
  <c r="AI126" i="1"/>
  <c r="AI81" i="1"/>
  <c r="AI13" i="1"/>
  <c r="AI158" i="1"/>
  <c r="AI121" i="1"/>
  <c r="AI4" i="1"/>
  <c r="AI45" i="1"/>
  <c r="AI96" i="1"/>
  <c r="AI148" i="1"/>
  <c r="AI67" i="1"/>
  <c r="AI94" i="1"/>
  <c r="AI127" i="1"/>
  <c r="AI165" i="1"/>
  <c r="AI39" i="1"/>
  <c r="AI74" i="1"/>
  <c r="AI102" i="1"/>
  <c r="AI30" i="1"/>
  <c r="AI63" i="1"/>
  <c r="AI123" i="1"/>
  <c r="AI34" i="1"/>
  <c r="AI130" i="1"/>
  <c r="AI56" i="1"/>
  <c r="AI114" i="1"/>
  <c r="AI38" i="1"/>
  <c r="AI75" i="1"/>
  <c r="AI164" i="1"/>
  <c r="AI91" i="1"/>
  <c r="AI113" i="1"/>
  <c r="AI33" i="1"/>
  <c r="AI128" i="1"/>
  <c r="AI5" i="1"/>
  <c r="AI32" i="1"/>
  <c r="AI166" i="1"/>
  <c r="AI68" i="1"/>
  <c r="AI44" i="1"/>
  <c r="AI89" i="1"/>
  <c r="AI160" i="1"/>
  <c r="AI6" i="1"/>
  <c r="AI76" i="1"/>
  <c r="AI122" i="1"/>
  <c r="AI43" i="1"/>
  <c r="AI154" i="1"/>
  <c r="AI16" i="1"/>
  <c r="AI145" i="1"/>
  <c r="AI119" i="1"/>
  <c r="AI80" i="1"/>
  <c r="AI54" i="1"/>
  <c r="AI97" i="1"/>
  <c r="AI133" i="1"/>
  <c r="AI167" i="1"/>
  <c r="AI115" i="1"/>
  <c r="AI98" i="1"/>
  <c r="AI116" i="1"/>
  <c r="AI106" i="1"/>
  <c r="AI151" i="1"/>
  <c r="AI15" i="1"/>
  <c r="AI36" i="1"/>
  <c r="AI87" i="1"/>
  <c r="AI62" i="1"/>
  <c r="AI9" i="1"/>
  <c r="AI47" i="1"/>
  <c r="AI78" i="1"/>
  <c r="AI31" i="1"/>
  <c r="AI19" i="1"/>
  <c r="AI71" i="1"/>
  <c r="AI59" i="1"/>
  <c r="AI25" i="1"/>
  <c r="AI51" i="1"/>
  <c r="AI52" i="1"/>
  <c r="AI41" i="1"/>
  <c r="AI142" i="1"/>
  <c r="AI92" i="1"/>
  <c r="AI141" i="1"/>
  <c r="AI132" i="1"/>
  <c r="AI131" i="1"/>
  <c r="AI109" i="1"/>
  <c r="BL23" i="1"/>
  <c r="AU54" i="1" s="1"/>
  <c r="AV54" i="1" s="1"/>
  <c r="AY54" i="1" s="1"/>
  <c r="BL9" i="1"/>
  <c r="BL10" i="1"/>
  <c r="BL18" i="1"/>
  <c r="BL19" i="1"/>
  <c r="BL15" i="1"/>
  <c r="BL16" i="1"/>
  <c r="BL12" i="1"/>
  <c r="BL13" i="1"/>
  <c r="BF16" i="1" l="1"/>
  <c r="BF30" i="1"/>
  <c r="BF15" i="1"/>
  <c r="BF28" i="1"/>
  <c r="BF25" i="1"/>
  <c r="BF18" i="1"/>
  <c r="BF27" i="1"/>
  <c r="BF19" i="1"/>
  <c r="BF21" i="1"/>
  <c r="BF24" i="1"/>
  <c r="BF22" i="1"/>
  <c r="AU11" i="1"/>
  <c r="AV11" i="1" s="1"/>
  <c r="AY11" i="1" s="1"/>
  <c r="AU67" i="1"/>
  <c r="AV67" i="1" s="1"/>
  <c r="AY67" i="1" s="1"/>
  <c r="AU136" i="1"/>
  <c r="AV136" i="1" s="1"/>
  <c r="AY136" i="1" s="1"/>
  <c r="AU22" i="1"/>
  <c r="AV22" i="1" s="1"/>
  <c r="AY22" i="1" s="1"/>
  <c r="AU158" i="1"/>
  <c r="AV158" i="1" s="1"/>
  <c r="AY158" i="1" s="1"/>
  <c r="AU102" i="1"/>
  <c r="AV102" i="1" s="1"/>
  <c r="AY102" i="1" s="1"/>
  <c r="AU152" i="1"/>
  <c r="AV152" i="1" s="1"/>
  <c r="AY152" i="1" s="1"/>
  <c r="AU6" i="1"/>
  <c r="AV6" i="1" s="1"/>
  <c r="AY6" i="1" s="1"/>
  <c r="AU77" i="1"/>
  <c r="AV77" i="1" s="1"/>
  <c r="AY77" i="1" s="1"/>
  <c r="AU29" i="1"/>
  <c r="AV29" i="1" s="1"/>
  <c r="AY29" i="1" s="1"/>
  <c r="AU80" i="1"/>
  <c r="AV80" i="1" s="1"/>
  <c r="AY80" i="1" s="1"/>
  <c r="AU141" i="1"/>
  <c r="AV141" i="1" s="1"/>
  <c r="AY141" i="1" s="1"/>
  <c r="AU9" i="1"/>
  <c r="AV9" i="1" s="1"/>
  <c r="AY9" i="1" s="1"/>
  <c r="AU162" i="1"/>
  <c r="AV162" i="1" s="1"/>
  <c r="AY162" i="1" s="1"/>
  <c r="AU61" i="1"/>
  <c r="AV61" i="1" s="1"/>
  <c r="AY61" i="1" s="1"/>
  <c r="AU121" i="1"/>
  <c r="AV121" i="1" s="1"/>
  <c r="AY121" i="1" s="1"/>
  <c r="AU85" i="1"/>
  <c r="AV85" i="1" s="1"/>
  <c r="AY85" i="1" s="1"/>
  <c r="AU89" i="1"/>
  <c r="AV89" i="1" s="1"/>
  <c r="AY89" i="1" s="1"/>
  <c r="AU44" i="1"/>
  <c r="AV44" i="1" s="1"/>
  <c r="AY44" i="1" s="1"/>
  <c r="AU72" i="1"/>
  <c r="AV72" i="1" s="1"/>
  <c r="AY72" i="1" s="1"/>
  <c r="AU148" i="1"/>
  <c r="AV148" i="1" s="1"/>
  <c r="AY148" i="1" s="1"/>
  <c r="AU131" i="1"/>
  <c r="AV131" i="1" s="1"/>
  <c r="AY131" i="1" s="1"/>
  <c r="AU118" i="1"/>
  <c r="AV118" i="1" s="1"/>
  <c r="AY118" i="1" s="1"/>
  <c r="AU46" i="1"/>
  <c r="AV46" i="1" s="1"/>
  <c r="AY46" i="1" s="1"/>
  <c r="AU109" i="1"/>
  <c r="AV109" i="1" s="1"/>
  <c r="AY109" i="1" s="1"/>
  <c r="AU48" i="1"/>
  <c r="AV48" i="1" s="1"/>
  <c r="AY48" i="1" s="1"/>
  <c r="AU165" i="1"/>
  <c r="AV165" i="1" s="1"/>
  <c r="AY165" i="1" s="1"/>
  <c r="AU90" i="1"/>
  <c r="AV90" i="1" s="1"/>
  <c r="AY90" i="1" s="1"/>
  <c r="AU37" i="1"/>
  <c r="AV37" i="1" s="1"/>
  <c r="AY37" i="1" s="1"/>
  <c r="AU124" i="1"/>
  <c r="AV124" i="1" s="1"/>
  <c r="AY124" i="1" s="1"/>
  <c r="AU97" i="1"/>
  <c r="AV97" i="1" s="1"/>
  <c r="AY97" i="1" s="1"/>
  <c r="AU16" i="1"/>
  <c r="AV16" i="1" s="1"/>
  <c r="AY16" i="1" s="1"/>
  <c r="BL14" i="1"/>
  <c r="AU41" i="1" s="1"/>
  <c r="AV41" i="1" s="1"/>
  <c r="AY41" i="1" s="1"/>
  <c r="BL17" i="1"/>
  <c r="AU156" i="1" s="1"/>
  <c r="AV156" i="1" s="1"/>
  <c r="AY156" i="1" s="1"/>
  <c r="BL11" i="1"/>
  <c r="AU129" i="1" s="1"/>
  <c r="AV129" i="1" s="1"/>
  <c r="AY129" i="1" s="1"/>
  <c r="BL20" i="1"/>
  <c r="AU15" i="1" s="1"/>
  <c r="AV15" i="1" s="1"/>
  <c r="AY15" i="1" s="1"/>
  <c r="BF17" i="1" l="1"/>
  <c r="AJ51" i="1" s="1"/>
  <c r="AK51" i="1" s="1"/>
  <c r="AW51" i="1" s="1"/>
  <c r="BF29" i="1"/>
  <c r="AJ80" i="1" s="1"/>
  <c r="AK80" i="1" s="1"/>
  <c r="AW80" i="1" s="1"/>
  <c r="BF20" i="1"/>
  <c r="AJ167" i="1" s="1"/>
  <c r="AK167" i="1" s="1"/>
  <c r="AW167" i="1" s="1"/>
  <c r="BF26" i="1"/>
  <c r="AJ154" i="1" s="1"/>
  <c r="AK154" i="1" s="1"/>
  <c r="AW154" i="1" s="1"/>
  <c r="BF23" i="1"/>
  <c r="AJ27" i="1" s="1"/>
  <c r="AK27" i="1" s="1"/>
  <c r="AW27" i="1" s="1"/>
  <c r="AU42" i="1"/>
  <c r="AV42" i="1" s="1"/>
  <c r="AY42" i="1" s="1"/>
  <c r="AU68" i="1"/>
  <c r="AV68" i="1" s="1"/>
  <c r="AY68" i="1" s="1"/>
  <c r="AU5" i="1"/>
  <c r="AV5" i="1" s="1"/>
  <c r="AY5" i="1" s="1"/>
  <c r="AU93" i="1"/>
  <c r="AV93" i="1" s="1"/>
  <c r="AY93" i="1" s="1"/>
  <c r="AU30" i="1"/>
  <c r="AV30" i="1" s="1"/>
  <c r="AY30" i="1" s="1"/>
  <c r="AU110" i="1"/>
  <c r="AV110" i="1" s="1"/>
  <c r="AY110" i="1" s="1"/>
  <c r="AU70" i="1"/>
  <c r="AV70" i="1" s="1"/>
  <c r="AY70" i="1" s="1"/>
  <c r="AU134" i="1"/>
  <c r="AV134" i="1" s="1"/>
  <c r="AY134" i="1" s="1"/>
  <c r="AU81" i="1"/>
  <c r="AV81" i="1" s="1"/>
  <c r="AY81" i="1" s="1"/>
  <c r="AU12" i="1"/>
  <c r="AV12" i="1" s="1"/>
  <c r="AY12" i="1" s="1"/>
  <c r="AU122" i="1"/>
  <c r="AV122" i="1" s="1"/>
  <c r="AY122" i="1" s="1"/>
  <c r="AU35" i="1"/>
  <c r="AV35" i="1" s="1"/>
  <c r="AY35" i="1" s="1"/>
  <c r="AU107" i="1"/>
  <c r="AV107" i="1" s="1"/>
  <c r="AY107" i="1" s="1"/>
  <c r="AU51" i="1"/>
  <c r="AV51" i="1" s="1"/>
  <c r="AY51" i="1" s="1"/>
  <c r="AU86" i="1"/>
  <c r="AV86" i="1" s="1"/>
  <c r="AY86" i="1" s="1"/>
  <c r="AU143" i="1"/>
  <c r="AV143" i="1" s="1"/>
  <c r="AY143" i="1" s="1"/>
  <c r="AU105" i="1"/>
  <c r="AV105" i="1" s="1"/>
  <c r="AY105" i="1" s="1"/>
  <c r="AU24" i="1"/>
  <c r="AV24" i="1" s="1"/>
  <c r="AY24" i="1" s="1"/>
  <c r="AU19" i="1"/>
  <c r="AV19" i="1" s="1"/>
  <c r="AY19" i="1" s="1"/>
  <c r="AU36" i="1"/>
  <c r="AV36" i="1" s="1"/>
  <c r="AY36" i="1" s="1"/>
  <c r="AU75" i="1"/>
  <c r="AV75" i="1" s="1"/>
  <c r="AY75" i="1" s="1"/>
  <c r="AU157" i="1"/>
  <c r="AV157" i="1" s="1"/>
  <c r="AY157" i="1" s="1"/>
  <c r="AU160" i="1"/>
  <c r="AV160" i="1" s="1"/>
  <c r="AY160" i="1" s="1"/>
  <c r="AU114" i="1"/>
  <c r="AV114" i="1" s="1"/>
  <c r="AY114" i="1" s="1"/>
  <c r="AU56" i="1"/>
  <c r="AV56" i="1" s="1"/>
  <c r="AY56" i="1" s="1"/>
  <c r="AU125" i="1"/>
  <c r="AV125" i="1" s="1"/>
  <c r="AY125" i="1" s="1"/>
  <c r="AU57" i="1"/>
  <c r="AV57" i="1" s="1"/>
  <c r="AY57" i="1" s="1"/>
  <c r="AU144" i="1"/>
  <c r="AV144" i="1" s="1"/>
  <c r="AY144" i="1" s="1"/>
  <c r="AU149" i="1"/>
  <c r="AV149" i="1" s="1"/>
  <c r="AY149" i="1" s="1"/>
  <c r="AU99" i="1"/>
  <c r="AV99" i="1" s="1"/>
  <c r="AY99" i="1" s="1"/>
  <c r="AU100" i="1"/>
  <c r="AV100" i="1" s="1"/>
  <c r="AY100" i="1" s="1"/>
  <c r="AU138" i="1"/>
  <c r="AV138" i="1" s="1"/>
  <c r="AY138" i="1" s="1"/>
  <c r="AU34" i="1"/>
  <c r="AV34" i="1" s="1"/>
  <c r="AY34" i="1" s="1"/>
  <c r="AU7" i="1"/>
  <c r="AV7" i="1" s="1"/>
  <c r="AY7" i="1" s="1"/>
  <c r="AU91" i="1"/>
  <c r="AV91" i="1" s="1"/>
  <c r="AY91" i="1" s="1"/>
  <c r="AU150" i="1"/>
  <c r="AV150" i="1" s="1"/>
  <c r="AY150" i="1" s="1"/>
  <c r="AU17" i="1"/>
  <c r="AV17" i="1" s="1"/>
  <c r="AY17" i="1" s="1"/>
  <c r="AU49" i="1"/>
  <c r="AV49" i="1" s="1"/>
  <c r="AY49" i="1" s="1"/>
  <c r="AU64" i="1"/>
  <c r="AV64" i="1" s="1"/>
  <c r="AY64" i="1" s="1"/>
  <c r="AU59" i="1"/>
  <c r="AV59" i="1" s="1"/>
  <c r="AY59" i="1" s="1"/>
  <c r="AU4" i="1"/>
  <c r="AV4" i="1" s="1"/>
  <c r="AY4" i="1" s="1"/>
  <c r="AU127" i="1"/>
  <c r="AV127" i="1" s="1"/>
  <c r="AY127" i="1" s="1"/>
  <c r="AU25" i="1"/>
  <c r="AV25" i="1" s="1"/>
  <c r="AY25" i="1" s="1"/>
  <c r="AU133" i="1"/>
  <c r="AV133" i="1" s="1"/>
  <c r="AY133" i="1" s="1"/>
  <c r="AU69" i="1"/>
  <c r="AV69" i="1" s="1"/>
  <c r="AY69" i="1" s="1"/>
  <c r="AU87" i="1"/>
  <c r="AV87" i="1" s="1"/>
  <c r="AY87" i="1" s="1"/>
  <c r="AU21" i="1"/>
  <c r="AV21" i="1" s="1"/>
  <c r="AY21" i="1" s="1"/>
  <c r="AU159" i="1"/>
  <c r="AV159" i="1" s="1"/>
  <c r="AY159" i="1" s="1"/>
  <c r="AU27" i="1"/>
  <c r="AV27" i="1" s="1"/>
  <c r="AY27" i="1" s="1"/>
  <c r="AU140" i="1"/>
  <c r="AV140" i="1" s="1"/>
  <c r="AY140" i="1" s="1"/>
  <c r="AU18" i="1"/>
  <c r="AV18" i="1" s="1"/>
  <c r="AY18" i="1" s="1"/>
  <c r="AU135" i="1"/>
  <c r="AV135" i="1" s="1"/>
  <c r="AY135" i="1" s="1"/>
  <c r="AU120" i="1"/>
  <c r="AV120" i="1" s="1"/>
  <c r="AY120" i="1" s="1"/>
  <c r="AU33" i="1"/>
  <c r="AV33" i="1" s="1"/>
  <c r="AY33" i="1" s="1"/>
  <c r="AU147" i="1"/>
  <c r="AV147" i="1" s="1"/>
  <c r="AY147" i="1" s="1"/>
  <c r="AU115" i="1"/>
  <c r="AV115" i="1" s="1"/>
  <c r="AY115" i="1" s="1"/>
  <c r="AU130" i="1"/>
  <c r="AV130" i="1" s="1"/>
  <c r="AY130" i="1" s="1"/>
  <c r="AU53" i="1"/>
  <c r="AV53" i="1" s="1"/>
  <c r="AY53" i="1" s="1"/>
  <c r="AU103" i="1"/>
  <c r="AV103" i="1" s="1"/>
  <c r="AY103" i="1" s="1"/>
  <c r="AU10" i="1"/>
  <c r="AV10" i="1" s="1"/>
  <c r="AY10" i="1" s="1"/>
  <c r="AU14" i="1"/>
  <c r="AV14" i="1" s="1"/>
  <c r="AY14" i="1" s="1"/>
  <c r="AU58" i="1"/>
  <c r="AV58" i="1" s="1"/>
  <c r="AY58" i="1" s="1"/>
  <c r="AU96" i="1"/>
  <c r="AV96" i="1" s="1"/>
  <c r="AY96" i="1" s="1"/>
  <c r="AU139" i="1"/>
  <c r="AV139" i="1" s="1"/>
  <c r="AY139" i="1" s="1"/>
  <c r="AU43" i="1"/>
  <c r="AV43" i="1" s="1"/>
  <c r="AY43" i="1" s="1"/>
  <c r="AU74" i="1"/>
  <c r="AV74" i="1" s="1"/>
  <c r="AY74" i="1" s="1"/>
  <c r="AU45" i="1"/>
  <c r="AV45" i="1" s="1"/>
  <c r="AY45" i="1" s="1"/>
  <c r="AU55" i="1"/>
  <c r="AV55" i="1" s="1"/>
  <c r="AY55" i="1" s="1"/>
  <c r="AU76" i="1"/>
  <c r="AV76" i="1" s="1"/>
  <c r="AY76" i="1" s="1"/>
  <c r="AU83" i="1"/>
  <c r="AV83" i="1" s="1"/>
  <c r="AY83" i="1" s="1"/>
  <c r="AU111" i="1"/>
  <c r="AV111" i="1" s="1"/>
  <c r="AY111" i="1" s="1"/>
  <c r="AU94" i="1"/>
  <c r="AV94" i="1" s="1"/>
  <c r="AY94" i="1" s="1"/>
  <c r="AU71" i="1"/>
  <c r="AV71" i="1" s="1"/>
  <c r="AY71" i="1" s="1"/>
  <c r="AU31" i="1"/>
  <c r="AV31" i="1" s="1"/>
  <c r="AY31" i="1" s="1"/>
  <c r="AU88" i="1"/>
  <c r="AV88" i="1" s="1"/>
  <c r="AY88" i="1" s="1"/>
  <c r="AU137" i="1"/>
  <c r="AV137" i="1" s="1"/>
  <c r="AY137" i="1" s="1"/>
  <c r="AU116" i="1"/>
  <c r="AV116" i="1" s="1"/>
  <c r="AY116" i="1" s="1"/>
  <c r="AU153" i="1"/>
  <c r="AV153" i="1" s="1"/>
  <c r="AY153" i="1" s="1"/>
  <c r="AU50" i="1"/>
  <c r="AV50" i="1" s="1"/>
  <c r="AY50" i="1" s="1"/>
  <c r="AU62" i="1"/>
  <c r="AV62" i="1" s="1"/>
  <c r="AY62" i="1" s="1"/>
  <c r="AU166" i="1"/>
  <c r="AV166" i="1" s="1"/>
  <c r="AY166" i="1" s="1"/>
  <c r="AU20" i="1"/>
  <c r="AV20" i="1" s="1"/>
  <c r="AY20" i="1" s="1"/>
  <c r="AU167" i="1"/>
  <c r="AV167" i="1" s="1"/>
  <c r="AY167" i="1" s="1"/>
  <c r="AU38" i="1"/>
  <c r="AV38" i="1" s="1"/>
  <c r="AY38" i="1" s="1"/>
  <c r="AU47" i="1"/>
  <c r="AV47" i="1" s="1"/>
  <c r="AY47" i="1" s="1"/>
  <c r="AU26" i="1"/>
  <c r="AV26" i="1" s="1"/>
  <c r="AY26" i="1" s="1"/>
  <c r="AU98" i="1"/>
  <c r="AV98" i="1" s="1"/>
  <c r="AY98" i="1" s="1"/>
  <c r="AU163" i="1"/>
  <c r="AV163" i="1" s="1"/>
  <c r="AY163" i="1" s="1"/>
  <c r="AU65" i="1"/>
  <c r="AV65" i="1" s="1"/>
  <c r="AY65" i="1" s="1"/>
  <c r="AU106" i="1"/>
  <c r="AV106" i="1" s="1"/>
  <c r="AY106" i="1" s="1"/>
  <c r="AU146" i="1"/>
  <c r="AV146" i="1" s="1"/>
  <c r="AY146" i="1" s="1"/>
  <c r="AU151" i="1"/>
  <c r="AV151" i="1" s="1"/>
  <c r="AY151" i="1" s="1"/>
  <c r="AU108" i="1"/>
  <c r="AV108" i="1" s="1"/>
  <c r="AY108" i="1" s="1"/>
  <c r="AU117" i="1"/>
  <c r="AV117" i="1" s="1"/>
  <c r="AY117" i="1" s="1"/>
  <c r="AU123" i="1"/>
  <c r="AV123" i="1" s="1"/>
  <c r="AY123" i="1" s="1"/>
  <c r="AU39" i="1"/>
  <c r="AV39" i="1" s="1"/>
  <c r="AY39" i="1" s="1"/>
  <c r="AU79" i="1"/>
  <c r="AV79" i="1" s="1"/>
  <c r="AY79" i="1" s="1"/>
  <c r="AU32" i="1"/>
  <c r="AV32" i="1" s="1"/>
  <c r="AY32" i="1" s="1"/>
  <c r="AU155" i="1"/>
  <c r="AV155" i="1" s="1"/>
  <c r="AY155" i="1" s="1"/>
  <c r="AU13" i="1"/>
  <c r="AV13" i="1" s="1"/>
  <c r="AY13" i="1" s="1"/>
  <c r="AU126" i="1"/>
  <c r="AV126" i="1" s="1"/>
  <c r="AY126" i="1" s="1"/>
  <c r="AU92" i="1"/>
  <c r="AV92" i="1" s="1"/>
  <c r="AY92" i="1" s="1"/>
  <c r="AU28" i="1"/>
  <c r="AV28" i="1" s="1"/>
  <c r="AY28" i="1" s="1"/>
  <c r="AU112" i="1"/>
  <c r="AV112" i="1" s="1"/>
  <c r="AY112" i="1" s="1"/>
  <c r="AU3" i="1"/>
  <c r="AV3" i="1" s="1"/>
  <c r="AY3" i="1" s="1"/>
  <c r="AU95" i="1"/>
  <c r="AV95" i="1" s="1"/>
  <c r="AY95" i="1" s="1"/>
  <c r="AU40" i="1"/>
  <c r="AV40" i="1" s="1"/>
  <c r="AY40" i="1" s="1"/>
  <c r="AU63" i="1"/>
  <c r="AV63" i="1" s="1"/>
  <c r="AY63" i="1" s="1"/>
  <c r="AU52" i="1"/>
  <c r="AV52" i="1" s="1"/>
  <c r="AY52" i="1" s="1"/>
  <c r="AU104" i="1"/>
  <c r="AV104" i="1" s="1"/>
  <c r="AY104" i="1" s="1"/>
  <c r="AU8" i="1"/>
  <c r="AV8" i="1" s="1"/>
  <c r="AY8" i="1" s="1"/>
  <c r="AU145" i="1"/>
  <c r="AV145" i="1" s="1"/>
  <c r="AY145" i="1" s="1"/>
  <c r="AU164" i="1"/>
  <c r="AV164" i="1" s="1"/>
  <c r="AY164" i="1" s="1"/>
  <c r="AU66" i="1"/>
  <c r="AV66" i="1" s="1"/>
  <c r="AY66" i="1" s="1"/>
  <c r="AU161" i="1"/>
  <c r="AV161" i="1" s="1"/>
  <c r="AY161" i="1" s="1"/>
  <c r="AU23" i="1"/>
  <c r="AV23" i="1" s="1"/>
  <c r="AY23" i="1" s="1"/>
  <c r="AU78" i="1"/>
  <c r="AV78" i="1" s="1"/>
  <c r="AY78" i="1" s="1"/>
  <c r="AU73" i="1"/>
  <c r="AV73" i="1" s="1"/>
  <c r="AY73" i="1" s="1"/>
  <c r="AU101" i="1"/>
  <c r="AV101" i="1" s="1"/>
  <c r="AY101" i="1" s="1"/>
  <c r="AU60" i="1"/>
  <c r="AV60" i="1" s="1"/>
  <c r="AY60" i="1" s="1"/>
  <c r="AU82" i="1"/>
  <c r="AV82" i="1" s="1"/>
  <c r="AY82" i="1" s="1"/>
  <c r="AU132" i="1"/>
  <c r="AV132" i="1" s="1"/>
  <c r="AY132" i="1" s="1"/>
  <c r="AU142" i="1"/>
  <c r="AV142" i="1" s="1"/>
  <c r="AY142" i="1" s="1"/>
  <c r="AU128" i="1"/>
  <c r="AV128" i="1" s="1"/>
  <c r="AY128" i="1" s="1"/>
  <c r="AU119" i="1"/>
  <c r="AV119" i="1" s="1"/>
  <c r="AY119" i="1" s="1"/>
  <c r="AU113" i="1"/>
  <c r="AV113" i="1" s="1"/>
  <c r="AY113" i="1" s="1"/>
  <c r="AU84" i="1"/>
  <c r="AV84" i="1" s="1"/>
  <c r="AY84" i="1" s="1"/>
  <c r="AU154" i="1"/>
  <c r="AV154" i="1" s="1"/>
  <c r="AY154" i="1" s="1"/>
  <c r="AJ135" i="1" l="1"/>
  <c r="AK135" i="1" s="1"/>
  <c r="AW135" i="1" s="1"/>
  <c r="AJ155" i="1"/>
  <c r="AK155" i="1" s="1"/>
  <c r="AW155" i="1" s="1"/>
  <c r="AJ114" i="1"/>
  <c r="AK114" i="1" s="1"/>
  <c r="AW114" i="1" s="1"/>
  <c r="AJ134" i="1"/>
  <c r="AK134" i="1" s="1"/>
  <c r="AW134" i="1" s="1"/>
  <c r="AJ105" i="1"/>
  <c r="AK105" i="1" s="1"/>
  <c r="AW105" i="1" s="1"/>
  <c r="AJ24" i="1"/>
  <c r="AK24" i="1" s="1"/>
  <c r="AW24" i="1" s="1"/>
  <c r="AJ125" i="1"/>
  <c r="AK125" i="1" s="1"/>
  <c r="AW125" i="1" s="1"/>
  <c r="AJ56" i="1"/>
  <c r="AK56" i="1" s="1"/>
  <c r="AW56" i="1" s="1"/>
  <c r="AJ28" i="1"/>
  <c r="AK28" i="1" s="1"/>
  <c r="AW28" i="1" s="1"/>
  <c r="AJ140" i="1"/>
  <c r="AK140" i="1" s="1"/>
  <c r="AW140" i="1" s="1"/>
  <c r="AJ130" i="1"/>
  <c r="AK130" i="1" s="1"/>
  <c r="AW130" i="1" s="1"/>
  <c r="AJ39" i="1"/>
  <c r="AK39" i="1" s="1"/>
  <c r="AW39" i="1" s="1"/>
  <c r="AJ146" i="1"/>
  <c r="AK146" i="1" s="1"/>
  <c r="AW146" i="1" s="1"/>
  <c r="AJ88" i="1"/>
  <c r="AK88" i="1" s="1"/>
  <c r="AW88" i="1" s="1"/>
  <c r="AJ55" i="1"/>
  <c r="AK55" i="1" s="1"/>
  <c r="AW55" i="1" s="1"/>
  <c r="AJ163" i="1"/>
  <c r="AK163" i="1" s="1"/>
  <c r="AW163" i="1" s="1"/>
  <c r="AJ79" i="1"/>
  <c r="AK79" i="1" s="1"/>
  <c r="AW79" i="1" s="1"/>
  <c r="AJ144" i="1"/>
  <c r="AK144" i="1" s="1"/>
  <c r="AW144" i="1" s="1"/>
  <c r="AJ143" i="1"/>
  <c r="AK143" i="1" s="1"/>
  <c r="AW143" i="1" s="1"/>
  <c r="AJ70" i="1"/>
  <c r="AK70" i="1" s="1"/>
  <c r="AW70" i="1" s="1"/>
  <c r="AJ57" i="1"/>
  <c r="AK57" i="1" s="1"/>
  <c r="AW57" i="1" s="1"/>
  <c r="AJ19" i="1"/>
  <c r="AK19" i="1" s="1"/>
  <c r="AW19" i="1" s="1"/>
  <c r="AJ129" i="1"/>
  <c r="AK129" i="1" s="1"/>
  <c r="AW129" i="1" s="1"/>
  <c r="AJ123" i="1"/>
  <c r="AK123" i="1" s="1"/>
  <c r="AW123" i="1" s="1"/>
  <c r="AJ3" i="1"/>
  <c r="AK3" i="1" s="1"/>
  <c r="AW3" i="1" s="1"/>
  <c r="AJ12" i="1"/>
  <c r="AK12" i="1" s="1"/>
  <c r="AW12" i="1" s="1"/>
  <c r="AJ93" i="1"/>
  <c r="AK93" i="1" s="1"/>
  <c r="AW93" i="1" s="1"/>
  <c r="AJ110" i="1"/>
  <c r="AK110" i="1" s="1"/>
  <c r="AW110" i="1" s="1"/>
  <c r="AJ149" i="1"/>
  <c r="AK149" i="1" s="1"/>
  <c r="AW149" i="1" s="1"/>
  <c r="AJ68" i="1"/>
  <c r="AK68" i="1" s="1"/>
  <c r="AW68" i="1" s="1"/>
  <c r="AJ58" i="1"/>
  <c r="AK58" i="1" s="1"/>
  <c r="AW58" i="1" s="1"/>
  <c r="AJ75" i="1"/>
  <c r="AK75" i="1" s="1"/>
  <c r="AW75" i="1" s="1"/>
  <c r="AJ99" i="1"/>
  <c r="AK99" i="1" s="1"/>
  <c r="AW99" i="1" s="1"/>
  <c r="AJ41" i="1"/>
  <c r="AK41" i="1" s="1"/>
  <c r="AW41" i="1" s="1"/>
  <c r="AJ126" i="1"/>
  <c r="AK126" i="1" s="1"/>
  <c r="AW126" i="1" s="1"/>
  <c r="AJ20" i="1"/>
  <c r="AK20" i="1" s="1"/>
  <c r="AW20" i="1" s="1"/>
  <c r="AJ157" i="1"/>
  <c r="AK157" i="1" s="1"/>
  <c r="AW157" i="1" s="1"/>
  <c r="AJ36" i="1"/>
  <c r="AK36" i="1" s="1"/>
  <c r="AW36" i="1" s="1"/>
  <c r="AJ90" i="1"/>
  <c r="AK90" i="1" s="1"/>
  <c r="AW90" i="1" s="1"/>
  <c r="AJ38" i="1"/>
  <c r="AK38" i="1" s="1"/>
  <c r="AW38" i="1" s="1"/>
  <c r="AJ108" i="1"/>
  <c r="AK108" i="1" s="1"/>
  <c r="AW108" i="1" s="1"/>
  <c r="AJ32" i="1"/>
  <c r="AK32" i="1" s="1"/>
  <c r="AW32" i="1" s="1"/>
  <c r="AJ47" i="1"/>
  <c r="AK47" i="1" s="1"/>
  <c r="AW47" i="1" s="1"/>
  <c r="AJ145" i="1"/>
  <c r="AK145" i="1" s="1"/>
  <c r="AW145" i="1" s="1"/>
  <c r="AJ138" i="1"/>
  <c r="AK138" i="1" s="1"/>
  <c r="AW138" i="1" s="1"/>
  <c r="AJ26" i="1"/>
  <c r="AK26" i="1" s="1"/>
  <c r="AW26" i="1" s="1"/>
  <c r="AJ151" i="1"/>
  <c r="AK151" i="1" s="1"/>
  <c r="AW151" i="1" s="1"/>
  <c r="AJ69" i="1"/>
  <c r="AK69" i="1" s="1"/>
  <c r="AW69" i="1" s="1"/>
  <c r="AJ33" i="1"/>
  <c r="AK33" i="1" s="1"/>
  <c r="AW33" i="1" s="1"/>
  <c r="AJ65" i="1"/>
  <c r="AK65" i="1" s="1"/>
  <c r="AW65" i="1" s="1"/>
  <c r="AJ62" i="1"/>
  <c r="AK62" i="1" s="1"/>
  <c r="AW62" i="1" s="1"/>
  <c r="AJ92" i="1"/>
  <c r="AK92" i="1" s="1"/>
  <c r="AW92" i="1" s="1"/>
  <c r="AJ117" i="1"/>
  <c r="AK117" i="1" s="1"/>
  <c r="AW117" i="1" s="1"/>
  <c r="AJ106" i="1"/>
  <c r="AK106" i="1" s="1"/>
  <c r="AW106" i="1" s="1"/>
  <c r="AJ13" i="1"/>
  <c r="AK13" i="1" s="1"/>
  <c r="AW13" i="1" s="1"/>
  <c r="AJ122" i="1"/>
  <c r="AK122" i="1" s="1"/>
  <c r="AW122" i="1" s="1"/>
  <c r="AJ98" i="1"/>
  <c r="AK98" i="1" s="1"/>
  <c r="AW98" i="1" s="1"/>
  <c r="AJ102" i="1"/>
  <c r="AK102" i="1" s="1"/>
  <c r="AW102" i="1" s="1"/>
  <c r="AJ22" i="1"/>
  <c r="AK22" i="1" s="1"/>
  <c r="AW22" i="1" s="1"/>
  <c r="AJ112" i="1"/>
  <c r="AK112" i="1" s="1"/>
  <c r="AW112" i="1" s="1"/>
  <c r="AJ61" i="1"/>
  <c r="AK61" i="1" s="1"/>
  <c r="AW61" i="1" s="1"/>
  <c r="AJ17" i="1"/>
  <c r="AK17" i="1" s="1"/>
  <c r="AW17" i="1" s="1"/>
  <c r="AJ8" i="1"/>
  <c r="AK8" i="1" s="1"/>
  <c r="AW8" i="1" s="1"/>
  <c r="AJ136" i="1"/>
  <c r="AK136" i="1" s="1"/>
  <c r="AW136" i="1" s="1"/>
  <c r="AJ54" i="1"/>
  <c r="AK54" i="1" s="1"/>
  <c r="AW54" i="1" s="1"/>
  <c r="AJ97" i="1"/>
  <c r="AK97" i="1" s="1"/>
  <c r="AW97" i="1" s="1"/>
  <c r="AJ162" i="1"/>
  <c r="AK162" i="1" s="1"/>
  <c r="AW162" i="1" s="1"/>
  <c r="AJ165" i="1"/>
  <c r="AK165" i="1" s="1"/>
  <c r="AW165" i="1" s="1"/>
  <c r="AJ152" i="1"/>
  <c r="AK152" i="1" s="1"/>
  <c r="AW152" i="1" s="1"/>
  <c r="AJ48" i="1"/>
  <c r="AK48" i="1" s="1"/>
  <c r="AW48" i="1" s="1"/>
  <c r="AJ44" i="1"/>
  <c r="AK44" i="1" s="1"/>
  <c r="AW44" i="1" s="1"/>
  <c r="AJ148" i="1"/>
  <c r="AK148" i="1" s="1"/>
  <c r="AW148" i="1" s="1"/>
  <c r="AJ158" i="1"/>
  <c r="AK158" i="1" s="1"/>
  <c r="AW158" i="1" s="1"/>
  <c r="AJ89" i="1"/>
  <c r="AK89" i="1" s="1"/>
  <c r="AW89" i="1" s="1"/>
  <c r="AJ131" i="1"/>
  <c r="AK131" i="1" s="1"/>
  <c r="AW131" i="1" s="1"/>
  <c r="AJ37" i="1"/>
  <c r="AK37" i="1" s="1"/>
  <c r="AW37" i="1" s="1"/>
  <c r="AJ109" i="1"/>
  <c r="AK109" i="1" s="1"/>
  <c r="AW109" i="1" s="1"/>
  <c r="AJ46" i="1"/>
  <c r="AK46" i="1" s="1"/>
  <c r="AW46" i="1" s="1"/>
  <c r="AJ9" i="1"/>
  <c r="AK9" i="1" s="1"/>
  <c r="AW9" i="1" s="1"/>
  <c r="AJ124" i="1"/>
  <c r="AK124" i="1" s="1"/>
  <c r="AW124" i="1" s="1"/>
  <c r="AJ11" i="1"/>
  <c r="AK11" i="1" s="1"/>
  <c r="AW11" i="1" s="1"/>
  <c r="AJ85" i="1"/>
  <c r="AK85" i="1" s="1"/>
  <c r="AW85" i="1" s="1"/>
  <c r="AJ118" i="1"/>
  <c r="AK118" i="1" s="1"/>
  <c r="AW118" i="1" s="1"/>
  <c r="AJ72" i="1"/>
  <c r="AK72" i="1" s="1"/>
  <c r="AW72" i="1" s="1"/>
  <c r="AJ95" i="1"/>
  <c r="AK95" i="1" s="1"/>
  <c r="AW95" i="1" s="1"/>
  <c r="AJ59" i="1"/>
  <c r="AK59" i="1" s="1"/>
  <c r="AW59" i="1" s="1"/>
  <c r="AJ84" i="1"/>
  <c r="AK84" i="1" s="1"/>
  <c r="AW84" i="1" s="1"/>
  <c r="AJ91" i="1"/>
  <c r="AK91" i="1" s="1"/>
  <c r="AW91" i="1" s="1"/>
  <c r="AJ30" i="1"/>
  <c r="AK30" i="1" s="1"/>
  <c r="AW30" i="1" s="1"/>
  <c r="AJ141" i="1"/>
  <c r="AK141" i="1" s="1"/>
  <c r="AW141" i="1" s="1"/>
  <c r="AJ107" i="1"/>
  <c r="AK107" i="1" s="1"/>
  <c r="AW107" i="1" s="1"/>
  <c r="AJ67" i="1"/>
  <c r="AK67" i="1" s="1"/>
  <c r="AW67" i="1" s="1"/>
  <c r="AJ81" i="1"/>
  <c r="AK81" i="1" s="1"/>
  <c r="AW81" i="1" s="1"/>
  <c r="AJ6" i="1"/>
  <c r="AK6" i="1" s="1"/>
  <c r="AW6" i="1" s="1"/>
  <c r="AJ160" i="1"/>
  <c r="AK160" i="1" s="1"/>
  <c r="AW160" i="1" s="1"/>
  <c r="AJ29" i="1"/>
  <c r="AK29" i="1" s="1"/>
  <c r="AW29" i="1" s="1"/>
  <c r="AJ86" i="1"/>
  <c r="AK86" i="1" s="1"/>
  <c r="AW86" i="1" s="1"/>
  <c r="AJ5" i="1"/>
  <c r="AK5" i="1" s="1"/>
  <c r="AW5" i="1" s="1"/>
  <c r="AJ42" i="1"/>
  <c r="AK42" i="1" s="1"/>
  <c r="AW42" i="1" s="1"/>
  <c r="AJ18" i="1"/>
  <c r="AK18" i="1" s="1"/>
  <c r="AW18" i="1" s="1"/>
  <c r="AJ16" i="1"/>
  <c r="AK16" i="1" s="1"/>
  <c r="AW16" i="1" s="1"/>
  <c r="AJ100" i="1"/>
  <c r="AK100" i="1" s="1"/>
  <c r="AW100" i="1" s="1"/>
  <c r="AJ121" i="1"/>
  <c r="AK121" i="1" s="1"/>
  <c r="AW121" i="1" s="1"/>
  <c r="AJ35" i="1"/>
  <c r="AK35" i="1" s="1"/>
  <c r="AW35" i="1" s="1"/>
  <c r="AJ77" i="1"/>
  <c r="AK77" i="1" s="1"/>
  <c r="AW77" i="1" s="1"/>
  <c r="AJ96" i="1"/>
  <c r="AK96" i="1" s="1"/>
  <c r="AW96" i="1" s="1"/>
  <c r="AJ76" i="1"/>
  <c r="AK76" i="1" s="1"/>
  <c r="AW76" i="1" s="1"/>
  <c r="AJ159" i="1"/>
  <c r="AK159" i="1" s="1"/>
  <c r="AW159" i="1" s="1"/>
  <c r="AJ147" i="1"/>
  <c r="AK147" i="1" s="1"/>
  <c r="AW147" i="1" s="1"/>
  <c r="AJ49" i="1"/>
  <c r="AK49" i="1" s="1"/>
  <c r="AW49" i="1" s="1"/>
  <c r="AJ74" i="1"/>
  <c r="AK74" i="1" s="1"/>
  <c r="AW74" i="1" s="1"/>
  <c r="AJ116" i="1"/>
  <c r="AK116" i="1" s="1"/>
  <c r="AW116" i="1" s="1"/>
  <c r="AJ71" i="1"/>
  <c r="AK71" i="1" s="1"/>
  <c r="AW71" i="1" s="1"/>
  <c r="AJ83" i="1"/>
  <c r="AK83" i="1" s="1"/>
  <c r="AW83" i="1" s="1"/>
  <c r="AJ133" i="1"/>
  <c r="AK133" i="1" s="1"/>
  <c r="AW133" i="1" s="1"/>
  <c r="AJ14" i="1"/>
  <c r="AK14" i="1" s="1"/>
  <c r="AW14" i="1" s="1"/>
  <c r="AJ166" i="1"/>
  <c r="AK166" i="1" s="1"/>
  <c r="AW166" i="1" s="1"/>
  <c r="AJ4" i="1"/>
  <c r="AK4" i="1" s="1"/>
  <c r="AW4" i="1" s="1"/>
  <c r="AJ137" i="1"/>
  <c r="AK137" i="1" s="1"/>
  <c r="AW137" i="1" s="1"/>
  <c r="AJ64" i="1"/>
  <c r="AK64" i="1" s="1"/>
  <c r="AW64" i="1" s="1"/>
  <c r="AJ153" i="1"/>
  <c r="AK153" i="1" s="1"/>
  <c r="AW153" i="1" s="1"/>
  <c r="AJ53" i="1"/>
  <c r="AK53" i="1" s="1"/>
  <c r="AW53" i="1" s="1"/>
  <c r="AJ156" i="1"/>
  <c r="AK156" i="1" s="1"/>
  <c r="AW156" i="1" s="1"/>
  <c r="AJ103" i="1"/>
  <c r="AK103" i="1" s="1"/>
  <c r="AW103" i="1" s="1"/>
  <c r="AJ45" i="1"/>
  <c r="AK45" i="1" s="1"/>
  <c r="AW45" i="1" s="1"/>
  <c r="AJ132" i="1"/>
  <c r="AK132" i="1" s="1"/>
  <c r="AW132" i="1" s="1"/>
  <c r="AJ119" i="1"/>
  <c r="AK119" i="1" s="1"/>
  <c r="AW119" i="1" s="1"/>
  <c r="AJ40" i="1"/>
  <c r="AK40" i="1" s="1"/>
  <c r="AW40" i="1" s="1"/>
  <c r="AJ142" i="1"/>
  <c r="AK142" i="1" s="1"/>
  <c r="AW142" i="1" s="1"/>
  <c r="AJ150" i="1"/>
  <c r="AK150" i="1" s="1"/>
  <c r="AW150" i="1" s="1"/>
  <c r="AJ104" i="1"/>
  <c r="AK104" i="1" s="1"/>
  <c r="AW104" i="1" s="1"/>
  <c r="AJ43" i="1"/>
  <c r="AK43" i="1" s="1"/>
  <c r="AW43" i="1" s="1"/>
  <c r="AJ128" i="1"/>
  <c r="AK128" i="1" s="1"/>
  <c r="AW128" i="1" s="1"/>
  <c r="AJ23" i="1"/>
  <c r="AK23" i="1" s="1"/>
  <c r="AW23" i="1" s="1"/>
  <c r="AJ113" i="1"/>
  <c r="AK113" i="1" s="1"/>
  <c r="AW113" i="1" s="1"/>
  <c r="AJ60" i="1"/>
  <c r="AK60" i="1" s="1"/>
  <c r="AW60" i="1" s="1"/>
  <c r="AJ15" i="1"/>
  <c r="AK15" i="1" s="1"/>
  <c r="AW15" i="1" s="1"/>
  <c r="AJ139" i="1"/>
  <c r="AK139" i="1" s="1"/>
  <c r="AW139" i="1" s="1"/>
  <c r="AJ120" i="1"/>
  <c r="AK120" i="1" s="1"/>
  <c r="AW120" i="1" s="1"/>
  <c r="AJ31" i="1"/>
  <c r="AK31" i="1" s="1"/>
  <c r="AW31" i="1" s="1"/>
  <c r="AJ111" i="1"/>
  <c r="AK111" i="1" s="1"/>
  <c r="AW111" i="1" s="1"/>
  <c r="AJ25" i="1"/>
  <c r="AK25" i="1" s="1"/>
  <c r="AW25" i="1" s="1"/>
  <c r="AJ87" i="1"/>
  <c r="AK87" i="1" s="1"/>
  <c r="AW87" i="1" s="1"/>
  <c r="AJ127" i="1"/>
  <c r="AK127" i="1" s="1"/>
  <c r="AW127" i="1" s="1"/>
  <c r="AJ94" i="1"/>
  <c r="AK94" i="1" s="1"/>
  <c r="AW94" i="1" s="1"/>
  <c r="AJ10" i="1"/>
  <c r="AK10" i="1" s="1"/>
  <c r="AW10" i="1" s="1"/>
  <c r="AJ7" i="1"/>
  <c r="AK7" i="1" s="1"/>
  <c r="AW7" i="1" s="1"/>
  <c r="AJ101" i="1"/>
  <c r="AK101" i="1" s="1"/>
  <c r="AW101" i="1" s="1"/>
  <c r="AJ78" i="1"/>
  <c r="AK78" i="1" s="1"/>
  <c r="AW78" i="1" s="1"/>
  <c r="AJ66" i="1"/>
  <c r="AK66" i="1" s="1"/>
  <c r="AW66" i="1" s="1"/>
  <c r="AJ21" i="1"/>
  <c r="AK21" i="1" s="1"/>
  <c r="AW21" i="1" s="1"/>
  <c r="AJ161" i="1"/>
  <c r="AK161" i="1" s="1"/>
  <c r="AW161" i="1" s="1"/>
  <c r="AJ34" i="1"/>
  <c r="AK34" i="1" s="1"/>
  <c r="AW34" i="1" s="1"/>
  <c r="AJ164" i="1"/>
  <c r="AK164" i="1" s="1"/>
  <c r="AW164" i="1" s="1"/>
  <c r="AJ63" i="1"/>
  <c r="AK63" i="1" s="1"/>
  <c r="AW63" i="1" s="1"/>
  <c r="AJ50" i="1"/>
  <c r="AK50" i="1" s="1"/>
  <c r="AW50" i="1" s="1"/>
  <c r="AJ115" i="1"/>
  <c r="AK115" i="1" s="1"/>
  <c r="AW115" i="1" s="1"/>
  <c r="AJ82" i="1"/>
  <c r="AK82" i="1" s="1"/>
  <c r="AW82" i="1" s="1"/>
  <c r="AJ73" i="1"/>
  <c r="AK73" i="1" s="1"/>
  <c r="AW73" i="1" s="1"/>
  <c r="AJ52" i="1"/>
  <c r="AK52" i="1" s="1"/>
  <c r="AW52" i="1" s="1"/>
</calcChain>
</file>

<file path=xl/sharedStrings.xml><?xml version="1.0" encoding="utf-8"?>
<sst xmlns="http://schemas.openxmlformats.org/spreadsheetml/2006/main" count="1106" uniqueCount="325">
  <si>
    <t>Player</t>
  </si>
  <si>
    <t>Region</t>
  </si>
  <si>
    <t>Import</t>
  </si>
  <si>
    <t>Team</t>
  </si>
  <si>
    <t>GP</t>
  </si>
  <si>
    <t>W%</t>
  </si>
  <si>
    <t>CTR%</t>
  </si>
  <si>
    <t>K</t>
  </si>
  <si>
    <t>D</t>
  </si>
  <si>
    <t>A</t>
  </si>
  <si>
    <t>KDA</t>
  </si>
  <si>
    <t>KP</t>
  </si>
  <si>
    <t>KS%</t>
  </si>
  <si>
    <t>DTH%</t>
  </si>
  <si>
    <t>FB%</t>
  </si>
  <si>
    <t>GD10</t>
  </si>
  <si>
    <t>XPD10</t>
  </si>
  <si>
    <t>CSD10</t>
  </si>
  <si>
    <t>CSPM</t>
  </si>
  <si>
    <t>CS%P15</t>
  </si>
  <si>
    <t>DPM</t>
  </si>
  <si>
    <t>DMG%</t>
  </si>
  <si>
    <t>D%P15</t>
  </si>
  <si>
    <t>EGPM</t>
  </si>
  <si>
    <t>GOLD%</t>
  </si>
  <si>
    <t>STL</t>
  </si>
  <si>
    <t>WPM</t>
  </si>
  <si>
    <t>WCPM</t>
  </si>
  <si>
    <t>Laning</t>
  </si>
  <si>
    <t>Hans sama</t>
  </si>
  <si>
    <t>T</t>
  </si>
  <si>
    <t>Rogue</t>
  </si>
  <si>
    <t>ADC</t>
  </si>
  <si>
    <t>Selfmade</t>
  </si>
  <si>
    <t>Team Vitality</t>
  </si>
  <si>
    <t>JG</t>
  </si>
  <si>
    <t>Alphari</t>
  </si>
  <si>
    <t>Team Liquid</t>
  </si>
  <si>
    <t>TOP</t>
  </si>
  <si>
    <t>Blaber</t>
  </si>
  <si>
    <t>USA</t>
  </si>
  <si>
    <t>F</t>
  </si>
  <si>
    <t>Cloud9</t>
  </si>
  <si>
    <t>Upset</t>
  </si>
  <si>
    <t>Fnatic</t>
  </si>
  <si>
    <t>huhi</t>
  </si>
  <si>
    <t>100 Thieves</t>
  </si>
  <si>
    <t>SUP</t>
  </si>
  <si>
    <t>Kiin</t>
  </si>
  <si>
    <t>Afreeca Freecs</t>
  </si>
  <si>
    <t>Impact</t>
  </si>
  <si>
    <t>Evil Geniuses</t>
  </si>
  <si>
    <t>Razork</t>
  </si>
  <si>
    <t>Misfits Gaming</t>
  </si>
  <si>
    <t>Chovy</t>
  </si>
  <si>
    <t>Hanwha Life Esports</t>
  </si>
  <si>
    <t>MID</t>
  </si>
  <si>
    <t>Johnsun</t>
  </si>
  <si>
    <t>FlyQuest</t>
  </si>
  <si>
    <t>Dread</t>
  </si>
  <si>
    <t>Inspired</t>
  </si>
  <si>
    <t>Doran</t>
  </si>
  <si>
    <t>KT Rolster</t>
  </si>
  <si>
    <t>Caps</t>
  </si>
  <si>
    <t>G2 Esports</t>
  </si>
  <si>
    <t>Zven</t>
  </si>
  <si>
    <t>Akaadian</t>
  </si>
  <si>
    <t>Dignitas</t>
  </si>
  <si>
    <t>Odoamne</t>
  </si>
  <si>
    <t>Perkz</t>
  </si>
  <si>
    <t>IgNar</t>
  </si>
  <si>
    <t>UmTi</t>
  </si>
  <si>
    <t>Fredit BRION</t>
  </si>
  <si>
    <t>Humanoid</t>
  </si>
  <si>
    <t>MAD Lions</t>
  </si>
  <si>
    <t>Harp</t>
  </si>
  <si>
    <t>Vulcan</t>
  </si>
  <si>
    <t>Kaiser</t>
  </si>
  <si>
    <t>Abbedagge</t>
  </si>
  <si>
    <t>Huni</t>
  </si>
  <si>
    <t>TSM</t>
  </si>
  <si>
    <t>Canyon</t>
  </si>
  <si>
    <t>DWG KIA</t>
  </si>
  <si>
    <t>Canna</t>
  </si>
  <si>
    <t>T1</t>
  </si>
  <si>
    <t>Larssen</t>
  </si>
  <si>
    <t>Oner</t>
  </si>
  <si>
    <t>Gumayusi</t>
  </si>
  <si>
    <t>Jiizuke</t>
  </si>
  <si>
    <t>Peanut</t>
  </si>
  <si>
    <t>Nongshim RedForce</t>
  </si>
  <si>
    <t>Bwipo</t>
  </si>
  <si>
    <t>Svenskeren</t>
  </si>
  <si>
    <t>Spica</t>
  </si>
  <si>
    <t>Faker</t>
  </si>
  <si>
    <t>Deft</t>
  </si>
  <si>
    <t>Rekkles</t>
  </si>
  <si>
    <t>Rascal</t>
  </si>
  <si>
    <t>Gen.G</t>
  </si>
  <si>
    <t>aphromoo</t>
  </si>
  <si>
    <t>LIDER</t>
  </si>
  <si>
    <t>Lehends</t>
  </si>
  <si>
    <t>Summit</t>
  </si>
  <si>
    <t>Liiv SANDBOX</t>
  </si>
  <si>
    <t>Ablazeolive</t>
  </si>
  <si>
    <t>Golden Guardians</t>
  </si>
  <si>
    <t>Tactical</t>
  </si>
  <si>
    <t>Keria</t>
  </si>
  <si>
    <t>Santorin</t>
  </si>
  <si>
    <t>Teddy</t>
  </si>
  <si>
    <t>Trymbi</t>
  </si>
  <si>
    <t>Vander</t>
  </si>
  <si>
    <t>Clid</t>
  </si>
  <si>
    <t>BeryL</t>
  </si>
  <si>
    <t>Diamond</t>
  </si>
  <si>
    <t>Pyosik</t>
  </si>
  <si>
    <t>DRX</t>
  </si>
  <si>
    <t>Dove</t>
  </si>
  <si>
    <t>Ssumday</t>
  </si>
  <si>
    <t>Arthur</t>
  </si>
  <si>
    <t>FBI</t>
  </si>
  <si>
    <t>Jankos</t>
  </si>
  <si>
    <t>Jun</t>
  </si>
  <si>
    <t>Jensen</t>
  </si>
  <si>
    <t>Closer</t>
  </si>
  <si>
    <t>Xerxe</t>
  </si>
  <si>
    <t>Immortals</t>
  </si>
  <si>
    <t>FATE</t>
  </si>
  <si>
    <t>Leo</t>
  </si>
  <si>
    <t>SwordArt</t>
  </si>
  <si>
    <t>Carzzy</t>
  </si>
  <si>
    <t>Prince</t>
  </si>
  <si>
    <t>Crownshot</t>
  </si>
  <si>
    <t>Broken Blade</t>
  </si>
  <si>
    <t>FC Schalke 04 Esports</t>
  </si>
  <si>
    <t>Lava</t>
  </si>
  <si>
    <t>LIMIT</t>
  </si>
  <si>
    <t>Neo</t>
  </si>
  <si>
    <t>Hena</t>
  </si>
  <si>
    <t>CoreJJ</t>
  </si>
  <si>
    <t>Tomo</t>
  </si>
  <si>
    <t>Mikyx</t>
  </si>
  <si>
    <t>Elyoya</t>
  </si>
  <si>
    <t>Hylissang</t>
  </si>
  <si>
    <t>Jenkins</t>
  </si>
  <si>
    <t>Khan</t>
  </si>
  <si>
    <t>Kryze</t>
  </si>
  <si>
    <t>Excel Esports</t>
  </si>
  <si>
    <t>HiRit</t>
  </si>
  <si>
    <t>Stixxay</t>
  </si>
  <si>
    <t>Bdd</t>
  </si>
  <si>
    <t>Life</t>
  </si>
  <si>
    <t>Markoon</t>
  </si>
  <si>
    <t>Nisqy</t>
  </si>
  <si>
    <t>Willer</t>
  </si>
  <si>
    <t>Blank</t>
  </si>
  <si>
    <t>Labrov</t>
  </si>
  <si>
    <t>ShowMaker</t>
  </si>
  <si>
    <t>Ruler</t>
  </si>
  <si>
    <t>Fudge</t>
  </si>
  <si>
    <t>yoHan</t>
  </si>
  <si>
    <t>Advienne</t>
  </si>
  <si>
    <t>Croco</t>
  </si>
  <si>
    <t>Becca</t>
  </si>
  <si>
    <t>Jenax</t>
  </si>
  <si>
    <t>SK Gaming</t>
  </si>
  <si>
    <t>Treatz</t>
  </si>
  <si>
    <t>Vsta</t>
  </si>
  <si>
    <t>Cuzz</t>
  </si>
  <si>
    <t>Iconic</t>
  </si>
  <si>
    <t>Lost</t>
  </si>
  <si>
    <t>nukeduck</t>
  </si>
  <si>
    <t>Patrik</t>
  </si>
  <si>
    <t>WildTurtle</t>
  </si>
  <si>
    <t>Counter Logic Gaming</t>
  </si>
  <si>
    <t>Delight</t>
  </si>
  <si>
    <t>Josedeodo</t>
  </si>
  <si>
    <t>Raes</t>
  </si>
  <si>
    <t>Vetheo</t>
  </si>
  <si>
    <t>Adam</t>
  </si>
  <si>
    <t>Destiny</t>
  </si>
  <si>
    <t>Kellin</t>
  </si>
  <si>
    <t>Taeyoon</t>
  </si>
  <si>
    <t>Revenge</t>
  </si>
  <si>
    <t>Armao</t>
  </si>
  <si>
    <t>Licorice</t>
  </si>
  <si>
    <t>Wunder</t>
  </si>
  <si>
    <t>Solo</t>
  </si>
  <si>
    <t>promisq</t>
  </si>
  <si>
    <t>Astralis</t>
  </si>
  <si>
    <t>Fly</t>
  </si>
  <si>
    <t>Ghost</t>
  </si>
  <si>
    <t>Morgan</t>
  </si>
  <si>
    <t>Jett</t>
  </si>
  <si>
    <t>Lilipp</t>
  </si>
  <si>
    <t>Kingen</t>
  </si>
  <si>
    <t>Pobelter</t>
  </si>
  <si>
    <t>WhiteKnight</t>
  </si>
  <si>
    <t>Insanity</t>
  </si>
  <si>
    <t>FakeGod</t>
  </si>
  <si>
    <t>Finn</t>
  </si>
  <si>
    <t>Zzus</t>
  </si>
  <si>
    <t>Malrang</t>
  </si>
  <si>
    <t>Jezu</t>
  </si>
  <si>
    <t>deokdam</t>
  </si>
  <si>
    <t>NUCLEARINT</t>
  </si>
  <si>
    <t>PowerOfEvil</t>
  </si>
  <si>
    <t>Smoothie</t>
  </si>
  <si>
    <t>SOLKA</t>
  </si>
  <si>
    <t>Noah</t>
  </si>
  <si>
    <t>Neon</t>
  </si>
  <si>
    <t>Effort</t>
  </si>
  <si>
    <t>Kobbe</t>
  </si>
  <si>
    <t>Armut</t>
  </si>
  <si>
    <t>5kid</t>
  </si>
  <si>
    <t>Broxah</t>
  </si>
  <si>
    <t>DuDu</t>
  </si>
  <si>
    <t>Danny</t>
  </si>
  <si>
    <t>MagiFelix</t>
  </si>
  <si>
    <t>Yusui</t>
  </si>
  <si>
    <t>Palafox</t>
  </si>
  <si>
    <t>Rich</t>
  </si>
  <si>
    <t>BAO</t>
  </si>
  <si>
    <t>Chime</t>
  </si>
  <si>
    <t>Zanzarah</t>
  </si>
  <si>
    <t>Dreams</t>
  </si>
  <si>
    <t>Kirei</t>
  </si>
  <si>
    <t>Gori</t>
  </si>
  <si>
    <t>Hoya</t>
  </si>
  <si>
    <t>Blue</t>
  </si>
  <si>
    <t>Kumo</t>
  </si>
  <si>
    <t>Jeskla</t>
  </si>
  <si>
    <t>Vision</t>
  </si>
  <si>
    <t>Carry Score</t>
  </si>
  <si>
    <t>Nationality</t>
  </si>
  <si>
    <t>LCS</t>
  </si>
  <si>
    <t>Australia</t>
  </si>
  <si>
    <t>Canada</t>
  </si>
  <si>
    <t>South Korea</t>
  </si>
  <si>
    <t>Turkey</t>
  </si>
  <si>
    <t>Denmark</t>
  </si>
  <si>
    <t>Croatia</t>
  </si>
  <si>
    <t>Sweden</t>
  </si>
  <si>
    <t>Vietnam</t>
  </si>
  <si>
    <t>Italy</t>
  </si>
  <si>
    <t>Argentina</t>
  </si>
  <si>
    <t>New Zealand</t>
  </si>
  <si>
    <t>Romania</t>
  </si>
  <si>
    <t>Wales</t>
  </si>
  <si>
    <t>Taiwan</t>
  </si>
  <si>
    <t>Germany</t>
  </si>
  <si>
    <t>LEC</t>
  </si>
  <si>
    <t>Finland</t>
  </si>
  <si>
    <t>Russia</t>
  </si>
  <si>
    <t>Netherlands</t>
  </si>
  <si>
    <t>Norway</t>
  </si>
  <si>
    <t>Czechia</t>
  </si>
  <si>
    <t>France</t>
  </si>
  <si>
    <t>Slovakia</t>
  </si>
  <si>
    <t>Bulgaria</t>
  </si>
  <si>
    <t>Belgium</t>
  </si>
  <si>
    <t>Slovenia</t>
  </si>
  <si>
    <t>Poland</t>
  </si>
  <si>
    <t>Spain</t>
  </si>
  <si>
    <t>Greece</t>
  </si>
  <si>
    <t>LCK</t>
  </si>
  <si>
    <t>Debuffs</t>
  </si>
  <si>
    <t>Max</t>
  </si>
  <si>
    <t>Base</t>
  </si>
  <si>
    <t>Scale</t>
  </si>
  <si>
    <t>Max kill share</t>
  </si>
  <si>
    <t>Max damage share</t>
  </si>
  <si>
    <t>Max gold share</t>
  </si>
  <si>
    <t>Max TOP</t>
  </si>
  <si>
    <t>Max JG</t>
  </si>
  <si>
    <t>Max MID</t>
  </si>
  <si>
    <t>Max ADC</t>
  </si>
  <si>
    <t>Max SUP</t>
  </si>
  <si>
    <t>Max kill participation</t>
  </si>
  <si>
    <t>Min TOP</t>
  </si>
  <si>
    <t>Min JG</t>
  </si>
  <si>
    <t>Min MID</t>
  </si>
  <si>
    <t>Min ADC</t>
  </si>
  <si>
    <t>TOP range</t>
  </si>
  <si>
    <t>JG range</t>
  </si>
  <si>
    <t>MID range</t>
  </si>
  <si>
    <t>ADC range</t>
  </si>
  <si>
    <t>SUP range</t>
  </si>
  <si>
    <t>Max FB%</t>
  </si>
  <si>
    <t>Max GD10</t>
  </si>
  <si>
    <t>Max XPD10</t>
  </si>
  <si>
    <t>Max CSD10</t>
  </si>
  <si>
    <t>Min GD10</t>
  </si>
  <si>
    <t>Min XPD10</t>
  </si>
  <si>
    <t>Min CSD10</t>
  </si>
  <si>
    <t>Position</t>
  </si>
  <si>
    <t>Adjusted Laning</t>
  </si>
  <si>
    <t>Adjusted Vision</t>
  </si>
  <si>
    <t>Adjusted Carry Score</t>
  </si>
  <si>
    <t>Carry Bonus</t>
  </si>
  <si>
    <t>Player Info</t>
  </si>
  <si>
    <t>Player Stats</t>
  </si>
  <si>
    <t>Laning Score</t>
  </si>
  <si>
    <t>Laning Bonus</t>
  </si>
  <si>
    <t>XPD10 Range</t>
  </si>
  <si>
    <t>GD10 Range</t>
  </si>
  <si>
    <t>CSD10 Range</t>
  </si>
  <si>
    <t>Vision Score</t>
  </si>
  <si>
    <t>Vision Bonus</t>
  </si>
  <si>
    <t>Base Vision Score</t>
  </si>
  <si>
    <t>Vision Score (support only)</t>
  </si>
  <si>
    <t>Laning Sum</t>
  </si>
  <si>
    <t>Vision Sum</t>
  </si>
  <si>
    <t>Carry Sum</t>
  </si>
  <si>
    <t>FB Score</t>
  </si>
  <si>
    <t>GD10 Score</t>
  </si>
  <si>
    <t>XPD10 Score</t>
  </si>
  <si>
    <t>CSD10 Score</t>
  </si>
  <si>
    <t>KS Score</t>
  </si>
  <si>
    <t>DMG% Score</t>
  </si>
  <si>
    <t>GS Score</t>
  </si>
  <si>
    <t>KP Score (support only)</t>
  </si>
  <si>
    <t>Min SUP</t>
  </si>
  <si>
    <t>Adjusted Scores</t>
  </si>
  <si>
    <t xml:space="preserve"> Laning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</si>
</sst>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5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65D7FF"/>
        <bgColor indexed="64"/>
      </patternFill>
    </fill>
    <fill>
      <patternFill patternType="solid">
        <fgColor rgb="FFD1F3FF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BA8CDC"/>
        <bgColor indexed="64"/>
      </patternFill>
    </fill>
    <fill>
      <patternFill patternType="solid">
        <fgColor rgb="FFE4D3F1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2">
    <xf numFmtId="0" fontId="0" fillId="0" borderId="0" xfId="0"/>
    <xf numFmtId="0" fontId="0" fillId="0" borderId="10" xfId="0" applyBorder="1"/>
    <xf numFmtId="9" fontId="0" fillId="0" borderId="10" xfId="0" applyNumberFormat="1" applyBorder="1"/>
    <xf numFmtId="0" fontId="0" fillId="34" borderId="15" xfId="0" applyFill="1" applyBorder="1"/>
    <xf numFmtId="0" fontId="0" fillId="34" borderId="0" xfId="0" applyFill="1" applyBorder="1"/>
    <xf numFmtId="0" fontId="0" fillId="34" borderId="16" xfId="0" applyFill="1" applyBorder="1"/>
    <xf numFmtId="0" fontId="0" fillId="34" borderId="17" xfId="0" applyFill="1" applyBorder="1"/>
    <xf numFmtId="0" fontId="0" fillId="34" borderId="18" xfId="0" applyFill="1" applyBorder="1"/>
    <xf numFmtId="0" fontId="0" fillId="34" borderId="19" xfId="0" applyFill="1" applyBorder="1"/>
    <xf numFmtId="0" fontId="0" fillId="35" borderId="12" xfId="0" applyFill="1" applyBorder="1"/>
    <xf numFmtId="0" fontId="0" fillId="35" borderId="13" xfId="0" applyFill="1" applyBorder="1"/>
    <xf numFmtId="0" fontId="0" fillId="35" borderId="14" xfId="0" applyFill="1" applyBorder="1"/>
    <xf numFmtId="0" fontId="0" fillId="35" borderId="15" xfId="0" applyFill="1" applyBorder="1"/>
    <xf numFmtId="0" fontId="0" fillId="35" borderId="0" xfId="0" applyFill="1" applyBorder="1"/>
    <xf numFmtId="0" fontId="0" fillId="35" borderId="16" xfId="0" applyFill="1" applyBorder="1"/>
    <xf numFmtId="0" fontId="0" fillId="35" borderId="17" xfId="0" applyFill="1" applyBorder="1"/>
    <xf numFmtId="0" fontId="0" fillId="35" borderId="18" xfId="0" applyFill="1" applyBorder="1"/>
    <xf numFmtId="0" fontId="0" fillId="35" borderId="19" xfId="0" applyFill="1" applyBorder="1"/>
    <xf numFmtId="0" fontId="0" fillId="37" borderId="20" xfId="0" applyFont="1" applyFill="1" applyBorder="1"/>
    <xf numFmtId="0" fontId="0" fillId="37" borderId="21" xfId="0" applyFont="1" applyFill="1" applyBorder="1"/>
    <xf numFmtId="0" fontId="0" fillId="37" borderId="22" xfId="0" applyFont="1" applyFill="1" applyBorder="1"/>
    <xf numFmtId="0" fontId="0" fillId="39" borderId="20" xfId="0" applyFont="1" applyFill="1" applyBorder="1"/>
    <xf numFmtId="0" fontId="0" fillId="39" borderId="21" xfId="0" applyFont="1" applyFill="1" applyBorder="1"/>
    <xf numFmtId="0" fontId="0" fillId="41" borderId="20" xfId="0" applyFill="1" applyBorder="1"/>
    <xf numFmtId="0" fontId="0" fillId="41" borderId="21" xfId="0" applyFill="1" applyBorder="1"/>
    <xf numFmtId="2" fontId="0" fillId="42" borderId="15" xfId="0" applyNumberFormat="1" applyFill="1" applyBorder="1" applyAlignment="1">
      <alignment horizontal="center"/>
    </xf>
    <xf numFmtId="2" fontId="0" fillId="42" borderId="0" xfId="0" applyNumberFormat="1" applyFill="1" applyBorder="1" applyAlignment="1">
      <alignment horizontal="center"/>
    </xf>
    <xf numFmtId="1" fontId="0" fillId="42" borderId="16" xfId="0" applyNumberFormat="1" applyFill="1" applyBorder="1" applyAlignment="1">
      <alignment horizontal="center"/>
    </xf>
    <xf numFmtId="2" fontId="0" fillId="42" borderId="17" xfId="0" applyNumberFormat="1" applyFill="1" applyBorder="1" applyAlignment="1">
      <alignment horizontal="center"/>
    </xf>
    <xf numFmtId="2" fontId="0" fillId="42" borderId="18" xfId="0" applyNumberFormat="1" applyFill="1" applyBorder="1" applyAlignment="1">
      <alignment horizontal="center"/>
    </xf>
    <xf numFmtId="1" fontId="0" fillId="42" borderId="19" xfId="0" applyNumberFormat="1" applyFill="1" applyBorder="1" applyAlignment="1">
      <alignment horizontal="center"/>
    </xf>
    <xf numFmtId="0" fontId="0" fillId="41" borderId="10" xfId="0" applyFill="1" applyBorder="1"/>
    <xf numFmtId="0" fontId="0" fillId="42" borderId="10" xfId="0" applyFill="1" applyBorder="1"/>
    <xf numFmtId="2" fontId="0" fillId="42" borderId="10" xfId="0" applyNumberFormat="1" applyFill="1" applyBorder="1"/>
    <xf numFmtId="0" fontId="0" fillId="44" borderId="20" xfId="0" applyFill="1" applyBorder="1"/>
    <xf numFmtId="0" fontId="0" fillId="44" borderId="21" xfId="0" applyFill="1" applyBorder="1"/>
    <xf numFmtId="0" fontId="0" fillId="44" borderId="22" xfId="0" applyFill="1" applyBorder="1"/>
    <xf numFmtId="0" fontId="0" fillId="45" borderId="15" xfId="0" applyFill="1" applyBorder="1" applyAlignment="1">
      <alignment horizontal="center"/>
    </xf>
    <xf numFmtId="2" fontId="0" fillId="45" borderId="0" xfId="0" applyNumberFormat="1" applyFill="1" applyBorder="1" applyAlignment="1">
      <alignment horizontal="center"/>
    </xf>
    <xf numFmtId="1" fontId="0" fillId="45" borderId="16" xfId="0" applyNumberFormat="1" applyFill="1" applyBorder="1" applyAlignment="1">
      <alignment horizontal="center"/>
    </xf>
    <xf numFmtId="0" fontId="0" fillId="45" borderId="17" xfId="0" applyFill="1" applyBorder="1" applyAlignment="1">
      <alignment horizontal="center"/>
    </xf>
    <xf numFmtId="2" fontId="0" fillId="45" borderId="18" xfId="0" applyNumberFormat="1" applyFill="1" applyBorder="1" applyAlignment="1">
      <alignment horizontal="center"/>
    </xf>
    <xf numFmtId="1" fontId="0" fillId="45" borderId="19" xfId="0" applyNumberFormat="1" applyFill="1" applyBorder="1" applyAlignment="1">
      <alignment horizontal="center"/>
    </xf>
    <xf numFmtId="0" fontId="0" fillId="46" borderId="20" xfId="0" applyFill="1" applyBorder="1"/>
    <xf numFmtId="0" fontId="0" fillId="46" borderId="21" xfId="0" applyFill="1" applyBorder="1"/>
    <xf numFmtId="0" fontId="0" fillId="46" borderId="22" xfId="0" applyFill="1" applyBorder="1"/>
    <xf numFmtId="2" fontId="0" fillId="47" borderId="12" xfId="0" applyNumberFormat="1" applyFill="1" applyBorder="1" applyAlignment="1">
      <alignment horizontal="center"/>
    </xf>
    <xf numFmtId="2" fontId="0" fillId="47" borderId="13" xfId="0" applyNumberFormat="1" applyFill="1" applyBorder="1" applyAlignment="1">
      <alignment horizontal="center"/>
    </xf>
    <xf numFmtId="1" fontId="0" fillId="47" borderId="14" xfId="0" applyNumberFormat="1" applyFill="1" applyBorder="1" applyAlignment="1">
      <alignment horizontal="center"/>
    </xf>
    <xf numFmtId="2" fontId="0" fillId="47" borderId="15" xfId="0" applyNumberFormat="1" applyFill="1" applyBorder="1" applyAlignment="1">
      <alignment horizontal="center"/>
    </xf>
    <xf numFmtId="2" fontId="0" fillId="47" borderId="0" xfId="0" applyNumberFormat="1" applyFill="1" applyBorder="1" applyAlignment="1">
      <alignment horizontal="center"/>
    </xf>
    <xf numFmtId="1" fontId="0" fillId="47" borderId="16" xfId="0" applyNumberFormat="1" applyFill="1" applyBorder="1" applyAlignment="1">
      <alignment horizontal="center"/>
    </xf>
    <xf numFmtId="2" fontId="0" fillId="47" borderId="17" xfId="0" applyNumberFormat="1" applyFill="1" applyBorder="1" applyAlignment="1">
      <alignment horizontal="center"/>
    </xf>
    <xf numFmtId="2" fontId="0" fillId="47" borderId="18" xfId="0" applyNumberFormat="1" applyFill="1" applyBorder="1" applyAlignment="1">
      <alignment horizontal="center"/>
    </xf>
    <xf numFmtId="1" fontId="0" fillId="47" borderId="19" xfId="0" applyNumberFormat="1" applyFill="1" applyBorder="1" applyAlignment="1">
      <alignment horizontal="center"/>
    </xf>
    <xf numFmtId="0" fontId="0" fillId="47" borderId="10" xfId="0" applyFill="1" applyBorder="1"/>
    <xf numFmtId="2" fontId="0" fillId="47" borderId="10" xfId="0" applyNumberFormat="1" applyFill="1" applyBorder="1"/>
    <xf numFmtId="0" fontId="0" fillId="46" borderId="10" xfId="0" applyFill="1" applyBorder="1"/>
    <xf numFmtId="0" fontId="0" fillId="41" borderId="11" xfId="0" applyFill="1" applyBorder="1"/>
    <xf numFmtId="0" fontId="0" fillId="49" borderId="21" xfId="0" applyFill="1" applyBorder="1"/>
    <xf numFmtId="0" fontId="0" fillId="49" borderId="22" xfId="0" applyFill="1" applyBorder="1"/>
    <xf numFmtId="1" fontId="18" fillId="50" borderId="0" xfId="0" applyNumberFormat="1" applyFont="1" applyFill="1" applyBorder="1" applyAlignment="1">
      <alignment horizontal="center"/>
    </xf>
    <xf numFmtId="1" fontId="0" fillId="50" borderId="0" xfId="0" applyNumberFormat="1" applyFill="1" applyBorder="1" applyAlignment="1">
      <alignment horizontal="center"/>
    </xf>
    <xf numFmtId="1" fontId="0" fillId="50" borderId="16" xfId="0" applyNumberFormat="1" applyFill="1" applyBorder="1" applyAlignment="1">
      <alignment horizontal="center"/>
    </xf>
    <xf numFmtId="1" fontId="0" fillId="50" borderId="18" xfId="0" applyNumberFormat="1" applyFill="1" applyBorder="1" applyAlignment="1">
      <alignment horizontal="center"/>
    </xf>
    <xf numFmtId="1" fontId="0" fillId="50" borderId="19" xfId="0" applyNumberFormat="1" applyFill="1" applyBorder="1" applyAlignment="1">
      <alignment horizontal="center"/>
    </xf>
    <xf numFmtId="0" fontId="16" fillId="33" borderId="18" xfId="0" applyFont="1" applyFill="1" applyBorder="1" applyAlignment="1">
      <alignment horizontal="center"/>
    </xf>
    <xf numFmtId="0" fontId="16" fillId="38" borderId="18" xfId="0" applyFont="1" applyFill="1" applyBorder="1" applyAlignment="1">
      <alignment horizontal="center"/>
    </xf>
    <xf numFmtId="0" fontId="16" fillId="40" borderId="12" xfId="0" applyFont="1" applyFill="1" applyBorder="1" applyAlignment="1">
      <alignment horizontal="center"/>
    </xf>
    <xf numFmtId="0" fontId="16" fillId="40" borderId="13" xfId="0" applyFont="1" applyFill="1" applyBorder="1" applyAlignment="1">
      <alignment horizontal="center"/>
    </xf>
    <xf numFmtId="0" fontId="16" fillId="40" borderId="14" xfId="0" applyFont="1" applyFill="1" applyBorder="1" applyAlignment="1">
      <alignment horizontal="center"/>
    </xf>
    <xf numFmtId="0" fontId="16" fillId="43" borderId="20" xfId="0" applyFont="1" applyFill="1" applyBorder="1" applyAlignment="1">
      <alignment horizontal="center"/>
    </xf>
    <xf numFmtId="0" fontId="16" fillId="43" borderId="21" xfId="0" applyFont="1" applyFill="1" applyBorder="1" applyAlignment="1">
      <alignment horizontal="center"/>
    </xf>
    <xf numFmtId="0" fontId="16" fillId="43" borderId="22" xfId="0" applyFont="1" applyFill="1" applyBorder="1" applyAlignment="1">
      <alignment horizontal="center"/>
    </xf>
    <xf numFmtId="0" fontId="16" fillId="36" borderId="20" xfId="0" applyFont="1" applyFill="1" applyBorder="1" applyAlignment="1">
      <alignment horizontal="center"/>
    </xf>
    <xf numFmtId="0" fontId="16" fillId="36" borderId="21" xfId="0" applyFont="1" applyFill="1" applyBorder="1" applyAlignment="1">
      <alignment horizontal="center"/>
    </xf>
    <xf numFmtId="0" fontId="16" fillId="36" borderId="22" xfId="0" applyFont="1" applyFill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36" borderId="10" xfId="0" applyFont="1" applyFill="1" applyBorder="1" applyAlignment="1">
      <alignment horizontal="center"/>
    </xf>
    <xf numFmtId="0" fontId="16" fillId="40" borderId="10" xfId="0" applyFont="1" applyFill="1" applyBorder="1" applyAlignment="1">
      <alignment horizontal="center"/>
    </xf>
    <xf numFmtId="0" fontId="16" fillId="48" borderId="20" xfId="0" applyFont="1" applyFill="1" applyBorder="1" applyAlignment="1">
      <alignment horizontal="center"/>
    </xf>
    <xf numFmtId="0" fontId="16" fillId="48" borderId="21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E4D3F1"/>
      <color rgb="FFBA8CDC"/>
      <color rgb="FF65D7FF"/>
      <color rgb="FFD1F3FF"/>
      <color rgb="FFB3EBFF"/>
      <color rgb="FF5BD4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BO167"/>
  <sheetViews>
    <sheetView showGridLines="0" tabSelected="1" workbookViewId="0">
      <pane xSplit="6" ySplit="2" topLeftCell="G3" activePane="bottomRight" state="frozen"/>
      <selection pane="topRight" activeCell="G1" sqref="G1"/>
      <selection pane="bottomLeft" activeCell="A3" sqref="A3"/>
      <selection pane="bottomRight" activeCell="E16" sqref="E16"/>
    </sheetView>
  </sheetViews>
  <sheetFormatPr defaultRowHeight="15" x14ac:dyDescent="0.25"/>
  <cols>
    <col min="1" max="1" width="12.7109375" bestFit="1" customWidth="1"/>
    <col min="2" max="2" width="13.140625" bestFit="1" customWidth="1"/>
    <col min="3" max="3" width="9.42578125" customWidth="1"/>
    <col min="4" max="4" width="9.28515625" customWidth="1"/>
    <col min="5" max="5" width="20.42578125" bestFit="1" customWidth="1"/>
    <col min="6" max="6" width="10.5703125" bestFit="1" customWidth="1"/>
    <col min="7" max="7" width="5.7109375" customWidth="1"/>
    <col min="8" max="8" width="6.7109375" customWidth="1"/>
    <col min="9" max="9" width="8.140625" customWidth="1"/>
    <col min="10" max="10" width="4.42578125" customWidth="1"/>
    <col min="11" max="12" width="4.5703125" customWidth="1"/>
    <col min="13" max="13" width="7" customWidth="1"/>
    <col min="14" max="14" width="5.5703125" customWidth="1"/>
    <col min="15" max="15" width="7" customWidth="1"/>
    <col min="16" max="16" width="8.42578125" customWidth="1"/>
    <col min="17" max="17" width="7" customWidth="1"/>
    <col min="18" max="18" width="7.85546875" customWidth="1"/>
    <col min="19" max="19" width="8.85546875" customWidth="1"/>
    <col min="20" max="20" width="8.7109375" customWidth="1"/>
    <col min="21" max="21" width="8.28515625" customWidth="1"/>
    <col min="22" max="22" width="10.140625" customWidth="1"/>
    <col min="23" max="23" width="7.42578125" customWidth="1"/>
    <col min="24" max="24" width="9.140625" customWidth="1"/>
    <col min="25" max="25" width="9.28515625" customWidth="1"/>
    <col min="26" max="26" width="8.42578125" customWidth="1"/>
    <col min="27" max="27" width="9.7109375" customWidth="1"/>
    <col min="28" max="28" width="6.140625" customWidth="1"/>
    <col min="29" max="29" width="8" customWidth="1"/>
    <col min="30" max="30" width="9.140625" customWidth="1"/>
    <col min="31" max="31" width="15" bestFit="1" customWidth="1"/>
    <col min="32" max="32" width="17.5703125" bestFit="1" customWidth="1"/>
    <col min="33" max="33" width="18.5703125" bestFit="1" customWidth="1"/>
    <col min="34" max="34" width="18.42578125" bestFit="1" customWidth="1"/>
    <col min="35" max="35" width="14.28515625" bestFit="1" customWidth="1"/>
    <col min="36" max="36" width="14.85546875" bestFit="1" customWidth="1"/>
    <col min="37" max="37" width="14.7109375" bestFit="1" customWidth="1"/>
    <col min="38" max="38" width="14.140625" bestFit="1" customWidth="1"/>
    <col min="39" max="39" width="14.7109375" bestFit="1" customWidth="1"/>
    <col min="40" max="40" width="18.85546875" bestFit="1" customWidth="1"/>
    <col min="41" max="41" width="10.7109375" bestFit="1" customWidth="1"/>
    <col min="42" max="42" width="14.42578125" bestFit="1" customWidth="1"/>
    <col min="43" max="43" width="10.85546875" bestFit="1" customWidth="1"/>
    <col min="44" max="44" width="24.28515625" bestFit="1" customWidth="1"/>
    <col min="45" max="45" width="27.5703125" bestFit="1" customWidth="1"/>
    <col min="46" max="46" width="12.140625" bestFit="1" customWidth="1"/>
    <col min="47" max="47" width="13.7109375" bestFit="1" customWidth="1"/>
    <col min="48" max="48" width="13.140625" bestFit="1" customWidth="1"/>
    <col min="49" max="49" width="17.5703125" bestFit="1" customWidth="1"/>
    <col min="50" max="50" width="17.42578125" bestFit="1" customWidth="1"/>
    <col min="51" max="51" width="21.85546875" bestFit="1" customWidth="1"/>
    <col min="53" max="53" width="10" bestFit="1" customWidth="1"/>
    <col min="57" max="57" width="12.42578125" bestFit="1" customWidth="1"/>
    <col min="63" max="63" width="19.85546875" bestFit="1" customWidth="1"/>
  </cols>
  <sheetData>
    <row r="1" spans="1:67" x14ac:dyDescent="0.25">
      <c r="A1" s="66" t="s">
        <v>300</v>
      </c>
      <c r="B1" s="66"/>
      <c r="C1" s="66"/>
      <c r="D1" s="66"/>
      <c r="E1" s="66"/>
      <c r="F1" s="66"/>
      <c r="G1" s="67" t="s">
        <v>301</v>
      </c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  <c r="AE1" s="68" t="s">
        <v>302</v>
      </c>
      <c r="AF1" s="69"/>
      <c r="AG1" s="69"/>
      <c r="AH1" s="69"/>
      <c r="AI1" s="69"/>
      <c r="AJ1" s="69"/>
      <c r="AK1" s="70"/>
      <c r="AL1" s="71" t="s">
        <v>307</v>
      </c>
      <c r="AM1" s="72"/>
      <c r="AN1" s="73"/>
      <c r="AO1" s="74" t="s">
        <v>233</v>
      </c>
      <c r="AP1" s="75"/>
      <c r="AQ1" s="75"/>
      <c r="AR1" s="75"/>
      <c r="AS1" s="75"/>
      <c r="AT1" s="75"/>
      <c r="AU1" s="75"/>
      <c r="AV1" s="76"/>
      <c r="AW1" s="80" t="s">
        <v>323</v>
      </c>
      <c r="AX1" s="81"/>
      <c r="AY1" s="81"/>
    </row>
    <row r="2" spans="1:67" x14ac:dyDescent="0.25">
      <c r="A2" s="18" t="s">
        <v>0</v>
      </c>
      <c r="B2" s="19" t="s">
        <v>234</v>
      </c>
      <c r="C2" s="19" t="s">
        <v>1</v>
      </c>
      <c r="D2" s="19" t="s">
        <v>2</v>
      </c>
      <c r="E2" s="19" t="s">
        <v>3</v>
      </c>
      <c r="F2" s="20" t="s">
        <v>295</v>
      </c>
      <c r="G2" s="21" t="s">
        <v>4</v>
      </c>
      <c r="H2" s="22" t="s">
        <v>5</v>
      </c>
      <c r="I2" s="22" t="s">
        <v>6</v>
      </c>
      <c r="J2" s="22" t="s">
        <v>7</v>
      </c>
      <c r="K2" s="22" t="s">
        <v>8</v>
      </c>
      <c r="L2" s="22" t="s">
        <v>9</v>
      </c>
      <c r="M2" s="22" t="s">
        <v>10</v>
      </c>
      <c r="N2" s="22" t="s">
        <v>11</v>
      </c>
      <c r="O2" s="22" t="s">
        <v>12</v>
      </c>
      <c r="P2" s="22" t="s">
        <v>13</v>
      </c>
      <c r="Q2" s="22" t="s">
        <v>14</v>
      </c>
      <c r="R2" s="22" t="s">
        <v>15</v>
      </c>
      <c r="S2" s="22" t="s">
        <v>16</v>
      </c>
      <c r="T2" s="22" t="s">
        <v>17</v>
      </c>
      <c r="U2" s="22" t="s">
        <v>18</v>
      </c>
      <c r="V2" s="22" t="s">
        <v>19</v>
      </c>
      <c r="W2" s="22" t="s">
        <v>20</v>
      </c>
      <c r="X2" s="22" t="s">
        <v>21</v>
      </c>
      <c r="Y2" s="22" t="s">
        <v>22</v>
      </c>
      <c r="Z2" s="22" t="s">
        <v>23</v>
      </c>
      <c r="AA2" s="22" t="s">
        <v>24</v>
      </c>
      <c r="AB2" s="22" t="s">
        <v>25</v>
      </c>
      <c r="AC2" s="22" t="s">
        <v>26</v>
      </c>
      <c r="AD2" s="22" t="s">
        <v>27</v>
      </c>
      <c r="AE2" s="23" t="s">
        <v>314</v>
      </c>
      <c r="AF2" s="24" t="s">
        <v>315</v>
      </c>
      <c r="AG2" s="23" t="s">
        <v>316</v>
      </c>
      <c r="AH2" s="24" t="s">
        <v>317</v>
      </c>
      <c r="AI2" s="24" t="s">
        <v>311</v>
      </c>
      <c r="AJ2" s="24" t="s">
        <v>303</v>
      </c>
      <c r="AK2" s="24" t="s">
        <v>324</v>
      </c>
      <c r="AL2" s="34" t="s">
        <v>312</v>
      </c>
      <c r="AM2" s="35" t="s">
        <v>308</v>
      </c>
      <c r="AN2" s="36" t="s">
        <v>309</v>
      </c>
      <c r="AO2" s="43" t="s">
        <v>318</v>
      </c>
      <c r="AP2" s="44" t="s">
        <v>319</v>
      </c>
      <c r="AQ2" s="44" t="s">
        <v>320</v>
      </c>
      <c r="AR2" s="44" t="s">
        <v>321</v>
      </c>
      <c r="AS2" s="44" t="s">
        <v>310</v>
      </c>
      <c r="AT2" s="44" t="s">
        <v>313</v>
      </c>
      <c r="AU2" s="44" t="s">
        <v>299</v>
      </c>
      <c r="AV2" s="45" t="s">
        <v>233</v>
      </c>
      <c r="AW2" s="59" t="s">
        <v>296</v>
      </c>
      <c r="AX2" s="59" t="s">
        <v>297</v>
      </c>
      <c r="AY2" s="60" t="s">
        <v>298</v>
      </c>
    </row>
    <row r="3" spans="1:67" x14ac:dyDescent="0.25">
      <c r="A3" s="3" t="s">
        <v>59</v>
      </c>
      <c r="B3" s="4" t="s">
        <v>238</v>
      </c>
      <c r="C3" s="4" t="s">
        <v>265</v>
      </c>
      <c r="D3" s="4" t="s">
        <v>30</v>
      </c>
      <c r="E3" s="4" t="s">
        <v>49</v>
      </c>
      <c r="F3" s="5" t="s">
        <v>35</v>
      </c>
      <c r="G3" s="9">
        <v>46</v>
      </c>
      <c r="H3" s="10">
        <v>0.54</v>
      </c>
      <c r="I3" s="10">
        <v>0.54</v>
      </c>
      <c r="J3" s="10">
        <v>128</v>
      </c>
      <c r="K3" s="10">
        <v>95</v>
      </c>
      <c r="L3" s="10">
        <v>278</v>
      </c>
      <c r="M3" s="10">
        <v>4.3</v>
      </c>
      <c r="N3" s="10">
        <v>0.77</v>
      </c>
      <c r="O3" s="10">
        <v>0.24</v>
      </c>
      <c r="P3" s="10">
        <v>0.19</v>
      </c>
      <c r="Q3" s="10">
        <v>0.48</v>
      </c>
      <c r="R3" s="10">
        <v>122</v>
      </c>
      <c r="S3" s="10">
        <v>112</v>
      </c>
      <c r="T3" s="10">
        <v>2.8</v>
      </c>
      <c r="U3" s="10">
        <v>6.2</v>
      </c>
      <c r="V3" s="10">
        <v>0.18</v>
      </c>
      <c r="W3" s="10">
        <v>316</v>
      </c>
      <c r="X3" s="10">
        <v>0.17</v>
      </c>
      <c r="Y3" s="10">
        <v>0.17</v>
      </c>
      <c r="Z3" s="10">
        <v>211</v>
      </c>
      <c r="AA3" s="10">
        <v>0.19</v>
      </c>
      <c r="AB3" s="10">
        <v>2</v>
      </c>
      <c r="AC3" s="10">
        <v>0.48</v>
      </c>
      <c r="AD3" s="11">
        <v>0.48</v>
      </c>
      <c r="AE3" s="25">
        <f>Q3/$BF$5</f>
        <v>0.71641791044776115</v>
      </c>
      <c r="AF3" s="26">
        <f>(R3-$BF$6)/$BF$8</f>
        <v>0.6811594202898551</v>
      </c>
      <c r="AG3" s="25">
        <f>(S3-$BF$9)/$BF$11</f>
        <v>0.67692307692307696</v>
      </c>
      <c r="AH3" s="26">
        <v>0.48916408668730654</v>
      </c>
      <c r="AI3" s="26">
        <f>SUM(AE3:AH3)</f>
        <v>2.5636644943479996</v>
      </c>
      <c r="AJ3" s="26">
        <f>10*(AI3-$BF$18)/$BF$20</f>
        <v>7.3837512925505218</v>
      </c>
      <c r="AK3" s="27">
        <f>$BF$31+AJ3*$BF$32</f>
        <v>89.535005170202083</v>
      </c>
      <c r="AL3" s="37">
        <f>SUM(AC3:AD3)</f>
        <v>0.96</v>
      </c>
      <c r="AM3" s="38">
        <f>10*AL3/$BI$5</f>
        <v>4.2666666666666666</v>
      </c>
      <c r="AN3" s="39">
        <f>$BI$6+AM3*$BI$7</f>
        <v>71.333333333333329</v>
      </c>
      <c r="AO3" s="46">
        <f>O3/$BL$5</f>
        <v>0.72727272727272718</v>
      </c>
      <c r="AP3" s="47">
        <f>X3/$BL$6</f>
        <v>0.54838709677419362</v>
      </c>
      <c r="AQ3" s="47">
        <f>AA3/$BL$7</f>
        <v>0.67857142857142849</v>
      </c>
      <c r="AR3" s="47">
        <f>N3/$BL$8</f>
        <v>0.97468354430379744</v>
      </c>
      <c r="AS3" s="47">
        <f>AL3</f>
        <v>0.96</v>
      </c>
      <c r="AT3" s="47">
        <f>SUM(AO3:AQ3)</f>
        <v>1.9542312526183494</v>
      </c>
      <c r="AU3" s="47">
        <f>10*(AT3-$BL$12)/$BL$14</f>
        <v>5.3200378369856534</v>
      </c>
      <c r="AV3" s="48">
        <f>$BL$24+AU3*$BL$25</f>
        <v>83.620132429449782</v>
      </c>
      <c r="AW3" s="61">
        <f>AK3*$BO$5</f>
        <v>88.639655118500059</v>
      </c>
      <c r="AX3" s="62">
        <f>AN3*$BO$5</f>
        <v>70.61999999999999</v>
      </c>
      <c r="AY3" s="63">
        <f>AV3*$BO$5</f>
        <v>82.78393110515529</v>
      </c>
    </row>
    <row r="4" spans="1:67" x14ac:dyDescent="0.25">
      <c r="A4" s="3" t="s">
        <v>190</v>
      </c>
      <c r="B4" s="4" t="s">
        <v>238</v>
      </c>
      <c r="C4" s="4" t="s">
        <v>265</v>
      </c>
      <c r="D4" s="4" t="s">
        <v>30</v>
      </c>
      <c r="E4" s="4" t="s">
        <v>49</v>
      </c>
      <c r="F4" s="5" t="s">
        <v>56</v>
      </c>
      <c r="G4" s="12">
        <v>46</v>
      </c>
      <c r="H4" s="13">
        <v>0.54</v>
      </c>
      <c r="I4" s="13">
        <v>0.43</v>
      </c>
      <c r="J4" s="13">
        <v>103</v>
      </c>
      <c r="K4" s="13">
        <v>110</v>
      </c>
      <c r="L4" s="13">
        <v>254</v>
      </c>
      <c r="M4" s="13">
        <v>3.2</v>
      </c>
      <c r="N4" s="13">
        <v>0.67</v>
      </c>
      <c r="O4" s="13">
        <v>0.19</v>
      </c>
      <c r="P4" s="13">
        <v>0.23</v>
      </c>
      <c r="Q4" s="13">
        <v>0.3</v>
      </c>
      <c r="R4" s="13">
        <v>-104</v>
      </c>
      <c r="S4" s="13">
        <v>-140</v>
      </c>
      <c r="T4" s="13">
        <v>-1.4</v>
      </c>
      <c r="U4" s="13">
        <v>8</v>
      </c>
      <c r="V4" s="13">
        <v>0.23</v>
      </c>
      <c r="W4" s="13">
        <v>407</v>
      </c>
      <c r="X4" s="13">
        <v>0.22</v>
      </c>
      <c r="Y4" s="13">
        <v>0.2</v>
      </c>
      <c r="Z4" s="13">
        <v>237</v>
      </c>
      <c r="AA4" s="13">
        <v>0.22</v>
      </c>
      <c r="AB4" s="13">
        <v>0</v>
      </c>
      <c r="AC4" s="13">
        <v>0.41</v>
      </c>
      <c r="AD4" s="14">
        <v>0.28999999999999998</v>
      </c>
      <c r="AE4" s="25">
        <f>Q4/$BF$5</f>
        <v>0.44776119402985071</v>
      </c>
      <c r="AF4" s="26">
        <f>(R4-$BF$6)/$BF$8</f>
        <v>0.38339920948616601</v>
      </c>
      <c r="AG4" s="25">
        <f>(S4-$BF$9)/$BF$11</f>
        <v>0.35384615384615387</v>
      </c>
      <c r="AH4" s="26">
        <v>0.35913312693498456</v>
      </c>
      <c r="AI4" s="26">
        <f>SUM(AE4:AH4)</f>
        <v>1.5441396842971553</v>
      </c>
      <c r="AJ4" s="26">
        <f>10*(AI4-$BF$21)/$BF$23</f>
        <v>4.6613008600261558</v>
      </c>
      <c r="AK4" s="27">
        <f>$BF$31+AJ4*$BF$32</f>
        <v>78.645203440104623</v>
      </c>
      <c r="AL4" s="37">
        <f>SUM(AC4:AD4)</f>
        <v>0.7</v>
      </c>
      <c r="AM4" s="38">
        <f>10*AL4/$BI$5</f>
        <v>3.1111111111111112</v>
      </c>
      <c r="AN4" s="39">
        <f>$BI$6+AM4*$BI$7</f>
        <v>65.555555555555557</v>
      </c>
      <c r="AO4" s="49">
        <f>O4/$BL$5</f>
        <v>0.57575757575757569</v>
      </c>
      <c r="AP4" s="50">
        <f>X4/$BL$6</f>
        <v>0.70967741935483875</v>
      </c>
      <c r="AQ4" s="50">
        <f>AA4/$BL$7</f>
        <v>0.7857142857142857</v>
      </c>
      <c r="AR4" s="50">
        <f>N4/$BL$8</f>
        <v>0.84810126582278478</v>
      </c>
      <c r="AS4" s="50">
        <f>AL4</f>
        <v>0.7</v>
      </c>
      <c r="AT4" s="50">
        <f>SUM(AO4:AQ4)</f>
        <v>2.0711492808267002</v>
      </c>
      <c r="AU4" s="50">
        <f>10*(AT4-$BL$15)/$BL$17</f>
        <v>1.1298210001845364</v>
      </c>
      <c r="AV4" s="51">
        <f>$BL$24+AU4*$BL$25</f>
        <v>68.954373500645872</v>
      </c>
      <c r="AW4" s="61">
        <f>AK4*$BO$5</f>
        <v>77.858751405703572</v>
      </c>
      <c r="AX4" s="62">
        <f>AN4*$BO$5</f>
        <v>64.900000000000006</v>
      </c>
      <c r="AY4" s="63">
        <f>AV4*$BO$5</f>
        <v>68.264829765639419</v>
      </c>
      <c r="BE4" s="79" t="s">
        <v>28</v>
      </c>
      <c r="BF4" s="79"/>
      <c r="BH4" s="77" t="s">
        <v>232</v>
      </c>
      <c r="BI4" s="77"/>
      <c r="BK4" s="78" t="s">
        <v>233</v>
      </c>
      <c r="BL4" s="78"/>
      <c r="BN4" s="77" t="s">
        <v>266</v>
      </c>
      <c r="BO4" s="77"/>
    </row>
    <row r="5" spans="1:67" x14ac:dyDescent="0.25">
      <c r="A5" s="3" t="s">
        <v>48</v>
      </c>
      <c r="B5" s="4" t="s">
        <v>238</v>
      </c>
      <c r="C5" s="4" t="s">
        <v>265</v>
      </c>
      <c r="D5" s="4" t="s">
        <v>30</v>
      </c>
      <c r="E5" s="4" t="s">
        <v>49</v>
      </c>
      <c r="F5" s="5" t="s">
        <v>38</v>
      </c>
      <c r="G5" s="12">
        <v>46</v>
      </c>
      <c r="H5" s="13">
        <v>0.54</v>
      </c>
      <c r="I5" s="13">
        <v>0.59</v>
      </c>
      <c r="J5" s="13">
        <v>107</v>
      </c>
      <c r="K5" s="13">
        <v>99</v>
      </c>
      <c r="L5" s="13">
        <v>218</v>
      </c>
      <c r="M5" s="13">
        <v>3.3</v>
      </c>
      <c r="N5" s="13">
        <v>0.61</v>
      </c>
      <c r="O5" s="13">
        <v>0.2</v>
      </c>
      <c r="P5" s="13">
        <v>0.2</v>
      </c>
      <c r="Q5" s="13">
        <v>0.24</v>
      </c>
      <c r="R5" s="13">
        <v>241</v>
      </c>
      <c r="S5" s="13">
        <v>166</v>
      </c>
      <c r="T5" s="13">
        <v>9.6999999999999993</v>
      </c>
      <c r="U5" s="13">
        <v>8.8000000000000007</v>
      </c>
      <c r="V5" s="13">
        <v>0.27</v>
      </c>
      <c r="W5" s="13">
        <v>515</v>
      </c>
      <c r="X5" s="13">
        <v>0.27</v>
      </c>
      <c r="Y5" s="13">
        <v>0.26</v>
      </c>
      <c r="Z5" s="13">
        <v>274</v>
      </c>
      <c r="AA5" s="13">
        <v>0.25</v>
      </c>
      <c r="AB5" s="13">
        <v>0</v>
      </c>
      <c r="AC5" s="13">
        <v>0.4</v>
      </c>
      <c r="AD5" s="14">
        <v>0.34</v>
      </c>
      <c r="AE5" s="25">
        <f>Q5/$BF$5</f>
        <v>0.35820895522388058</v>
      </c>
      <c r="AF5" s="26">
        <f>(R5-$BF$6)/$BF$8</f>
        <v>0.8379446640316206</v>
      </c>
      <c r="AG5" s="25">
        <f>(S5-$BF$9)/$BF$11</f>
        <v>0.74615384615384617</v>
      </c>
      <c r="AH5" s="26">
        <v>0.70278637770897834</v>
      </c>
      <c r="AI5" s="26">
        <f>SUM(AE5:AH5)</f>
        <v>2.6450938431183255</v>
      </c>
      <c r="AJ5" s="26">
        <f>10*(AI5-$BF$15)/$BF$17</f>
        <v>8.1647164461933261</v>
      </c>
      <c r="AK5" s="27">
        <f>$BF$31+AJ5*$BF$32</f>
        <v>92.658865784773297</v>
      </c>
      <c r="AL5" s="37">
        <f>SUM(AC5:AD5)</f>
        <v>0.74</v>
      </c>
      <c r="AM5" s="38">
        <f>10*AL5/$BI$5</f>
        <v>3.2888888888888892</v>
      </c>
      <c r="AN5" s="39">
        <f>$BI$6+AM5*$BI$7</f>
        <v>66.444444444444443</v>
      </c>
      <c r="AO5" s="49">
        <f>O5/$BL$5</f>
        <v>0.60606060606060608</v>
      </c>
      <c r="AP5" s="50">
        <f>X5/$BL$6</f>
        <v>0.87096774193548399</v>
      </c>
      <c r="AQ5" s="50">
        <f>AA5/$BL$7</f>
        <v>0.89285714285714279</v>
      </c>
      <c r="AR5" s="50">
        <f>N5/$BL$8</f>
        <v>0.77215189873417711</v>
      </c>
      <c r="AS5" s="50">
        <f>AL5</f>
        <v>0.74</v>
      </c>
      <c r="AT5" s="50">
        <f>SUM(AO5:AQ5)</f>
        <v>2.3698854908532327</v>
      </c>
      <c r="AU5" s="50">
        <f>10*(AT5-$BL$9)/$BL$11</f>
        <v>7.2314255637431444</v>
      </c>
      <c r="AV5" s="51">
        <f>$BL$24+AU5*$BL$25</f>
        <v>90.309989473101012</v>
      </c>
      <c r="AW5" s="61">
        <f>AK5*$BO$5</f>
        <v>91.732277126925567</v>
      </c>
      <c r="AX5" s="62">
        <f>AN5*$BO$5</f>
        <v>65.78</v>
      </c>
      <c r="AY5" s="63">
        <f>AV5*$BO$5</f>
        <v>89.406889578369999</v>
      </c>
      <c r="BE5" s="31" t="s">
        <v>288</v>
      </c>
      <c r="BF5" s="32">
        <f>MAX(Q3:Q167)</f>
        <v>0.67</v>
      </c>
      <c r="BH5" s="1" t="s">
        <v>267</v>
      </c>
      <c r="BI5" s="1">
        <f>MAX(AL3:AL167)</f>
        <v>2.25</v>
      </c>
      <c r="BK5" s="57" t="s">
        <v>270</v>
      </c>
      <c r="BL5" s="55">
        <f>MAX(O3:O167)</f>
        <v>0.33</v>
      </c>
      <c r="BN5" s="1" t="s">
        <v>265</v>
      </c>
      <c r="BO5" s="2">
        <v>0.99</v>
      </c>
    </row>
    <row r="6" spans="1:67" x14ac:dyDescent="0.25">
      <c r="A6" s="3" t="s">
        <v>101</v>
      </c>
      <c r="B6" s="4" t="s">
        <v>238</v>
      </c>
      <c r="C6" s="4" t="s">
        <v>265</v>
      </c>
      <c r="D6" s="4" t="s">
        <v>30</v>
      </c>
      <c r="E6" s="4" t="s">
        <v>49</v>
      </c>
      <c r="F6" s="5" t="s">
        <v>47</v>
      </c>
      <c r="G6" s="12">
        <v>46</v>
      </c>
      <c r="H6" s="13">
        <v>0.54</v>
      </c>
      <c r="I6" s="13">
        <v>0.43</v>
      </c>
      <c r="J6" s="13">
        <v>25</v>
      </c>
      <c r="K6" s="13">
        <v>100</v>
      </c>
      <c r="L6" s="13">
        <v>347</v>
      </c>
      <c r="M6" s="13">
        <v>3.7</v>
      </c>
      <c r="N6" s="13">
        <v>0.7</v>
      </c>
      <c r="O6" s="13">
        <v>0.05</v>
      </c>
      <c r="P6" s="13">
        <v>0.2</v>
      </c>
      <c r="Q6" s="13">
        <v>0.26</v>
      </c>
      <c r="R6" s="13">
        <v>62</v>
      </c>
      <c r="S6" s="13">
        <v>45</v>
      </c>
      <c r="T6" s="13">
        <v>2.9</v>
      </c>
      <c r="U6" s="13">
        <v>1.4</v>
      </c>
      <c r="V6" s="13">
        <v>0.03</v>
      </c>
      <c r="W6" s="13">
        <v>126</v>
      </c>
      <c r="X6" s="13">
        <v>7.0000000000000007E-2</v>
      </c>
      <c r="Y6" s="13">
        <v>0.05</v>
      </c>
      <c r="Z6" s="13">
        <v>97</v>
      </c>
      <c r="AA6" s="13">
        <v>0.09</v>
      </c>
      <c r="AB6" s="13">
        <v>0</v>
      </c>
      <c r="AC6" s="13">
        <v>1.64</v>
      </c>
      <c r="AD6" s="14">
        <v>0.4</v>
      </c>
      <c r="AE6" s="25">
        <f>Q6/$BF$5</f>
        <v>0.38805970149253732</v>
      </c>
      <c r="AF6" s="26">
        <f>(R6-$BF$6)/$BF$8</f>
        <v>0.60210803689064563</v>
      </c>
      <c r="AG6" s="25">
        <f>(S6-$BF$9)/$BF$11</f>
        <v>0.59102564102564104</v>
      </c>
      <c r="AH6" s="26">
        <v>0.49226006191950472</v>
      </c>
      <c r="AI6" s="26">
        <f>SUM(AE6:AH6)</f>
        <v>2.0734534413283288</v>
      </c>
      <c r="AJ6" s="26">
        <f>10*(AI6-$BF$27)/$BF$29</f>
        <v>5.9742758064562542</v>
      </c>
      <c r="AK6" s="27">
        <f>$BF$31+AJ6*$BF$32</f>
        <v>83.89710322582502</v>
      </c>
      <c r="AL6" s="37">
        <f>SUM(AC6:AD6)</f>
        <v>2.04</v>
      </c>
      <c r="AM6" s="38">
        <f>10*AL6/$BI$5</f>
        <v>9.0666666666666664</v>
      </c>
      <c r="AN6" s="39">
        <f>$BI$6+AM6*$BI$7</f>
        <v>95.333333333333329</v>
      </c>
      <c r="AO6" s="49">
        <f>O6/$BL$5</f>
        <v>0.15151515151515152</v>
      </c>
      <c r="AP6" s="50">
        <f>X6/$BL$6</f>
        <v>0.22580645161290325</v>
      </c>
      <c r="AQ6" s="50">
        <f>AA6/$BL$7</f>
        <v>0.3214285714285714</v>
      </c>
      <c r="AR6" s="50">
        <f>N6/$BL$8</f>
        <v>0.88607594936708856</v>
      </c>
      <c r="AS6" s="50">
        <f>AL6</f>
        <v>2.04</v>
      </c>
      <c r="AT6" s="50">
        <f>SUM(AR6:AS6)</f>
        <v>2.9260759493670885</v>
      </c>
      <c r="AU6" s="50">
        <f>10*(AT6-$BL$21)/$BL$23</f>
        <v>7.3448687350835291</v>
      </c>
      <c r="AV6" s="51">
        <f>$BL$24+AU6*$BL$25</f>
        <v>90.707040572792351</v>
      </c>
      <c r="AW6" s="61">
        <f>AK6*$BO$5</f>
        <v>83.058132193566763</v>
      </c>
      <c r="AX6" s="62">
        <f>AN6*$BO$5</f>
        <v>94.38</v>
      </c>
      <c r="AY6" s="63">
        <f>AV6*$BO$5</f>
        <v>89.79997016706443</v>
      </c>
      <c r="BE6" s="31" t="s">
        <v>292</v>
      </c>
      <c r="BF6" s="32">
        <f>MIN(R3:R167)</f>
        <v>-395</v>
      </c>
      <c r="BH6" s="1" t="s">
        <v>268</v>
      </c>
      <c r="BI6" s="1">
        <v>50</v>
      </c>
      <c r="BK6" s="57" t="s">
        <v>271</v>
      </c>
      <c r="BL6" s="55">
        <f>MAX(X3:X167)</f>
        <v>0.31</v>
      </c>
      <c r="BN6" s="1" t="s">
        <v>251</v>
      </c>
      <c r="BO6" s="2">
        <v>0.97</v>
      </c>
    </row>
    <row r="7" spans="1:67" x14ac:dyDescent="0.25">
      <c r="A7" s="3" t="s">
        <v>128</v>
      </c>
      <c r="B7" s="4" t="s">
        <v>238</v>
      </c>
      <c r="C7" s="4" t="s">
        <v>265</v>
      </c>
      <c r="D7" s="4" t="s">
        <v>30</v>
      </c>
      <c r="E7" s="4" t="s">
        <v>49</v>
      </c>
      <c r="F7" s="5" t="s">
        <v>32</v>
      </c>
      <c r="G7" s="12">
        <v>46</v>
      </c>
      <c r="H7" s="13">
        <v>0.54</v>
      </c>
      <c r="I7" s="13">
        <v>0.67</v>
      </c>
      <c r="J7" s="13">
        <v>167</v>
      </c>
      <c r="K7" s="13">
        <v>85</v>
      </c>
      <c r="L7" s="13">
        <v>227</v>
      </c>
      <c r="M7" s="13">
        <v>4.5999999999999996</v>
      </c>
      <c r="N7" s="13">
        <v>0.74</v>
      </c>
      <c r="O7" s="13">
        <v>0.32</v>
      </c>
      <c r="P7" s="13">
        <v>0.17</v>
      </c>
      <c r="Q7" s="13">
        <v>0.26</v>
      </c>
      <c r="R7" s="13">
        <v>16</v>
      </c>
      <c r="S7" s="13">
        <v>75</v>
      </c>
      <c r="T7" s="13">
        <v>-3.1</v>
      </c>
      <c r="U7" s="13">
        <v>9.1</v>
      </c>
      <c r="V7" s="13">
        <v>0.28999999999999998</v>
      </c>
      <c r="W7" s="13">
        <v>512</v>
      </c>
      <c r="X7" s="13">
        <v>0.28000000000000003</v>
      </c>
      <c r="Y7" s="13">
        <v>0.32</v>
      </c>
      <c r="Z7" s="13">
        <v>289</v>
      </c>
      <c r="AA7" s="13">
        <v>0.26</v>
      </c>
      <c r="AB7" s="13">
        <v>0</v>
      </c>
      <c r="AC7" s="13">
        <v>0.93</v>
      </c>
      <c r="AD7" s="14">
        <v>0.47</v>
      </c>
      <c r="AE7" s="25">
        <f>Q7/$BF$5</f>
        <v>0.38805970149253732</v>
      </c>
      <c r="AF7" s="26">
        <f>(R7-$BF$6)/$BF$8</f>
        <v>0.54150197628458496</v>
      </c>
      <c r="AG7" s="25">
        <f>(S7-$BF$9)/$BF$11</f>
        <v>0.62948717948717947</v>
      </c>
      <c r="AH7" s="26">
        <v>0.30650154798761614</v>
      </c>
      <c r="AI7" s="26">
        <f>SUM(AE7:AH7)</f>
        <v>1.8655504052519178</v>
      </c>
      <c r="AJ7" s="26">
        <f>10*(AI7-$BF$24)/$BF$26</f>
        <v>5.0310793295492173</v>
      </c>
      <c r="AK7" s="27">
        <f>$BF$31+AJ7*$BF$32</f>
        <v>80.124317318196873</v>
      </c>
      <c r="AL7" s="37">
        <f>SUM(AC7:AD7)</f>
        <v>1.4</v>
      </c>
      <c r="AM7" s="38">
        <f>10*AL7/$BI$5</f>
        <v>6.2222222222222223</v>
      </c>
      <c r="AN7" s="39">
        <f>$BI$6+AM7*$BI$7</f>
        <v>81.111111111111114</v>
      </c>
      <c r="AO7" s="49">
        <f>O7/$BL$5</f>
        <v>0.96969696969696972</v>
      </c>
      <c r="AP7" s="50">
        <f>X7/$BL$6</f>
        <v>0.90322580645161299</v>
      </c>
      <c r="AQ7" s="50">
        <f>AA7/$BL$7</f>
        <v>0.92857142857142849</v>
      </c>
      <c r="AR7" s="50">
        <f>N7/$BL$8</f>
        <v>0.93670886075949367</v>
      </c>
      <c r="AS7" s="50">
        <f>AL7</f>
        <v>1.4</v>
      </c>
      <c r="AT7" s="50">
        <f>SUM(AO7:AQ7)</f>
        <v>2.8014942047200111</v>
      </c>
      <c r="AU7" s="50">
        <f>10*(AT7-$BL$18)/$BL$20</f>
        <v>8.8063768115941983</v>
      </c>
      <c r="AV7" s="51">
        <f>$BL$24+AU7*$BL$25</f>
        <v>95.822318840579698</v>
      </c>
      <c r="AW7" s="61">
        <f>AK7*$BO$5</f>
        <v>79.3230741450149</v>
      </c>
      <c r="AX7" s="62">
        <f>AN7*$BO$5</f>
        <v>80.3</v>
      </c>
      <c r="AY7" s="63">
        <f>AV7*$BO$5</f>
        <v>94.864095652173901</v>
      </c>
      <c r="BE7" s="31" t="s">
        <v>289</v>
      </c>
      <c r="BF7" s="32">
        <f>MAX(R3:R167)</f>
        <v>364</v>
      </c>
      <c r="BH7" s="1" t="s">
        <v>269</v>
      </c>
      <c r="BI7" s="1">
        <f>(100-BI6)/10</f>
        <v>5</v>
      </c>
      <c r="BK7" s="57" t="s">
        <v>272</v>
      </c>
      <c r="BL7" s="55">
        <f>MAX(AA3:AA167)</f>
        <v>0.28000000000000003</v>
      </c>
      <c r="BN7" s="1" t="s">
        <v>235</v>
      </c>
      <c r="BO7" s="2">
        <v>0.9</v>
      </c>
    </row>
    <row r="8" spans="1:67" x14ac:dyDescent="0.25">
      <c r="A8" s="3" t="s">
        <v>222</v>
      </c>
      <c r="B8" s="4" t="s">
        <v>238</v>
      </c>
      <c r="C8" s="4" t="s">
        <v>265</v>
      </c>
      <c r="D8" s="4" t="s">
        <v>30</v>
      </c>
      <c r="E8" s="4" t="s">
        <v>116</v>
      </c>
      <c r="F8" s="5" t="s">
        <v>32</v>
      </c>
      <c r="G8" s="12">
        <v>19</v>
      </c>
      <c r="H8" s="13">
        <v>0.16</v>
      </c>
      <c r="I8" s="13">
        <v>0.42</v>
      </c>
      <c r="J8" s="13">
        <v>34</v>
      </c>
      <c r="K8" s="13">
        <v>43</v>
      </c>
      <c r="L8" s="13">
        <v>56</v>
      </c>
      <c r="M8" s="13">
        <v>2.1</v>
      </c>
      <c r="N8" s="13">
        <v>0.62</v>
      </c>
      <c r="O8" s="13">
        <v>0.23</v>
      </c>
      <c r="P8" s="13">
        <v>0.16</v>
      </c>
      <c r="Q8" s="13">
        <v>0.05</v>
      </c>
      <c r="R8" s="13">
        <v>-194</v>
      </c>
      <c r="S8" s="13">
        <v>-181</v>
      </c>
      <c r="T8" s="13">
        <v>0.3</v>
      </c>
      <c r="U8" s="13">
        <v>9.6999999999999993</v>
      </c>
      <c r="V8" s="13">
        <v>0.3</v>
      </c>
      <c r="W8" s="13">
        <v>434</v>
      </c>
      <c r="X8" s="13">
        <v>0.24</v>
      </c>
      <c r="Y8" s="13"/>
      <c r="Z8" s="13">
        <v>265</v>
      </c>
      <c r="AA8" s="13">
        <v>0.26</v>
      </c>
      <c r="AB8" s="13"/>
      <c r="AC8" s="13">
        <v>0.44</v>
      </c>
      <c r="AD8" s="14">
        <v>0.37</v>
      </c>
      <c r="AE8" s="25">
        <f>Q8/$BF$5</f>
        <v>7.4626865671641784E-2</v>
      </c>
      <c r="AF8" s="26">
        <f>(R8-$BF$6)/$BF$8</f>
        <v>0.2648221343873518</v>
      </c>
      <c r="AG8" s="25">
        <f>(S8-$BF$9)/$BF$11</f>
        <v>0.30128205128205127</v>
      </c>
      <c r="AH8" s="26">
        <v>0.41176470588235298</v>
      </c>
      <c r="AI8" s="26">
        <f>SUM(AE8:AH8)</f>
        <v>1.0524957572233979</v>
      </c>
      <c r="AJ8" s="26">
        <f>10*(AI8-$BF$24)/$BF$26</f>
        <v>2.5091566512518795</v>
      </c>
      <c r="AK8" s="27">
        <f>$BF$31+AJ8*$BF$32</f>
        <v>70.036626605007513</v>
      </c>
      <c r="AL8" s="37">
        <f>SUM(AC8:AD8)</f>
        <v>0.81</v>
      </c>
      <c r="AM8" s="38">
        <f>10*AL8/$BI$5</f>
        <v>3.6000000000000005</v>
      </c>
      <c r="AN8" s="39">
        <f>$BI$6+AM8*$BI$7</f>
        <v>68</v>
      </c>
      <c r="AO8" s="49">
        <f>O8/$BL$5</f>
        <v>0.69696969696969702</v>
      </c>
      <c r="AP8" s="50">
        <f>X8/$BL$6</f>
        <v>0.77419354838709675</v>
      </c>
      <c r="AQ8" s="50">
        <f>AA8/$BL$7</f>
        <v>0.92857142857142849</v>
      </c>
      <c r="AR8" s="50">
        <f>N8/$BL$8</f>
        <v>0.78481012658227844</v>
      </c>
      <c r="AS8" s="50">
        <f>AL8</f>
        <v>0.81</v>
      </c>
      <c r="AT8" s="50">
        <f>SUM(AO8:AQ8)</f>
        <v>2.3997346739282222</v>
      </c>
      <c r="AU8" s="50">
        <f>10*(AT8-$BL$18)/$BL$20</f>
        <v>2.135072463768112</v>
      </c>
      <c r="AV8" s="51">
        <f>$BL$24+AU8*$BL$25</f>
        <v>72.472753623188396</v>
      </c>
      <c r="AW8" s="61">
        <f>AK8*$BO$5</f>
        <v>69.33626033895743</v>
      </c>
      <c r="AX8" s="62">
        <f>AN8*$BO$5</f>
        <v>67.319999999999993</v>
      </c>
      <c r="AY8" s="63">
        <f>AV8*$BO$5</f>
        <v>71.748026086956514</v>
      </c>
      <c r="BE8" s="31" t="s">
        <v>305</v>
      </c>
      <c r="BF8" s="32">
        <f>BF7-BF6</f>
        <v>759</v>
      </c>
      <c r="BK8" s="57" t="s">
        <v>278</v>
      </c>
      <c r="BL8" s="55">
        <f>MAX(N3:N167)</f>
        <v>0.79</v>
      </c>
    </row>
    <row r="9" spans="1:67" x14ac:dyDescent="0.25">
      <c r="A9" s="3" t="s">
        <v>163</v>
      </c>
      <c r="B9" s="4" t="s">
        <v>238</v>
      </c>
      <c r="C9" s="4" t="s">
        <v>265</v>
      </c>
      <c r="D9" s="4" t="s">
        <v>30</v>
      </c>
      <c r="E9" s="4" t="s">
        <v>116</v>
      </c>
      <c r="F9" s="5" t="s">
        <v>47</v>
      </c>
      <c r="G9" s="12">
        <v>19</v>
      </c>
      <c r="H9" s="13">
        <v>0.16</v>
      </c>
      <c r="I9" s="13">
        <v>0.63</v>
      </c>
      <c r="J9" s="13">
        <v>14</v>
      </c>
      <c r="K9" s="13">
        <v>60</v>
      </c>
      <c r="L9" s="13">
        <v>88</v>
      </c>
      <c r="M9" s="13">
        <v>1.7</v>
      </c>
      <c r="N9" s="13">
        <v>0.7</v>
      </c>
      <c r="O9" s="13">
        <v>0.1</v>
      </c>
      <c r="P9" s="13">
        <v>0.22</v>
      </c>
      <c r="Q9" s="13">
        <v>0.11</v>
      </c>
      <c r="R9" s="13">
        <v>-108</v>
      </c>
      <c r="S9" s="13">
        <v>160</v>
      </c>
      <c r="T9" s="13">
        <v>1.7</v>
      </c>
      <c r="U9" s="13">
        <v>1.2</v>
      </c>
      <c r="V9" s="13">
        <v>0.02</v>
      </c>
      <c r="W9" s="13">
        <v>123</v>
      </c>
      <c r="X9" s="13">
        <v>7.0000000000000007E-2</v>
      </c>
      <c r="Y9" s="13"/>
      <c r="Z9" s="13">
        <v>80</v>
      </c>
      <c r="AA9" s="13">
        <v>0.08</v>
      </c>
      <c r="AB9" s="13"/>
      <c r="AC9" s="13">
        <v>1.57</v>
      </c>
      <c r="AD9" s="14">
        <v>0.35</v>
      </c>
      <c r="AE9" s="25">
        <f>Q9/$BF$5</f>
        <v>0.16417910447761194</v>
      </c>
      <c r="AF9" s="26">
        <f>(R9-$BF$6)/$BF$8</f>
        <v>0.37812911725955206</v>
      </c>
      <c r="AG9" s="25">
        <f>(S9-$BF$9)/$BF$11</f>
        <v>0.7384615384615385</v>
      </c>
      <c r="AH9" s="26">
        <v>0.45510835913312697</v>
      </c>
      <c r="AI9" s="26">
        <f>SUM(AE9:AH9)</f>
        <v>1.7358781193318293</v>
      </c>
      <c r="AJ9" s="26">
        <f>10*(AI9-$BF$27)/$BF$29</f>
        <v>4.2133621669380048</v>
      </c>
      <c r="AK9" s="27">
        <f>$BF$31+AJ9*$BF$32</f>
        <v>76.853448667752019</v>
      </c>
      <c r="AL9" s="37">
        <f>SUM(AC9:AD9)</f>
        <v>1.92</v>
      </c>
      <c r="AM9" s="38">
        <f>10*AL9/$BI$5</f>
        <v>8.5333333333333332</v>
      </c>
      <c r="AN9" s="39">
        <f>$BI$6+AM9*$BI$7</f>
        <v>92.666666666666657</v>
      </c>
      <c r="AO9" s="49">
        <f>O9/$BL$5</f>
        <v>0.30303030303030304</v>
      </c>
      <c r="AP9" s="50">
        <f>X9/$BL$6</f>
        <v>0.22580645161290325</v>
      </c>
      <c r="AQ9" s="50">
        <f>AA9/$BL$7</f>
        <v>0.2857142857142857</v>
      </c>
      <c r="AR9" s="50">
        <f>N9/$BL$8</f>
        <v>0.88607594936708856</v>
      </c>
      <c r="AS9" s="50">
        <f>AL9</f>
        <v>1.92</v>
      </c>
      <c r="AT9" s="50">
        <f>SUM(AR9:AS9)</f>
        <v>2.8060759493670884</v>
      </c>
      <c r="AU9" s="50">
        <f>10*(AT9-$BL$21)/$BL$23</f>
        <v>5.9307875894988031</v>
      </c>
      <c r="AV9" s="51">
        <f>$BL$24+AU9*$BL$25</f>
        <v>85.757756563245806</v>
      </c>
      <c r="AW9" s="61">
        <f>AK9*$BO$5</f>
        <v>76.084914181074495</v>
      </c>
      <c r="AX9" s="62">
        <f>AN9*$BO$5</f>
        <v>91.74</v>
      </c>
      <c r="AY9" s="63">
        <f>AV9*$BO$5</f>
        <v>84.900178997613352</v>
      </c>
      <c r="BE9" s="31" t="s">
        <v>293</v>
      </c>
      <c r="BF9" s="32">
        <f>MIN(S3:S167)</f>
        <v>-416</v>
      </c>
      <c r="BK9" s="57" t="s">
        <v>279</v>
      </c>
      <c r="BL9" s="56">
        <f>_xlfn.MINIFS($AT$3:$AT$167, $F$3:$F$167, "TOP")</f>
        <v>1.9142228739002931</v>
      </c>
    </row>
    <row r="10" spans="1:67" x14ac:dyDescent="0.25">
      <c r="A10" s="3" t="s">
        <v>193</v>
      </c>
      <c r="B10" s="4" t="s">
        <v>238</v>
      </c>
      <c r="C10" s="4" t="s">
        <v>265</v>
      </c>
      <c r="D10" s="4" t="s">
        <v>30</v>
      </c>
      <c r="E10" s="4" t="s">
        <v>116</v>
      </c>
      <c r="F10" s="5" t="s">
        <v>56</v>
      </c>
      <c r="G10" s="12">
        <v>21</v>
      </c>
      <c r="H10" s="13">
        <v>0.19</v>
      </c>
      <c r="I10" s="13">
        <v>0.28999999999999998</v>
      </c>
      <c r="J10" s="13">
        <v>49</v>
      </c>
      <c r="K10" s="13">
        <v>73</v>
      </c>
      <c r="L10" s="13">
        <v>79</v>
      </c>
      <c r="M10" s="13">
        <v>1.8</v>
      </c>
      <c r="N10" s="13">
        <v>0.62</v>
      </c>
      <c r="O10" s="13">
        <v>0.24</v>
      </c>
      <c r="P10" s="13">
        <v>0.21</v>
      </c>
      <c r="Q10" s="13">
        <v>0.28999999999999998</v>
      </c>
      <c r="R10" s="13">
        <v>-123</v>
      </c>
      <c r="S10" s="13">
        <v>-17</v>
      </c>
      <c r="T10" s="13">
        <v>-3.5</v>
      </c>
      <c r="U10" s="13">
        <v>8.1999999999999993</v>
      </c>
      <c r="V10" s="13">
        <v>0.23</v>
      </c>
      <c r="W10" s="13">
        <v>334</v>
      </c>
      <c r="X10" s="13">
        <v>0.19</v>
      </c>
      <c r="Y10" s="13">
        <v>0.17</v>
      </c>
      <c r="Z10" s="13">
        <v>236</v>
      </c>
      <c r="AA10" s="13">
        <v>0.22</v>
      </c>
      <c r="AB10" s="13">
        <v>0</v>
      </c>
      <c r="AC10" s="13">
        <v>0.32</v>
      </c>
      <c r="AD10" s="14">
        <v>0.17</v>
      </c>
      <c r="AE10" s="25">
        <f>Q10/$BF$5</f>
        <v>0.43283582089552231</v>
      </c>
      <c r="AF10" s="26">
        <f>(R10-$BF$6)/$BF$8</f>
        <v>0.35836627140974969</v>
      </c>
      <c r="AG10" s="25">
        <f>(S10-$BF$9)/$BF$11</f>
        <v>0.5115384615384615</v>
      </c>
      <c r="AH10" s="26">
        <v>0.29411764705882354</v>
      </c>
      <c r="AI10" s="26">
        <f>SUM(AE10:AH10)</f>
        <v>1.5968582009025571</v>
      </c>
      <c r="AJ10" s="26">
        <f>10*(AI10-$BF$21)/$BF$23</f>
        <v>4.9387210761060221</v>
      </c>
      <c r="AK10" s="27">
        <f>$BF$31+AJ10*$BF$32</f>
        <v>79.754884304424081</v>
      </c>
      <c r="AL10" s="37">
        <f>SUM(AC10:AD10)</f>
        <v>0.49</v>
      </c>
      <c r="AM10" s="38">
        <f>10*AL10/$BI$5</f>
        <v>2.177777777777778</v>
      </c>
      <c r="AN10" s="39">
        <f>$BI$6+AM10*$BI$7</f>
        <v>60.888888888888886</v>
      </c>
      <c r="AO10" s="49">
        <f>O10/$BL$5</f>
        <v>0.72727272727272718</v>
      </c>
      <c r="AP10" s="50">
        <f>X10/$BL$6</f>
        <v>0.61290322580645162</v>
      </c>
      <c r="AQ10" s="50">
        <f>AA10/$BL$7</f>
        <v>0.7857142857142857</v>
      </c>
      <c r="AR10" s="50">
        <f>N10/$BL$8</f>
        <v>0.78481012658227844</v>
      </c>
      <c r="AS10" s="50">
        <f>AL10</f>
        <v>0.49</v>
      </c>
      <c r="AT10" s="50">
        <f>SUM(AO10:AQ10)</f>
        <v>2.1258902387934646</v>
      </c>
      <c r="AU10" s="50">
        <f>10*(AT10-$BL$15)/$BL$17</f>
        <v>1.8532016977302086</v>
      </c>
      <c r="AV10" s="51">
        <f>$BL$24+AU10*$BL$25</f>
        <v>71.486205942055733</v>
      </c>
      <c r="AW10" s="61">
        <f>AK10*$BO$5</f>
        <v>78.957335461379841</v>
      </c>
      <c r="AX10" s="62">
        <f>AN10*$BO$5</f>
        <v>60.279999999999994</v>
      </c>
      <c r="AY10" s="63">
        <f>AV10*$BO$5</f>
        <v>70.771343882635179</v>
      </c>
      <c r="BE10" s="31" t="s">
        <v>290</v>
      </c>
      <c r="BF10" s="32">
        <f>MAX(S3:S167)</f>
        <v>364</v>
      </c>
      <c r="BK10" s="57" t="s">
        <v>273</v>
      </c>
      <c r="BL10" s="56">
        <f>_xlfn.MAXIFS($AT$3:$AT$167, $F$3:$F$167, "TOP")</f>
        <v>2.5443373830470604</v>
      </c>
    </row>
    <row r="11" spans="1:67" x14ac:dyDescent="0.25">
      <c r="A11" s="3" t="s">
        <v>122</v>
      </c>
      <c r="B11" s="4" t="s">
        <v>238</v>
      </c>
      <c r="C11" s="4" t="s">
        <v>265</v>
      </c>
      <c r="D11" s="4" t="s">
        <v>30</v>
      </c>
      <c r="E11" s="4" t="s">
        <v>116</v>
      </c>
      <c r="F11" s="5" t="s">
        <v>47</v>
      </c>
      <c r="G11" s="12">
        <v>24</v>
      </c>
      <c r="H11" s="13">
        <v>0.25</v>
      </c>
      <c r="I11" s="13">
        <v>0.42</v>
      </c>
      <c r="J11" s="13">
        <v>17</v>
      </c>
      <c r="K11" s="13">
        <v>75</v>
      </c>
      <c r="L11" s="13">
        <v>148</v>
      </c>
      <c r="M11" s="13">
        <v>2.2000000000000002</v>
      </c>
      <c r="N11" s="13">
        <v>0.7</v>
      </c>
      <c r="O11" s="13">
        <v>7.0000000000000007E-2</v>
      </c>
      <c r="P11" s="13">
        <v>0.21</v>
      </c>
      <c r="Q11" s="13">
        <v>0.13</v>
      </c>
      <c r="R11" s="13">
        <v>54</v>
      </c>
      <c r="S11" s="13">
        <v>215</v>
      </c>
      <c r="T11" s="13">
        <v>0.6</v>
      </c>
      <c r="U11" s="13">
        <v>1.3</v>
      </c>
      <c r="V11" s="13">
        <v>0.03</v>
      </c>
      <c r="W11" s="13">
        <v>141</v>
      </c>
      <c r="X11" s="13">
        <v>0.08</v>
      </c>
      <c r="Y11" s="13">
        <v>7.0000000000000007E-2</v>
      </c>
      <c r="Z11" s="13">
        <v>97</v>
      </c>
      <c r="AA11" s="13">
        <v>0.09</v>
      </c>
      <c r="AB11" s="13">
        <v>0</v>
      </c>
      <c r="AC11" s="13">
        <v>1.62</v>
      </c>
      <c r="AD11" s="14">
        <v>0.4</v>
      </c>
      <c r="AE11" s="25">
        <f>Q11/$BF$5</f>
        <v>0.19402985074626866</v>
      </c>
      <c r="AF11" s="26">
        <f>(R11-$BF$6)/$BF$8</f>
        <v>0.59156785243741761</v>
      </c>
      <c r="AG11" s="25">
        <f>(S11-$BF$9)/$BF$11</f>
        <v>0.80897435897435899</v>
      </c>
      <c r="AH11" s="26">
        <v>0.4210526315789474</v>
      </c>
      <c r="AI11" s="26">
        <f>SUM(AE11:AH11)</f>
        <v>2.0156246937369926</v>
      </c>
      <c r="AJ11" s="26">
        <f>10*(AI11-$BF$27)/$BF$29</f>
        <v>5.6726203720850839</v>
      </c>
      <c r="AK11" s="27">
        <f>$BF$31+AJ11*$BF$32</f>
        <v>82.690481488340339</v>
      </c>
      <c r="AL11" s="37">
        <f>SUM(AC11:AD11)</f>
        <v>2.02</v>
      </c>
      <c r="AM11" s="38">
        <f>10*AL11/$BI$5</f>
        <v>8.9777777777777779</v>
      </c>
      <c r="AN11" s="39">
        <f>$BI$6+AM11*$BI$7</f>
        <v>94.888888888888886</v>
      </c>
      <c r="AO11" s="49">
        <f>O11/$BL$5</f>
        <v>0.21212121212121213</v>
      </c>
      <c r="AP11" s="50">
        <f>X11/$BL$6</f>
        <v>0.25806451612903225</v>
      </c>
      <c r="AQ11" s="50">
        <f>AA11/$BL$7</f>
        <v>0.3214285714285714</v>
      </c>
      <c r="AR11" s="50">
        <f>N11/$BL$8</f>
        <v>0.88607594936708856</v>
      </c>
      <c r="AS11" s="50">
        <f>AL11</f>
        <v>2.02</v>
      </c>
      <c r="AT11" s="50">
        <f>SUM(AR11:AS11)</f>
        <v>2.9060759493670885</v>
      </c>
      <c r="AU11" s="50">
        <f>10*(AT11-$BL$21)/$BL$23</f>
        <v>7.109188544152742</v>
      </c>
      <c r="AV11" s="51">
        <f>$BL$24+AU11*$BL$25</f>
        <v>89.882159904534603</v>
      </c>
      <c r="AW11" s="61">
        <f>AK11*$BO$5</f>
        <v>81.863576673456933</v>
      </c>
      <c r="AX11" s="62">
        <f>AN11*$BO$5</f>
        <v>93.94</v>
      </c>
      <c r="AY11" s="63">
        <f>AV11*$BO$5</f>
        <v>88.983338305489255</v>
      </c>
      <c r="BE11" s="31" t="s">
        <v>304</v>
      </c>
      <c r="BF11" s="32">
        <f>BF10-BF9</f>
        <v>780</v>
      </c>
      <c r="BK11" s="57" t="s">
        <v>283</v>
      </c>
      <c r="BL11" s="56">
        <f>BL10-BL9</f>
        <v>0.63011450914676725</v>
      </c>
    </row>
    <row r="12" spans="1:67" x14ac:dyDescent="0.25">
      <c r="A12" s="3" t="s">
        <v>195</v>
      </c>
      <c r="B12" s="4" t="s">
        <v>238</v>
      </c>
      <c r="C12" s="4" t="s">
        <v>265</v>
      </c>
      <c r="D12" s="4" t="s">
        <v>30</v>
      </c>
      <c r="E12" s="4" t="s">
        <v>116</v>
      </c>
      <c r="F12" s="5" t="s">
        <v>38</v>
      </c>
      <c r="G12" s="12">
        <v>42</v>
      </c>
      <c r="H12" s="13">
        <v>0.21</v>
      </c>
      <c r="I12" s="13">
        <v>0.55000000000000004</v>
      </c>
      <c r="J12" s="13">
        <v>66</v>
      </c>
      <c r="K12" s="13">
        <v>117</v>
      </c>
      <c r="L12" s="13">
        <v>160</v>
      </c>
      <c r="M12" s="13">
        <v>1.9</v>
      </c>
      <c r="N12" s="13">
        <v>0.6</v>
      </c>
      <c r="O12" s="13">
        <v>0.17</v>
      </c>
      <c r="P12" s="13">
        <v>0.19</v>
      </c>
      <c r="Q12" s="13">
        <v>0.12</v>
      </c>
      <c r="R12" s="13">
        <v>-88</v>
      </c>
      <c r="S12" s="13">
        <v>-19</v>
      </c>
      <c r="T12" s="13">
        <v>-1</v>
      </c>
      <c r="U12" s="13">
        <v>8.3000000000000007</v>
      </c>
      <c r="V12" s="13">
        <v>0.24</v>
      </c>
      <c r="W12" s="13">
        <v>453</v>
      </c>
      <c r="X12" s="13">
        <v>0.25</v>
      </c>
      <c r="Y12" s="13">
        <v>0.22</v>
      </c>
      <c r="Z12" s="13">
        <v>240</v>
      </c>
      <c r="AA12" s="13">
        <v>0.23</v>
      </c>
      <c r="AB12" s="13">
        <v>0</v>
      </c>
      <c r="AC12" s="13">
        <v>0.42</v>
      </c>
      <c r="AD12" s="14">
        <v>0.22</v>
      </c>
      <c r="AE12" s="25">
        <f>Q12/$BF$5</f>
        <v>0.17910447761194029</v>
      </c>
      <c r="AF12" s="26">
        <f>(R12-$BF$6)/$BF$8</f>
        <v>0.40447957839262189</v>
      </c>
      <c r="AG12" s="25">
        <f>(S12-$BF$9)/$BF$11</f>
        <v>0.50897435897435894</v>
      </c>
      <c r="AH12" s="26">
        <v>0.37151702786377711</v>
      </c>
      <c r="AI12" s="26">
        <f>SUM(AE12:AH12)</f>
        <v>1.4640754428426983</v>
      </c>
      <c r="AJ12" s="26">
        <f>10*(AI12-$BF$15)/$BF$17</f>
        <v>3.6277487137011355</v>
      </c>
      <c r="AK12" s="27">
        <f>$BF$31+AJ12*$BF$32</f>
        <v>74.510994854804537</v>
      </c>
      <c r="AL12" s="37">
        <f>SUM(AC12:AD12)</f>
        <v>0.64</v>
      </c>
      <c r="AM12" s="38">
        <f>10*AL12/$BI$5</f>
        <v>2.8444444444444446</v>
      </c>
      <c r="AN12" s="39">
        <f>$BI$6+AM12*$BI$7</f>
        <v>64.222222222222229</v>
      </c>
      <c r="AO12" s="49">
        <f>O12/$BL$5</f>
        <v>0.51515151515151514</v>
      </c>
      <c r="AP12" s="50">
        <f>X12/$BL$6</f>
        <v>0.80645161290322587</v>
      </c>
      <c r="AQ12" s="50">
        <f>AA12/$BL$7</f>
        <v>0.8214285714285714</v>
      </c>
      <c r="AR12" s="50">
        <f>N12/$BL$8</f>
        <v>0.75949367088607589</v>
      </c>
      <c r="AS12" s="50">
        <f>AL12</f>
        <v>0.64</v>
      </c>
      <c r="AT12" s="50">
        <f>SUM(AO12:AQ12)</f>
        <v>2.1430316994833127</v>
      </c>
      <c r="AU12" s="50">
        <f>10*(AT12-$BL$9)/$BL$11</f>
        <v>3.6312261067095206</v>
      </c>
      <c r="AV12" s="51">
        <f>$BL$24+AU12*$BL$25</f>
        <v>77.709291373483325</v>
      </c>
      <c r="AW12" s="61">
        <f>AK12*$BO$5</f>
        <v>73.765884906256488</v>
      </c>
      <c r="AX12" s="62">
        <f>AN12*$BO$5</f>
        <v>63.580000000000005</v>
      </c>
      <c r="AY12" s="63">
        <f>AV12*$BO$5</f>
        <v>76.932198459748491</v>
      </c>
      <c r="BE12" s="31" t="s">
        <v>294</v>
      </c>
      <c r="BF12" s="32">
        <f>MIN(T3:T167)</f>
        <v>-13</v>
      </c>
      <c r="BK12" s="57" t="s">
        <v>280</v>
      </c>
      <c r="BL12" s="56">
        <f>_xlfn.MINIFS($AT$3:$AT$167, $F$3:$F$167, "JG")</f>
        <v>1.482998184611088</v>
      </c>
    </row>
    <row r="13" spans="1:67" x14ac:dyDescent="0.25">
      <c r="A13" s="3" t="s">
        <v>115</v>
      </c>
      <c r="B13" s="4" t="s">
        <v>238</v>
      </c>
      <c r="C13" s="4" t="s">
        <v>265</v>
      </c>
      <c r="D13" s="4" t="s">
        <v>30</v>
      </c>
      <c r="E13" s="4" t="s">
        <v>116</v>
      </c>
      <c r="F13" s="5" t="s">
        <v>35</v>
      </c>
      <c r="G13" s="12">
        <v>43</v>
      </c>
      <c r="H13" s="13">
        <v>0.21</v>
      </c>
      <c r="I13" s="13">
        <v>0.53</v>
      </c>
      <c r="J13" s="13">
        <v>116</v>
      </c>
      <c r="K13" s="13">
        <v>151</v>
      </c>
      <c r="L13" s="13">
        <v>169</v>
      </c>
      <c r="M13" s="13">
        <v>1.9</v>
      </c>
      <c r="N13" s="13">
        <v>0.74</v>
      </c>
      <c r="O13" s="13">
        <v>0.3</v>
      </c>
      <c r="P13" s="13">
        <v>0.24</v>
      </c>
      <c r="Q13" s="13">
        <v>0.26</v>
      </c>
      <c r="R13" s="13">
        <v>15</v>
      </c>
      <c r="S13" s="13">
        <v>14</v>
      </c>
      <c r="T13" s="13">
        <v>2.5</v>
      </c>
      <c r="U13" s="13">
        <v>6.6</v>
      </c>
      <c r="V13" s="13">
        <v>0.18</v>
      </c>
      <c r="W13" s="13">
        <v>383</v>
      </c>
      <c r="X13" s="13">
        <v>0.22</v>
      </c>
      <c r="Y13" s="13">
        <v>0.28000000000000003</v>
      </c>
      <c r="Z13" s="13">
        <v>215</v>
      </c>
      <c r="AA13" s="13">
        <v>0.21</v>
      </c>
      <c r="AB13" s="13">
        <v>1</v>
      </c>
      <c r="AC13" s="13">
        <v>0.51</v>
      </c>
      <c r="AD13" s="14">
        <v>0.44</v>
      </c>
      <c r="AE13" s="25">
        <f>Q13/$BF$5</f>
        <v>0.38805970149253732</v>
      </c>
      <c r="AF13" s="26">
        <f>(R13-$BF$6)/$BF$8</f>
        <v>0.54018445322793152</v>
      </c>
      <c r="AG13" s="25">
        <f>(S13-$BF$9)/$BF$11</f>
        <v>0.55128205128205132</v>
      </c>
      <c r="AH13" s="26">
        <v>0.47987616099071212</v>
      </c>
      <c r="AI13" s="26">
        <f>SUM(AE13:AH13)</f>
        <v>1.9594023669932323</v>
      </c>
      <c r="AJ13" s="26">
        <f>10*(AI13-$BF$18)/$BF$20</f>
        <v>4.7141359716290792</v>
      </c>
      <c r="AK13" s="27">
        <f>$BF$31+AJ13*$BF$32</f>
        <v>78.85654388651632</v>
      </c>
      <c r="AL13" s="37">
        <f>SUM(AC13:AD13)</f>
        <v>0.95</v>
      </c>
      <c r="AM13" s="38">
        <f>10*AL13/$BI$5</f>
        <v>4.2222222222222223</v>
      </c>
      <c r="AN13" s="39">
        <f>$BI$6+AM13*$BI$7</f>
        <v>71.111111111111114</v>
      </c>
      <c r="AO13" s="49">
        <f>O13/$BL$5</f>
        <v>0.90909090909090906</v>
      </c>
      <c r="AP13" s="50">
        <f>X13/$BL$6</f>
        <v>0.70967741935483875</v>
      </c>
      <c r="AQ13" s="50">
        <f>AA13/$BL$7</f>
        <v>0.74999999999999989</v>
      </c>
      <c r="AR13" s="50">
        <f>N13/$BL$8</f>
        <v>0.93670886075949367</v>
      </c>
      <c r="AS13" s="50">
        <f>AL13</f>
        <v>0.95</v>
      </c>
      <c r="AT13" s="50">
        <f>SUM(AO13:AQ13)</f>
        <v>2.3687683284457477</v>
      </c>
      <c r="AU13" s="50">
        <f>10*(AT13-$BL$12)/$BL$14</f>
        <v>10</v>
      </c>
      <c r="AV13" s="51">
        <f>$BL$24+AU13*$BL$25</f>
        <v>100</v>
      </c>
      <c r="AW13" s="61">
        <f>AK13*$BO$5</f>
        <v>78.067978447651157</v>
      </c>
      <c r="AX13" s="62">
        <f>AN13*$BO$5</f>
        <v>70.400000000000006</v>
      </c>
      <c r="AY13" s="63">
        <f>AV13*$BO$5</f>
        <v>99</v>
      </c>
      <c r="BE13" s="31" t="s">
        <v>291</v>
      </c>
      <c r="BF13" s="32">
        <f>MAX(T3:T167)</f>
        <v>19.3</v>
      </c>
      <c r="BK13" s="57" t="s">
        <v>274</v>
      </c>
      <c r="BL13" s="56">
        <f>_xlfn.MAXIFS($AT$3:$AT$167, $F$3:$F$167, "JG")</f>
        <v>2.3687683284457477</v>
      </c>
    </row>
    <row r="14" spans="1:67" x14ac:dyDescent="0.25">
      <c r="A14" s="3" t="s">
        <v>208</v>
      </c>
      <c r="B14" s="4" t="s">
        <v>238</v>
      </c>
      <c r="C14" s="4" t="s">
        <v>265</v>
      </c>
      <c r="D14" s="4" t="s">
        <v>30</v>
      </c>
      <c r="E14" s="4" t="s">
        <v>116</v>
      </c>
      <c r="F14" s="5" t="s">
        <v>56</v>
      </c>
      <c r="G14" s="12">
        <v>21</v>
      </c>
      <c r="H14" s="13">
        <v>0.24</v>
      </c>
      <c r="I14" s="13">
        <v>0.48</v>
      </c>
      <c r="J14" s="13">
        <v>25</v>
      </c>
      <c r="K14" s="13">
        <v>49</v>
      </c>
      <c r="L14" s="13">
        <v>86</v>
      </c>
      <c r="M14" s="13">
        <v>2.2999999999999998</v>
      </c>
      <c r="N14" s="13">
        <v>0.65</v>
      </c>
      <c r="O14" s="13">
        <v>0.15</v>
      </c>
      <c r="P14" s="13">
        <v>0.18</v>
      </c>
      <c r="Q14" s="13">
        <v>0.1</v>
      </c>
      <c r="R14" s="13">
        <v>-141</v>
      </c>
      <c r="S14" s="13">
        <v>-62</v>
      </c>
      <c r="T14" s="13">
        <v>-1.5</v>
      </c>
      <c r="U14" s="13">
        <v>8.9</v>
      </c>
      <c r="V14" s="13">
        <v>0.25</v>
      </c>
      <c r="W14" s="13">
        <v>380</v>
      </c>
      <c r="X14" s="13">
        <v>0.22</v>
      </c>
      <c r="Y14" s="13"/>
      <c r="Z14" s="13">
        <v>239</v>
      </c>
      <c r="AA14" s="13">
        <v>0.23</v>
      </c>
      <c r="AB14" s="13"/>
      <c r="AC14" s="13">
        <v>0.51</v>
      </c>
      <c r="AD14" s="14">
        <v>0.27</v>
      </c>
      <c r="AE14" s="25">
        <f>Q14/$BF$5</f>
        <v>0.14925373134328357</v>
      </c>
      <c r="AF14" s="26">
        <f>(R14-$BF$6)/$BF$8</f>
        <v>0.33465085638998682</v>
      </c>
      <c r="AG14" s="25">
        <f>(S14-$BF$9)/$BF$11</f>
        <v>0.45384615384615384</v>
      </c>
      <c r="AH14" s="26">
        <v>0.35603715170278644</v>
      </c>
      <c r="AI14" s="26">
        <f>SUM(AE14:AH14)</f>
        <v>1.2937878932822107</v>
      </c>
      <c r="AJ14" s="26">
        <f>10*(AI14-$BF$21)/$BF$23</f>
        <v>3.3438766904653785</v>
      </c>
      <c r="AK14" s="27">
        <f>$BF$31+AJ14*$BF$32</f>
        <v>73.375506761861516</v>
      </c>
      <c r="AL14" s="37">
        <f>SUM(AC14:AD14)</f>
        <v>0.78</v>
      </c>
      <c r="AM14" s="38">
        <f>10*AL14/$BI$5</f>
        <v>3.4666666666666668</v>
      </c>
      <c r="AN14" s="39">
        <f>$BI$6+AM14*$BI$7</f>
        <v>67.333333333333343</v>
      </c>
      <c r="AO14" s="49">
        <f>O14/$BL$5</f>
        <v>0.45454545454545453</v>
      </c>
      <c r="AP14" s="50">
        <f>X14/$BL$6</f>
        <v>0.70967741935483875</v>
      </c>
      <c r="AQ14" s="50">
        <f>AA14/$BL$7</f>
        <v>0.8214285714285714</v>
      </c>
      <c r="AR14" s="50">
        <f>N14/$BL$8</f>
        <v>0.82278481012658222</v>
      </c>
      <c r="AS14" s="50">
        <f>AL14</f>
        <v>0.78</v>
      </c>
      <c r="AT14" s="50">
        <f>SUM(AO14:AQ14)</f>
        <v>1.9856514453288647</v>
      </c>
      <c r="AU14" s="50">
        <f>10*(AT14-$BL$15)/$BL$17</f>
        <v>0</v>
      </c>
      <c r="AV14" s="51">
        <f>$BL$24+AU14*$BL$25</f>
        <v>65</v>
      </c>
      <c r="AW14" s="61">
        <f>AK14*$BO$5</f>
        <v>72.641751694242899</v>
      </c>
      <c r="AX14" s="62">
        <f>AN14*$BO$5</f>
        <v>66.660000000000011</v>
      </c>
      <c r="AY14" s="63">
        <f>AV14*$BO$5</f>
        <v>64.349999999999994</v>
      </c>
      <c r="BE14" s="31" t="s">
        <v>306</v>
      </c>
      <c r="BF14" s="32">
        <f>BF13-BF12</f>
        <v>32.299999999999997</v>
      </c>
      <c r="BK14" s="57" t="s">
        <v>284</v>
      </c>
      <c r="BL14" s="56">
        <f>BL13-BL12</f>
        <v>0.88577014383465968</v>
      </c>
    </row>
    <row r="15" spans="1:67" x14ac:dyDescent="0.25">
      <c r="A15" s="3" t="s">
        <v>182</v>
      </c>
      <c r="B15" s="4" t="s">
        <v>238</v>
      </c>
      <c r="C15" s="4" t="s">
        <v>265</v>
      </c>
      <c r="D15" s="4" t="s">
        <v>30</v>
      </c>
      <c r="E15" s="4" t="s">
        <v>116</v>
      </c>
      <c r="F15" s="5" t="s">
        <v>32</v>
      </c>
      <c r="G15" s="12">
        <v>24</v>
      </c>
      <c r="H15" s="13">
        <v>0.25</v>
      </c>
      <c r="I15" s="13">
        <v>0.42</v>
      </c>
      <c r="J15" s="13">
        <v>60</v>
      </c>
      <c r="K15" s="13">
        <v>58</v>
      </c>
      <c r="L15" s="13">
        <v>81</v>
      </c>
      <c r="M15" s="13">
        <v>2.4</v>
      </c>
      <c r="N15" s="13">
        <v>0.6</v>
      </c>
      <c r="O15" s="13">
        <v>0.25</v>
      </c>
      <c r="P15" s="13">
        <v>0.16</v>
      </c>
      <c r="Q15" s="13">
        <v>0.17</v>
      </c>
      <c r="R15" s="13">
        <v>2</v>
      </c>
      <c r="S15" s="13">
        <v>-58</v>
      </c>
      <c r="T15" s="13">
        <v>0.7</v>
      </c>
      <c r="U15" s="13">
        <v>9.6999999999999993</v>
      </c>
      <c r="V15" s="13">
        <v>0.31</v>
      </c>
      <c r="W15" s="13">
        <v>473</v>
      </c>
      <c r="X15" s="13">
        <v>0.27</v>
      </c>
      <c r="Y15" s="13">
        <v>0.26</v>
      </c>
      <c r="Z15" s="13">
        <v>282</v>
      </c>
      <c r="AA15" s="13">
        <v>0.26</v>
      </c>
      <c r="AB15" s="13">
        <v>0</v>
      </c>
      <c r="AC15" s="13">
        <v>0.63</v>
      </c>
      <c r="AD15" s="14">
        <v>0.5</v>
      </c>
      <c r="AE15" s="25">
        <f>Q15/$BF$5</f>
        <v>0.2537313432835821</v>
      </c>
      <c r="AF15" s="26">
        <f>(R15-$BF$6)/$BF$8</f>
        <v>0.52305665349143615</v>
      </c>
      <c r="AG15" s="25">
        <f>(S15-$BF$9)/$BF$11</f>
        <v>0.45897435897435895</v>
      </c>
      <c r="AH15" s="26">
        <v>0.42414860681114552</v>
      </c>
      <c r="AI15" s="26">
        <f>SUM(AE15:AH15)</f>
        <v>1.6599109625605226</v>
      </c>
      <c r="AJ15" s="26">
        <f>10*(AI15-$BF$24)/$BF$26</f>
        <v>4.3932294933378833</v>
      </c>
      <c r="AK15" s="27">
        <f>$BF$31+AJ15*$BF$32</f>
        <v>77.572917973351537</v>
      </c>
      <c r="AL15" s="37">
        <f>SUM(AC15:AD15)</f>
        <v>1.1299999999999999</v>
      </c>
      <c r="AM15" s="38">
        <f>10*AL15/$BI$5</f>
        <v>5.0222222222222221</v>
      </c>
      <c r="AN15" s="39">
        <f>$BI$6+AM15*$BI$7</f>
        <v>75.111111111111114</v>
      </c>
      <c r="AO15" s="49">
        <f>O15/$BL$5</f>
        <v>0.75757575757575757</v>
      </c>
      <c r="AP15" s="50">
        <f>X15/$BL$6</f>
        <v>0.87096774193548399</v>
      </c>
      <c r="AQ15" s="50">
        <f>AA15/$BL$7</f>
        <v>0.92857142857142849</v>
      </c>
      <c r="AR15" s="50">
        <f>N15/$BL$8</f>
        <v>0.75949367088607589</v>
      </c>
      <c r="AS15" s="50">
        <f>AL15</f>
        <v>1.1299999999999999</v>
      </c>
      <c r="AT15" s="50">
        <f>SUM(AO15:AQ15)</f>
        <v>2.5571149280826702</v>
      </c>
      <c r="AU15" s="50">
        <f>10*(AT15-$BL$18)/$BL$20</f>
        <v>4.7484057971014497</v>
      </c>
      <c r="AV15" s="51">
        <f>$BL$24+AU15*$BL$25</f>
        <v>81.619420289855071</v>
      </c>
      <c r="AW15" s="61">
        <f>AK15*$BO$5</f>
        <v>76.79718879361802</v>
      </c>
      <c r="AX15" s="62">
        <f>AN15*$BO$5</f>
        <v>74.36</v>
      </c>
      <c r="AY15" s="63">
        <f>AV15*$BO$5</f>
        <v>80.803226086956514</v>
      </c>
      <c r="BE15" s="31" t="s">
        <v>279</v>
      </c>
      <c r="BF15" s="33">
        <f>_xlfn.MINIFS($AI$3:$AI$167, $F$3:$F$167, "TOP")</f>
        <v>0.51973591144739717</v>
      </c>
      <c r="BK15" s="57" t="s">
        <v>281</v>
      </c>
      <c r="BL15" s="56">
        <f>_xlfn.MINIFS($AT$3:$AT$167, $F$3:$F$167, "MID")</f>
        <v>1.9856514453288647</v>
      </c>
    </row>
    <row r="16" spans="1:67" x14ac:dyDescent="0.25">
      <c r="A16" s="3" t="s">
        <v>113</v>
      </c>
      <c r="B16" s="4" t="s">
        <v>238</v>
      </c>
      <c r="C16" s="4" t="s">
        <v>265</v>
      </c>
      <c r="D16" s="4" t="s">
        <v>30</v>
      </c>
      <c r="E16" s="4" t="s">
        <v>82</v>
      </c>
      <c r="F16" s="5" t="s">
        <v>47</v>
      </c>
      <c r="G16" s="12">
        <v>43</v>
      </c>
      <c r="H16" s="13">
        <v>0.67</v>
      </c>
      <c r="I16" s="13">
        <v>0.57999999999999996</v>
      </c>
      <c r="J16" s="13">
        <v>31</v>
      </c>
      <c r="K16" s="13">
        <v>127</v>
      </c>
      <c r="L16" s="13">
        <v>331</v>
      </c>
      <c r="M16" s="13">
        <v>2.9</v>
      </c>
      <c r="N16" s="13">
        <v>0.6</v>
      </c>
      <c r="O16" s="13">
        <v>0.05</v>
      </c>
      <c r="P16" s="13">
        <v>0.25</v>
      </c>
      <c r="Q16" s="13">
        <v>0.23</v>
      </c>
      <c r="R16" s="13">
        <v>67</v>
      </c>
      <c r="S16" s="13">
        <v>25</v>
      </c>
      <c r="T16" s="13">
        <v>1.6</v>
      </c>
      <c r="U16" s="13">
        <v>1.6</v>
      </c>
      <c r="V16" s="13">
        <v>0.05</v>
      </c>
      <c r="W16" s="13">
        <v>179</v>
      </c>
      <c r="X16" s="13">
        <v>0.09</v>
      </c>
      <c r="Y16" s="13">
        <v>0.08</v>
      </c>
      <c r="Z16" s="13">
        <v>116</v>
      </c>
      <c r="AA16" s="13">
        <v>0.1</v>
      </c>
      <c r="AB16" s="13">
        <v>0</v>
      </c>
      <c r="AC16" s="13">
        <v>1.71</v>
      </c>
      <c r="AD16" s="14">
        <v>0.54</v>
      </c>
      <c r="AE16" s="25">
        <f>Q16/$BF$5</f>
        <v>0.34328358208955223</v>
      </c>
      <c r="AF16" s="26">
        <f>(R16-$BF$6)/$BF$8</f>
        <v>0.60869565217391308</v>
      </c>
      <c r="AG16" s="25">
        <f>(S16-$BF$9)/$BF$11</f>
        <v>0.56538461538461537</v>
      </c>
      <c r="AH16" s="26">
        <v>0.45201238390092879</v>
      </c>
      <c r="AI16" s="26">
        <f>SUM(AE16:AH16)</f>
        <v>1.9693762335490095</v>
      </c>
      <c r="AJ16" s="26">
        <f>10*(AI16-$BF$27)/$BF$29</f>
        <v>5.4313718593973555</v>
      </c>
      <c r="AK16" s="27">
        <f>$BF$31+AJ16*$BF$32</f>
        <v>81.725487437589422</v>
      </c>
      <c r="AL16" s="37">
        <f>SUM(AC16:AD16)</f>
        <v>2.25</v>
      </c>
      <c r="AM16" s="38">
        <f>10*AL16/$BI$5</f>
        <v>10</v>
      </c>
      <c r="AN16" s="39">
        <f>$BI$6+AM16*$BI$7</f>
        <v>100</v>
      </c>
      <c r="AO16" s="49">
        <f>O16/$BL$5</f>
        <v>0.15151515151515152</v>
      </c>
      <c r="AP16" s="50">
        <f>X16/$BL$6</f>
        <v>0.29032258064516125</v>
      </c>
      <c r="AQ16" s="50">
        <f>AA16/$BL$7</f>
        <v>0.35714285714285715</v>
      </c>
      <c r="AR16" s="50">
        <f>N16/$BL$8</f>
        <v>0.75949367088607589</v>
      </c>
      <c r="AS16" s="50">
        <f>AL16</f>
        <v>2.25</v>
      </c>
      <c r="AT16" s="50">
        <f>SUM(AR16:AS16)</f>
        <v>3.009493670886076</v>
      </c>
      <c r="AU16" s="50">
        <f>10*(AT16-$BL$21)/$BL$23</f>
        <v>8.3278639618138417</v>
      </c>
      <c r="AV16" s="51">
        <f>$BL$24+AU16*$BL$25</f>
        <v>94.14752386634845</v>
      </c>
      <c r="AW16" s="61">
        <f>AK16*$BO$5</f>
        <v>80.908232563213531</v>
      </c>
      <c r="AX16" s="62">
        <f>AN16*$BO$5</f>
        <v>99</v>
      </c>
      <c r="AY16" s="63">
        <f>AV16*$BO$5</f>
        <v>93.206048627684964</v>
      </c>
      <c r="BE16" s="31" t="s">
        <v>273</v>
      </c>
      <c r="BF16" s="33">
        <f>_xlfn.MAXIFS($AI$3:$AI$167, $F$3:$F$167, "TOP")</f>
        <v>3.1228366384320356</v>
      </c>
      <c r="BK16" s="57" t="s">
        <v>275</v>
      </c>
      <c r="BL16" s="56">
        <f>_xlfn.MAXIFS($AT$3:$AT$167, $F$3:$F$167, "MID")</f>
        <v>2.7423893310990084</v>
      </c>
    </row>
    <row r="17" spans="1:64" x14ac:dyDescent="0.25">
      <c r="A17" s="3" t="s">
        <v>81</v>
      </c>
      <c r="B17" s="4" t="s">
        <v>238</v>
      </c>
      <c r="C17" s="4" t="s">
        <v>265</v>
      </c>
      <c r="D17" s="4" t="s">
        <v>30</v>
      </c>
      <c r="E17" s="4" t="s">
        <v>82</v>
      </c>
      <c r="F17" s="5" t="s">
        <v>35</v>
      </c>
      <c r="G17" s="12">
        <v>33</v>
      </c>
      <c r="H17" s="13">
        <v>0.67</v>
      </c>
      <c r="I17" s="13">
        <v>0.45</v>
      </c>
      <c r="J17" s="13">
        <v>111</v>
      </c>
      <c r="K17" s="13">
        <v>74</v>
      </c>
      <c r="L17" s="13">
        <v>225</v>
      </c>
      <c r="M17" s="13">
        <v>4.5</v>
      </c>
      <c r="N17" s="13">
        <v>0.72</v>
      </c>
      <c r="O17" s="13">
        <v>0.24</v>
      </c>
      <c r="P17" s="13">
        <v>0.18</v>
      </c>
      <c r="Q17" s="13">
        <v>0.33</v>
      </c>
      <c r="R17" s="13">
        <v>57</v>
      </c>
      <c r="S17" s="13">
        <v>118</v>
      </c>
      <c r="T17" s="13">
        <v>2.9</v>
      </c>
      <c r="U17" s="13">
        <v>6.1</v>
      </c>
      <c r="V17" s="13">
        <v>0.18</v>
      </c>
      <c r="W17" s="13">
        <v>406</v>
      </c>
      <c r="X17" s="13">
        <v>0.19</v>
      </c>
      <c r="Y17" s="13">
        <v>0.22</v>
      </c>
      <c r="Z17" s="13">
        <v>233</v>
      </c>
      <c r="AA17" s="13">
        <v>0.2</v>
      </c>
      <c r="AB17" s="13">
        <v>1</v>
      </c>
      <c r="AC17" s="13">
        <v>0.43</v>
      </c>
      <c r="AD17" s="14">
        <v>0.3</v>
      </c>
      <c r="AE17" s="25">
        <f>Q17/$BF$5</f>
        <v>0.4925373134328358</v>
      </c>
      <c r="AF17" s="26">
        <f>(R17-$BF$6)/$BF$8</f>
        <v>0.59552042160737817</v>
      </c>
      <c r="AG17" s="25">
        <f>(S17-$BF$9)/$BF$11</f>
        <v>0.68461538461538463</v>
      </c>
      <c r="AH17" s="26">
        <v>0.49226006191950472</v>
      </c>
      <c r="AI17" s="26">
        <f>SUM(AE17:AH17)</f>
        <v>2.2649331815751035</v>
      </c>
      <c r="AJ17" s="26">
        <f>10*(AI17-$BF$18)/$BF$20</f>
        <v>6.0639636485546218</v>
      </c>
      <c r="AK17" s="27">
        <f>$BF$31+AJ17*$BF$32</f>
        <v>84.255854594218491</v>
      </c>
      <c r="AL17" s="37">
        <f>SUM(AC17:AD17)</f>
        <v>0.73</v>
      </c>
      <c r="AM17" s="38">
        <f>10*AL17/$BI$5</f>
        <v>3.2444444444444445</v>
      </c>
      <c r="AN17" s="39">
        <f>$BI$6+AM17*$BI$7</f>
        <v>66.222222222222229</v>
      </c>
      <c r="AO17" s="49">
        <f>O17/$BL$5</f>
        <v>0.72727272727272718</v>
      </c>
      <c r="AP17" s="50">
        <f>X17/$BL$6</f>
        <v>0.61290322580645162</v>
      </c>
      <c r="AQ17" s="50">
        <f>AA17/$BL$7</f>
        <v>0.7142857142857143</v>
      </c>
      <c r="AR17" s="50">
        <f>N17/$BL$8</f>
        <v>0.91139240506329111</v>
      </c>
      <c r="AS17" s="50">
        <f>AL17</f>
        <v>0.73</v>
      </c>
      <c r="AT17" s="50">
        <f>SUM(AO17:AQ17)</f>
        <v>2.054461667364893</v>
      </c>
      <c r="AU17" s="50">
        <f>10*(AT17-$BL$12)/$BL$14</f>
        <v>6.4516001891849264</v>
      </c>
      <c r="AV17" s="51">
        <f>$BL$24+AU17*$BL$25</f>
        <v>87.580600662147248</v>
      </c>
      <c r="AW17" s="61">
        <f>AK17*$BO$5</f>
        <v>83.413296048276308</v>
      </c>
      <c r="AX17" s="62">
        <f>AN17*$BO$5</f>
        <v>65.56</v>
      </c>
      <c r="AY17" s="63">
        <f>AV17*$BO$5</f>
        <v>86.704794655525774</v>
      </c>
      <c r="BE17" s="31" t="s">
        <v>283</v>
      </c>
      <c r="BF17" s="33">
        <f>BF16-BF15</f>
        <v>2.6031007269846382</v>
      </c>
      <c r="BK17" s="57" t="s">
        <v>285</v>
      </c>
      <c r="BL17" s="56">
        <f>BL16-BL15</f>
        <v>0.75673788577014367</v>
      </c>
    </row>
    <row r="18" spans="1:64" x14ac:dyDescent="0.25">
      <c r="A18" s="3" t="s">
        <v>191</v>
      </c>
      <c r="B18" s="4" t="s">
        <v>238</v>
      </c>
      <c r="C18" s="4" t="s">
        <v>265</v>
      </c>
      <c r="D18" s="4" t="s">
        <v>30</v>
      </c>
      <c r="E18" s="4" t="s">
        <v>82</v>
      </c>
      <c r="F18" s="5" t="s">
        <v>32</v>
      </c>
      <c r="G18" s="12">
        <v>33</v>
      </c>
      <c r="H18" s="13">
        <v>0.67</v>
      </c>
      <c r="I18" s="13">
        <v>0.42</v>
      </c>
      <c r="J18" s="13">
        <v>112</v>
      </c>
      <c r="K18" s="13">
        <v>69</v>
      </c>
      <c r="L18" s="13">
        <v>205</v>
      </c>
      <c r="M18" s="13">
        <v>4.5999999999999996</v>
      </c>
      <c r="N18" s="13">
        <v>0.68</v>
      </c>
      <c r="O18" s="13">
        <v>0.24</v>
      </c>
      <c r="P18" s="13">
        <v>0.17</v>
      </c>
      <c r="Q18" s="13">
        <v>0.21</v>
      </c>
      <c r="R18" s="13">
        <v>-54</v>
      </c>
      <c r="S18" s="13">
        <v>-48</v>
      </c>
      <c r="T18" s="13">
        <v>-3.7</v>
      </c>
      <c r="U18" s="13">
        <v>8.6</v>
      </c>
      <c r="V18" s="13">
        <v>0.28999999999999998</v>
      </c>
      <c r="W18" s="13">
        <v>491</v>
      </c>
      <c r="X18" s="13">
        <v>0.23</v>
      </c>
      <c r="Y18" s="13">
        <v>0.28999999999999998</v>
      </c>
      <c r="Z18" s="13">
        <v>279</v>
      </c>
      <c r="AA18" s="13">
        <v>0.24</v>
      </c>
      <c r="AB18" s="13">
        <v>0</v>
      </c>
      <c r="AC18" s="13">
        <v>0.77</v>
      </c>
      <c r="AD18" s="14">
        <v>0.35</v>
      </c>
      <c r="AE18" s="25">
        <f>Q18/$BF$5</f>
        <v>0.31343283582089548</v>
      </c>
      <c r="AF18" s="26">
        <f>(R18-$BF$6)/$BF$8</f>
        <v>0.44927536231884058</v>
      </c>
      <c r="AG18" s="25">
        <f>(S18-$BF$9)/$BF$11</f>
        <v>0.47179487179487178</v>
      </c>
      <c r="AH18" s="26">
        <v>0.28792569659442729</v>
      </c>
      <c r="AI18" s="26">
        <f>SUM(AE18:AH18)</f>
        <v>1.5224287665290352</v>
      </c>
      <c r="AJ18" s="26">
        <f>10*(AI18-$BF$24)/$BF$26</f>
        <v>3.9667889473368887</v>
      </c>
      <c r="AK18" s="27">
        <f>$BF$31+AJ18*$BF$32</f>
        <v>75.867155789347549</v>
      </c>
      <c r="AL18" s="37">
        <f>SUM(AC18:AD18)</f>
        <v>1.1200000000000001</v>
      </c>
      <c r="AM18" s="38">
        <f>10*AL18/$BI$5</f>
        <v>4.9777777777777779</v>
      </c>
      <c r="AN18" s="39">
        <f>$BI$6+AM18*$BI$7</f>
        <v>74.888888888888886</v>
      </c>
      <c r="AO18" s="49">
        <f>O18/$BL$5</f>
        <v>0.72727272727272718</v>
      </c>
      <c r="AP18" s="50">
        <f>X18/$BL$6</f>
        <v>0.74193548387096775</v>
      </c>
      <c r="AQ18" s="50">
        <f>AA18/$BL$7</f>
        <v>0.85714285714285698</v>
      </c>
      <c r="AR18" s="50">
        <f>N18/$BL$8</f>
        <v>0.86075949367088611</v>
      </c>
      <c r="AS18" s="50">
        <f>AL18</f>
        <v>1.1200000000000001</v>
      </c>
      <c r="AT18" s="50">
        <f>SUM(AO18:AQ18)</f>
        <v>2.3263510682865522</v>
      </c>
      <c r="AU18" s="50">
        <f>10*(AT18-$BL$18)/$BL$20</f>
        <v>0.91652173913043533</v>
      </c>
      <c r="AV18" s="51">
        <f>$BL$24+AU18*$BL$25</f>
        <v>68.20782608695653</v>
      </c>
      <c r="AW18" s="61">
        <f>AK18*$BO$5</f>
        <v>75.108484231454071</v>
      </c>
      <c r="AX18" s="62">
        <f>AN18*$BO$5</f>
        <v>74.14</v>
      </c>
      <c r="AY18" s="63">
        <f>AV18*$BO$5</f>
        <v>67.52574782608697</v>
      </c>
      <c r="BE18" s="31" t="s">
        <v>280</v>
      </c>
      <c r="BF18" s="33">
        <f>_xlfn.MINIFS($AI$3:$AI$167, $F$3:$F$167, "JG")</f>
        <v>0.89236704975771119</v>
      </c>
      <c r="BK18" s="57" t="s">
        <v>282</v>
      </c>
      <c r="BL18" s="56">
        <f>_xlfn.MINIFS($AT$3:$AT$167, $F$3:$F$167, "ADC")</f>
        <v>2.271156263091747</v>
      </c>
    </row>
    <row r="19" spans="1:64" x14ac:dyDescent="0.25">
      <c r="A19" s="3" t="s">
        <v>145</v>
      </c>
      <c r="B19" s="4" t="s">
        <v>238</v>
      </c>
      <c r="C19" s="4" t="s">
        <v>265</v>
      </c>
      <c r="D19" s="4" t="s">
        <v>30</v>
      </c>
      <c r="E19" s="4" t="s">
        <v>82</v>
      </c>
      <c r="F19" s="5" t="s">
        <v>38</v>
      </c>
      <c r="G19" s="12">
        <v>43</v>
      </c>
      <c r="H19" s="13">
        <v>0.67</v>
      </c>
      <c r="I19" s="13">
        <v>0.56000000000000005</v>
      </c>
      <c r="J19" s="13">
        <v>128</v>
      </c>
      <c r="K19" s="13">
        <v>134</v>
      </c>
      <c r="L19" s="13">
        <v>263</v>
      </c>
      <c r="M19" s="13">
        <v>2.9</v>
      </c>
      <c r="N19" s="13">
        <v>0.64</v>
      </c>
      <c r="O19" s="13">
        <v>0.21</v>
      </c>
      <c r="P19" s="13">
        <v>0.26</v>
      </c>
      <c r="Q19" s="13">
        <v>0.21</v>
      </c>
      <c r="R19" s="13">
        <v>-13</v>
      </c>
      <c r="S19" s="13">
        <v>46</v>
      </c>
      <c r="T19" s="13">
        <v>0.8</v>
      </c>
      <c r="U19" s="13">
        <v>7.8</v>
      </c>
      <c r="V19" s="13">
        <v>0.24</v>
      </c>
      <c r="W19" s="13">
        <v>537</v>
      </c>
      <c r="X19" s="13">
        <v>0.26</v>
      </c>
      <c r="Y19" s="13">
        <v>0.22</v>
      </c>
      <c r="Z19" s="13">
        <v>267</v>
      </c>
      <c r="AA19" s="13">
        <v>0.23</v>
      </c>
      <c r="AB19" s="13">
        <v>0</v>
      </c>
      <c r="AC19" s="13">
        <v>0.42</v>
      </c>
      <c r="AD19" s="14">
        <v>0.23</v>
      </c>
      <c r="AE19" s="25">
        <f>Q19/$BF$5</f>
        <v>0.31343283582089548</v>
      </c>
      <c r="AF19" s="26">
        <f>(R19-$BF$6)/$BF$8</f>
        <v>0.50329380764163378</v>
      </c>
      <c r="AG19" s="25">
        <f>(S19-$BF$9)/$BF$11</f>
        <v>0.59230769230769231</v>
      </c>
      <c r="AH19" s="26">
        <v>0.4272445820433437</v>
      </c>
      <c r="AI19" s="26">
        <f>SUM(AE19:AH19)</f>
        <v>1.8362789178135652</v>
      </c>
      <c r="AJ19" s="26">
        <f>10*(AI19-$BF$15)/$BF$17</f>
        <v>5.0575953236016957</v>
      </c>
      <c r="AK19" s="27">
        <f>$BF$31+AJ19*$BF$32</f>
        <v>80.230381294406783</v>
      </c>
      <c r="AL19" s="37">
        <f>SUM(AC19:AD19)</f>
        <v>0.65</v>
      </c>
      <c r="AM19" s="38">
        <f>10*AL19/$BI$5</f>
        <v>2.8888888888888888</v>
      </c>
      <c r="AN19" s="39">
        <f>$BI$6+AM19*$BI$7</f>
        <v>64.444444444444443</v>
      </c>
      <c r="AO19" s="49">
        <f>O19/$BL$5</f>
        <v>0.63636363636363635</v>
      </c>
      <c r="AP19" s="50">
        <f>X19/$BL$6</f>
        <v>0.83870967741935487</v>
      </c>
      <c r="AQ19" s="50">
        <f>AA19/$BL$7</f>
        <v>0.8214285714285714</v>
      </c>
      <c r="AR19" s="50">
        <f>N19/$BL$8</f>
        <v>0.810126582278481</v>
      </c>
      <c r="AS19" s="50">
        <f>AL19</f>
        <v>0.65</v>
      </c>
      <c r="AT19" s="50">
        <f>SUM(AO19:AQ19)</f>
        <v>2.2965018852115628</v>
      </c>
      <c r="AU19" s="50">
        <f>10*(AT19-$BL$9)/$BL$11</f>
        <v>6.0668181062662807</v>
      </c>
      <c r="AV19" s="51">
        <f>$BL$24+AU19*$BL$25</f>
        <v>86.233863371931989</v>
      </c>
      <c r="AW19" s="61">
        <f>AK19*$BO$5</f>
        <v>79.428077481462708</v>
      </c>
      <c r="AX19" s="62">
        <f>AN19*$BO$5</f>
        <v>63.8</v>
      </c>
      <c r="AY19" s="63">
        <f>AV19*$BO$5</f>
        <v>85.371524738212671</v>
      </c>
      <c r="BE19" s="31" t="s">
        <v>274</v>
      </c>
      <c r="BF19" s="33">
        <f>_xlfn.MAXIFS($AI$3:$AI$167, $F$3:$F$167, "JG")</f>
        <v>3.1558471947030902</v>
      </c>
      <c r="BK19" s="57" t="s">
        <v>276</v>
      </c>
      <c r="BL19" s="56">
        <f>_xlfn.MAXIFS($AT$3:$AT$167, $F$3:$F$167, "ADC")</f>
        <v>2.8733766233766236</v>
      </c>
    </row>
    <row r="20" spans="1:64" x14ac:dyDescent="0.25">
      <c r="A20" s="3" t="s">
        <v>202</v>
      </c>
      <c r="B20" s="4" t="s">
        <v>238</v>
      </c>
      <c r="C20" s="4" t="s">
        <v>265</v>
      </c>
      <c r="D20" s="4" t="s">
        <v>30</v>
      </c>
      <c r="E20" s="4" t="s">
        <v>82</v>
      </c>
      <c r="F20" s="5" t="s">
        <v>35</v>
      </c>
      <c r="G20" s="12">
        <v>10</v>
      </c>
      <c r="H20" s="13">
        <v>0.7</v>
      </c>
      <c r="I20" s="13">
        <v>0.6</v>
      </c>
      <c r="J20" s="13">
        <v>44</v>
      </c>
      <c r="K20" s="13">
        <v>16</v>
      </c>
      <c r="L20" s="13">
        <v>50</v>
      </c>
      <c r="M20" s="13">
        <v>5.9</v>
      </c>
      <c r="N20" s="13">
        <v>0.68</v>
      </c>
      <c r="O20" s="13">
        <v>0.32</v>
      </c>
      <c r="P20" s="13">
        <v>0.15</v>
      </c>
      <c r="Q20" s="13">
        <v>0.6</v>
      </c>
      <c r="R20" s="13">
        <v>-229</v>
      </c>
      <c r="S20" s="13">
        <v>-282</v>
      </c>
      <c r="T20" s="13">
        <v>-9.8000000000000007</v>
      </c>
      <c r="U20" s="13">
        <v>5.6</v>
      </c>
      <c r="V20" s="13">
        <v>0.17</v>
      </c>
      <c r="W20" s="13">
        <v>310</v>
      </c>
      <c r="X20" s="13">
        <v>0.16</v>
      </c>
      <c r="Y20" s="13"/>
      <c r="Z20" s="13">
        <v>218</v>
      </c>
      <c r="AA20" s="13">
        <v>0.19</v>
      </c>
      <c r="AB20" s="13"/>
      <c r="AC20" s="13">
        <v>0.5</v>
      </c>
      <c r="AD20" s="14">
        <v>0.28000000000000003</v>
      </c>
      <c r="AE20" s="25">
        <f>Q20/$BF$5</f>
        <v>0.89552238805970141</v>
      </c>
      <c r="AF20" s="26">
        <f>(R20-$BF$6)/$BF$8</f>
        <v>0.21870882740447958</v>
      </c>
      <c r="AG20" s="25">
        <f>(S20-$BF$9)/$BF$11</f>
        <v>0.1717948717948718</v>
      </c>
      <c r="AH20" s="26">
        <v>9.9071207430340549E-2</v>
      </c>
      <c r="AI20" s="26">
        <f>SUM(AE20:AH20)</f>
        <v>1.3850972946893934</v>
      </c>
      <c r="AJ20" s="26">
        <f>10*(AI20-$BF$18)/$BF$20</f>
        <v>2.176870188289513</v>
      </c>
      <c r="AK20" s="27">
        <f>$BF$31+AJ20*$BF$32</f>
        <v>68.707480753158052</v>
      </c>
      <c r="AL20" s="37">
        <f>SUM(AC20:AD20)</f>
        <v>0.78</v>
      </c>
      <c r="AM20" s="38">
        <f>10*AL20/$BI$5</f>
        <v>3.4666666666666668</v>
      </c>
      <c r="AN20" s="39">
        <f>$BI$6+AM20*$BI$7</f>
        <v>67.333333333333343</v>
      </c>
      <c r="AO20" s="49">
        <f>O20/$BL$5</f>
        <v>0.96969696969696972</v>
      </c>
      <c r="AP20" s="50">
        <f>X20/$BL$6</f>
        <v>0.5161290322580645</v>
      </c>
      <c r="AQ20" s="50">
        <f>AA20/$BL$7</f>
        <v>0.67857142857142849</v>
      </c>
      <c r="AR20" s="50">
        <f>N20/$BL$8</f>
        <v>0.86075949367088611</v>
      </c>
      <c r="AS20" s="50">
        <f>AL20</f>
        <v>0.78</v>
      </c>
      <c r="AT20" s="50">
        <f>SUM(AO20:AQ20)</f>
        <v>2.1643974305264626</v>
      </c>
      <c r="AU20" s="50">
        <f>10*(AT20-$BL$12)/$BL$14</f>
        <v>7.6927321456723936</v>
      </c>
      <c r="AV20" s="51">
        <f>$BL$24+AU20*$BL$25</f>
        <v>91.924562509853374</v>
      </c>
      <c r="AW20" s="61">
        <f>AK20*$BO$5</f>
        <v>68.020405945626464</v>
      </c>
      <c r="AX20" s="62">
        <f>AN20*$BO$5</f>
        <v>66.660000000000011</v>
      </c>
      <c r="AY20" s="63">
        <f>AV20*$BO$5</f>
        <v>91.005316884754833</v>
      </c>
      <c r="BE20" s="31" t="s">
        <v>284</v>
      </c>
      <c r="BF20" s="33">
        <f>BF19-BF18</f>
        <v>2.2634801449453787</v>
      </c>
      <c r="BK20" s="57" t="s">
        <v>286</v>
      </c>
      <c r="BL20" s="56">
        <f>BL19-BL18</f>
        <v>0.60222036028487658</v>
      </c>
    </row>
    <row r="21" spans="1:64" x14ac:dyDescent="0.25">
      <c r="A21" s="3" t="s">
        <v>157</v>
      </c>
      <c r="B21" s="4" t="s">
        <v>238</v>
      </c>
      <c r="C21" s="4" t="s">
        <v>265</v>
      </c>
      <c r="D21" s="4" t="s">
        <v>30</v>
      </c>
      <c r="E21" s="4" t="s">
        <v>82</v>
      </c>
      <c r="F21" s="5" t="s">
        <v>56</v>
      </c>
      <c r="G21" s="12">
        <v>33</v>
      </c>
      <c r="H21" s="13">
        <v>0.67</v>
      </c>
      <c r="I21" s="13">
        <v>0.39</v>
      </c>
      <c r="J21" s="13">
        <v>123</v>
      </c>
      <c r="K21" s="13">
        <v>52</v>
      </c>
      <c r="L21" s="13">
        <v>190</v>
      </c>
      <c r="M21" s="13">
        <v>6</v>
      </c>
      <c r="N21" s="13">
        <v>0.67</v>
      </c>
      <c r="O21" s="13">
        <v>0.26</v>
      </c>
      <c r="P21" s="13">
        <v>0.13</v>
      </c>
      <c r="Q21" s="13">
        <v>0.12</v>
      </c>
      <c r="R21" s="13">
        <v>81</v>
      </c>
      <c r="S21" s="13">
        <v>1</v>
      </c>
      <c r="T21" s="13">
        <v>2.1</v>
      </c>
      <c r="U21" s="13">
        <v>8.4</v>
      </c>
      <c r="V21" s="13">
        <v>0.25</v>
      </c>
      <c r="W21" s="13">
        <v>507</v>
      </c>
      <c r="X21" s="13">
        <v>0.23</v>
      </c>
      <c r="Y21" s="13">
        <v>0.19</v>
      </c>
      <c r="Z21" s="13">
        <v>280</v>
      </c>
      <c r="AA21" s="13">
        <v>0.24</v>
      </c>
      <c r="AB21" s="13">
        <v>0</v>
      </c>
      <c r="AC21" s="13">
        <v>0.53</v>
      </c>
      <c r="AD21" s="14">
        <v>0.34</v>
      </c>
      <c r="AE21" s="25">
        <f>Q21/$BF$5</f>
        <v>0.17910447761194029</v>
      </c>
      <c r="AF21" s="26">
        <f>(R21-$BF$6)/$BF$8</f>
        <v>0.62714097496706189</v>
      </c>
      <c r="AG21" s="25">
        <f>(S21-$BF$9)/$BF$11</f>
        <v>0.5346153846153846</v>
      </c>
      <c r="AH21" s="26">
        <v>0.46749226006191952</v>
      </c>
      <c r="AI21" s="26">
        <f>SUM(AE21:AH21)</f>
        <v>1.8083530972563064</v>
      </c>
      <c r="AJ21" s="26">
        <f>10*(AI21-$BF$21)/$BF$23</f>
        <v>6.0516689286682119</v>
      </c>
      <c r="AK21" s="27">
        <f>$BF$31+AJ21*$BF$32</f>
        <v>84.206675714672855</v>
      </c>
      <c r="AL21" s="37">
        <f>SUM(AC21:AD21)</f>
        <v>0.87000000000000011</v>
      </c>
      <c r="AM21" s="38">
        <f>10*AL21/$BI$5</f>
        <v>3.8666666666666671</v>
      </c>
      <c r="AN21" s="39">
        <f>$BI$6+AM21*$BI$7</f>
        <v>69.333333333333343</v>
      </c>
      <c r="AO21" s="49">
        <f>O21/$BL$5</f>
        <v>0.78787878787878785</v>
      </c>
      <c r="AP21" s="50">
        <f>X21/$BL$6</f>
        <v>0.74193548387096775</v>
      </c>
      <c r="AQ21" s="50">
        <f>AA21/$BL$7</f>
        <v>0.85714285714285698</v>
      </c>
      <c r="AR21" s="50">
        <f>N21/$BL$8</f>
        <v>0.84810126582278478</v>
      </c>
      <c r="AS21" s="50">
        <f>AL21</f>
        <v>0.87000000000000011</v>
      </c>
      <c r="AT21" s="50">
        <f>SUM(AO21:AQ21)</f>
        <v>2.3869571288926128</v>
      </c>
      <c r="AU21" s="50">
        <f>10*(AT21-$BL$15)/$BL$17</f>
        <v>5.3031002029894827</v>
      </c>
      <c r="AV21" s="51">
        <f>$BL$24+AU21*$BL$25</f>
        <v>83.560850710463185</v>
      </c>
      <c r="AW21" s="61">
        <f>AK21*$BO$5</f>
        <v>83.36460895752613</v>
      </c>
      <c r="AX21" s="62">
        <f>AN21*$BO$5</f>
        <v>68.640000000000015</v>
      </c>
      <c r="AY21" s="63">
        <f>AV21*$BO$5</f>
        <v>82.725242203358547</v>
      </c>
      <c r="BE21" s="31" t="s">
        <v>281</v>
      </c>
      <c r="BF21" s="33">
        <f>_xlfn.MINIFS($AI$3:$AI$167, $F$3:$F$167, "MID")</f>
        <v>0.65834675159567735</v>
      </c>
      <c r="BK21" s="57" t="s">
        <v>322</v>
      </c>
      <c r="BL21" s="56">
        <f>_xlfn.MINIFS($AT$3:$AT$167, $F$3:$F$167, "SUP")</f>
        <v>2.3027848101265822</v>
      </c>
    </row>
    <row r="22" spans="1:64" x14ac:dyDescent="0.25">
      <c r="A22" s="3" t="s">
        <v>175</v>
      </c>
      <c r="B22" s="4" t="s">
        <v>238</v>
      </c>
      <c r="C22" s="4" t="s">
        <v>265</v>
      </c>
      <c r="D22" s="4" t="s">
        <v>30</v>
      </c>
      <c r="E22" s="4" t="s">
        <v>72</v>
      </c>
      <c r="F22" s="5" t="s">
        <v>47</v>
      </c>
      <c r="G22" s="12">
        <v>48</v>
      </c>
      <c r="H22" s="13">
        <v>0.42</v>
      </c>
      <c r="I22" s="13">
        <v>0.65</v>
      </c>
      <c r="J22" s="13">
        <v>36</v>
      </c>
      <c r="K22" s="13">
        <v>113</v>
      </c>
      <c r="L22" s="13">
        <v>313</v>
      </c>
      <c r="M22" s="13">
        <v>3.1</v>
      </c>
      <c r="N22" s="13">
        <v>0.72</v>
      </c>
      <c r="O22" s="13">
        <v>0.08</v>
      </c>
      <c r="P22" s="13">
        <v>0.22</v>
      </c>
      <c r="Q22" s="13">
        <v>0.25</v>
      </c>
      <c r="R22" s="13">
        <v>-72</v>
      </c>
      <c r="S22" s="13">
        <v>-9</v>
      </c>
      <c r="T22" s="13">
        <v>-3.8</v>
      </c>
      <c r="U22" s="13">
        <v>1.3</v>
      </c>
      <c r="V22" s="13">
        <v>0.03</v>
      </c>
      <c r="W22" s="13">
        <v>127</v>
      </c>
      <c r="X22" s="13">
        <v>7.0000000000000007E-2</v>
      </c>
      <c r="Y22" s="13">
        <v>7.0000000000000007E-2</v>
      </c>
      <c r="Z22" s="13">
        <v>98</v>
      </c>
      <c r="AA22" s="13">
        <v>0.09</v>
      </c>
      <c r="AB22" s="13">
        <v>0</v>
      </c>
      <c r="AC22" s="13">
        <v>1.77</v>
      </c>
      <c r="AD22" s="14">
        <v>0.47</v>
      </c>
      <c r="AE22" s="25">
        <f>Q22/$BF$5</f>
        <v>0.37313432835820892</v>
      </c>
      <c r="AF22" s="26">
        <f>(R22-$BF$6)/$BF$8</f>
        <v>0.42555994729907776</v>
      </c>
      <c r="AG22" s="25">
        <f>(S22-$BF$9)/$BF$11</f>
        <v>0.52179487179487183</v>
      </c>
      <c r="AH22" s="26">
        <v>0.28482972136222912</v>
      </c>
      <c r="AI22" s="26">
        <f>SUM(AE22:AH22)</f>
        <v>1.6053188688143876</v>
      </c>
      <c r="AJ22" s="26">
        <f>10*(AI22-$BF$27)/$BF$29</f>
        <v>3.5323184116014485</v>
      </c>
      <c r="AK22" s="27">
        <f>$BF$31+AJ22*$BF$32</f>
        <v>74.129273646405792</v>
      </c>
      <c r="AL22" s="37">
        <f>SUM(AC22:AD22)</f>
        <v>2.2400000000000002</v>
      </c>
      <c r="AM22" s="38">
        <f>10*AL22/$BI$5</f>
        <v>9.9555555555555557</v>
      </c>
      <c r="AN22" s="39">
        <f>$BI$6+AM22*$BI$7</f>
        <v>99.777777777777771</v>
      </c>
      <c r="AO22" s="49">
        <f>O22/$BL$5</f>
        <v>0.24242424242424243</v>
      </c>
      <c r="AP22" s="50">
        <f>X22/$BL$6</f>
        <v>0.22580645161290325</v>
      </c>
      <c r="AQ22" s="50">
        <f>AA22/$BL$7</f>
        <v>0.3214285714285714</v>
      </c>
      <c r="AR22" s="50">
        <f>N22/$BL$8</f>
        <v>0.91139240506329111</v>
      </c>
      <c r="AS22" s="50">
        <f>AL22</f>
        <v>2.2400000000000002</v>
      </c>
      <c r="AT22" s="50">
        <f>SUM(AR22:AS22)</f>
        <v>3.1513924050632913</v>
      </c>
      <c r="AU22" s="50">
        <f>10*(AT22-$BL$21)/$BL$23</f>
        <v>10</v>
      </c>
      <c r="AV22" s="51">
        <f>$BL$24+AU22*$BL$25</f>
        <v>100</v>
      </c>
      <c r="AW22" s="61">
        <f>AK22*$BO$5</f>
        <v>73.387980909941732</v>
      </c>
      <c r="AX22" s="62">
        <f>AN22*$BO$5</f>
        <v>98.779999999999987</v>
      </c>
      <c r="AY22" s="63">
        <f>AV22*$BO$5</f>
        <v>99</v>
      </c>
      <c r="BE22" s="31" t="s">
        <v>275</v>
      </c>
      <c r="BF22" s="33">
        <f>_xlfn.MAXIFS($AI$3:$AI$167, $F$3:$F$167, "MID")</f>
        <v>2.5586594739469817</v>
      </c>
      <c r="BK22" s="57" t="s">
        <v>277</v>
      </c>
      <c r="BL22" s="56">
        <f>_xlfn.MAXIFS($AT$3:$AT$167, $F$3:$F$167, "SUP")</f>
        <v>3.1513924050632913</v>
      </c>
    </row>
    <row r="23" spans="1:64" x14ac:dyDescent="0.25">
      <c r="A23" s="3" t="s">
        <v>138</v>
      </c>
      <c r="B23" s="4" t="s">
        <v>238</v>
      </c>
      <c r="C23" s="4" t="s">
        <v>265</v>
      </c>
      <c r="D23" s="4" t="s">
        <v>30</v>
      </c>
      <c r="E23" s="4" t="s">
        <v>72</v>
      </c>
      <c r="F23" s="5" t="s">
        <v>32</v>
      </c>
      <c r="G23" s="12">
        <v>48</v>
      </c>
      <c r="H23" s="13">
        <v>0.42</v>
      </c>
      <c r="I23" s="13">
        <v>0.4</v>
      </c>
      <c r="J23" s="13">
        <v>102</v>
      </c>
      <c r="K23" s="13">
        <v>93</v>
      </c>
      <c r="L23" s="13">
        <v>219</v>
      </c>
      <c r="M23" s="13">
        <v>3.5</v>
      </c>
      <c r="N23" s="13">
        <v>0.67</v>
      </c>
      <c r="O23" s="13">
        <v>0.21</v>
      </c>
      <c r="P23" s="13">
        <v>0.18</v>
      </c>
      <c r="Q23" s="13">
        <v>0.15</v>
      </c>
      <c r="R23" s="13">
        <v>49</v>
      </c>
      <c r="S23" s="13">
        <v>-11</v>
      </c>
      <c r="T23" s="13">
        <v>5.7</v>
      </c>
      <c r="U23" s="13">
        <v>9.6999999999999993</v>
      </c>
      <c r="V23" s="13">
        <v>0.32</v>
      </c>
      <c r="W23" s="13">
        <v>456</v>
      </c>
      <c r="X23" s="13">
        <v>0.26</v>
      </c>
      <c r="Y23" s="13">
        <v>0.28000000000000003</v>
      </c>
      <c r="Z23" s="13">
        <v>283</v>
      </c>
      <c r="AA23" s="13">
        <v>0.27</v>
      </c>
      <c r="AB23" s="13">
        <v>0</v>
      </c>
      <c r="AC23" s="13">
        <v>0.81</v>
      </c>
      <c r="AD23" s="14">
        <v>0.45</v>
      </c>
      <c r="AE23" s="25">
        <f>Q23/$BF$5</f>
        <v>0.22388059701492535</v>
      </c>
      <c r="AF23" s="26">
        <f>(R23-$BF$6)/$BF$8</f>
        <v>0.58498023715415015</v>
      </c>
      <c r="AG23" s="25">
        <f>(S23-$BF$9)/$BF$11</f>
        <v>0.51923076923076927</v>
      </c>
      <c r="AH23" s="26">
        <v>0.57894736842105265</v>
      </c>
      <c r="AI23" s="26">
        <f>SUM(AE23:AH23)</f>
        <v>1.9070389718208975</v>
      </c>
      <c r="AJ23" s="26">
        <f>10*(AI23-$BF$24)/$BF$26</f>
        <v>5.1597680433694579</v>
      </c>
      <c r="AK23" s="27">
        <f>$BF$31+AJ23*$BF$32</f>
        <v>80.639072173477828</v>
      </c>
      <c r="AL23" s="37">
        <f>SUM(AC23:AD23)</f>
        <v>1.26</v>
      </c>
      <c r="AM23" s="38">
        <f>10*AL23/$BI$5</f>
        <v>5.6</v>
      </c>
      <c r="AN23" s="39">
        <f>$BI$6+AM23*$BI$7</f>
        <v>78</v>
      </c>
      <c r="AO23" s="49">
        <f>O23/$BL$5</f>
        <v>0.63636363636363635</v>
      </c>
      <c r="AP23" s="50">
        <f>X23/$BL$6</f>
        <v>0.83870967741935487</v>
      </c>
      <c r="AQ23" s="50">
        <f>AA23/$BL$7</f>
        <v>0.9642857142857143</v>
      </c>
      <c r="AR23" s="50">
        <f>N23/$BL$8</f>
        <v>0.84810126582278478</v>
      </c>
      <c r="AS23" s="50">
        <f>AL23</f>
        <v>1.26</v>
      </c>
      <c r="AT23" s="50">
        <f>SUM(AO23:AQ23)</f>
        <v>2.4393590280687056</v>
      </c>
      <c r="AU23" s="50">
        <f>10*(AT23-$BL$18)/$BL$20</f>
        <v>2.7930434782608704</v>
      </c>
      <c r="AV23" s="51">
        <f>$BL$24+AU23*$BL$25</f>
        <v>74.775652173913045</v>
      </c>
      <c r="AW23" s="61">
        <f>AK23*$BO$5</f>
        <v>79.832681451743042</v>
      </c>
      <c r="AX23" s="62">
        <f>AN23*$BO$5</f>
        <v>77.22</v>
      </c>
      <c r="AY23" s="63">
        <f>AV23*$BO$5</f>
        <v>74.02789565217391</v>
      </c>
      <c r="BE23" s="31" t="s">
        <v>285</v>
      </c>
      <c r="BF23" s="33">
        <f>BF22-BF21</f>
        <v>1.9003127223513043</v>
      </c>
      <c r="BK23" s="57" t="s">
        <v>287</v>
      </c>
      <c r="BL23" s="56">
        <f>BL22-BL21</f>
        <v>0.84860759493670912</v>
      </c>
    </row>
    <row r="24" spans="1:64" x14ac:dyDescent="0.25">
      <c r="A24" s="3" t="s">
        <v>228</v>
      </c>
      <c r="B24" s="4" t="s">
        <v>238</v>
      </c>
      <c r="C24" s="4" t="s">
        <v>265</v>
      </c>
      <c r="D24" s="4" t="s">
        <v>30</v>
      </c>
      <c r="E24" s="4" t="s">
        <v>72</v>
      </c>
      <c r="F24" s="5" t="s">
        <v>38</v>
      </c>
      <c r="G24" s="12">
        <v>48</v>
      </c>
      <c r="H24" s="13">
        <v>0.42</v>
      </c>
      <c r="I24" s="13">
        <v>0.42</v>
      </c>
      <c r="J24" s="13">
        <v>100</v>
      </c>
      <c r="K24" s="13">
        <v>118</v>
      </c>
      <c r="L24" s="13">
        <v>190</v>
      </c>
      <c r="M24" s="13">
        <v>2.5</v>
      </c>
      <c r="N24" s="13">
        <v>0.6</v>
      </c>
      <c r="O24" s="13">
        <v>0.21</v>
      </c>
      <c r="P24" s="13">
        <v>0.23</v>
      </c>
      <c r="Q24" s="13">
        <v>0.15</v>
      </c>
      <c r="R24" s="13">
        <v>-298</v>
      </c>
      <c r="S24" s="13">
        <v>-183</v>
      </c>
      <c r="T24" s="13">
        <v>-9.1</v>
      </c>
      <c r="U24" s="13">
        <v>7.7</v>
      </c>
      <c r="V24" s="13">
        <v>0.22</v>
      </c>
      <c r="W24" s="13">
        <v>395</v>
      </c>
      <c r="X24" s="13">
        <v>0.23</v>
      </c>
      <c r="Y24" s="13">
        <v>0.21</v>
      </c>
      <c r="Z24" s="13">
        <v>228</v>
      </c>
      <c r="AA24" s="13">
        <v>0.21</v>
      </c>
      <c r="AB24" s="13">
        <v>0</v>
      </c>
      <c r="AC24" s="13">
        <v>0.46</v>
      </c>
      <c r="AD24" s="14">
        <v>0.24</v>
      </c>
      <c r="AE24" s="25">
        <f>Q24/$BF$5</f>
        <v>0.22388059701492535</v>
      </c>
      <c r="AF24" s="26">
        <f>(R24-$BF$6)/$BF$8</f>
        <v>0.12779973649538867</v>
      </c>
      <c r="AG24" s="25">
        <f>(S24-$BF$9)/$BF$11</f>
        <v>0.29871794871794871</v>
      </c>
      <c r="AH24" s="26">
        <v>0.12074303405572757</v>
      </c>
      <c r="AI24" s="26">
        <f>SUM(AE24:AH24)</f>
        <v>0.77114131628399041</v>
      </c>
      <c r="AJ24" s="26">
        <f>10*(AI24-$BF$15)/$BF$17</f>
        <v>0.96579207339323547</v>
      </c>
      <c r="AK24" s="27">
        <f>$BF$31+AJ24*$BF$32</f>
        <v>63.86316829357294</v>
      </c>
      <c r="AL24" s="37">
        <f>SUM(AC24:AD24)</f>
        <v>0.7</v>
      </c>
      <c r="AM24" s="38">
        <f>10*AL24/$BI$5</f>
        <v>3.1111111111111112</v>
      </c>
      <c r="AN24" s="39">
        <f>$BI$6+AM24*$BI$7</f>
        <v>65.555555555555557</v>
      </c>
      <c r="AO24" s="49">
        <f>O24/$BL$5</f>
        <v>0.63636363636363635</v>
      </c>
      <c r="AP24" s="50">
        <f>X24/$BL$6</f>
        <v>0.74193548387096775</v>
      </c>
      <c r="AQ24" s="50">
        <f>AA24/$BL$7</f>
        <v>0.74999999999999989</v>
      </c>
      <c r="AR24" s="50">
        <f>N24/$BL$8</f>
        <v>0.75949367088607589</v>
      </c>
      <c r="AS24" s="50">
        <f>AL24</f>
        <v>0.7</v>
      </c>
      <c r="AT24" s="50">
        <f>SUM(AO24:AQ24)</f>
        <v>2.1282991202346042</v>
      </c>
      <c r="AU24" s="50">
        <f>10*(AT24-$BL$9)/$BL$11</f>
        <v>3.3974181395091181</v>
      </c>
      <c r="AV24" s="51">
        <f>$BL$24+AU24*$BL$25</f>
        <v>76.890963488281912</v>
      </c>
      <c r="AW24" s="61">
        <f>AK24*$BO$5</f>
        <v>63.224536610637209</v>
      </c>
      <c r="AX24" s="62">
        <f>AN24*$BO$5</f>
        <v>64.900000000000006</v>
      </c>
      <c r="AY24" s="63">
        <f>AV24*$BO$5</f>
        <v>76.122053853399095</v>
      </c>
      <c r="BE24" s="31" t="s">
        <v>282</v>
      </c>
      <c r="BF24" s="33">
        <f>_xlfn.MINIFS($AI$3:$AI$167, $F$3:$F$167, "ADC")</f>
        <v>0.24355680937692137</v>
      </c>
      <c r="BK24" s="57" t="s">
        <v>268</v>
      </c>
      <c r="BL24" s="55">
        <v>65</v>
      </c>
    </row>
    <row r="25" spans="1:64" x14ac:dyDescent="0.25">
      <c r="A25" s="3" t="s">
        <v>135</v>
      </c>
      <c r="B25" s="4" t="s">
        <v>238</v>
      </c>
      <c r="C25" s="4" t="s">
        <v>265</v>
      </c>
      <c r="D25" s="4" t="s">
        <v>30</v>
      </c>
      <c r="E25" s="4" t="s">
        <v>72</v>
      </c>
      <c r="F25" s="5" t="s">
        <v>56</v>
      </c>
      <c r="G25" s="12">
        <v>45</v>
      </c>
      <c r="H25" s="13">
        <v>0.42</v>
      </c>
      <c r="I25" s="13">
        <v>0.44</v>
      </c>
      <c r="J25" s="13">
        <v>125</v>
      </c>
      <c r="K25" s="13">
        <v>85</v>
      </c>
      <c r="L25" s="13">
        <v>201</v>
      </c>
      <c r="M25" s="13">
        <v>3.8</v>
      </c>
      <c r="N25" s="13">
        <v>0.71</v>
      </c>
      <c r="O25" s="13">
        <v>0.27</v>
      </c>
      <c r="P25" s="13">
        <v>0.18</v>
      </c>
      <c r="Q25" s="13">
        <v>0.27</v>
      </c>
      <c r="R25" s="13">
        <v>-45</v>
      </c>
      <c r="S25" s="13">
        <v>51</v>
      </c>
      <c r="T25" s="13">
        <v>0.9</v>
      </c>
      <c r="U25" s="13">
        <v>9.1</v>
      </c>
      <c r="V25" s="13">
        <v>0.27</v>
      </c>
      <c r="W25" s="13">
        <v>480</v>
      </c>
      <c r="X25" s="13">
        <v>0.27</v>
      </c>
      <c r="Y25" s="13">
        <v>0.28999999999999998</v>
      </c>
      <c r="Z25" s="13">
        <v>269</v>
      </c>
      <c r="AA25" s="13">
        <v>0.25</v>
      </c>
      <c r="AB25" s="13">
        <v>0</v>
      </c>
      <c r="AC25" s="13">
        <v>0.46</v>
      </c>
      <c r="AD25" s="14">
        <v>0.32</v>
      </c>
      <c r="AE25" s="25">
        <f>Q25/$BF$5</f>
        <v>0.40298507462686567</v>
      </c>
      <c r="AF25" s="26">
        <f>(R25-$BF$6)/$BF$8</f>
        <v>0.46113306982872199</v>
      </c>
      <c r="AG25" s="25">
        <f>(S25-$BF$9)/$BF$11</f>
        <v>0.5987179487179487</v>
      </c>
      <c r="AH25" s="26">
        <v>0.43034055727554182</v>
      </c>
      <c r="AI25" s="26">
        <f>SUM(AE25:AH25)</f>
        <v>1.8931766504490781</v>
      </c>
      <c r="AJ25" s="26">
        <f>10*(AI25-$BF$21)/$BF$23</f>
        <v>6.4980352145699207</v>
      </c>
      <c r="AK25" s="27">
        <f>$BF$31+AJ25*$BF$32</f>
        <v>85.992140858279683</v>
      </c>
      <c r="AL25" s="37">
        <f>SUM(AC25:AD25)</f>
        <v>0.78</v>
      </c>
      <c r="AM25" s="38">
        <f>10*AL25/$BI$5</f>
        <v>3.4666666666666668</v>
      </c>
      <c r="AN25" s="39">
        <f>$BI$6+AM25*$BI$7</f>
        <v>67.333333333333343</v>
      </c>
      <c r="AO25" s="49">
        <f>O25/$BL$5</f>
        <v>0.81818181818181823</v>
      </c>
      <c r="AP25" s="50">
        <f>X25/$BL$6</f>
        <v>0.87096774193548399</v>
      </c>
      <c r="AQ25" s="50">
        <f>AA25/$BL$7</f>
        <v>0.89285714285714279</v>
      </c>
      <c r="AR25" s="50">
        <f>N25/$BL$8</f>
        <v>0.89873417721518978</v>
      </c>
      <c r="AS25" s="50">
        <f>AL25</f>
        <v>0.78</v>
      </c>
      <c r="AT25" s="50">
        <f>SUM(AO25:AQ25)</f>
        <v>2.5820067029744451</v>
      </c>
      <c r="AU25" s="50">
        <f>10*(AT25-$BL$15)/$BL$17</f>
        <v>7.8806052777265219</v>
      </c>
      <c r="AV25" s="51">
        <f>$BL$24+AU25*$BL$25</f>
        <v>92.582118472042822</v>
      </c>
      <c r="AW25" s="61">
        <f>AK25*$BO$5</f>
        <v>85.13221944969689</v>
      </c>
      <c r="AX25" s="62">
        <f>AN25*$BO$5</f>
        <v>66.660000000000011</v>
      </c>
      <c r="AY25" s="63">
        <f>AV25*$BO$5</f>
        <v>91.656297287322388</v>
      </c>
      <c r="BE25" s="31" t="s">
        <v>276</v>
      </c>
      <c r="BF25" s="33">
        <f>_xlfn.MAXIFS($AI$3:$AI$167,$F$3:$F$167,"ADC")</f>
        <v>3.4675043753564196</v>
      </c>
      <c r="BK25" s="57" t="s">
        <v>269</v>
      </c>
      <c r="BL25" s="55">
        <f>(100-BL24)/10</f>
        <v>3.5</v>
      </c>
    </row>
    <row r="26" spans="1:64" x14ac:dyDescent="0.25">
      <c r="A26" s="3" t="s">
        <v>71</v>
      </c>
      <c r="B26" s="4" t="s">
        <v>238</v>
      </c>
      <c r="C26" s="4" t="s">
        <v>265</v>
      </c>
      <c r="D26" s="4" t="s">
        <v>30</v>
      </c>
      <c r="E26" s="4" t="s">
        <v>72</v>
      </c>
      <c r="F26" s="5" t="s">
        <v>35</v>
      </c>
      <c r="G26" s="12">
        <v>46</v>
      </c>
      <c r="H26" s="13">
        <v>0.41</v>
      </c>
      <c r="I26" s="13">
        <v>0.5</v>
      </c>
      <c r="J26" s="13">
        <v>105</v>
      </c>
      <c r="K26" s="13">
        <v>96</v>
      </c>
      <c r="L26" s="13">
        <v>232</v>
      </c>
      <c r="M26" s="13">
        <v>3.5</v>
      </c>
      <c r="N26" s="13">
        <v>0.73</v>
      </c>
      <c r="O26" s="13">
        <v>0.23</v>
      </c>
      <c r="P26" s="13">
        <v>0.2</v>
      </c>
      <c r="Q26" s="13">
        <v>0.43</v>
      </c>
      <c r="R26" s="13">
        <v>80</v>
      </c>
      <c r="S26" s="13">
        <v>90</v>
      </c>
      <c r="T26" s="13">
        <v>1.8</v>
      </c>
      <c r="U26" s="13">
        <v>6.1</v>
      </c>
      <c r="V26" s="13">
        <v>0.17</v>
      </c>
      <c r="W26" s="13">
        <v>301</v>
      </c>
      <c r="X26" s="13">
        <v>0.17</v>
      </c>
      <c r="Y26" s="13">
        <v>0.15</v>
      </c>
      <c r="Z26" s="13">
        <v>202</v>
      </c>
      <c r="AA26" s="13">
        <v>0.19</v>
      </c>
      <c r="AB26" s="13">
        <v>0</v>
      </c>
      <c r="AC26" s="13">
        <v>0.56000000000000005</v>
      </c>
      <c r="AD26" s="14">
        <v>0.49</v>
      </c>
      <c r="AE26" s="25">
        <f>Q26/$BF$5</f>
        <v>0.64179104477611937</v>
      </c>
      <c r="AF26" s="26">
        <f>(R26-$BF$6)/$BF$8</f>
        <v>0.62582345191040845</v>
      </c>
      <c r="AG26" s="25">
        <f>(S26-$BF$9)/$BF$11</f>
        <v>0.64871794871794874</v>
      </c>
      <c r="AH26" s="26">
        <v>0.45820433436532515</v>
      </c>
      <c r="AI26" s="26">
        <f>SUM(AE26:AH26)</f>
        <v>2.3745367797698016</v>
      </c>
      <c r="AJ26" s="26">
        <f>10*(AI26-$BF$18)/$BF$20</f>
        <v>6.5481896685595071</v>
      </c>
      <c r="AK26" s="27">
        <f>$BF$31+AJ26*$BF$32</f>
        <v>86.192758674238036</v>
      </c>
      <c r="AL26" s="37">
        <f>SUM(AC26:AD26)</f>
        <v>1.05</v>
      </c>
      <c r="AM26" s="38">
        <f>10*AL26/$BI$5</f>
        <v>4.666666666666667</v>
      </c>
      <c r="AN26" s="39">
        <f>$BI$6+AM26*$BI$7</f>
        <v>73.333333333333343</v>
      </c>
      <c r="AO26" s="49">
        <f>O26/$BL$5</f>
        <v>0.69696969696969702</v>
      </c>
      <c r="AP26" s="50">
        <f>X26/$BL$6</f>
        <v>0.54838709677419362</v>
      </c>
      <c r="AQ26" s="50">
        <f>AA26/$BL$7</f>
        <v>0.67857142857142849</v>
      </c>
      <c r="AR26" s="50">
        <f>N26/$BL$8</f>
        <v>0.92405063291139233</v>
      </c>
      <c r="AS26" s="50">
        <f>AL26</f>
        <v>1.05</v>
      </c>
      <c r="AT26" s="50">
        <f>SUM(AO26:AQ26)</f>
        <v>1.9239282223153191</v>
      </c>
      <c r="AU26" s="50">
        <f>10*(AT26-$BL$12)/$BL$14</f>
        <v>4.9779284250354721</v>
      </c>
      <c r="AV26" s="51">
        <f>$BL$24+AU26*$BL$25</f>
        <v>82.422749487624145</v>
      </c>
      <c r="AW26" s="61">
        <f>AK26*$BO$5</f>
        <v>85.330831087495653</v>
      </c>
      <c r="AX26" s="62">
        <f>AN26*$BO$5</f>
        <v>72.600000000000009</v>
      </c>
      <c r="AY26" s="63">
        <f>AV26*$BO$5</f>
        <v>81.598521992747905</v>
      </c>
      <c r="BE26" s="31" t="s">
        <v>286</v>
      </c>
      <c r="BF26" s="33">
        <f>BF25-BF24</f>
        <v>3.2239475659794983</v>
      </c>
    </row>
    <row r="27" spans="1:64" x14ac:dyDescent="0.25">
      <c r="A27" s="3" t="s">
        <v>150</v>
      </c>
      <c r="B27" s="4" t="s">
        <v>238</v>
      </c>
      <c r="C27" s="4" t="s">
        <v>265</v>
      </c>
      <c r="D27" s="4" t="s">
        <v>30</v>
      </c>
      <c r="E27" s="4" t="s">
        <v>98</v>
      </c>
      <c r="F27" s="5" t="s">
        <v>56</v>
      </c>
      <c r="G27" s="12">
        <v>46</v>
      </c>
      <c r="H27" s="13">
        <v>0.59</v>
      </c>
      <c r="I27" s="13">
        <v>0.5</v>
      </c>
      <c r="J27" s="13">
        <v>126</v>
      </c>
      <c r="K27" s="13">
        <v>88</v>
      </c>
      <c r="L27" s="13">
        <v>275</v>
      </c>
      <c r="M27" s="13">
        <v>4.5999999999999996</v>
      </c>
      <c r="N27" s="13">
        <v>0.66</v>
      </c>
      <c r="O27" s="13">
        <v>0.21</v>
      </c>
      <c r="P27" s="13">
        <v>0.18</v>
      </c>
      <c r="Q27" s="13">
        <v>0.2</v>
      </c>
      <c r="R27" s="13">
        <v>-1</v>
      </c>
      <c r="S27" s="13">
        <v>29</v>
      </c>
      <c r="T27" s="13">
        <v>2.2000000000000002</v>
      </c>
      <c r="U27" s="13">
        <v>8.3000000000000007</v>
      </c>
      <c r="V27" s="13">
        <v>0.22</v>
      </c>
      <c r="W27" s="13">
        <v>452</v>
      </c>
      <c r="X27" s="13">
        <v>0.25</v>
      </c>
      <c r="Y27" s="13">
        <v>0.27</v>
      </c>
      <c r="Z27" s="13">
        <v>254</v>
      </c>
      <c r="AA27" s="13">
        <v>0.22</v>
      </c>
      <c r="AB27" s="13">
        <v>0</v>
      </c>
      <c r="AC27" s="13">
        <v>0.44</v>
      </c>
      <c r="AD27" s="14">
        <v>0.24</v>
      </c>
      <c r="AE27" s="25">
        <f>Q27/$BF$5</f>
        <v>0.29850746268656714</v>
      </c>
      <c r="AF27" s="26">
        <f>(R27-$BF$6)/$BF$8</f>
        <v>0.51910408432147559</v>
      </c>
      <c r="AG27" s="25">
        <f>(S27-$BF$9)/$BF$11</f>
        <v>0.57051282051282048</v>
      </c>
      <c r="AH27" s="26">
        <v>0.47058823529411764</v>
      </c>
      <c r="AI27" s="26">
        <f>SUM(AE27:AH27)</f>
        <v>1.8587126028149807</v>
      </c>
      <c r="AJ27" s="26">
        <f>10*(AI27-$BF$21)/$BF$23</f>
        <v>6.3166753403306215</v>
      </c>
      <c r="AK27" s="27">
        <f>$BF$31+AJ27*$BF$32</f>
        <v>85.26670136132249</v>
      </c>
      <c r="AL27" s="37">
        <f>SUM(AC27:AD27)</f>
        <v>0.67999999999999994</v>
      </c>
      <c r="AM27" s="38">
        <f>10*AL27/$BI$5</f>
        <v>3.0222222222222217</v>
      </c>
      <c r="AN27" s="39">
        <f>$BI$6+AM27*$BI$7</f>
        <v>65.111111111111114</v>
      </c>
      <c r="AO27" s="49">
        <f>O27/$BL$5</f>
        <v>0.63636363636363635</v>
      </c>
      <c r="AP27" s="50">
        <f>X27/$BL$6</f>
        <v>0.80645161290322587</v>
      </c>
      <c r="AQ27" s="50">
        <f>AA27/$BL$7</f>
        <v>0.7857142857142857</v>
      </c>
      <c r="AR27" s="50">
        <f>N27/$BL$8</f>
        <v>0.83544303797468356</v>
      </c>
      <c r="AS27" s="50">
        <f>AL27</f>
        <v>0.67999999999999994</v>
      </c>
      <c r="AT27" s="50">
        <f>SUM(AO27:AQ27)</f>
        <v>2.2285295349811478</v>
      </c>
      <c r="AU27" s="50">
        <f>10*(AT27-$BL$15)/$BL$17</f>
        <v>3.2095405056283437</v>
      </c>
      <c r="AV27" s="51">
        <f>$BL$24+AU27*$BL$25</f>
        <v>76.23339176969921</v>
      </c>
      <c r="AW27" s="61">
        <f>AK27*$BO$5</f>
        <v>84.414034347709261</v>
      </c>
      <c r="AX27" s="62">
        <f>AN27*$BO$5</f>
        <v>64.460000000000008</v>
      </c>
      <c r="AY27" s="63">
        <f>AV27*$BO$5</f>
        <v>75.471057852002218</v>
      </c>
      <c r="BE27" s="31" t="s">
        <v>322</v>
      </c>
      <c r="BF27" s="33">
        <f>_xlfn.MINIFS($AI$3:$AI$167, $F$3:$F$167, "SUP")</f>
        <v>0.9281570259901446</v>
      </c>
    </row>
    <row r="28" spans="1:64" x14ac:dyDescent="0.25">
      <c r="A28" s="3" t="s">
        <v>112</v>
      </c>
      <c r="B28" s="4" t="s">
        <v>238</v>
      </c>
      <c r="C28" s="4" t="s">
        <v>265</v>
      </c>
      <c r="D28" s="4" t="s">
        <v>30</v>
      </c>
      <c r="E28" s="4" t="s">
        <v>98</v>
      </c>
      <c r="F28" s="5" t="s">
        <v>35</v>
      </c>
      <c r="G28" s="12">
        <v>43</v>
      </c>
      <c r="H28" s="13">
        <v>0.6</v>
      </c>
      <c r="I28" s="13">
        <v>0.6</v>
      </c>
      <c r="J28" s="13">
        <v>109</v>
      </c>
      <c r="K28" s="13">
        <v>84</v>
      </c>
      <c r="L28" s="13">
        <v>262</v>
      </c>
      <c r="M28" s="13">
        <v>4.4000000000000004</v>
      </c>
      <c r="N28" s="13">
        <v>0.64</v>
      </c>
      <c r="O28" s="13">
        <v>0.19</v>
      </c>
      <c r="P28" s="13">
        <v>0.19</v>
      </c>
      <c r="Q28" s="13">
        <v>0.44</v>
      </c>
      <c r="R28" s="13">
        <v>-19</v>
      </c>
      <c r="S28" s="13">
        <v>-25</v>
      </c>
      <c r="T28" s="13">
        <v>-3.2</v>
      </c>
      <c r="U28" s="13">
        <v>5.6</v>
      </c>
      <c r="V28" s="13">
        <v>0.16</v>
      </c>
      <c r="W28" s="13">
        <v>272</v>
      </c>
      <c r="X28" s="13">
        <v>0.15</v>
      </c>
      <c r="Y28" s="13">
        <v>0.14000000000000001</v>
      </c>
      <c r="Z28" s="13">
        <v>199</v>
      </c>
      <c r="AA28" s="13">
        <v>0.18</v>
      </c>
      <c r="AB28" s="13">
        <v>2</v>
      </c>
      <c r="AC28" s="13">
        <v>0.55000000000000004</v>
      </c>
      <c r="AD28" s="14">
        <v>0.48</v>
      </c>
      <c r="AE28" s="25">
        <f>Q28/$BF$5</f>
        <v>0.65671641791044777</v>
      </c>
      <c r="AF28" s="26">
        <f>(R28-$BF$6)/$BF$8</f>
        <v>0.49538866930171277</v>
      </c>
      <c r="AG28" s="25">
        <f>(S28-$BF$9)/$BF$11</f>
        <v>0.50128205128205128</v>
      </c>
      <c r="AH28" s="26">
        <v>0.30340557275541802</v>
      </c>
      <c r="AI28" s="26">
        <f>SUM(AE28:AH28)</f>
        <v>1.9567927112496299</v>
      </c>
      <c r="AJ28" s="26">
        <f>10*(AI28-$BF$18)/$BF$20</f>
        <v>4.7026065762887663</v>
      </c>
      <c r="AK28" s="27">
        <f>$BF$31+AJ28*$BF$32</f>
        <v>78.810426305155062</v>
      </c>
      <c r="AL28" s="37">
        <f>SUM(AC28:AD28)</f>
        <v>1.03</v>
      </c>
      <c r="AM28" s="38">
        <f>10*AL28/$BI$5</f>
        <v>4.5777777777777784</v>
      </c>
      <c r="AN28" s="39">
        <f>$BI$6+AM28*$BI$7</f>
        <v>72.888888888888886</v>
      </c>
      <c r="AO28" s="49">
        <f>O28/$BL$5</f>
        <v>0.57575757575757569</v>
      </c>
      <c r="AP28" s="50">
        <f>X28/$BL$6</f>
        <v>0.48387096774193544</v>
      </c>
      <c r="AQ28" s="50">
        <f>AA28/$BL$7</f>
        <v>0.64285714285714279</v>
      </c>
      <c r="AR28" s="50">
        <f>N28/$BL$8</f>
        <v>0.810126582278481</v>
      </c>
      <c r="AS28" s="50">
        <f>AL28</f>
        <v>1.03</v>
      </c>
      <c r="AT28" s="50">
        <f>SUM(AO28:AQ28)</f>
        <v>1.702485686356654</v>
      </c>
      <c r="AU28" s="50">
        <f>10*(AT28-$BL$12)/$BL$14</f>
        <v>2.4779284250354698</v>
      </c>
      <c r="AV28" s="51">
        <f>$BL$24+AU28*$BL$25</f>
        <v>73.672749487624145</v>
      </c>
      <c r="AW28" s="61">
        <f>AK28*$BO$5</f>
        <v>78.022322042103511</v>
      </c>
      <c r="AX28" s="62">
        <f>AN28*$BO$5</f>
        <v>72.16</v>
      </c>
      <c r="AY28" s="63">
        <f>AV28*$BO$5</f>
        <v>72.936021992747897</v>
      </c>
      <c r="BE28" s="31" t="s">
        <v>277</v>
      </c>
      <c r="BF28" s="33">
        <f>_xlfn.MAXIFS($AI$3:$AI$167, $F$3:$F$167, "SUP")</f>
        <v>2.8452034638203001</v>
      </c>
    </row>
    <row r="29" spans="1:64" x14ac:dyDescent="0.25">
      <c r="A29" s="3" t="s">
        <v>151</v>
      </c>
      <c r="B29" s="4" t="s">
        <v>238</v>
      </c>
      <c r="C29" s="4" t="s">
        <v>265</v>
      </c>
      <c r="D29" s="4" t="s">
        <v>30</v>
      </c>
      <c r="E29" s="4" t="s">
        <v>98</v>
      </c>
      <c r="F29" s="5" t="s">
        <v>47</v>
      </c>
      <c r="G29" s="12">
        <v>46</v>
      </c>
      <c r="H29" s="13">
        <v>0.59</v>
      </c>
      <c r="I29" s="13">
        <v>0.46</v>
      </c>
      <c r="J29" s="13">
        <v>18</v>
      </c>
      <c r="K29" s="13">
        <v>126</v>
      </c>
      <c r="L29" s="13">
        <v>371</v>
      </c>
      <c r="M29" s="13">
        <v>3.1</v>
      </c>
      <c r="N29" s="13">
        <v>0.64</v>
      </c>
      <c r="O29" s="13">
        <v>0.03</v>
      </c>
      <c r="P29" s="13">
        <v>0.26</v>
      </c>
      <c r="Q29" s="13">
        <v>0.3</v>
      </c>
      <c r="R29" s="13">
        <v>-63</v>
      </c>
      <c r="S29" s="13">
        <v>-20</v>
      </c>
      <c r="T29" s="13">
        <v>-0.4</v>
      </c>
      <c r="U29" s="13">
        <v>1</v>
      </c>
      <c r="V29" s="13">
        <v>0.02</v>
      </c>
      <c r="W29" s="13">
        <v>108</v>
      </c>
      <c r="X29" s="13">
        <v>0.06</v>
      </c>
      <c r="Y29" s="13">
        <v>0.06</v>
      </c>
      <c r="Z29" s="13">
        <v>92</v>
      </c>
      <c r="AA29" s="13">
        <v>0.08</v>
      </c>
      <c r="AB29" s="13">
        <v>0</v>
      </c>
      <c r="AC29" s="13">
        <v>1.69</v>
      </c>
      <c r="AD29" s="14">
        <v>0.34</v>
      </c>
      <c r="AE29" s="25">
        <f>Q29/$BF$5</f>
        <v>0.44776119402985071</v>
      </c>
      <c r="AF29" s="26">
        <f>(R29-$BF$6)/$BF$8</f>
        <v>0.43741765480895917</v>
      </c>
      <c r="AG29" s="25">
        <f>(S29-$BF$9)/$BF$11</f>
        <v>0.50769230769230766</v>
      </c>
      <c r="AH29" s="26">
        <v>0.39009287925696595</v>
      </c>
      <c r="AI29" s="26">
        <f>SUM(AE29:AH29)</f>
        <v>1.7829640357880836</v>
      </c>
      <c r="AJ29" s="26">
        <f>10*(AI29-$BF$27)/$BF$29</f>
        <v>4.4589791511021932</v>
      </c>
      <c r="AK29" s="27">
        <f>$BF$31+AJ29*$BF$32</f>
        <v>77.835916604408766</v>
      </c>
      <c r="AL29" s="37">
        <f>SUM(AC29:AD29)</f>
        <v>2.0299999999999998</v>
      </c>
      <c r="AM29" s="38">
        <f>10*AL29/$BI$5</f>
        <v>9.0222222222222204</v>
      </c>
      <c r="AN29" s="39">
        <f>$BI$6+AM29*$BI$7</f>
        <v>95.1111111111111</v>
      </c>
      <c r="AO29" s="49">
        <f>O29/$BL$5</f>
        <v>9.0909090909090898E-2</v>
      </c>
      <c r="AP29" s="50">
        <f>X29/$BL$6</f>
        <v>0.19354838709677419</v>
      </c>
      <c r="AQ29" s="50">
        <f>AA29/$BL$7</f>
        <v>0.2857142857142857</v>
      </c>
      <c r="AR29" s="50">
        <f>N29/$BL$8</f>
        <v>0.810126582278481</v>
      </c>
      <c r="AS29" s="50">
        <f>AL29</f>
        <v>2.0299999999999998</v>
      </c>
      <c r="AT29" s="50">
        <f>SUM(AR29:AS29)</f>
        <v>2.8401265822784807</v>
      </c>
      <c r="AU29" s="50">
        <f>10*(AT29-$BL$21)/$BL$23</f>
        <v>6.3320405727923577</v>
      </c>
      <c r="AV29" s="51">
        <f>$BL$24+AU29*$BL$25</f>
        <v>87.162142004773244</v>
      </c>
      <c r="AW29" s="61">
        <f>AK29*$BO$5</f>
        <v>77.057557438364682</v>
      </c>
      <c r="AX29" s="62">
        <f>AN29*$BO$5</f>
        <v>94.159999999999982</v>
      </c>
      <c r="AY29" s="63">
        <f>AV29*$BO$5</f>
        <v>86.290520584725513</v>
      </c>
      <c r="BE29" s="31" t="s">
        <v>287</v>
      </c>
      <c r="BF29" s="33">
        <f>BF28-BF27</f>
        <v>1.9170464378301555</v>
      </c>
    </row>
    <row r="30" spans="1:64" x14ac:dyDescent="0.25">
      <c r="A30" s="3" t="s">
        <v>97</v>
      </c>
      <c r="B30" s="4" t="s">
        <v>238</v>
      </c>
      <c r="C30" s="4" t="s">
        <v>265</v>
      </c>
      <c r="D30" s="4" t="s">
        <v>30</v>
      </c>
      <c r="E30" s="4" t="s">
        <v>98</v>
      </c>
      <c r="F30" s="5" t="s">
        <v>38</v>
      </c>
      <c r="G30" s="12">
        <v>40</v>
      </c>
      <c r="H30" s="13">
        <v>0.6</v>
      </c>
      <c r="I30" s="13">
        <v>0.57999999999999996</v>
      </c>
      <c r="J30" s="13">
        <v>140</v>
      </c>
      <c r="K30" s="13">
        <v>91</v>
      </c>
      <c r="L30" s="13">
        <v>205</v>
      </c>
      <c r="M30" s="13">
        <v>3.8</v>
      </c>
      <c r="N30" s="13">
        <v>0.65</v>
      </c>
      <c r="O30" s="13">
        <v>0.27</v>
      </c>
      <c r="P30" s="13">
        <v>0.22</v>
      </c>
      <c r="Q30" s="13">
        <v>0.38</v>
      </c>
      <c r="R30" s="13">
        <v>102</v>
      </c>
      <c r="S30" s="13">
        <v>5</v>
      </c>
      <c r="T30" s="13">
        <v>-2.5</v>
      </c>
      <c r="U30" s="13">
        <v>8.6999999999999993</v>
      </c>
      <c r="V30" s="13">
        <v>0.27</v>
      </c>
      <c r="W30" s="13">
        <v>442</v>
      </c>
      <c r="X30" s="13">
        <v>0.23</v>
      </c>
      <c r="Y30" s="13">
        <v>0.21</v>
      </c>
      <c r="Z30" s="13">
        <v>281</v>
      </c>
      <c r="AA30" s="13">
        <v>0.25</v>
      </c>
      <c r="AB30" s="13">
        <v>0</v>
      </c>
      <c r="AC30" s="13">
        <v>0.44</v>
      </c>
      <c r="AD30" s="14">
        <v>0.32</v>
      </c>
      <c r="AE30" s="25">
        <f>Q30/$BF$5</f>
        <v>0.56716417910447758</v>
      </c>
      <c r="AF30" s="26">
        <f>(R30-$BF$6)/$BF$8</f>
        <v>0.65480895915678528</v>
      </c>
      <c r="AG30" s="25">
        <f>(S30-$BF$9)/$BF$11</f>
        <v>0.53974358974358971</v>
      </c>
      <c r="AH30" s="26">
        <v>0.32507739938080499</v>
      </c>
      <c r="AI30" s="26">
        <f>SUM(AE30:AH30)</f>
        <v>2.0867941273856578</v>
      </c>
      <c r="AJ30" s="26">
        <f>10*(AI30-$BF$15)/$BF$17</f>
        <v>6.0199676474044805</v>
      </c>
      <c r="AK30" s="27">
        <f>$BF$31+AJ30*$BF$32</f>
        <v>84.079870589617926</v>
      </c>
      <c r="AL30" s="37">
        <f>SUM(AC30:AD30)</f>
        <v>0.76</v>
      </c>
      <c r="AM30" s="38">
        <f>10*AL30/$BI$5</f>
        <v>3.3777777777777778</v>
      </c>
      <c r="AN30" s="39">
        <f>$BI$6+AM30*$BI$7</f>
        <v>66.888888888888886</v>
      </c>
      <c r="AO30" s="49">
        <f>O30/$BL$5</f>
        <v>0.81818181818181823</v>
      </c>
      <c r="AP30" s="50">
        <f>X30/$BL$6</f>
        <v>0.74193548387096775</v>
      </c>
      <c r="AQ30" s="50">
        <f>AA30/$BL$7</f>
        <v>0.89285714285714279</v>
      </c>
      <c r="AR30" s="50">
        <f>N30/$BL$8</f>
        <v>0.82278481012658222</v>
      </c>
      <c r="AS30" s="50">
        <f>AL30</f>
        <v>0.76</v>
      </c>
      <c r="AT30" s="50">
        <f>SUM(AO30:AQ30)</f>
        <v>2.4529744449099287</v>
      </c>
      <c r="AU30" s="50">
        <f>10*(AT30-$BL$9)/$BL$11</f>
        <v>8.550058174968143</v>
      </c>
      <c r="AV30" s="51">
        <f>$BL$24+AU30*$BL$25</f>
        <v>94.925203612388501</v>
      </c>
      <c r="AW30" s="61">
        <f>AK30*$BO$5</f>
        <v>83.239071883721749</v>
      </c>
      <c r="AX30" s="62">
        <f>AN30*$BO$5</f>
        <v>66.22</v>
      </c>
      <c r="AY30" s="63">
        <f>AV30*$BO$5</f>
        <v>93.97595157626462</v>
      </c>
      <c r="BE30" s="58" t="s">
        <v>267</v>
      </c>
      <c r="BF30" s="33">
        <f>MAX($AI$3:$AI$167)</f>
        <v>3.4675043753564196</v>
      </c>
    </row>
    <row r="31" spans="1:64" x14ac:dyDescent="0.25">
      <c r="A31" s="3" t="s">
        <v>158</v>
      </c>
      <c r="B31" s="4" t="s">
        <v>238</v>
      </c>
      <c r="C31" s="4" t="s">
        <v>265</v>
      </c>
      <c r="D31" s="4" t="s">
        <v>30</v>
      </c>
      <c r="E31" s="4" t="s">
        <v>98</v>
      </c>
      <c r="F31" s="5" t="s">
        <v>32</v>
      </c>
      <c r="G31" s="12">
        <v>46</v>
      </c>
      <c r="H31" s="13">
        <v>0.59</v>
      </c>
      <c r="I31" s="13">
        <v>0.37</v>
      </c>
      <c r="J31" s="13">
        <v>183</v>
      </c>
      <c r="K31" s="13">
        <v>73</v>
      </c>
      <c r="L31" s="13">
        <v>211</v>
      </c>
      <c r="M31" s="13">
        <v>5.4</v>
      </c>
      <c r="N31" s="13">
        <v>0.65</v>
      </c>
      <c r="O31" s="13">
        <v>0.3</v>
      </c>
      <c r="P31" s="13">
        <v>0.15</v>
      </c>
      <c r="Q31" s="13">
        <v>0.15</v>
      </c>
      <c r="R31" s="13">
        <v>54</v>
      </c>
      <c r="S31" s="13">
        <v>25</v>
      </c>
      <c r="T31" s="13">
        <v>1.7</v>
      </c>
      <c r="U31" s="13">
        <v>10.1</v>
      </c>
      <c r="V31" s="13">
        <v>0.33</v>
      </c>
      <c r="W31" s="13">
        <v>573</v>
      </c>
      <c r="X31" s="13">
        <v>0.31</v>
      </c>
      <c r="Y31" s="13">
        <v>0.28999999999999998</v>
      </c>
      <c r="Z31" s="13">
        <v>312</v>
      </c>
      <c r="AA31" s="13">
        <v>0.27</v>
      </c>
      <c r="AB31" s="13">
        <v>0</v>
      </c>
      <c r="AC31" s="13">
        <v>0.75</v>
      </c>
      <c r="AD31" s="14">
        <v>0.56999999999999995</v>
      </c>
      <c r="AE31" s="25">
        <f>Q31/$BF$5</f>
        <v>0.22388059701492535</v>
      </c>
      <c r="AF31" s="26">
        <f>(R31-$BF$6)/$BF$8</f>
        <v>0.59156785243741761</v>
      </c>
      <c r="AG31" s="25">
        <f>(S31-$BF$9)/$BF$11</f>
        <v>0.56538461538461537</v>
      </c>
      <c r="AH31" s="26">
        <v>0.45510835913312697</v>
      </c>
      <c r="AI31" s="26">
        <f>SUM(AE31:AH31)</f>
        <v>1.8359414239700853</v>
      </c>
      <c r="AJ31" s="26">
        <f>10*(AI31-$BF$24)/$BF$26</f>
        <v>4.9392385639167999</v>
      </c>
      <c r="AK31" s="27">
        <f>$BF$31+AJ31*$BF$32</f>
        <v>79.756954255667196</v>
      </c>
      <c r="AL31" s="37">
        <f>SUM(AC31:AD31)</f>
        <v>1.3199999999999998</v>
      </c>
      <c r="AM31" s="38">
        <f>10*AL31/$BI$5</f>
        <v>5.8666666666666663</v>
      </c>
      <c r="AN31" s="39">
        <f>$BI$6+AM31*$BI$7</f>
        <v>79.333333333333329</v>
      </c>
      <c r="AO31" s="49">
        <f>O31/$BL$5</f>
        <v>0.90909090909090906</v>
      </c>
      <c r="AP31" s="50">
        <f>X31/$BL$6</f>
        <v>1</v>
      </c>
      <c r="AQ31" s="50">
        <f>AA31/$BL$7</f>
        <v>0.9642857142857143</v>
      </c>
      <c r="AR31" s="50">
        <f>N31/$BL$8</f>
        <v>0.82278481012658222</v>
      </c>
      <c r="AS31" s="50">
        <f>AL31</f>
        <v>1.3199999999999998</v>
      </c>
      <c r="AT31" s="50">
        <f>SUM(AO31:AQ31)</f>
        <v>2.8733766233766236</v>
      </c>
      <c r="AU31" s="50">
        <f>10*(AT31-$BL$18)/$BL$20</f>
        <v>10</v>
      </c>
      <c r="AV31" s="51">
        <f>$BL$24+AU31*$BL$25</f>
        <v>100</v>
      </c>
      <c r="AW31" s="61">
        <f>AK31*$BO$5</f>
        <v>78.959384713110524</v>
      </c>
      <c r="AX31" s="62">
        <f>AN31*$BO$5</f>
        <v>78.539999999999992</v>
      </c>
      <c r="AY31" s="63">
        <f>AV31*$BO$5</f>
        <v>99</v>
      </c>
      <c r="BE31" s="31" t="s">
        <v>268</v>
      </c>
      <c r="BF31" s="32">
        <v>60</v>
      </c>
    </row>
    <row r="32" spans="1:64" x14ac:dyDescent="0.25">
      <c r="A32" s="3" t="s">
        <v>119</v>
      </c>
      <c r="B32" s="4" t="s">
        <v>238</v>
      </c>
      <c r="C32" s="4" t="s">
        <v>265</v>
      </c>
      <c r="D32" s="4" t="s">
        <v>30</v>
      </c>
      <c r="E32" s="4" t="s">
        <v>55</v>
      </c>
      <c r="F32" s="5" t="s">
        <v>35</v>
      </c>
      <c r="G32" s="12">
        <v>16</v>
      </c>
      <c r="H32" s="13">
        <v>0.5</v>
      </c>
      <c r="I32" s="13">
        <v>0.5</v>
      </c>
      <c r="J32" s="13">
        <v>43</v>
      </c>
      <c r="K32" s="13">
        <v>37</v>
      </c>
      <c r="L32" s="13">
        <v>106</v>
      </c>
      <c r="M32" s="13">
        <v>4</v>
      </c>
      <c r="N32" s="13">
        <v>0.73</v>
      </c>
      <c r="O32" s="13">
        <v>0.21</v>
      </c>
      <c r="P32" s="13">
        <v>0.21</v>
      </c>
      <c r="Q32" s="13">
        <v>0.56000000000000005</v>
      </c>
      <c r="R32" s="13">
        <v>-132</v>
      </c>
      <c r="S32" s="13">
        <v>-87</v>
      </c>
      <c r="T32" s="13">
        <v>-1.8</v>
      </c>
      <c r="U32" s="13">
        <v>6</v>
      </c>
      <c r="V32" s="13">
        <v>0.16</v>
      </c>
      <c r="W32" s="13">
        <v>301</v>
      </c>
      <c r="X32" s="13">
        <v>0.16</v>
      </c>
      <c r="Y32" s="13"/>
      <c r="Z32" s="13">
        <v>212</v>
      </c>
      <c r="AA32" s="13">
        <v>0.18</v>
      </c>
      <c r="AB32" s="13"/>
      <c r="AC32" s="13">
        <v>0.45</v>
      </c>
      <c r="AD32" s="14">
        <v>0.38</v>
      </c>
      <c r="AE32" s="25">
        <f>Q32/$BF$5</f>
        <v>0.83582089552238814</v>
      </c>
      <c r="AF32" s="26">
        <f>(R32-$BF$6)/$BF$8</f>
        <v>0.34650856389986823</v>
      </c>
      <c r="AG32" s="25">
        <f>(S32-$BF$9)/$BF$11</f>
        <v>0.4217948717948718</v>
      </c>
      <c r="AH32" s="26">
        <v>0.34674922600619196</v>
      </c>
      <c r="AI32" s="26">
        <f>SUM(AE32:AH32)</f>
        <v>1.9508735572233202</v>
      </c>
      <c r="AJ32" s="26">
        <f>10*(AI32-$BF$18)/$BF$20</f>
        <v>4.6764558983624411</v>
      </c>
      <c r="AK32" s="27">
        <f>$BF$31+AJ32*$BF$32</f>
        <v>78.705823593449765</v>
      </c>
      <c r="AL32" s="37">
        <f>SUM(AC32:AD32)</f>
        <v>0.83000000000000007</v>
      </c>
      <c r="AM32" s="38">
        <f>10*AL32/$BI$5</f>
        <v>3.6888888888888891</v>
      </c>
      <c r="AN32" s="39">
        <f>$BI$6+AM32*$BI$7</f>
        <v>68.444444444444443</v>
      </c>
      <c r="AO32" s="49">
        <f>O32/$BL$5</f>
        <v>0.63636363636363635</v>
      </c>
      <c r="AP32" s="50">
        <f>X32/$BL$6</f>
        <v>0.5161290322580645</v>
      </c>
      <c r="AQ32" s="50">
        <f>AA32/$BL$7</f>
        <v>0.64285714285714279</v>
      </c>
      <c r="AR32" s="50">
        <f>N32/$BL$8</f>
        <v>0.92405063291139233</v>
      </c>
      <c r="AS32" s="50">
        <f>AL32</f>
        <v>0.83000000000000007</v>
      </c>
      <c r="AT32" s="50">
        <f>SUM(AO32:AQ32)</f>
        <v>1.7953498114788435</v>
      </c>
      <c r="AU32" s="50">
        <f>10*(AT32-$BL$12)/$BL$14</f>
        <v>3.5263282358505408</v>
      </c>
      <c r="AV32" s="51">
        <f>$BL$24+AU32*$BL$25</f>
        <v>77.342148825476897</v>
      </c>
      <c r="AW32" s="61">
        <f>AK32*$BO$5</f>
        <v>77.918765357515269</v>
      </c>
      <c r="AX32" s="62">
        <f>AN32*$BO$5</f>
        <v>67.759999999999991</v>
      </c>
      <c r="AY32" s="63">
        <f>AV32*$BO$5</f>
        <v>76.568727337222128</v>
      </c>
      <c r="BE32" s="31" t="s">
        <v>269</v>
      </c>
      <c r="BF32" s="32">
        <v>4</v>
      </c>
    </row>
    <row r="33" spans="1:51" x14ac:dyDescent="0.25">
      <c r="A33" s="3" t="s">
        <v>54</v>
      </c>
      <c r="B33" s="4" t="s">
        <v>238</v>
      </c>
      <c r="C33" s="4" t="s">
        <v>265</v>
      </c>
      <c r="D33" s="4" t="s">
        <v>30</v>
      </c>
      <c r="E33" s="4" t="s">
        <v>55</v>
      </c>
      <c r="F33" s="5" t="s">
        <v>56</v>
      </c>
      <c r="G33" s="12">
        <v>43</v>
      </c>
      <c r="H33" s="13">
        <v>0.4</v>
      </c>
      <c r="I33" s="13">
        <v>0.6</v>
      </c>
      <c r="J33" s="13">
        <v>132</v>
      </c>
      <c r="K33" s="13">
        <v>81</v>
      </c>
      <c r="L33" s="13">
        <v>195</v>
      </c>
      <c r="M33" s="13">
        <v>4</v>
      </c>
      <c r="N33" s="13">
        <v>0.66</v>
      </c>
      <c r="O33" s="13">
        <v>0.27</v>
      </c>
      <c r="P33" s="13">
        <v>0.15</v>
      </c>
      <c r="Q33" s="13">
        <v>0.21</v>
      </c>
      <c r="R33" s="13">
        <v>247</v>
      </c>
      <c r="S33" s="13">
        <v>137</v>
      </c>
      <c r="T33" s="13">
        <v>9.3000000000000007</v>
      </c>
      <c r="U33" s="13">
        <v>9.5</v>
      </c>
      <c r="V33" s="13">
        <v>0.28999999999999998</v>
      </c>
      <c r="W33" s="13">
        <v>491</v>
      </c>
      <c r="X33" s="13">
        <v>0.26</v>
      </c>
      <c r="Y33" s="13">
        <v>0.3</v>
      </c>
      <c r="Z33" s="13">
        <v>285</v>
      </c>
      <c r="AA33" s="13">
        <v>0.26</v>
      </c>
      <c r="AB33" s="13">
        <v>0</v>
      </c>
      <c r="AC33" s="13">
        <v>0.41</v>
      </c>
      <c r="AD33" s="14">
        <v>0.37</v>
      </c>
      <c r="AE33" s="25">
        <f>Q33/$BF$5</f>
        <v>0.31343283582089548</v>
      </c>
      <c r="AF33" s="26">
        <f>(R33-$BF$6)/$BF$8</f>
        <v>0.8458498023715415</v>
      </c>
      <c r="AG33" s="25">
        <f>(S33-$BF$9)/$BF$11</f>
        <v>0.70897435897435901</v>
      </c>
      <c r="AH33" s="26">
        <v>0.69040247678018585</v>
      </c>
      <c r="AI33" s="26">
        <f>SUM(AE33:AH33)</f>
        <v>2.5586594739469817</v>
      </c>
      <c r="AJ33" s="26">
        <f>10*(AI33-$BF$21)/$BF$23</f>
        <v>10</v>
      </c>
      <c r="AK33" s="27">
        <f>$BF$31+AJ33*$BF$32</f>
        <v>100</v>
      </c>
      <c r="AL33" s="37">
        <f>SUM(AC33:AD33)</f>
        <v>0.78</v>
      </c>
      <c r="AM33" s="38">
        <f>10*AL33/$BI$5</f>
        <v>3.4666666666666668</v>
      </c>
      <c r="AN33" s="39">
        <f>$BI$6+AM33*$BI$7</f>
        <v>67.333333333333343</v>
      </c>
      <c r="AO33" s="49">
        <f>O33/$BL$5</f>
        <v>0.81818181818181823</v>
      </c>
      <c r="AP33" s="50">
        <f>X33/$BL$6</f>
        <v>0.83870967741935487</v>
      </c>
      <c r="AQ33" s="50">
        <f>AA33/$BL$7</f>
        <v>0.92857142857142849</v>
      </c>
      <c r="AR33" s="50">
        <f>N33/$BL$8</f>
        <v>0.83544303797468356</v>
      </c>
      <c r="AS33" s="50">
        <f>AL33</f>
        <v>0.78</v>
      </c>
      <c r="AT33" s="50">
        <f>SUM(AO33:AQ33)</f>
        <v>2.5854629241726017</v>
      </c>
      <c r="AU33" s="50">
        <f>10*(AT33-$BL$15)/$BL$17</f>
        <v>7.9262779110537025</v>
      </c>
      <c r="AV33" s="51">
        <f>$BL$24+AU33*$BL$25</f>
        <v>92.741972688687952</v>
      </c>
      <c r="AW33" s="61">
        <f>AK33*$BO$5</f>
        <v>99</v>
      </c>
      <c r="AX33" s="62">
        <f>AN33*$BO$5</f>
        <v>66.660000000000011</v>
      </c>
      <c r="AY33" s="63">
        <f>AV33*$BO$5</f>
        <v>91.81455296180107</v>
      </c>
    </row>
    <row r="34" spans="1:51" x14ac:dyDescent="0.25">
      <c r="A34" s="3" t="s">
        <v>95</v>
      </c>
      <c r="B34" s="4" t="s">
        <v>238</v>
      </c>
      <c r="C34" s="4" t="s">
        <v>265</v>
      </c>
      <c r="D34" s="4" t="s">
        <v>30</v>
      </c>
      <c r="E34" s="4" t="s">
        <v>55</v>
      </c>
      <c r="F34" s="5" t="s">
        <v>32</v>
      </c>
      <c r="G34" s="12">
        <v>43</v>
      </c>
      <c r="H34" s="13">
        <v>0.4</v>
      </c>
      <c r="I34" s="13">
        <v>0.65</v>
      </c>
      <c r="J34" s="13">
        <v>117</v>
      </c>
      <c r="K34" s="13">
        <v>101</v>
      </c>
      <c r="L34" s="13">
        <v>206</v>
      </c>
      <c r="M34" s="13">
        <v>3.2</v>
      </c>
      <c r="N34" s="13">
        <v>0.65</v>
      </c>
      <c r="O34" s="13">
        <v>0.24</v>
      </c>
      <c r="P34" s="13">
        <v>0.18</v>
      </c>
      <c r="Q34" s="13">
        <v>0.23</v>
      </c>
      <c r="R34" s="13">
        <v>45</v>
      </c>
      <c r="S34" s="13">
        <v>121</v>
      </c>
      <c r="T34" s="13">
        <v>3.3</v>
      </c>
      <c r="U34" s="13">
        <v>9.3000000000000007</v>
      </c>
      <c r="V34" s="13">
        <v>0.3</v>
      </c>
      <c r="W34" s="13">
        <v>552</v>
      </c>
      <c r="X34" s="13">
        <v>0.3</v>
      </c>
      <c r="Y34" s="13">
        <v>0.33</v>
      </c>
      <c r="Z34" s="13">
        <v>276</v>
      </c>
      <c r="AA34" s="13">
        <v>0.25</v>
      </c>
      <c r="AB34" s="13">
        <v>0</v>
      </c>
      <c r="AC34" s="13">
        <v>0.54</v>
      </c>
      <c r="AD34" s="14">
        <v>0.38</v>
      </c>
      <c r="AE34" s="25">
        <f>Q34/$BF$5</f>
        <v>0.34328358208955223</v>
      </c>
      <c r="AF34" s="26">
        <f>(R34-$BF$6)/$BF$8</f>
        <v>0.57971014492753625</v>
      </c>
      <c r="AG34" s="25">
        <f>(S34-$BF$9)/$BF$11</f>
        <v>0.68846153846153846</v>
      </c>
      <c r="AH34" s="26">
        <v>0.50464396284829727</v>
      </c>
      <c r="AI34" s="26">
        <f>SUM(AE34:AH34)</f>
        <v>2.1160992283269242</v>
      </c>
      <c r="AJ34" s="26">
        <f>10*(AI34-$BF$24)/$BF$26</f>
        <v>5.8082285168341059</v>
      </c>
      <c r="AK34" s="27">
        <f>$BF$31+AJ34*$BF$32</f>
        <v>83.232914067336424</v>
      </c>
      <c r="AL34" s="37">
        <f>SUM(AC34:AD34)</f>
        <v>0.92</v>
      </c>
      <c r="AM34" s="38">
        <f>10*AL34/$BI$5</f>
        <v>4.0888888888888895</v>
      </c>
      <c r="AN34" s="39">
        <f>$BI$6+AM34*$BI$7</f>
        <v>70.444444444444443</v>
      </c>
      <c r="AO34" s="49">
        <f>O34/$BL$5</f>
        <v>0.72727272727272718</v>
      </c>
      <c r="AP34" s="50">
        <f>X34/$BL$6</f>
        <v>0.96774193548387089</v>
      </c>
      <c r="AQ34" s="50">
        <f>AA34/$BL$7</f>
        <v>0.89285714285714279</v>
      </c>
      <c r="AR34" s="50">
        <f>N34/$BL$8</f>
        <v>0.82278481012658222</v>
      </c>
      <c r="AS34" s="50">
        <f>AL34</f>
        <v>0.92</v>
      </c>
      <c r="AT34" s="50">
        <f>SUM(AO34:AQ34)</f>
        <v>2.5878718056137409</v>
      </c>
      <c r="AU34" s="50">
        <f>10*(AT34-$BL$18)/$BL$20</f>
        <v>5.2591304347826027</v>
      </c>
      <c r="AV34" s="51">
        <f>$BL$24+AU34*$BL$25</f>
        <v>83.406956521739104</v>
      </c>
      <c r="AW34" s="61">
        <f>AK34*$BO$5</f>
        <v>82.400584926663058</v>
      </c>
      <c r="AX34" s="62">
        <f>AN34*$BO$5</f>
        <v>69.739999999999995</v>
      </c>
      <c r="AY34" s="63">
        <f>AV34*$BO$5</f>
        <v>82.572886956521714</v>
      </c>
    </row>
    <row r="35" spans="1:51" x14ac:dyDescent="0.25">
      <c r="A35" s="3" t="s">
        <v>216</v>
      </c>
      <c r="B35" s="4" t="s">
        <v>238</v>
      </c>
      <c r="C35" s="4" t="s">
        <v>265</v>
      </c>
      <c r="D35" s="4" t="s">
        <v>30</v>
      </c>
      <c r="E35" s="4" t="s">
        <v>55</v>
      </c>
      <c r="F35" s="5" t="s">
        <v>38</v>
      </c>
      <c r="G35" s="12">
        <v>21</v>
      </c>
      <c r="H35" s="13">
        <v>0.43</v>
      </c>
      <c r="I35" s="13">
        <v>0.52</v>
      </c>
      <c r="J35" s="13">
        <v>51</v>
      </c>
      <c r="K35" s="13">
        <v>57</v>
      </c>
      <c r="L35" s="13">
        <v>91</v>
      </c>
      <c r="M35" s="13">
        <v>2.5</v>
      </c>
      <c r="N35" s="13">
        <v>0.55000000000000004</v>
      </c>
      <c r="O35" s="13">
        <v>0.2</v>
      </c>
      <c r="P35" s="13">
        <v>0.22</v>
      </c>
      <c r="Q35" s="13">
        <v>0.28999999999999998</v>
      </c>
      <c r="R35" s="13">
        <v>-207</v>
      </c>
      <c r="S35" s="13">
        <v>-217</v>
      </c>
      <c r="T35" s="13">
        <v>-6.1</v>
      </c>
      <c r="U35" s="13">
        <v>8.1999999999999993</v>
      </c>
      <c r="V35" s="13">
        <v>0.25</v>
      </c>
      <c r="W35" s="13">
        <v>389</v>
      </c>
      <c r="X35" s="13">
        <v>0.21</v>
      </c>
      <c r="Y35" s="13"/>
      <c r="Z35" s="13">
        <v>256</v>
      </c>
      <c r="AA35" s="13">
        <v>0.23</v>
      </c>
      <c r="AB35" s="13"/>
      <c r="AC35" s="13">
        <v>0.48</v>
      </c>
      <c r="AD35" s="14">
        <v>0.22</v>
      </c>
      <c r="AE35" s="25">
        <f>Q35/$BF$5</f>
        <v>0.43283582089552231</v>
      </c>
      <c r="AF35" s="26">
        <f>(R35-$BF$6)/$BF$8</f>
        <v>0.24769433465085638</v>
      </c>
      <c r="AG35" s="25">
        <f>(S35-$BF$9)/$BF$11</f>
        <v>0.25512820512820511</v>
      </c>
      <c r="AH35" s="26">
        <v>0.21362229102167185</v>
      </c>
      <c r="AI35" s="26">
        <f>SUM(AE35:AH35)</f>
        <v>1.1492806516962557</v>
      </c>
      <c r="AJ35" s="26">
        <f>10*(AI35-$BF$15)/$BF$17</f>
        <v>2.4184417211473268</v>
      </c>
      <c r="AK35" s="27">
        <f>$BF$31+AJ35*$BF$32</f>
        <v>69.673766884589313</v>
      </c>
      <c r="AL35" s="37">
        <f>SUM(AC35:AD35)</f>
        <v>0.7</v>
      </c>
      <c r="AM35" s="38">
        <f>10*AL35/$BI$5</f>
        <v>3.1111111111111112</v>
      </c>
      <c r="AN35" s="39">
        <f>$BI$6+AM35*$BI$7</f>
        <v>65.555555555555557</v>
      </c>
      <c r="AO35" s="49">
        <f>O35/$BL$5</f>
        <v>0.60606060606060608</v>
      </c>
      <c r="AP35" s="50">
        <f>X35/$BL$6</f>
        <v>0.67741935483870963</v>
      </c>
      <c r="AQ35" s="50">
        <f>AA35/$BL$7</f>
        <v>0.8214285714285714</v>
      </c>
      <c r="AR35" s="50">
        <f>N35/$BL$8</f>
        <v>0.69620253164556967</v>
      </c>
      <c r="AS35" s="50">
        <f>AL35</f>
        <v>0.7</v>
      </c>
      <c r="AT35" s="50">
        <f>SUM(AO35:AQ35)</f>
        <v>2.1049085323278871</v>
      </c>
      <c r="AU35" s="50">
        <f>10*(AT35-$BL$9)/$BL$11</f>
        <v>3.026206438029809</v>
      </c>
      <c r="AV35" s="51">
        <f>$BL$24+AU35*$BL$25</f>
        <v>75.591722533104331</v>
      </c>
      <c r="AW35" s="61">
        <f>AK35*$BO$5</f>
        <v>68.977029215743414</v>
      </c>
      <c r="AX35" s="62">
        <f>AN35*$BO$5</f>
        <v>64.900000000000006</v>
      </c>
      <c r="AY35" s="63">
        <f>AV35*$BO$5</f>
        <v>74.835805307773285</v>
      </c>
    </row>
    <row r="36" spans="1:51" x14ac:dyDescent="0.25">
      <c r="A36" s="3" t="s">
        <v>192</v>
      </c>
      <c r="B36" s="4" t="s">
        <v>238</v>
      </c>
      <c r="C36" s="4" t="s">
        <v>265</v>
      </c>
      <c r="D36" s="4" t="s">
        <v>30</v>
      </c>
      <c r="E36" s="4" t="s">
        <v>55</v>
      </c>
      <c r="F36" s="5" t="s">
        <v>38</v>
      </c>
      <c r="G36" s="12">
        <v>22</v>
      </c>
      <c r="H36" s="13">
        <v>0.36</v>
      </c>
      <c r="I36" s="13">
        <v>0.41</v>
      </c>
      <c r="J36" s="13">
        <v>44</v>
      </c>
      <c r="K36" s="13">
        <v>62</v>
      </c>
      <c r="L36" s="13">
        <v>87</v>
      </c>
      <c r="M36" s="13">
        <v>2.1</v>
      </c>
      <c r="N36" s="13">
        <v>0.56000000000000005</v>
      </c>
      <c r="O36" s="13">
        <v>0.19</v>
      </c>
      <c r="P36" s="13">
        <v>0.21</v>
      </c>
      <c r="Q36" s="13">
        <v>0.18</v>
      </c>
      <c r="R36" s="13">
        <v>-61</v>
      </c>
      <c r="S36" s="13">
        <v>7</v>
      </c>
      <c r="T36" s="13">
        <v>-1.7</v>
      </c>
      <c r="U36" s="13">
        <v>7.8</v>
      </c>
      <c r="V36" s="13">
        <v>0.23</v>
      </c>
      <c r="W36" s="13">
        <v>369</v>
      </c>
      <c r="X36" s="13">
        <v>0.2</v>
      </c>
      <c r="Y36" s="13">
        <v>0.14000000000000001</v>
      </c>
      <c r="Z36" s="13">
        <v>234</v>
      </c>
      <c r="AA36" s="13">
        <v>0.22</v>
      </c>
      <c r="AB36" s="13">
        <v>0</v>
      </c>
      <c r="AC36" s="13">
        <v>0.37</v>
      </c>
      <c r="AD36" s="14">
        <v>0.28000000000000003</v>
      </c>
      <c r="AE36" s="25">
        <f>Q36/$BF$5</f>
        <v>0.26865671641791045</v>
      </c>
      <c r="AF36" s="26">
        <f>(R36-$BF$6)/$BF$8</f>
        <v>0.44005270092226612</v>
      </c>
      <c r="AG36" s="25">
        <f>(S36-$BF$9)/$BF$11</f>
        <v>0.54230769230769227</v>
      </c>
      <c r="AH36" s="26">
        <v>0.34984520123839014</v>
      </c>
      <c r="AI36" s="26">
        <f>SUM(AE36:AH36)</f>
        <v>1.600862310886259</v>
      </c>
      <c r="AJ36" s="26">
        <f>10*(AI36-$BF$15)/$BF$17</f>
        <v>4.1532253755359267</v>
      </c>
      <c r="AK36" s="27">
        <f>$BF$31+AJ36*$BF$32</f>
        <v>76.6129015021437</v>
      </c>
      <c r="AL36" s="37">
        <f>SUM(AC36:AD36)</f>
        <v>0.65</v>
      </c>
      <c r="AM36" s="38">
        <f>10*AL36/$BI$5</f>
        <v>2.8888888888888888</v>
      </c>
      <c r="AN36" s="39">
        <f>$BI$6+AM36*$BI$7</f>
        <v>64.444444444444443</v>
      </c>
      <c r="AO36" s="49">
        <f>O36/$BL$5</f>
        <v>0.57575757575757569</v>
      </c>
      <c r="AP36" s="50">
        <f>X36/$BL$6</f>
        <v>0.64516129032258074</v>
      </c>
      <c r="AQ36" s="50">
        <f>AA36/$BL$7</f>
        <v>0.7857142857142857</v>
      </c>
      <c r="AR36" s="50">
        <f>N36/$BL$8</f>
        <v>0.70886075949367089</v>
      </c>
      <c r="AS36" s="50">
        <f>AL36</f>
        <v>0.65</v>
      </c>
      <c r="AT36" s="50">
        <f>SUM(AO36:AQ36)</f>
        <v>2.0066331517944422</v>
      </c>
      <c r="AU36" s="50">
        <f>10*(AT36-$BL$9)/$BL$11</f>
        <v>1.4665632445010846</v>
      </c>
      <c r="AV36" s="51">
        <f>$BL$24+AU36*$BL$25</f>
        <v>70.132971355753796</v>
      </c>
      <c r="AW36" s="61">
        <f>AK36*$BO$5</f>
        <v>75.846772487122266</v>
      </c>
      <c r="AX36" s="62">
        <f>AN36*$BO$5</f>
        <v>63.8</v>
      </c>
      <c r="AY36" s="63">
        <f>AV36*$BO$5</f>
        <v>69.431641642196254</v>
      </c>
    </row>
    <row r="37" spans="1:51" x14ac:dyDescent="0.25">
      <c r="A37" s="3" t="s">
        <v>167</v>
      </c>
      <c r="B37" s="4" t="s">
        <v>238</v>
      </c>
      <c r="C37" s="4" t="s">
        <v>265</v>
      </c>
      <c r="D37" s="4" t="s">
        <v>30</v>
      </c>
      <c r="E37" s="4" t="s">
        <v>55</v>
      </c>
      <c r="F37" s="5" t="s">
        <v>47</v>
      </c>
      <c r="G37" s="12">
        <v>43</v>
      </c>
      <c r="H37" s="13">
        <v>0.4</v>
      </c>
      <c r="I37" s="13">
        <v>0.53</v>
      </c>
      <c r="J37" s="13">
        <v>25</v>
      </c>
      <c r="K37" s="13">
        <v>134</v>
      </c>
      <c r="L37" s="13">
        <v>310</v>
      </c>
      <c r="M37" s="13">
        <v>2.5</v>
      </c>
      <c r="N37" s="13">
        <v>0.68</v>
      </c>
      <c r="O37" s="13">
        <v>0.05</v>
      </c>
      <c r="P37" s="13">
        <v>0.24</v>
      </c>
      <c r="Q37" s="13">
        <v>0.23</v>
      </c>
      <c r="R37" s="13">
        <v>-9</v>
      </c>
      <c r="S37" s="13">
        <v>-38</v>
      </c>
      <c r="T37" s="13">
        <v>-1.3</v>
      </c>
      <c r="U37" s="13">
        <v>1.1000000000000001</v>
      </c>
      <c r="V37" s="13">
        <v>0.03</v>
      </c>
      <c r="W37" s="13">
        <v>135</v>
      </c>
      <c r="X37" s="13">
        <v>7.0000000000000007E-2</v>
      </c>
      <c r="Y37" s="13">
        <v>0.06</v>
      </c>
      <c r="Z37" s="13">
        <v>92</v>
      </c>
      <c r="AA37" s="13">
        <v>0.08</v>
      </c>
      <c r="AB37" s="13">
        <v>0</v>
      </c>
      <c r="AC37" s="13">
        <v>1.62</v>
      </c>
      <c r="AD37" s="14">
        <v>0.43</v>
      </c>
      <c r="AE37" s="25">
        <f>Q37/$BF$5</f>
        <v>0.34328358208955223</v>
      </c>
      <c r="AF37" s="26">
        <f>(R37-$BF$6)/$BF$8</f>
        <v>0.50856389986824768</v>
      </c>
      <c r="AG37" s="25">
        <f>(S37-$BF$9)/$BF$11</f>
        <v>0.48461538461538461</v>
      </c>
      <c r="AH37" s="26">
        <v>0.36222910216718268</v>
      </c>
      <c r="AI37" s="26">
        <f>SUM(AE37:AH37)</f>
        <v>1.6986919687403672</v>
      </c>
      <c r="AJ37" s="26">
        <f>10*(AI37-$BF$27)/$BF$29</f>
        <v>4.0193859029433154</v>
      </c>
      <c r="AK37" s="27">
        <f>$BF$31+AJ37*$BF$32</f>
        <v>76.077543611773265</v>
      </c>
      <c r="AL37" s="37">
        <f>SUM(AC37:AD37)</f>
        <v>2.0500000000000003</v>
      </c>
      <c r="AM37" s="38">
        <f>10*AL37/$BI$5</f>
        <v>9.1111111111111125</v>
      </c>
      <c r="AN37" s="39">
        <f>$BI$6+AM37*$BI$7</f>
        <v>95.555555555555571</v>
      </c>
      <c r="AO37" s="49">
        <f>O37/$BL$5</f>
        <v>0.15151515151515152</v>
      </c>
      <c r="AP37" s="50">
        <f>X37/$BL$6</f>
        <v>0.22580645161290325</v>
      </c>
      <c r="AQ37" s="50">
        <f>AA37/$BL$7</f>
        <v>0.2857142857142857</v>
      </c>
      <c r="AR37" s="50">
        <f>N37/$BL$8</f>
        <v>0.86075949367088611</v>
      </c>
      <c r="AS37" s="50">
        <f>AL37</f>
        <v>2.0500000000000003</v>
      </c>
      <c r="AT37" s="50">
        <f>SUM(AR37:AS37)</f>
        <v>2.9107594936708865</v>
      </c>
      <c r="AU37" s="50">
        <f>10*(AT37-$BL$21)/$BL$23</f>
        <v>7.164379474940338</v>
      </c>
      <c r="AV37" s="51">
        <f>$BL$24+AU37*$BL$25</f>
        <v>90.075328162291186</v>
      </c>
      <c r="AW37" s="61">
        <f>AK37*$BO$5</f>
        <v>75.316768175655525</v>
      </c>
      <c r="AX37" s="62">
        <f>AN37*$BO$5</f>
        <v>94.600000000000009</v>
      </c>
      <c r="AY37" s="63">
        <f>AV37*$BO$5</f>
        <v>89.174574880668274</v>
      </c>
    </row>
    <row r="38" spans="1:51" x14ac:dyDescent="0.25">
      <c r="A38" s="3" t="s">
        <v>154</v>
      </c>
      <c r="B38" s="4" t="s">
        <v>238</v>
      </c>
      <c r="C38" s="4" t="s">
        <v>265</v>
      </c>
      <c r="D38" s="4" t="s">
        <v>30</v>
      </c>
      <c r="E38" s="4" t="s">
        <v>55</v>
      </c>
      <c r="F38" s="5" t="s">
        <v>35</v>
      </c>
      <c r="G38" s="12">
        <v>16</v>
      </c>
      <c r="H38" s="13">
        <v>0.44</v>
      </c>
      <c r="I38" s="13">
        <v>0.44</v>
      </c>
      <c r="J38" s="13">
        <v>46</v>
      </c>
      <c r="K38" s="13">
        <v>40</v>
      </c>
      <c r="L38" s="13">
        <v>76</v>
      </c>
      <c r="M38" s="13">
        <v>3.1</v>
      </c>
      <c r="N38" s="13">
        <v>0.73</v>
      </c>
      <c r="O38" s="13">
        <v>0.27</v>
      </c>
      <c r="P38" s="13">
        <v>0.2</v>
      </c>
      <c r="Q38" s="13">
        <v>0.38</v>
      </c>
      <c r="R38" s="13">
        <v>-31</v>
      </c>
      <c r="S38" s="13">
        <v>-97</v>
      </c>
      <c r="T38" s="13">
        <v>-2.4</v>
      </c>
      <c r="U38" s="13">
        <v>5.7</v>
      </c>
      <c r="V38" s="13">
        <v>0.15</v>
      </c>
      <c r="W38" s="13">
        <v>263</v>
      </c>
      <c r="X38" s="13">
        <v>0.15</v>
      </c>
      <c r="Y38" s="13">
        <v>0.17</v>
      </c>
      <c r="Z38" s="13">
        <v>202</v>
      </c>
      <c r="AA38" s="13">
        <v>0.18</v>
      </c>
      <c r="AB38" s="13">
        <v>0</v>
      </c>
      <c r="AC38" s="13">
        <v>0.56000000000000005</v>
      </c>
      <c r="AD38" s="14">
        <v>0.37</v>
      </c>
      <c r="AE38" s="25">
        <f>Q38/$BF$5</f>
        <v>0.56716417910447758</v>
      </c>
      <c r="AF38" s="26">
        <f>(R38-$BF$6)/$BF$8</f>
        <v>0.47957839262187091</v>
      </c>
      <c r="AG38" s="25">
        <f>(S38-$BF$9)/$BF$11</f>
        <v>0.40897435897435896</v>
      </c>
      <c r="AH38" s="26">
        <v>0.32817337461300311</v>
      </c>
      <c r="AI38" s="26">
        <f>SUM(AE38:AH38)</f>
        <v>1.7838903053137105</v>
      </c>
      <c r="AJ38" s="26">
        <f>10*(AI38-$BF$18)/$BF$20</f>
        <v>3.9387279696129744</v>
      </c>
      <c r="AK38" s="27">
        <f>$BF$31+AJ38*$BF$32</f>
        <v>75.754911878451892</v>
      </c>
      <c r="AL38" s="37">
        <f>SUM(AC38:AD38)</f>
        <v>0.93</v>
      </c>
      <c r="AM38" s="38">
        <f>10*AL38/$BI$5</f>
        <v>4.1333333333333337</v>
      </c>
      <c r="AN38" s="39">
        <f>$BI$6+AM38*$BI$7</f>
        <v>70.666666666666671</v>
      </c>
      <c r="AO38" s="49">
        <f>O38/$BL$5</f>
        <v>0.81818181818181823</v>
      </c>
      <c r="AP38" s="50">
        <f>X38/$BL$6</f>
        <v>0.48387096774193544</v>
      </c>
      <c r="AQ38" s="50">
        <f>AA38/$BL$7</f>
        <v>0.64285714285714279</v>
      </c>
      <c r="AR38" s="50">
        <f>N38/$BL$8</f>
        <v>0.92405063291139233</v>
      </c>
      <c r="AS38" s="50">
        <f>AL38</f>
        <v>0.93</v>
      </c>
      <c r="AT38" s="50">
        <f>SUM(AO38:AQ38)</f>
        <v>1.9449099287808964</v>
      </c>
      <c r="AU38" s="50">
        <f>10*(AT38-$BL$12)/$BL$14</f>
        <v>5.2148037206369207</v>
      </c>
      <c r="AV38" s="51">
        <f>$BL$24+AU38*$BL$25</f>
        <v>83.251813022229214</v>
      </c>
      <c r="AW38" s="61">
        <f>AK38*$BO$5</f>
        <v>74.997362759667368</v>
      </c>
      <c r="AX38" s="62">
        <f>AN38*$BO$5</f>
        <v>69.960000000000008</v>
      </c>
      <c r="AY38" s="63">
        <f>AV38*$BO$5</f>
        <v>82.419294892006917</v>
      </c>
    </row>
    <row r="39" spans="1:51" x14ac:dyDescent="0.25">
      <c r="A39" s="3" t="s">
        <v>160</v>
      </c>
      <c r="B39" s="4" t="s">
        <v>238</v>
      </c>
      <c r="C39" s="4" t="s">
        <v>265</v>
      </c>
      <c r="D39" s="4" t="s">
        <v>30</v>
      </c>
      <c r="E39" s="4" t="s">
        <v>55</v>
      </c>
      <c r="F39" s="5" t="s">
        <v>35</v>
      </c>
      <c r="G39" s="12">
        <v>11</v>
      </c>
      <c r="H39" s="13">
        <v>0.18</v>
      </c>
      <c r="I39" s="13">
        <v>0.09</v>
      </c>
      <c r="J39" s="13">
        <v>37</v>
      </c>
      <c r="K39" s="13">
        <v>47</v>
      </c>
      <c r="L39" s="13">
        <v>61</v>
      </c>
      <c r="M39" s="13">
        <v>2.1</v>
      </c>
      <c r="N39" s="13">
        <v>0.79</v>
      </c>
      <c r="O39" s="13">
        <v>0.3</v>
      </c>
      <c r="P39" s="13">
        <v>0.25</v>
      </c>
      <c r="Q39" s="13">
        <v>0.18</v>
      </c>
      <c r="R39" s="13">
        <v>-93</v>
      </c>
      <c r="S39" s="13">
        <v>24</v>
      </c>
      <c r="T39" s="13">
        <v>5.2</v>
      </c>
      <c r="U39" s="13">
        <v>5.3</v>
      </c>
      <c r="V39" s="13">
        <v>0.14000000000000001</v>
      </c>
      <c r="W39" s="13">
        <v>432</v>
      </c>
      <c r="X39" s="13">
        <v>0.22</v>
      </c>
      <c r="Y39" s="13"/>
      <c r="Z39" s="13">
        <v>198</v>
      </c>
      <c r="AA39" s="13">
        <v>0.19</v>
      </c>
      <c r="AB39" s="13"/>
      <c r="AC39" s="13">
        <v>0.37</v>
      </c>
      <c r="AD39" s="14">
        <v>0.23</v>
      </c>
      <c r="AE39" s="25">
        <f>Q39/$BF$5</f>
        <v>0.26865671641791045</v>
      </c>
      <c r="AF39" s="26">
        <f>(R39-$BF$6)/$BF$8</f>
        <v>0.39789196310935443</v>
      </c>
      <c r="AG39" s="25">
        <f>(S39-$BF$9)/$BF$11</f>
        <v>0.5641025641025641</v>
      </c>
      <c r="AH39" s="26">
        <v>0.56346749226006199</v>
      </c>
      <c r="AI39" s="26">
        <f>SUM(AE39:AH39)</f>
        <v>1.7941187358898909</v>
      </c>
      <c r="AJ39" s="26">
        <f>10*(AI39-$BF$18)/$BF$20</f>
        <v>3.9839169260923217</v>
      </c>
      <c r="AK39" s="27">
        <f>$BF$31+AJ39*$BF$32</f>
        <v>75.93566770436928</v>
      </c>
      <c r="AL39" s="37">
        <f>SUM(AC39:AD39)</f>
        <v>0.6</v>
      </c>
      <c r="AM39" s="38">
        <f>10*AL39/$BI$5</f>
        <v>2.6666666666666665</v>
      </c>
      <c r="AN39" s="39">
        <f>$BI$6+AM39*$BI$7</f>
        <v>63.333333333333329</v>
      </c>
      <c r="AO39" s="49">
        <f>O39/$BL$5</f>
        <v>0.90909090909090906</v>
      </c>
      <c r="AP39" s="50">
        <f>X39/$BL$6</f>
        <v>0.70967741935483875</v>
      </c>
      <c r="AQ39" s="50">
        <f>AA39/$BL$7</f>
        <v>0.67857142857142849</v>
      </c>
      <c r="AR39" s="50">
        <f>N39/$BL$8</f>
        <v>1</v>
      </c>
      <c r="AS39" s="50">
        <f>AL39</f>
        <v>0.6</v>
      </c>
      <c r="AT39" s="50">
        <f>SUM(AO39:AQ39)</f>
        <v>2.2973397570171761</v>
      </c>
      <c r="AU39" s="50">
        <f>10*(AT39-$BL$12)/$BL$14</f>
        <v>9.1935992432602838</v>
      </c>
      <c r="AV39" s="51">
        <f>$BL$24+AU39*$BL$25</f>
        <v>97.177597351410995</v>
      </c>
      <c r="AW39" s="61">
        <f>AK39*$BO$5</f>
        <v>75.176311027325582</v>
      </c>
      <c r="AX39" s="62">
        <f>AN39*$BO$5</f>
        <v>62.699999999999996</v>
      </c>
      <c r="AY39" s="63">
        <f>AV39*$BO$5</f>
        <v>96.205821377896882</v>
      </c>
    </row>
    <row r="40" spans="1:51" x14ac:dyDescent="0.25">
      <c r="A40" s="3" t="s">
        <v>214</v>
      </c>
      <c r="B40" s="4" t="s">
        <v>238</v>
      </c>
      <c r="C40" s="4" t="s">
        <v>265</v>
      </c>
      <c r="D40" s="4" t="s">
        <v>30</v>
      </c>
      <c r="E40" s="4" t="s">
        <v>62</v>
      </c>
      <c r="F40" s="5" t="s">
        <v>32</v>
      </c>
      <c r="G40" s="12">
        <v>15</v>
      </c>
      <c r="H40" s="13">
        <v>0.47</v>
      </c>
      <c r="I40" s="13">
        <v>0.8</v>
      </c>
      <c r="J40" s="13">
        <v>41</v>
      </c>
      <c r="K40" s="13">
        <v>19</v>
      </c>
      <c r="L40" s="13">
        <v>56</v>
      </c>
      <c r="M40" s="13">
        <v>5.0999999999999996</v>
      </c>
      <c r="N40" s="13">
        <v>0.53</v>
      </c>
      <c r="O40" s="13">
        <v>0.23</v>
      </c>
      <c r="P40" s="13">
        <v>0.12</v>
      </c>
      <c r="Q40" s="13">
        <v>0</v>
      </c>
      <c r="R40" s="13">
        <v>-232</v>
      </c>
      <c r="S40" s="13">
        <v>-26</v>
      </c>
      <c r="T40" s="13">
        <v>-0.8</v>
      </c>
      <c r="U40" s="13">
        <v>10.3</v>
      </c>
      <c r="V40" s="13">
        <v>0.33</v>
      </c>
      <c r="W40" s="13">
        <v>461</v>
      </c>
      <c r="X40" s="13">
        <v>0.25</v>
      </c>
      <c r="Y40" s="13">
        <v>0.28999999999999998</v>
      </c>
      <c r="Z40" s="13">
        <v>295</v>
      </c>
      <c r="AA40" s="13">
        <v>0.26</v>
      </c>
      <c r="AB40" s="13">
        <v>0</v>
      </c>
      <c r="AC40" s="13">
        <v>0.53</v>
      </c>
      <c r="AD40" s="14">
        <v>0.33</v>
      </c>
      <c r="AE40" s="25">
        <f>Q40/$BF$5</f>
        <v>0</v>
      </c>
      <c r="AF40" s="26">
        <f>(R40-$BF$6)/$BF$8</f>
        <v>0.2147562582345191</v>
      </c>
      <c r="AG40" s="25">
        <f>(S40-$BF$9)/$BF$11</f>
        <v>0.5</v>
      </c>
      <c r="AH40" s="26">
        <v>0.37770897832817341</v>
      </c>
      <c r="AI40" s="26">
        <f>SUM(AE40:AH40)</f>
        <v>1.0924652365626923</v>
      </c>
      <c r="AJ40" s="26">
        <f>10*(AI40-$BF$24)/$BF$26</f>
        <v>2.6331334794145635</v>
      </c>
      <c r="AK40" s="27">
        <f>$BF$31+AJ40*$BF$32</f>
        <v>70.532533917658256</v>
      </c>
      <c r="AL40" s="37">
        <f>SUM(AC40:AD40)</f>
        <v>0.8600000000000001</v>
      </c>
      <c r="AM40" s="38">
        <f>10*AL40/$BI$5</f>
        <v>3.8222222222222229</v>
      </c>
      <c r="AN40" s="39">
        <f>$BI$6+AM40*$BI$7</f>
        <v>69.111111111111114</v>
      </c>
      <c r="AO40" s="49">
        <f>O40/$BL$5</f>
        <v>0.69696969696969702</v>
      </c>
      <c r="AP40" s="50">
        <f>X40/$BL$6</f>
        <v>0.80645161290322587</v>
      </c>
      <c r="AQ40" s="50">
        <f>AA40/$BL$7</f>
        <v>0.92857142857142849</v>
      </c>
      <c r="AR40" s="50">
        <f>N40/$BL$8</f>
        <v>0.67088607594936711</v>
      </c>
      <c r="AS40" s="50">
        <f>AL40</f>
        <v>0.8600000000000001</v>
      </c>
      <c r="AT40" s="50">
        <f>SUM(AO40:AQ40)</f>
        <v>2.4319927384443512</v>
      </c>
      <c r="AU40" s="50">
        <f>10*(AT40-$BL$18)/$BL$20</f>
        <v>2.6707246376811549</v>
      </c>
      <c r="AV40" s="51">
        <f>$BL$24+AU40*$BL$25</f>
        <v>74.34753623188405</v>
      </c>
      <c r="AW40" s="61">
        <f>AK40*$BO$5</f>
        <v>69.827208578481674</v>
      </c>
      <c r="AX40" s="62">
        <f>AN40*$BO$5</f>
        <v>68.42</v>
      </c>
      <c r="AY40" s="63">
        <f>AV40*$BO$5</f>
        <v>73.604060869565203</v>
      </c>
    </row>
    <row r="41" spans="1:51" x14ac:dyDescent="0.25">
      <c r="A41" s="3" t="s">
        <v>155</v>
      </c>
      <c r="B41" s="4" t="s">
        <v>238</v>
      </c>
      <c r="C41" s="4" t="s">
        <v>265</v>
      </c>
      <c r="D41" s="4" t="s">
        <v>30</v>
      </c>
      <c r="E41" s="4" t="s">
        <v>62</v>
      </c>
      <c r="F41" s="5" t="s">
        <v>35</v>
      </c>
      <c r="G41" s="12">
        <v>41</v>
      </c>
      <c r="H41" s="13">
        <v>0.46</v>
      </c>
      <c r="I41" s="13">
        <v>0.41</v>
      </c>
      <c r="J41" s="13">
        <v>89</v>
      </c>
      <c r="K41" s="13">
        <v>88</v>
      </c>
      <c r="L41" s="13">
        <v>270</v>
      </c>
      <c r="M41" s="13">
        <v>4.0999999999999996</v>
      </c>
      <c r="N41" s="13">
        <v>0.72</v>
      </c>
      <c r="O41" s="13">
        <v>0.18</v>
      </c>
      <c r="P41" s="13">
        <v>0.18</v>
      </c>
      <c r="Q41" s="13">
        <v>0.39</v>
      </c>
      <c r="R41" s="13">
        <v>-12</v>
      </c>
      <c r="S41" s="13">
        <v>-103</v>
      </c>
      <c r="T41" s="13">
        <v>-2.2999999999999998</v>
      </c>
      <c r="U41" s="13">
        <v>6</v>
      </c>
      <c r="V41" s="13">
        <v>0.17</v>
      </c>
      <c r="W41" s="13">
        <v>305</v>
      </c>
      <c r="X41" s="13">
        <v>0.16</v>
      </c>
      <c r="Y41" s="13">
        <v>0.11</v>
      </c>
      <c r="Z41" s="13">
        <v>205</v>
      </c>
      <c r="AA41" s="13">
        <v>0.18</v>
      </c>
      <c r="AB41" s="13">
        <v>0</v>
      </c>
      <c r="AC41" s="13">
        <v>0.52</v>
      </c>
      <c r="AD41" s="14">
        <v>0.41</v>
      </c>
      <c r="AE41" s="25">
        <f>Q41/$BF$5</f>
        <v>0.58208955223880599</v>
      </c>
      <c r="AF41" s="26">
        <f>(R41-$BF$6)/$BF$8</f>
        <v>0.50461133069828723</v>
      </c>
      <c r="AG41" s="25">
        <f>(S41-$BF$9)/$BF$11</f>
        <v>0.4012820512820513</v>
      </c>
      <c r="AH41" s="26">
        <v>0.33126934984520123</v>
      </c>
      <c r="AI41" s="26">
        <f>SUM(AE41:AH41)</f>
        <v>1.8192522840643457</v>
      </c>
      <c r="AJ41" s="26">
        <f>10*(AI41-$BF$18)/$BF$20</f>
        <v>4.0949563280971555</v>
      </c>
      <c r="AK41" s="27">
        <f>$BF$31+AJ41*$BF$32</f>
        <v>76.379825312388618</v>
      </c>
      <c r="AL41" s="37">
        <f>SUM(AC41:AD41)</f>
        <v>0.92999999999999994</v>
      </c>
      <c r="AM41" s="38">
        <f>10*AL41/$BI$5</f>
        <v>4.1333333333333329</v>
      </c>
      <c r="AN41" s="39">
        <f>$BI$6+AM41*$BI$7</f>
        <v>70.666666666666657</v>
      </c>
      <c r="AO41" s="49">
        <f>O41/$BL$5</f>
        <v>0.54545454545454541</v>
      </c>
      <c r="AP41" s="50">
        <f>X41/$BL$6</f>
        <v>0.5161290322580645</v>
      </c>
      <c r="AQ41" s="50">
        <f>AA41/$BL$7</f>
        <v>0.64285714285714279</v>
      </c>
      <c r="AR41" s="50">
        <f>N41/$BL$8</f>
        <v>0.91139240506329111</v>
      </c>
      <c r="AS41" s="50">
        <f>AL41</f>
        <v>0.92999999999999994</v>
      </c>
      <c r="AT41" s="50">
        <f>SUM(AO41:AQ41)</f>
        <v>1.7044407205697527</v>
      </c>
      <c r="AU41" s="50">
        <f>10*(AT41-$BL$12)/$BL$14</f>
        <v>2.4999999999999973</v>
      </c>
      <c r="AV41" s="51">
        <f>$BL$24+AU41*$BL$25</f>
        <v>73.749999999999986</v>
      </c>
      <c r="AW41" s="61">
        <f>AK41*$BO$5</f>
        <v>75.616027059264738</v>
      </c>
      <c r="AX41" s="62">
        <f>AN41*$BO$5</f>
        <v>69.959999999999994</v>
      </c>
      <c r="AY41" s="63">
        <f>AV41*$BO$5</f>
        <v>73.012499999999989</v>
      </c>
    </row>
    <row r="42" spans="1:51" x14ac:dyDescent="0.25">
      <c r="A42" s="3" t="s">
        <v>61</v>
      </c>
      <c r="B42" s="4" t="s">
        <v>238</v>
      </c>
      <c r="C42" s="4" t="s">
        <v>265</v>
      </c>
      <c r="D42" s="4" t="s">
        <v>30</v>
      </c>
      <c r="E42" s="4" t="s">
        <v>62</v>
      </c>
      <c r="F42" s="5" t="s">
        <v>38</v>
      </c>
      <c r="G42" s="12">
        <v>46</v>
      </c>
      <c r="H42" s="13">
        <v>0.46</v>
      </c>
      <c r="I42" s="13">
        <v>0.54</v>
      </c>
      <c r="J42" s="13">
        <v>135</v>
      </c>
      <c r="K42" s="13">
        <v>119</v>
      </c>
      <c r="L42" s="13">
        <v>230</v>
      </c>
      <c r="M42" s="13">
        <v>3.1</v>
      </c>
      <c r="N42" s="13">
        <v>0.67</v>
      </c>
      <c r="O42" s="13">
        <v>0.25</v>
      </c>
      <c r="P42" s="13">
        <v>0.22</v>
      </c>
      <c r="Q42" s="13">
        <v>0.13</v>
      </c>
      <c r="R42" s="13">
        <v>233</v>
      </c>
      <c r="S42" s="13">
        <v>180</v>
      </c>
      <c r="T42" s="13">
        <v>7.7</v>
      </c>
      <c r="U42" s="13">
        <v>8.6</v>
      </c>
      <c r="V42" s="13">
        <v>0.25</v>
      </c>
      <c r="W42" s="13">
        <v>502</v>
      </c>
      <c r="X42" s="13">
        <v>0.27</v>
      </c>
      <c r="Y42" s="13">
        <v>0.28999999999999998</v>
      </c>
      <c r="Z42" s="13">
        <v>272</v>
      </c>
      <c r="AA42" s="13">
        <v>0.25</v>
      </c>
      <c r="AB42" s="13">
        <v>1</v>
      </c>
      <c r="AC42" s="13">
        <v>0.44</v>
      </c>
      <c r="AD42" s="14">
        <v>0.25</v>
      </c>
      <c r="AE42" s="25">
        <f>Q42/$BF$5</f>
        <v>0.19402985074626866</v>
      </c>
      <c r="AF42" s="26">
        <f>(R42-$BF$6)/$BF$8</f>
        <v>0.82740447957839258</v>
      </c>
      <c r="AG42" s="25">
        <f>(S42-$BF$9)/$BF$11</f>
        <v>0.76410256410256405</v>
      </c>
      <c r="AH42" s="26">
        <v>0.64086687306501555</v>
      </c>
      <c r="AI42" s="26">
        <f>SUM(AE42:AH42)</f>
        <v>2.426403767492241</v>
      </c>
      <c r="AJ42" s="26">
        <f>10*(AI42-$BF$15)/$BF$17</f>
        <v>7.324602679718339</v>
      </c>
      <c r="AK42" s="27">
        <f>$BF$31+AJ42*$BF$32</f>
        <v>89.298410718873356</v>
      </c>
      <c r="AL42" s="37">
        <f>SUM(AC42:AD42)</f>
        <v>0.69</v>
      </c>
      <c r="AM42" s="38">
        <f>10*AL42/$BI$5</f>
        <v>3.0666666666666664</v>
      </c>
      <c r="AN42" s="39">
        <f>$BI$6+AM42*$BI$7</f>
        <v>65.333333333333329</v>
      </c>
      <c r="AO42" s="49">
        <f>O42/$BL$5</f>
        <v>0.75757575757575757</v>
      </c>
      <c r="AP42" s="50">
        <f>X42/$BL$6</f>
        <v>0.87096774193548399</v>
      </c>
      <c r="AQ42" s="50">
        <f>AA42/$BL$7</f>
        <v>0.89285714285714279</v>
      </c>
      <c r="AR42" s="50">
        <f>N42/$BL$8</f>
        <v>0.84810126582278478</v>
      </c>
      <c r="AS42" s="50">
        <f>AL42</f>
        <v>0.69</v>
      </c>
      <c r="AT42" s="50">
        <f>SUM(AO42:AQ42)</f>
        <v>2.5214006423683841</v>
      </c>
      <c r="AU42" s="50">
        <f>10*(AT42-$BL$9)/$BL$11</f>
        <v>9.6359909136240223</v>
      </c>
      <c r="AV42" s="51">
        <f>$BL$24+AU42*$BL$25</f>
        <v>98.725968197684068</v>
      </c>
      <c r="AW42" s="61">
        <f>AK42*$BO$5</f>
        <v>88.405426611684618</v>
      </c>
      <c r="AX42" s="62">
        <f>AN42*$BO$5</f>
        <v>64.679999999999993</v>
      </c>
      <c r="AY42" s="63">
        <f>AV42*$BO$5</f>
        <v>97.738708515707231</v>
      </c>
    </row>
    <row r="43" spans="1:51" x14ac:dyDescent="0.25">
      <c r="A43" s="3" t="s">
        <v>117</v>
      </c>
      <c r="B43" s="4" t="s">
        <v>238</v>
      </c>
      <c r="C43" s="4" t="s">
        <v>265</v>
      </c>
      <c r="D43" s="4" t="s">
        <v>30</v>
      </c>
      <c r="E43" s="4" t="s">
        <v>62</v>
      </c>
      <c r="F43" s="5" t="s">
        <v>56</v>
      </c>
      <c r="G43" s="12">
        <v>45</v>
      </c>
      <c r="H43" s="13">
        <v>0.44</v>
      </c>
      <c r="I43" s="13">
        <v>0.51</v>
      </c>
      <c r="J43" s="13">
        <v>170</v>
      </c>
      <c r="K43" s="13">
        <v>96</v>
      </c>
      <c r="L43" s="13">
        <v>206</v>
      </c>
      <c r="M43" s="13">
        <v>3.9</v>
      </c>
      <c r="N43" s="13">
        <v>0.7</v>
      </c>
      <c r="O43" s="13">
        <v>0.32</v>
      </c>
      <c r="P43" s="13">
        <v>0.18</v>
      </c>
      <c r="Q43" s="13">
        <v>0.18</v>
      </c>
      <c r="R43" s="13">
        <v>73</v>
      </c>
      <c r="S43" s="13">
        <v>110</v>
      </c>
      <c r="T43" s="13">
        <v>-0.2</v>
      </c>
      <c r="U43" s="13">
        <v>8.5</v>
      </c>
      <c r="V43" s="13">
        <v>0.25</v>
      </c>
      <c r="W43" s="13">
        <v>465</v>
      </c>
      <c r="X43" s="13">
        <v>0.25</v>
      </c>
      <c r="Y43" s="13">
        <v>0.26</v>
      </c>
      <c r="Z43" s="13">
        <v>263</v>
      </c>
      <c r="AA43" s="13">
        <v>0.24</v>
      </c>
      <c r="AB43" s="13">
        <v>0</v>
      </c>
      <c r="AC43" s="13">
        <v>0.52</v>
      </c>
      <c r="AD43" s="14">
        <v>0.28999999999999998</v>
      </c>
      <c r="AE43" s="25">
        <f>Q43/$BF$5</f>
        <v>0.26865671641791045</v>
      </c>
      <c r="AF43" s="26">
        <f>(R43-$BF$6)/$BF$8</f>
        <v>0.61660079051383399</v>
      </c>
      <c r="AG43" s="25">
        <f>(S43-$BF$9)/$BF$11</f>
        <v>0.67435897435897441</v>
      </c>
      <c r="AH43" s="26">
        <v>0.39628482972136231</v>
      </c>
      <c r="AI43" s="26">
        <f>SUM(AE43:AH43)</f>
        <v>1.9559013110120813</v>
      </c>
      <c r="AJ43" s="26">
        <f>10*(AI43-$BF$21)/$BF$23</f>
        <v>6.8281106796512274</v>
      </c>
      <c r="AK43" s="27">
        <f>$BF$31+AJ43*$BF$32</f>
        <v>87.312442718604913</v>
      </c>
      <c r="AL43" s="37">
        <f>SUM(AC43:AD43)</f>
        <v>0.81</v>
      </c>
      <c r="AM43" s="38">
        <f>10*AL43/$BI$5</f>
        <v>3.6000000000000005</v>
      </c>
      <c r="AN43" s="39">
        <f>$BI$6+AM43*$BI$7</f>
        <v>68</v>
      </c>
      <c r="AO43" s="49">
        <f>O43/$BL$5</f>
        <v>0.96969696969696972</v>
      </c>
      <c r="AP43" s="50">
        <f>X43/$BL$6</f>
        <v>0.80645161290322587</v>
      </c>
      <c r="AQ43" s="50">
        <f>AA43/$BL$7</f>
        <v>0.85714285714285698</v>
      </c>
      <c r="AR43" s="50">
        <f>N43/$BL$8</f>
        <v>0.88607594936708856</v>
      </c>
      <c r="AS43" s="50">
        <f>AL43</f>
        <v>0.81</v>
      </c>
      <c r="AT43" s="50">
        <f>SUM(AO43:AQ43)</f>
        <v>2.6332914397430525</v>
      </c>
      <c r="AU43" s="50">
        <f>10*(AT43-$BL$15)/$BL$17</f>
        <v>8.5583133419450075</v>
      </c>
      <c r="AV43" s="51">
        <f>$BL$24+AU43*$BL$25</f>
        <v>94.954096696807525</v>
      </c>
      <c r="AW43" s="61">
        <f>AK43*$BO$5</f>
        <v>86.439318291418857</v>
      </c>
      <c r="AX43" s="62">
        <f>AN43*$BO$5</f>
        <v>67.319999999999993</v>
      </c>
      <c r="AY43" s="63">
        <f>AV43*$BO$5</f>
        <v>94.004555729839453</v>
      </c>
    </row>
    <row r="44" spans="1:51" x14ac:dyDescent="0.25">
      <c r="A44" s="3" t="s">
        <v>75</v>
      </c>
      <c r="B44" s="4" t="s">
        <v>238</v>
      </c>
      <c r="C44" s="4" t="s">
        <v>265</v>
      </c>
      <c r="D44" s="4" t="s">
        <v>30</v>
      </c>
      <c r="E44" s="4" t="s">
        <v>62</v>
      </c>
      <c r="F44" s="5" t="s">
        <v>47</v>
      </c>
      <c r="G44" s="12">
        <v>28</v>
      </c>
      <c r="H44" s="13">
        <v>0.5</v>
      </c>
      <c r="I44" s="13">
        <v>0.43</v>
      </c>
      <c r="J44" s="13">
        <v>11</v>
      </c>
      <c r="K44" s="13">
        <v>83</v>
      </c>
      <c r="L44" s="13">
        <v>217</v>
      </c>
      <c r="M44" s="13">
        <v>2.7</v>
      </c>
      <c r="N44" s="13">
        <v>0.65</v>
      </c>
      <c r="O44" s="13">
        <v>0.03</v>
      </c>
      <c r="P44" s="13">
        <v>0.25</v>
      </c>
      <c r="Q44" s="13">
        <v>0.28999999999999998</v>
      </c>
      <c r="R44" s="13">
        <v>55</v>
      </c>
      <c r="S44" s="13">
        <v>58</v>
      </c>
      <c r="T44" s="13">
        <v>9.6999999999999993</v>
      </c>
      <c r="U44" s="13">
        <v>1.9</v>
      </c>
      <c r="V44" s="13">
        <v>0.05</v>
      </c>
      <c r="W44" s="13">
        <v>140</v>
      </c>
      <c r="X44" s="13">
        <v>0.08</v>
      </c>
      <c r="Y44" s="13">
        <v>0.06</v>
      </c>
      <c r="Z44" s="13">
        <v>104</v>
      </c>
      <c r="AA44" s="13">
        <v>0.09</v>
      </c>
      <c r="AB44" s="13">
        <v>0</v>
      </c>
      <c r="AC44" s="13">
        <v>1.42</v>
      </c>
      <c r="AD44" s="14">
        <v>0.32</v>
      </c>
      <c r="AE44" s="25">
        <f>Q44/$BF$5</f>
        <v>0.43283582089552231</v>
      </c>
      <c r="AF44" s="26">
        <f>(R44-$BF$6)/$BF$8</f>
        <v>0.59288537549407117</v>
      </c>
      <c r="AG44" s="25">
        <f>(S44-$BF$9)/$BF$11</f>
        <v>0.60769230769230764</v>
      </c>
      <c r="AH44" s="26">
        <v>0.70278637770897834</v>
      </c>
      <c r="AI44" s="26">
        <f>SUM(AE44:AH44)</f>
        <v>2.3361998817908796</v>
      </c>
      <c r="AJ44" s="26">
        <f>10*(AI44-$BF$27)/$BF$29</f>
        <v>7.344855231542823</v>
      </c>
      <c r="AK44" s="27">
        <f>$BF$31+AJ44*$BF$32</f>
        <v>89.379420926171292</v>
      </c>
      <c r="AL44" s="37">
        <f>SUM(AC44:AD44)</f>
        <v>1.74</v>
      </c>
      <c r="AM44" s="38">
        <f>10*AL44/$BI$5</f>
        <v>7.7333333333333325</v>
      </c>
      <c r="AN44" s="39">
        <f>$BI$6+AM44*$BI$7</f>
        <v>88.666666666666657</v>
      </c>
      <c r="AO44" s="49">
        <f>O44/$BL$5</f>
        <v>9.0909090909090898E-2</v>
      </c>
      <c r="AP44" s="50">
        <f>X44/$BL$6</f>
        <v>0.25806451612903225</v>
      </c>
      <c r="AQ44" s="50">
        <f>AA44/$BL$7</f>
        <v>0.3214285714285714</v>
      </c>
      <c r="AR44" s="50">
        <f>N44/$BL$8</f>
        <v>0.82278481012658222</v>
      </c>
      <c r="AS44" s="50">
        <f>AL44</f>
        <v>1.74</v>
      </c>
      <c r="AT44" s="50">
        <f>SUM(AR44:AS44)</f>
        <v>2.5627848101265824</v>
      </c>
      <c r="AU44" s="50">
        <f>10*(AT44-$BL$21)/$BL$23</f>
        <v>3.0638424821002403</v>
      </c>
      <c r="AV44" s="51">
        <f>$BL$24+AU44*$BL$25</f>
        <v>75.723448687350839</v>
      </c>
      <c r="AW44" s="61">
        <f>AK44*$BO$5</f>
        <v>88.485626716909579</v>
      </c>
      <c r="AX44" s="62">
        <f>AN44*$BO$5</f>
        <v>87.779999999999987</v>
      </c>
      <c r="AY44" s="63">
        <f>AV44*$BO$5</f>
        <v>74.966214200477324</v>
      </c>
    </row>
    <row r="45" spans="1:51" x14ac:dyDescent="0.25">
      <c r="A45" s="3" t="s">
        <v>209</v>
      </c>
      <c r="B45" s="4" t="s">
        <v>238</v>
      </c>
      <c r="C45" s="4" t="s">
        <v>265</v>
      </c>
      <c r="D45" s="4" t="s">
        <v>30</v>
      </c>
      <c r="E45" s="4" t="s">
        <v>62</v>
      </c>
      <c r="F45" s="5" t="s">
        <v>32</v>
      </c>
      <c r="G45" s="12">
        <v>31</v>
      </c>
      <c r="H45" s="13">
        <v>0.45</v>
      </c>
      <c r="I45" s="13">
        <v>0.65</v>
      </c>
      <c r="J45" s="13">
        <v>85</v>
      </c>
      <c r="K45" s="13">
        <v>79</v>
      </c>
      <c r="L45" s="13">
        <v>158</v>
      </c>
      <c r="M45" s="13">
        <v>3.1</v>
      </c>
      <c r="N45" s="13">
        <v>0.67</v>
      </c>
      <c r="O45" s="13">
        <v>0.23</v>
      </c>
      <c r="P45" s="13">
        <v>0.21</v>
      </c>
      <c r="Q45" s="13">
        <v>0.32</v>
      </c>
      <c r="R45" s="13">
        <v>-107</v>
      </c>
      <c r="S45" s="13">
        <v>-162</v>
      </c>
      <c r="T45" s="13">
        <v>-13</v>
      </c>
      <c r="U45" s="13">
        <v>8.4</v>
      </c>
      <c r="V45" s="13">
        <v>0.28000000000000003</v>
      </c>
      <c r="W45" s="13">
        <v>446</v>
      </c>
      <c r="X45" s="13">
        <v>0.24</v>
      </c>
      <c r="Y45" s="13"/>
      <c r="Z45" s="13">
        <v>270</v>
      </c>
      <c r="AA45" s="13">
        <v>0.25</v>
      </c>
      <c r="AB45" s="13"/>
      <c r="AC45" s="13">
        <v>0.56000000000000005</v>
      </c>
      <c r="AD45" s="14">
        <v>0.42</v>
      </c>
      <c r="AE45" s="25">
        <f>Q45/$BF$5</f>
        <v>0.47761194029850745</v>
      </c>
      <c r="AF45" s="26">
        <f>(R45-$BF$6)/$BF$8</f>
        <v>0.37944664031620551</v>
      </c>
      <c r="AG45" s="25">
        <f>(S45-$BF$9)/$BF$11</f>
        <v>0.32564102564102565</v>
      </c>
      <c r="AH45" s="26">
        <v>0</v>
      </c>
      <c r="AI45" s="26">
        <f>SUM(AE45:AH45)</f>
        <v>1.1826996062557387</v>
      </c>
      <c r="AJ45" s="26">
        <f>10*(AI45-$BF$24)/$BF$26</f>
        <v>2.9130213120990613</v>
      </c>
      <c r="AK45" s="27">
        <f>$BF$31+AJ45*$BF$32</f>
        <v>71.652085248396247</v>
      </c>
      <c r="AL45" s="37">
        <f>SUM(AC45:AD45)</f>
        <v>0.98</v>
      </c>
      <c r="AM45" s="38">
        <f>10*AL45/$BI$5</f>
        <v>4.3555555555555561</v>
      </c>
      <c r="AN45" s="39">
        <f>$BI$6+AM45*$BI$7</f>
        <v>71.777777777777771</v>
      </c>
      <c r="AO45" s="49">
        <f>O45/$BL$5</f>
        <v>0.69696969696969702</v>
      </c>
      <c r="AP45" s="50">
        <f>X45/$BL$6</f>
        <v>0.77419354838709675</v>
      </c>
      <c r="AQ45" s="50">
        <f>AA45/$BL$7</f>
        <v>0.89285714285714279</v>
      </c>
      <c r="AR45" s="50">
        <f>N45/$BL$8</f>
        <v>0.84810126582278478</v>
      </c>
      <c r="AS45" s="50">
        <f>AL45</f>
        <v>0.98</v>
      </c>
      <c r="AT45" s="50">
        <f>SUM(AO45:AQ45)</f>
        <v>2.3640203882139366</v>
      </c>
      <c r="AU45" s="50">
        <f>10*(AT45-$BL$18)/$BL$20</f>
        <v>1.5420289855072447</v>
      </c>
      <c r="AV45" s="51">
        <f>$BL$24+AU45*$BL$25</f>
        <v>70.397101449275354</v>
      </c>
      <c r="AW45" s="61">
        <f>AK45*$BO$5</f>
        <v>70.93556439591228</v>
      </c>
      <c r="AX45" s="62">
        <f>AN45*$BO$5</f>
        <v>71.059999999999988</v>
      </c>
      <c r="AY45" s="63">
        <f>AV45*$BO$5</f>
        <v>69.693130434782603</v>
      </c>
    </row>
    <row r="46" spans="1:51" x14ac:dyDescent="0.25">
      <c r="A46" s="3" t="s">
        <v>201</v>
      </c>
      <c r="B46" s="4" t="s">
        <v>238</v>
      </c>
      <c r="C46" s="4" t="s">
        <v>265</v>
      </c>
      <c r="D46" s="4" t="s">
        <v>30</v>
      </c>
      <c r="E46" s="4" t="s">
        <v>62</v>
      </c>
      <c r="F46" s="5" t="s">
        <v>47</v>
      </c>
      <c r="G46" s="12">
        <v>18</v>
      </c>
      <c r="H46" s="13">
        <v>0.39</v>
      </c>
      <c r="I46" s="13">
        <v>0.61</v>
      </c>
      <c r="J46" s="13">
        <v>4</v>
      </c>
      <c r="K46" s="13">
        <v>52</v>
      </c>
      <c r="L46" s="13">
        <v>115</v>
      </c>
      <c r="M46" s="13">
        <v>2.2999999999999998</v>
      </c>
      <c r="N46" s="13">
        <v>0.6</v>
      </c>
      <c r="O46" s="13">
        <v>0.02</v>
      </c>
      <c r="P46" s="13">
        <v>0.24</v>
      </c>
      <c r="Q46" s="13">
        <v>0.28000000000000003</v>
      </c>
      <c r="R46" s="13">
        <v>-174</v>
      </c>
      <c r="S46" s="13">
        <v>-109</v>
      </c>
      <c r="T46" s="13">
        <v>-3.9</v>
      </c>
      <c r="U46" s="13">
        <v>1.1000000000000001</v>
      </c>
      <c r="V46" s="13">
        <v>0.03</v>
      </c>
      <c r="W46" s="13">
        <v>123</v>
      </c>
      <c r="X46" s="13">
        <v>7.0000000000000007E-2</v>
      </c>
      <c r="Y46" s="13">
        <v>0.05</v>
      </c>
      <c r="Z46" s="13">
        <v>84</v>
      </c>
      <c r="AA46" s="13">
        <v>0.08</v>
      </c>
      <c r="AB46" s="13">
        <v>0</v>
      </c>
      <c r="AC46" s="13">
        <v>1.59</v>
      </c>
      <c r="AD46" s="14">
        <v>0.39</v>
      </c>
      <c r="AE46" s="25">
        <f>Q46/$BF$5</f>
        <v>0.41791044776119407</v>
      </c>
      <c r="AF46" s="26">
        <f>(R46-$BF$6)/$BF$8</f>
        <v>0.29117259552042163</v>
      </c>
      <c r="AG46" s="25">
        <f>(S46-$BF$9)/$BF$11</f>
        <v>0.39358974358974358</v>
      </c>
      <c r="AH46" s="26">
        <v>0.28173374613003099</v>
      </c>
      <c r="AI46" s="26">
        <f>SUM(AE46:AH46)</f>
        <v>1.3844065330013904</v>
      </c>
      <c r="AJ46" s="26">
        <f>10*(AI46-$BF$27)/$BF$29</f>
        <v>2.3799606415776777</v>
      </c>
      <c r="AK46" s="27">
        <f>$BF$31+AJ46*$BF$32</f>
        <v>69.519842566310714</v>
      </c>
      <c r="AL46" s="37">
        <f>SUM(AC46:AD46)</f>
        <v>1.98</v>
      </c>
      <c r="AM46" s="38">
        <f>10*AL46/$BI$5</f>
        <v>8.8000000000000007</v>
      </c>
      <c r="AN46" s="39">
        <f>$BI$6+AM46*$BI$7</f>
        <v>94</v>
      </c>
      <c r="AO46" s="49">
        <f>O46/$BL$5</f>
        <v>6.0606060606060608E-2</v>
      </c>
      <c r="AP46" s="50">
        <f>X46/$BL$6</f>
        <v>0.22580645161290325</v>
      </c>
      <c r="AQ46" s="50">
        <f>AA46/$BL$7</f>
        <v>0.2857142857142857</v>
      </c>
      <c r="AR46" s="50">
        <f>N46/$BL$8</f>
        <v>0.75949367088607589</v>
      </c>
      <c r="AS46" s="50">
        <f>AL46</f>
        <v>1.98</v>
      </c>
      <c r="AT46" s="50">
        <f>SUM(AR46:AS46)</f>
        <v>2.739493670886076</v>
      </c>
      <c r="AU46" s="50">
        <f>10*(AT46-$BL$21)/$BL$23</f>
        <v>5.1461813842482096</v>
      </c>
      <c r="AV46" s="51">
        <f>$BL$24+AU46*$BL$25</f>
        <v>83.011634844868738</v>
      </c>
      <c r="AW46" s="61">
        <f>AK46*$BO$5</f>
        <v>68.824644140647607</v>
      </c>
      <c r="AX46" s="62">
        <f>AN46*$BO$5</f>
        <v>93.06</v>
      </c>
      <c r="AY46" s="63">
        <f>AV46*$BO$5</f>
        <v>82.181518496420054</v>
      </c>
    </row>
    <row r="47" spans="1:51" x14ac:dyDescent="0.25">
      <c r="A47" s="3" t="s">
        <v>162</v>
      </c>
      <c r="B47" s="4" t="s">
        <v>238</v>
      </c>
      <c r="C47" s="4" t="s">
        <v>265</v>
      </c>
      <c r="D47" s="4" t="s">
        <v>30</v>
      </c>
      <c r="E47" s="4" t="s">
        <v>103</v>
      </c>
      <c r="F47" s="5" t="s">
        <v>35</v>
      </c>
      <c r="G47" s="12">
        <v>47</v>
      </c>
      <c r="H47" s="13">
        <v>0.55000000000000004</v>
      </c>
      <c r="I47" s="13">
        <v>0.66</v>
      </c>
      <c r="J47" s="13">
        <v>94</v>
      </c>
      <c r="K47" s="13">
        <v>118</v>
      </c>
      <c r="L47" s="13">
        <v>290</v>
      </c>
      <c r="M47" s="13">
        <v>3.3</v>
      </c>
      <c r="N47" s="13">
        <v>0.75</v>
      </c>
      <c r="O47" s="13">
        <v>0.18</v>
      </c>
      <c r="P47" s="13">
        <v>0.21</v>
      </c>
      <c r="Q47" s="13">
        <v>0.34</v>
      </c>
      <c r="R47" s="13">
        <v>-92</v>
      </c>
      <c r="S47" s="13">
        <v>-74</v>
      </c>
      <c r="T47" s="13">
        <v>-1.8</v>
      </c>
      <c r="U47" s="13">
        <v>5.5</v>
      </c>
      <c r="V47" s="13">
        <v>0.14000000000000001</v>
      </c>
      <c r="W47" s="13">
        <v>327</v>
      </c>
      <c r="X47" s="13">
        <v>0.18</v>
      </c>
      <c r="Y47" s="13">
        <v>0.19</v>
      </c>
      <c r="Z47" s="13">
        <v>193</v>
      </c>
      <c r="AA47" s="13">
        <v>0.17</v>
      </c>
      <c r="AB47" s="13">
        <v>0</v>
      </c>
      <c r="AC47" s="13">
        <v>0.37</v>
      </c>
      <c r="AD47" s="14">
        <v>0.4</v>
      </c>
      <c r="AE47" s="25">
        <f>Q47/$BF$5</f>
        <v>0.5074626865671642</v>
      </c>
      <c r="AF47" s="26">
        <f>(R47-$BF$6)/$BF$8</f>
        <v>0.39920948616600793</v>
      </c>
      <c r="AG47" s="25">
        <f>(S47-$BF$9)/$BF$11</f>
        <v>0.43846153846153846</v>
      </c>
      <c r="AH47" s="26">
        <v>0.34674922600619196</v>
      </c>
      <c r="AI47" s="26">
        <f>SUM(AE47:AH47)</f>
        <v>1.6918829372009025</v>
      </c>
      <c r="AJ47" s="26">
        <f>10*(AI47-$BF$18)/$BF$20</f>
        <v>3.5322416643618708</v>
      </c>
      <c r="AK47" s="27">
        <f>$BF$31+AJ47*$BF$32</f>
        <v>74.128966657447478</v>
      </c>
      <c r="AL47" s="37">
        <f>SUM(AC47:AD47)</f>
        <v>0.77</v>
      </c>
      <c r="AM47" s="38">
        <f>10*AL47/$BI$5</f>
        <v>3.4222222222222225</v>
      </c>
      <c r="AN47" s="39">
        <f>$BI$6+AM47*$BI$7</f>
        <v>67.111111111111114</v>
      </c>
      <c r="AO47" s="49">
        <f>O47/$BL$5</f>
        <v>0.54545454545454541</v>
      </c>
      <c r="AP47" s="50">
        <f>X47/$BL$6</f>
        <v>0.58064516129032251</v>
      </c>
      <c r="AQ47" s="50">
        <f>AA47/$BL$7</f>
        <v>0.6071428571428571</v>
      </c>
      <c r="AR47" s="50">
        <f>N47/$BL$8</f>
        <v>0.94936708860759489</v>
      </c>
      <c r="AS47" s="50">
        <f>AL47</f>
        <v>0.77</v>
      </c>
      <c r="AT47" s="50">
        <f>SUM(AO47:AQ47)</f>
        <v>1.7332425638877251</v>
      </c>
      <c r="AU47" s="50">
        <f>10*(AT47-$BL$12)/$BL$14</f>
        <v>2.8251615954595599</v>
      </c>
      <c r="AV47" s="51">
        <f>$BL$24+AU47*$BL$25</f>
        <v>74.88806558410846</v>
      </c>
      <c r="AW47" s="61">
        <f>AK47*$BO$5</f>
        <v>73.387676990873004</v>
      </c>
      <c r="AX47" s="62">
        <f>AN47*$BO$5</f>
        <v>66.44</v>
      </c>
      <c r="AY47" s="63">
        <f>AV47*$BO$5</f>
        <v>74.139184928267369</v>
      </c>
    </row>
    <row r="48" spans="1:51" x14ac:dyDescent="0.25">
      <c r="A48" s="3" t="s">
        <v>211</v>
      </c>
      <c r="B48" s="4" t="s">
        <v>238</v>
      </c>
      <c r="C48" s="4" t="s">
        <v>265</v>
      </c>
      <c r="D48" s="4" t="s">
        <v>30</v>
      </c>
      <c r="E48" s="4" t="s">
        <v>103</v>
      </c>
      <c r="F48" s="5" t="s">
        <v>47</v>
      </c>
      <c r="G48" s="12">
        <v>47</v>
      </c>
      <c r="H48" s="13">
        <v>0.55000000000000004</v>
      </c>
      <c r="I48" s="13">
        <v>0.51</v>
      </c>
      <c r="J48" s="13">
        <v>25</v>
      </c>
      <c r="K48" s="13">
        <v>140</v>
      </c>
      <c r="L48" s="13">
        <v>324</v>
      </c>
      <c r="M48" s="13">
        <v>2.5</v>
      </c>
      <c r="N48" s="13">
        <v>0.68</v>
      </c>
      <c r="O48" s="13">
        <v>0.05</v>
      </c>
      <c r="P48" s="13">
        <v>0.25</v>
      </c>
      <c r="Q48" s="13">
        <v>0.21</v>
      </c>
      <c r="R48" s="13">
        <v>-104</v>
      </c>
      <c r="S48" s="13">
        <v>-131</v>
      </c>
      <c r="T48" s="13">
        <v>-7</v>
      </c>
      <c r="U48" s="13">
        <v>1.1000000000000001</v>
      </c>
      <c r="V48" s="13">
        <v>0.02</v>
      </c>
      <c r="W48" s="13">
        <v>103</v>
      </c>
      <c r="X48" s="13">
        <v>0.06</v>
      </c>
      <c r="Y48" s="13">
        <v>0.06</v>
      </c>
      <c r="Z48" s="13">
        <v>94</v>
      </c>
      <c r="AA48" s="13">
        <v>0.08</v>
      </c>
      <c r="AB48" s="13">
        <v>0</v>
      </c>
      <c r="AC48" s="13">
        <v>1.83</v>
      </c>
      <c r="AD48" s="14">
        <v>0.42</v>
      </c>
      <c r="AE48" s="25">
        <f>Q48/$BF$5</f>
        <v>0.31343283582089548</v>
      </c>
      <c r="AF48" s="26">
        <f>(R48-$BF$6)/$BF$8</f>
        <v>0.38339920948616601</v>
      </c>
      <c r="AG48" s="25">
        <f>(S48-$BF$9)/$BF$11</f>
        <v>0.36538461538461536</v>
      </c>
      <c r="AH48" s="26">
        <v>0.18575851393188855</v>
      </c>
      <c r="AI48" s="26">
        <f>SUM(AE48:AH48)</f>
        <v>1.2479751746235654</v>
      </c>
      <c r="AJ48" s="26">
        <f>10*(AI48-$BF$27)/$BF$29</f>
        <v>1.6682858710267496</v>
      </c>
      <c r="AK48" s="27">
        <f>$BF$31+AJ48*$BF$32</f>
        <v>66.673143484107001</v>
      </c>
      <c r="AL48" s="37">
        <f>SUM(AC48:AD48)</f>
        <v>2.25</v>
      </c>
      <c r="AM48" s="38">
        <f>10*AL48/$BI$5</f>
        <v>10</v>
      </c>
      <c r="AN48" s="39">
        <f>$BI$6+AM48*$BI$7</f>
        <v>100</v>
      </c>
      <c r="AO48" s="49">
        <f>O48/$BL$5</f>
        <v>0.15151515151515152</v>
      </c>
      <c r="AP48" s="50">
        <f>X48/$BL$6</f>
        <v>0.19354838709677419</v>
      </c>
      <c r="AQ48" s="50">
        <f>AA48/$BL$7</f>
        <v>0.2857142857142857</v>
      </c>
      <c r="AR48" s="50">
        <f>N48/$BL$8</f>
        <v>0.86075949367088611</v>
      </c>
      <c r="AS48" s="50">
        <f>AL48</f>
        <v>2.25</v>
      </c>
      <c r="AT48" s="50">
        <f>SUM(AR48:AS48)</f>
        <v>3.1107594936708862</v>
      </c>
      <c r="AU48" s="50">
        <f>10*(AT48-$BL$21)/$BL$23</f>
        <v>9.5211813842482087</v>
      </c>
      <c r="AV48" s="51">
        <f>$BL$24+AU48*$BL$25</f>
        <v>98.324134844868723</v>
      </c>
      <c r="AW48" s="61">
        <f>AK48*$BO$5</f>
        <v>66.006412049265933</v>
      </c>
      <c r="AX48" s="62">
        <f>AN48*$BO$5</f>
        <v>99</v>
      </c>
      <c r="AY48" s="63">
        <f>AV48*$BO$5</f>
        <v>97.340893496420037</v>
      </c>
    </row>
    <row r="49" spans="1:51" x14ac:dyDescent="0.25">
      <c r="A49" s="3" t="s">
        <v>127</v>
      </c>
      <c r="B49" s="4" t="s">
        <v>238</v>
      </c>
      <c r="C49" s="4" t="s">
        <v>265</v>
      </c>
      <c r="D49" s="4" t="s">
        <v>30</v>
      </c>
      <c r="E49" s="4" t="s">
        <v>103</v>
      </c>
      <c r="F49" s="5" t="s">
        <v>56</v>
      </c>
      <c r="G49" s="12">
        <v>47</v>
      </c>
      <c r="H49" s="13">
        <v>0.55000000000000004</v>
      </c>
      <c r="I49" s="13">
        <v>0.36</v>
      </c>
      <c r="J49" s="13">
        <v>120</v>
      </c>
      <c r="K49" s="13">
        <v>82</v>
      </c>
      <c r="L49" s="13">
        <v>215</v>
      </c>
      <c r="M49" s="13">
        <v>4.0999999999999996</v>
      </c>
      <c r="N49" s="13">
        <v>0.65</v>
      </c>
      <c r="O49" s="13">
        <v>0.23</v>
      </c>
      <c r="P49" s="13">
        <v>0.14000000000000001</v>
      </c>
      <c r="Q49" s="13">
        <v>0.23</v>
      </c>
      <c r="R49" s="13">
        <v>90</v>
      </c>
      <c r="S49" s="13">
        <v>40</v>
      </c>
      <c r="T49" s="13">
        <v>1.3</v>
      </c>
      <c r="U49" s="13">
        <v>9.1</v>
      </c>
      <c r="V49" s="13">
        <v>0.27</v>
      </c>
      <c r="W49" s="13">
        <v>421</v>
      </c>
      <c r="X49" s="13">
        <v>0.24</v>
      </c>
      <c r="Y49" s="13">
        <v>0.26</v>
      </c>
      <c r="Z49" s="13">
        <v>277</v>
      </c>
      <c r="AA49" s="13">
        <v>0.25</v>
      </c>
      <c r="AB49" s="13">
        <v>0</v>
      </c>
      <c r="AC49" s="13">
        <v>0.51</v>
      </c>
      <c r="AD49" s="14">
        <v>0.24</v>
      </c>
      <c r="AE49" s="25">
        <f>Q49/$BF$5</f>
        <v>0.34328358208955223</v>
      </c>
      <c r="AF49" s="26">
        <f>(R49-$BF$6)/$BF$8</f>
        <v>0.63899868247694336</v>
      </c>
      <c r="AG49" s="25">
        <f>(S49-$BF$9)/$BF$11</f>
        <v>0.58461538461538465</v>
      </c>
      <c r="AH49" s="26">
        <v>0.44272445820433443</v>
      </c>
      <c r="AI49" s="26">
        <f>SUM(AE49:AH49)</f>
        <v>2.0096221073862148</v>
      </c>
      <c r="AJ49" s="26">
        <f>10*(AI49-$BF$21)/$BF$23</f>
        <v>7.1108051843097213</v>
      </c>
      <c r="AK49" s="27">
        <f>$BF$31+AJ49*$BF$32</f>
        <v>88.443220737238889</v>
      </c>
      <c r="AL49" s="37">
        <f>SUM(AC49:AD49)</f>
        <v>0.75</v>
      </c>
      <c r="AM49" s="38">
        <f>10*AL49/$BI$5</f>
        <v>3.3333333333333335</v>
      </c>
      <c r="AN49" s="39">
        <f>$BI$6+AM49*$BI$7</f>
        <v>66.666666666666671</v>
      </c>
      <c r="AO49" s="49">
        <f>O49/$BL$5</f>
        <v>0.69696969696969702</v>
      </c>
      <c r="AP49" s="50">
        <f>X49/$BL$6</f>
        <v>0.77419354838709675</v>
      </c>
      <c r="AQ49" s="50">
        <f>AA49/$BL$7</f>
        <v>0.89285714285714279</v>
      </c>
      <c r="AR49" s="50">
        <f>N49/$BL$8</f>
        <v>0.82278481012658222</v>
      </c>
      <c r="AS49" s="50">
        <f>AL49</f>
        <v>0.75</v>
      </c>
      <c r="AT49" s="50">
        <f>SUM(AO49:AQ49)</f>
        <v>2.3640203882139366</v>
      </c>
      <c r="AU49" s="50">
        <f>10*(AT49-$BL$15)/$BL$17</f>
        <v>5</v>
      </c>
      <c r="AV49" s="51">
        <f>$BL$24+AU49*$BL$25</f>
        <v>82.5</v>
      </c>
      <c r="AW49" s="61">
        <f>AK49*$BO$5</f>
        <v>87.558788529866504</v>
      </c>
      <c r="AX49" s="62">
        <f>AN49*$BO$5</f>
        <v>66</v>
      </c>
      <c r="AY49" s="63">
        <f>AV49*$BO$5</f>
        <v>81.674999999999997</v>
      </c>
    </row>
    <row r="50" spans="1:51" x14ac:dyDescent="0.25">
      <c r="A50" s="3" t="s">
        <v>131</v>
      </c>
      <c r="B50" s="4" t="s">
        <v>238</v>
      </c>
      <c r="C50" s="4" t="s">
        <v>265</v>
      </c>
      <c r="D50" s="4" t="s">
        <v>30</v>
      </c>
      <c r="E50" s="4" t="s">
        <v>103</v>
      </c>
      <c r="F50" s="5" t="s">
        <v>32</v>
      </c>
      <c r="G50" s="12">
        <v>47</v>
      </c>
      <c r="H50" s="13">
        <v>0.55000000000000004</v>
      </c>
      <c r="I50" s="13">
        <v>0.55000000000000004</v>
      </c>
      <c r="J50" s="13">
        <v>154</v>
      </c>
      <c r="K50" s="13">
        <v>80</v>
      </c>
      <c r="L50" s="13">
        <v>181</v>
      </c>
      <c r="M50" s="13">
        <v>4.2</v>
      </c>
      <c r="N50" s="13">
        <v>0.65</v>
      </c>
      <c r="O50" s="13">
        <v>0.3</v>
      </c>
      <c r="P50" s="13">
        <v>0.14000000000000001</v>
      </c>
      <c r="Q50" s="13">
        <v>0.11</v>
      </c>
      <c r="R50" s="13">
        <v>8</v>
      </c>
      <c r="S50" s="13">
        <v>57</v>
      </c>
      <c r="T50" s="13">
        <v>6.1</v>
      </c>
      <c r="U50" s="13">
        <v>9.8000000000000007</v>
      </c>
      <c r="V50" s="13">
        <v>0.31</v>
      </c>
      <c r="W50" s="13">
        <v>463</v>
      </c>
      <c r="X50" s="13">
        <v>0.25</v>
      </c>
      <c r="Y50" s="13">
        <v>0.2</v>
      </c>
      <c r="Z50" s="13">
        <v>294</v>
      </c>
      <c r="AA50" s="13">
        <v>0.26</v>
      </c>
      <c r="AB50" s="13">
        <v>0</v>
      </c>
      <c r="AC50" s="13">
        <v>0.7</v>
      </c>
      <c r="AD50" s="14">
        <v>0.43</v>
      </c>
      <c r="AE50" s="25">
        <f>Q50/$BF$5</f>
        <v>0.16417910447761194</v>
      </c>
      <c r="AF50" s="26">
        <f>(R50-$BF$6)/$BF$8</f>
        <v>0.53096179183135706</v>
      </c>
      <c r="AG50" s="25">
        <f>(S50-$BF$9)/$BF$11</f>
        <v>0.60641025641025637</v>
      </c>
      <c r="AH50" s="26">
        <v>0.59133126934984526</v>
      </c>
      <c r="AI50" s="26">
        <f>SUM(AE50:AH50)</f>
        <v>1.8928824220690705</v>
      </c>
      <c r="AJ50" s="26">
        <f>10*(AI50-$BF$24)/$BF$26</f>
        <v>5.115857435451348</v>
      </c>
      <c r="AK50" s="27">
        <f>$BF$31+AJ50*$BF$32</f>
        <v>80.463429741805385</v>
      </c>
      <c r="AL50" s="37">
        <f>SUM(AC50:AD50)</f>
        <v>1.1299999999999999</v>
      </c>
      <c r="AM50" s="38">
        <f>10*AL50/$BI$5</f>
        <v>5.0222222222222221</v>
      </c>
      <c r="AN50" s="39">
        <f>$BI$6+AM50*$BI$7</f>
        <v>75.111111111111114</v>
      </c>
      <c r="AO50" s="49">
        <f>O50/$BL$5</f>
        <v>0.90909090909090906</v>
      </c>
      <c r="AP50" s="50">
        <f>X50/$BL$6</f>
        <v>0.80645161290322587</v>
      </c>
      <c r="AQ50" s="50">
        <f>AA50/$BL$7</f>
        <v>0.92857142857142849</v>
      </c>
      <c r="AR50" s="50">
        <f>N50/$BL$8</f>
        <v>0.82278481012658222</v>
      </c>
      <c r="AS50" s="50">
        <f>AL50</f>
        <v>1.1299999999999999</v>
      </c>
      <c r="AT50" s="50">
        <f>SUM(AO50:AQ50)</f>
        <v>2.6441139505655635</v>
      </c>
      <c r="AU50" s="50">
        <f>10*(AT50-$BL$18)/$BL$20</f>
        <v>6.1930434782608685</v>
      </c>
      <c r="AV50" s="51">
        <f>$BL$24+AU50*$BL$25</f>
        <v>86.675652173913036</v>
      </c>
      <c r="AW50" s="61">
        <f>AK50*$BO$5</f>
        <v>79.658795444387337</v>
      </c>
      <c r="AX50" s="62">
        <f>AN50*$BO$5</f>
        <v>74.36</v>
      </c>
      <c r="AY50" s="63">
        <f>AV50*$BO$5</f>
        <v>85.808895652173902</v>
      </c>
    </row>
    <row r="51" spans="1:51" x14ac:dyDescent="0.25">
      <c r="A51" s="3" t="s">
        <v>102</v>
      </c>
      <c r="B51" s="4" t="s">
        <v>238</v>
      </c>
      <c r="C51" s="4" t="s">
        <v>265</v>
      </c>
      <c r="D51" s="4" t="s">
        <v>30</v>
      </c>
      <c r="E51" s="4" t="s">
        <v>103</v>
      </c>
      <c r="F51" s="5" t="s">
        <v>38</v>
      </c>
      <c r="G51" s="12">
        <v>47</v>
      </c>
      <c r="H51" s="13">
        <v>0.55000000000000004</v>
      </c>
      <c r="I51" s="13">
        <v>0.43</v>
      </c>
      <c r="J51" s="13">
        <v>121</v>
      </c>
      <c r="K51" s="13">
        <v>148</v>
      </c>
      <c r="L51" s="13">
        <v>214</v>
      </c>
      <c r="M51" s="13">
        <v>2.2999999999999998</v>
      </c>
      <c r="N51" s="13">
        <v>0.65</v>
      </c>
      <c r="O51" s="13">
        <v>0.24</v>
      </c>
      <c r="P51" s="13">
        <v>0.26</v>
      </c>
      <c r="Q51" s="13">
        <v>0.28000000000000003</v>
      </c>
      <c r="R51" s="13">
        <v>29</v>
      </c>
      <c r="S51" s="13">
        <v>73</v>
      </c>
      <c r="T51" s="13">
        <v>2.2999999999999998</v>
      </c>
      <c r="U51" s="13">
        <v>8.4</v>
      </c>
      <c r="V51" s="13">
        <v>0.25</v>
      </c>
      <c r="W51" s="13">
        <v>470</v>
      </c>
      <c r="X51" s="13">
        <v>0.27</v>
      </c>
      <c r="Y51" s="13">
        <v>0.3</v>
      </c>
      <c r="Z51" s="13">
        <v>262</v>
      </c>
      <c r="AA51" s="13">
        <v>0.24</v>
      </c>
      <c r="AB51" s="13">
        <v>0</v>
      </c>
      <c r="AC51" s="13">
        <v>0.37</v>
      </c>
      <c r="AD51" s="14">
        <v>0.35</v>
      </c>
      <c r="AE51" s="25">
        <f>Q51/$BF$5</f>
        <v>0.41791044776119407</v>
      </c>
      <c r="AF51" s="26">
        <f>(R51-$BF$6)/$BF$8</f>
        <v>0.55862977602108033</v>
      </c>
      <c r="AG51" s="25">
        <f>(S51-$BF$9)/$BF$11</f>
        <v>0.62692307692307692</v>
      </c>
      <c r="AH51" s="26">
        <v>0.47368421052631587</v>
      </c>
      <c r="AI51" s="26">
        <f>SUM(AE51:AH51)</f>
        <v>2.0771475112316673</v>
      </c>
      <c r="AJ51" s="26">
        <f>10*(AI51-$BF$15)/$BF$17</f>
        <v>5.9829094726900323</v>
      </c>
      <c r="AK51" s="27">
        <f>$BF$31+AJ51*$BF$32</f>
        <v>83.931637890760129</v>
      </c>
      <c r="AL51" s="37">
        <f>SUM(AC51:AD51)</f>
        <v>0.72</v>
      </c>
      <c r="AM51" s="38">
        <f>10*AL51/$BI$5</f>
        <v>3.1999999999999997</v>
      </c>
      <c r="AN51" s="39">
        <f>$BI$6+AM51*$BI$7</f>
        <v>66</v>
      </c>
      <c r="AO51" s="49">
        <f>O51/$BL$5</f>
        <v>0.72727272727272718</v>
      </c>
      <c r="AP51" s="50">
        <f>X51/$BL$6</f>
        <v>0.87096774193548399</v>
      </c>
      <c r="AQ51" s="50">
        <f>AA51/$BL$7</f>
        <v>0.85714285714285698</v>
      </c>
      <c r="AR51" s="50">
        <f>N51/$BL$8</f>
        <v>0.82278481012658222</v>
      </c>
      <c r="AS51" s="50">
        <f>AL51</f>
        <v>0.72</v>
      </c>
      <c r="AT51" s="50">
        <f>SUM(AO51:AQ51)</f>
        <v>2.4553833263510683</v>
      </c>
      <c r="AU51" s="50">
        <f>10*(AT51-$BL$9)/$BL$11</f>
        <v>8.5882874397473561</v>
      </c>
      <c r="AV51" s="51">
        <f>$BL$24+AU51*$BL$25</f>
        <v>95.059006039115744</v>
      </c>
      <c r="AW51" s="61">
        <f>AK51*$BO$5</f>
        <v>83.092321511852532</v>
      </c>
      <c r="AX51" s="62">
        <f>AN51*$BO$5</f>
        <v>65.34</v>
      </c>
      <c r="AY51" s="63">
        <f>AV51*$BO$5</f>
        <v>94.10841597872458</v>
      </c>
    </row>
    <row r="52" spans="1:51" x14ac:dyDescent="0.25">
      <c r="A52" s="3" t="s">
        <v>204</v>
      </c>
      <c r="B52" s="4" t="s">
        <v>238</v>
      </c>
      <c r="C52" s="4" t="s">
        <v>265</v>
      </c>
      <c r="D52" s="4" t="s">
        <v>30</v>
      </c>
      <c r="E52" s="4" t="s">
        <v>90</v>
      </c>
      <c r="F52" s="5" t="s">
        <v>32</v>
      </c>
      <c r="G52" s="12">
        <v>46</v>
      </c>
      <c r="H52" s="13">
        <v>0.59</v>
      </c>
      <c r="I52" s="13">
        <v>0.33</v>
      </c>
      <c r="J52" s="13">
        <v>156</v>
      </c>
      <c r="K52" s="13">
        <v>76</v>
      </c>
      <c r="L52" s="13">
        <v>206</v>
      </c>
      <c r="M52" s="13">
        <v>4.8</v>
      </c>
      <c r="N52" s="13">
        <v>0.62</v>
      </c>
      <c r="O52" s="13">
        <v>0.27</v>
      </c>
      <c r="P52" s="13">
        <v>0.15</v>
      </c>
      <c r="Q52" s="13">
        <v>0.11</v>
      </c>
      <c r="R52" s="13">
        <v>-38</v>
      </c>
      <c r="S52" s="13">
        <v>-70</v>
      </c>
      <c r="T52" s="13">
        <v>-2.2000000000000002</v>
      </c>
      <c r="U52" s="13">
        <v>8.8000000000000007</v>
      </c>
      <c r="V52" s="13">
        <v>0.28000000000000003</v>
      </c>
      <c r="W52" s="13">
        <v>555</v>
      </c>
      <c r="X52" s="13">
        <v>0.27</v>
      </c>
      <c r="Y52" s="13">
        <v>0.28000000000000003</v>
      </c>
      <c r="Z52" s="13">
        <v>280</v>
      </c>
      <c r="AA52" s="13">
        <v>0.25</v>
      </c>
      <c r="AB52" s="13">
        <v>0</v>
      </c>
      <c r="AC52" s="13">
        <v>0.56000000000000005</v>
      </c>
      <c r="AD52" s="14">
        <v>0.35</v>
      </c>
      <c r="AE52" s="25">
        <f>Q52/$BF$5</f>
        <v>0.16417910447761194</v>
      </c>
      <c r="AF52" s="26">
        <f>(R52-$BF$6)/$BF$8</f>
        <v>0.47035573122529645</v>
      </c>
      <c r="AG52" s="25">
        <f>(S52-$BF$9)/$BF$11</f>
        <v>0.44358974358974357</v>
      </c>
      <c r="AH52" s="26">
        <v>0.33436532507739941</v>
      </c>
      <c r="AI52" s="26">
        <f>SUM(AE52:AH52)</f>
        <v>1.4124899043700514</v>
      </c>
      <c r="AJ52" s="26">
        <f>10*(AI52-$BF$24)/$BF$26</f>
        <v>3.6257819678217542</v>
      </c>
      <c r="AK52" s="27">
        <f>$BF$31+AJ52*$BF$32</f>
        <v>74.50312787128702</v>
      </c>
      <c r="AL52" s="37">
        <f>SUM(AC52:AD52)</f>
        <v>0.91</v>
      </c>
      <c r="AM52" s="38">
        <f>10*AL52/$BI$5</f>
        <v>4.0444444444444443</v>
      </c>
      <c r="AN52" s="39">
        <f>$BI$6+AM52*$BI$7</f>
        <v>70.222222222222229</v>
      </c>
      <c r="AO52" s="49">
        <f>O52/$BL$5</f>
        <v>0.81818181818181823</v>
      </c>
      <c r="AP52" s="50">
        <f>X52/$BL$6</f>
        <v>0.87096774193548399</v>
      </c>
      <c r="AQ52" s="50">
        <f>AA52/$BL$7</f>
        <v>0.89285714285714279</v>
      </c>
      <c r="AR52" s="50">
        <f>N52/$BL$8</f>
        <v>0.78481012658227844</v>
      </c>
      <c r="AS52" s="50">
        <f>AL52</f>
        <v>0.91</v>
      </c>
      <c r="AT52" s="50">
        <f>SUM(AO52:AQ52)</f>
        <v>2.5820067029744451</v>
      </c>
      <c r="AU52" s="50">
        <f>10*(AT52-$BL$18)/$BL$20</f>
        <v>5.1617391304347837</v>
      </c>
      <c r="AV52" s="51">
        <f>$BL$24+AU52*$BL$25</f>
        <v>83.066086956521744</v>
      </c>
      <c r="AW52" s="61">
        <f>AK52*$BO$5</f>
        <v>73.758096592574148</v>
      </c>
      <c r="AX52" s="62">
        <f>AN52*$BO$5</f>
        <v>69.52000000000001</v>
      </c>
      <c r="AY52" s="63">
        <f>AV52*$BO$5</f>
        <v>82.235426086956522</v>
      </c>
    </row>
    <row r="53" spans="1:51" x14ac:dyDescent="0.25">
      <c r="A53" s="3" t="s">
        <v>227</v>
      </c>
      <c r="B53" s="4" t="s">
        <v>238</v>
      </c>
      <c r="C53" s="4" t="s">
        <v>265</v>
      </c>
      <c r="D53" s="4" t="s">
        <v>30</v>
      </c>
      <c r="E53" s="4" t="s">
        <v>90</v>
      </c>
      <c r="F53" s="5" t="s">
        <v>56</v>
      </c>
      <c r="G53" s="12">
        <v>46</v>
      </c>
      <c r="H53" s="13">
        <v>0.59</v>
      </c>
      <c r="I53" s="13">
        <v>0.65</v>
      </c>
      <c r="J53" s="13">
        <v>145</v>
      </c>
      <c r="K53" s="13">
        <v>113</v>
      </c>
      <c r="L53" s="13">
        <v>213</v>
      </c>
      <c r="M53" s="13">
        <v>3.2</v>
      </c>
      <c r="N53" s="13">
        <v>0.61</v>
      </c>
      <c r="O53" s="13">
        <v>0.25</v>
      </c>
      <c r="P53" s="13">
        <v>0.22</v>
      </c>
      <c r="Q53" s="13">
        <v>0.15</v>
      </c>
      <c r="R53" s="13">
        <v>-278</v>
      </c>
      <c r="S53" s="13">
        <v>-170</v>
      </c>
      <c r="T53" s="13">
        <v>-9.1</v>
      </c>
      <c r="U53" s="13">
        <v>8.5</v>
      </c>
      <c r="V53" s="13">
        <v>0.26</v>
      </c>
      <c r="W53" s="13">
        <v>475</v>
      </c>
      <c r="X53" s="13">
        <v>0.23</v>
      </c>
      <c r="Y53" s="13">
        <v>0.26</v>
      </c>
      <c r="Z53" s="13">
        <v>261</v>
      </c>
      <c r="AA53" s="13">
        <v>0.23</v>
      </c>
      <c r="AB53" s="13">
        <v>0</v>
      </c>
      <c r="AC53" s="13">
        <v>0.43</v>
      </c>
      <c r="AD53" s="14">
        <v>0.28999999999999998</v>
      </c>
      <c r="AE53" s="25">
        <f>Q53/$BF$5</f>
        <v>0.22388059701492535</v>
      </c>
      <c r="AF53" s="26">
        <f>(R53-$BF$6)/$BF$8</f>
        <v>0.1541501976284585</v>
      </c>
      <c r="AG53" s="25">
        <f>(S53-$BF$9)/$BF$11</f>
        <v>0.31538461538461537</v>
      </c>
      <c r="AH53" s="26">
        <v>0.12074303405572757</v>
      </c>
      <c r="AI53" s="26">
        <f>SUM(AE53:AH53)</f>
        <v>0.81415844408372684</v>
      </c>
      <c r="AJ53" s="26">
        <f>10*(AI53-$BF$21)/$BF$23</f>
        <v>0.81992658711067201</v>
      </c>
      <c r="AK53" s="27">
        <f>$BF$31+AJ53*$BF$32</f>
        <v>63.279706348442687</v>
      </c>
      <c r="AL53" s="37">
        <f>SUM(AC53:AD53)</f>
        <v>0.72</v>
      </c>
      <c r="AM53" s="38">
        <f>10*AL53/$BI$5</f>
        <v>3.1999999999999997</v>
      </c>
      <c r="AN53" s="39">
        <f>$BI$6+AM53*$BI$7</f>
        <v>66</v>
      </c>
      <c r="AO53" s="49">
        <f>O53/$BL$5</f>
        <v>0.75757575757575757</v>
      </c>
      <c r="AP53" s="50">
        <f>X53/$BL$6</f>
        <v>0.74193548387096775</v>
      </c>
      <c r="AQ53" s="50">
        <f>AA53/$BL$7</f>
        <v>0.8214285714285714</v>
      </c>
      <c r="AR53" s="50">
        <f>N53/$BL$8</f>
        <v>0.77215189873417711</v>
      </c>
      <c r="AS53" s="50">
        <f>AL53</f>
        <v>0.72</v>
      </c>
      <c r="AT53" s="50">
        <f>SUM(AO53:AQ53)</f>
        <v>2.3209398128752969</v>
      </c>
      <c r="AU53" s="50">
        <f>10*(AT53-$BL$15)/$BL$17</f>
        <v>4.4307067724672482</v>
      </c>
      <c r="AV53" s="51">
        <f>$BL$24+AU53*$BL$25</f>
        <v>80.50747370363537</v>
      </c>
      <c r="AW53" s="61">
        <f>AK53*$BO$5</f>
        <v>62.646909284958262</v>
      </c>
      <c r="AX53" s="62">
        <f>AN53*$BO$5</f>
        <v>65.34</v>
      </c>
      <c r="AY53" s="63">
        <f>AV53*$BO$5</f>
        <v>79.70239896659902</v>
      </c>
    </row>
    <row r="54" spans="1:51" x14ac:dyDescent="0.25">
      <c r="A54" s="3" t="s">
        <v>181</v>
      </c>
      <c r="B54" s="4" t="s">
        <v>238</v>
      </c>
      <c r="C54" s="4" t="s">
        <v>265</v>
      </c>
      <c r="D54" s="4" t="s">
        <v>30</v>
      </c>
      <c r="E54" s="4" t="s">
        <v>90</v>
      </c>
      <c r="F54" s="5" t="s">
        <v>47</v>
      </c>
      <c r="G54" s="12">
        <v>46</v>
      </c>
      <c r="H54" s="13">
        <v>0.59</v>
      </c>
      <c r="I54" s="13">
        <v>0.43</v>
      </c>
      <c r="J54" s="13">
        <v>30</v>
      </c>
      <c r="K54" s="13">
        <v>116</v>
      </c>
      <c r="L54" s="13">
        <v>366</v>
      </c>
      <c r="M54" s="13">
        <v>3.4</v>
      </c>
      <c r="N54" s="13">
        <v>0.67</v>
      </c>
      <c r="O54" s="13">
        <v>0.05</v>
      </c>
      <c r="P54" s="13">
        <v>0.23</v>
      </c>
      <c r="Q54" s="13">
        <v>0.15</v>
      </c>
      <c r="R54" s="13">
        <v>65</v>
      </c>
      <c r="S54" s="13">
        <v>-48</v>
      </c>
      <c r="T54" s="13">
        <v>-1.4</v>
      </c>
      <c r="U54" s="13">
        <v>1.2</v>
      </c>
      <c r="V54" s="13">
        <v>0.03</v>
      </c>
      <c r="W54" s="13">
        <v>152</v>
      </c>
      <c r="X54" s="13">
        <v>0.08</v>
      </c>
      <c r="Y54" s="13">
        <v>0.06</v>
      </c>
      <c r="Z54" s="13">
        <v>101</v>
      </c>
      <c r="AA54" s="13">
        <v>0.09</v>
      </c>
      <c r="AB54" s="13">
        <v>0</v>
      </c>
      <c r="AC54" s="13">
        <v>1.77</v>
      </c>
      <c r="AD54" s="14">
        <v>0.41</v>
      </c>
      <c r="AE54" s="25">
        <f>Q54/$BF$5</f>
        <v>0.22388059701492535</v>
      </c>
      <c r="AF54" s="26">
        <f>(R54-$BF$6)/$BF$8</f>
        <v>0.60606060606060608</v>
      </c>
      <c r="AG54" s="25">
        <f>(S54-$BF$9)/$BF$11</f>
        <v>0.47179487179487178</v>
      </c>
      <c r="AH54" s="26">
        <v>0.35913312693498456</v>
      </c>
      <c r="AI54" s="26">
        <f>SUM(AE54:AH54)</f>
        <v>1.6608692018053879</v>
      </c>
      <c r="AJ54" s="26">
        <f>10*(AI54-$BF$27)/$BF$29</f>
        <v>3.8220888203656513</v>
      </c>
      <c r="AK54" s="27">
        <f>$BF$31+AJ54*$BF$32</f>
        <v>75.2883552814626</v>
      </c>
      <c r="AL54" s="37">
        <f>SUM(AC54:AD54)</f>
        <v>2.1800000000000002</v>
      </c>
      <c r="AM54" s="38">
        <f>10*AL54/$BI$5</f>
        <v>9.68888888888889</v>
      </c>
      <c r="AN54" s="39">
        <f>$BI$6+AM54*$BI$7</f>
        <v>98.444444444444457</v>
      </c>
      <c r="AO54" s="49">
        <f>O54/$BL$5</f>
        <v>0.15151515151515152</v>
      </c>
      <c r="AP54" s="50">
        <f>X54/$BL$6</f>
        <v>0.25806451612903225</v>
      </c>
      <c r="AQ54" s="50">
        <f>AA54/$BL$7</f>
        <v>0.3214285714285714</v>
      </c>
      <c r="AR54" s="50">
        <f>N54/$BL$8</f>
        <v>0.84810126582278478</v>
      </c>
      <c r="AS54" s="50">
        <f>AL54</f>
        <v>2.1800000000000002</v>
      </c>
      <c r="AT54" s="50">
        <f>SUM(AR54:AS54)</f>
        <v>3.028101265822785</v>
      </c>
      <c r="AU54" s="50">
        <f>10*(AT54-$BL$21)/$BL$23</f>
        <v>8.5471360381861583</v>
      </c>
      <c r="AV54" s="51">
        <f>$BL$24+AU54*$BL$25</f>
        <v>94.91497613365155</v>
      </c>
      <c r="AW54" s="61">
        <f>AK54*$BO$5</f>
        <v>74.535471728647977</v>
      </c>
      <c r="AX54" s="62">
        <f>AN54*$BO$5</f>
        <v>97.460000000000008</v>
      </c>
      <c r="AY54" s="63">
        <f>AV54*$BO$5</f>
        <v>93.965826372315036</v>
      </c>
    </row>
    <row r="55" spans="1:51" x14ac:dyDescent="0.25">
      <c r="A55" s="3" t="s">
        <v>89</v>
      </c>
      <c r="B55" s="4" t="s">
        <v>238</v>
      </c>
      <c r="C55" s="4" t="s">
        <v>265</v>
      </c>
      <c r="D55" s="4" t="s">
        <v>30</v>
      </c>
      <c r="E55" s="4" t="s">
        <v>90</v>
      </c>
      <c r="F55" s="5" t="s">
        <v>35</v>
      </c>
      <c r="G55" s="12">
        <v>46</v>
      </c>
      <c r="H55" s="13">
        <v>0.59</v>
      </c>
      <c r="I55" s="13">
        <v>0.48</v>
      </c>
      <c r="J55" s="13">
        <v>135</v>
      </c>
      <c r="K55" s="13">
        <v>84</v>
      </c>
      <c r="L55" s="13">
        <v>264</v>
      </c>
      <c r="M55" s="13">
        <v>4.8</v>
      </c>
      <c r="N55" s="13">
        <v>0.68</v>
      </c>
      <c r="O55" s="13">
        <v>0.23</v>
      </c>
      <c r="P55" s="13">
        <v>0.16</v>
      </c>
      <c r="Q55" s="13">
        <v>0.28000000000000003</v>
      </c>
      <c r="R55" s="13">
        <v>21</v>
      </c>
      <c r="S55" s="13">
        <v>119</v>
      </c>
      <c r="T55" s="13">
        <v>2.8</v>
      </c>
      <c r="U55" s="13">
        <v>6.7</v>
      </c>
      <c r="V55" s="13">
        <v>0.2</v>
      </c>
      <c r="W55" s="13">
        <v>353</v>
      </c>
      <c r="X55" s="13">
        <v>0.18</v>
      </c>
      <c r="Y55" s="13">
        <v>0.14000000000000001</v>
      </c>
      <c r="Z55" s="13">
        <v>230</v>
      </c>
      <c r="AA55" s="13">
        <v>0.21</v>
      </c>
      <c r="AB55" s="13">
        <v>3</v>
      </c>
      <c r="AC55" s="13">
        <v>0.49</v>
      </c>
      <c r="AD55" s="14">
        <v>0.55000000000000004</v>
      </c>
      <c r="AE55" s="25">
        <f>Q55/$BF$5</f>
        <v>0.41791044776119407</v>
      </c>
      <c r="AF55" s="26">
        <f>(R55-$BF$6)/$BF$8</f>
        <v>0.54808959156785242</v>
      </c>
      <c r="AG55" s="25">
        <f>(S55-$BF$9)/$BF$11</f>
        <v>0.6858974358974359</v>
      </c>
      <c r="AH55" s="26">
        <v>0.48916408668730654</v>
      </c>
      <c r="AI55" s="26">
        <f>SUM(AE55:AH55)</f>
        <v>2.1410615619137889</v>
      </c>
      <c r="AJ55" s="26">
        <f>10*(AI55-$BF$18)/$BF$20</f>
        <v>5.5167018581742884</v>
      </c>
      <c r="AK55" s="27">
        <f>$BF$31+AJ55*$BF$32</f>
        <v>82.066807432697146</v>
      </c>
      <c r="AL55" s="37">
        <f>SUM(AC55:AD55)</f>
        <v>1.04</v>
      </c>
      <c r="AM55" s="38">
        <f>10*AL55/$BI$5</f>
        <v>4.6222222222222227</v>
      </c>
      <c r="AN55" s="39">
        <f>$BI$6+AM55*$BI$7</f>
        <v>73.111111111111114</v>
      </c>
      <c r="AO55" s="49">
        <f>O55/$BL$5</f>
        <v>0.69696969696969702</v>
      </c>
      <c r="AP55" s="50">
        <f>X55/$BL$6</f>
        <v>0.58064516129032251</v>
      </c>
      <c r="AQ55" s="50">
        <f>AA55/$BL$7</f>
        <v>0.74999999999999989</v>
      </c>
      <c r="AR55" s="50">
        <f>N55/$BL$8</f>
        <v>0.86075949367088611</v>
      </c>
      <c r="AS55" s="50">
        <f>AL55</f>
        <v>1.04</v>
      </c>
      <c r="AT55" s="50">
        <f>SUM(AO55:AQ55)</f>
        <v>2.0276148582600193</v>
      </c>
      <c r="AU55" s="50">
        <f>10*(AT55-$BL$12)/$BL$14</f>
        <v>6.1485101686898913</v>
      </c>
      <c r="AV55" s="51">
        <f>$BL$24+AU55*$BL$25</f>
        <v>86.519785590414614</v>
      </c>
      <c r="AW55" s="61">
        <f>AK55*$BO$5</f>
        <v>81.246139358370172</v>
      </c>
      <c r="AX55" s="62">
        <f>AN55*$BO$5</f>
        <v>72.38</v>
      </c>
      <c r="AY55" s="63">
        <f>AV55*$BO$5</f>
        <v>85.654587734510471</v>
      </c>
    </row>
    <row r="56" spans="1:51" x14ac:dyDescent="0.25">
      <c r="A56" s="3" t="s">
        <v>221</v>
      </c>
      <c r="B56" s="4" t="s">
        <v>238</v>
      </c>
      <c r="C56" s="4" t="s">
        <v>265</v>
      </c>
      <c r="D56" s="4" t="s">
        <v>30</v>
      </c>
      <c r="E56" s="4" t="s">
        <v>90</v>
      </c>
      <c r="F56" s="5" t="s">
        <v>38</v>
      </c>
      <c r="G56" s="12">
        <v>46</v>
      </c>
      <c r="H56" s="13">
        <v>0.59</v>
      </c>
      <c r="I56" s="13">
        <v>0.43</v>
      </c>
      <c r="J56" s="13">
        <v>123</v>
      </c>
      <c r="K56" s="13">
        <v>124</v>
      </c>
      <c r="L56" s="13">
        <v>236</v>
      </c>
      <c r="M56" s="13">
        <v>2.9</v>
      </c>
      <c r="N56" s="13">
        <v>0.61</v>
      </c>
      <c r="O56" s="13">
        <v>0.21</v>
      </c>
      <c r="P56" s="13">
        <v>0.24</v>
      </c>
      <c r="Q56" s="13">
        <v>0.17</v>
      </c>
      <c r="R56" s="13">
        <v>-178</v>
      </c>
      <c r="S56" s="13">
        <v>-178</v>
      </c>
      <c r="T56" s="13">
        <v>-5.8</v>
      </c>
      <c r="U56" s="13">
        <v>7.8</v>
      </c>
      <c r="V56" s="13">
        <v>0.23</v>
      </c>
      <c r="W56" s="13">
        <v>516</v>
      </c>
      <c r="X56" s="13">
        <v>0.25</v>
      </c>
      <c r="Y56" s="13">
        <v>0.26</v>
      </c>
      <c r="Z56" s="13">
        <v>249</v>
      </c>
      <c r="AA56" s="13">
        <v>0.22</v>
      </c>
      <c r="AB56" s="13">
        <v>0</v>
      </c>
      <c r="AC56" s="13">
        <v>0.41</v>
      </c>
      <c r="AD56" s="14">
        <v>0.28999999999999998</v>
      </c>
      <c r="AE56" s="25">
        <f>Q56/$BF$5</f>
        <v>0.2537313432835821</v>
      </c>
      <c r="AF56" s="26">
        <f>(R56-$BF$6)/$BF$8</f>
        <v>0.28590250329380762</v>
      </c>
      <c r="AG56" s="25">
        <f>(S56-$BF$9)/$BF$11</f>
        <v>0.30512820512820515</v>
      </c>
      <c r="AH56" s="26">
        <v>0.22291021671826627</v>
      </c>
      <c r="AI56" s="26">
        <f>SUM(AE56:AH56)</f>
        <v>1.0676722684238613</v>
      </c>
      <c r="AJ56" s="26">
        <f>10*(AI56-$BF$15)/$BF$17</f>
        <v>2.1049372054502822</v>
      </c>
      <c r="AK56" s="27">
        <f>$BF$31+AJ56*$BF$32</f>
        <v>68.419748821801136</v>
      </c>
      <c r="AL56" s="37">
        <f>SUM(AC56:AD56)</f>
        <v>0.7</v>
      </c>
      <c r="AM56" s="38">
        <f>10*AL56/$BI$5</f>
        <v>3.1111111111111112</v>
      </c>
      <c r="AN56" s="39">
        <f>$BI$6+AM56*$BI$7</f>
        <v>65.555555555555557</v>
      </c>
      <c r="AO56" s="49">
        <f>O56/$BL$5</f>
        <v>0.63636363636363635</v>
      </c>
      <c r="AP56" s="50">
        <f>X56/$BL$6</f>
        <v>0.80645161290322587</v>
      </c>
      <c r="AQ56" s="50">
        <f>AA56/$BL$7</f>
        <v>0.7857142857142857</v>
      </c>
      <c r="AR56" s="50">
        <f>N56/$BL$8</f>
        <v>0.77215189873417711</v>
      </c>
      <c r="AS56" s="50">
        <f>AL56</f>
        <v>0.7</v>
      </c>
      <c r="AT56" s="50">
        <f>SUM(AO56:AQ56)</f>
        <v>2.2285295349811478</v>
      </c>
      <c r="AU56" s="50">
        <f>10*(AT56-$BL$9)/$BL$11</f>
        <v>4.9880879827137248</v>
      </c>
      <c r="AV56" s="51">
        <f>$BL$24+AU56*$BL$25</f>
        <v>82.458307939498042</v>
      </c>
      <c r="AW56" s="61">
        <f>AK56*$BO$5</f>
        <v>67.735551333583118</v>
      </c>
      <c r="AX56" s="62">
        <f>AN56*$BO$5</f>
        <v>64.900000000000006</v>
      </c>
      <c r="AY56" s="63">
        <f>AV56*$BO$5</f>
        <v>81.633724860103058</v>
      </c>
    </row>
    <row r="57" spans="1:51" x14ac:dyDescent="0.25">
      <c r="A57" s="3" t="s">
        <v>83</v>
      </c>
      <c r="B57" s="4" t="s">
        <v>238</v>
      </c>
      <c r="C57" s="4" t="s">
        <v>265</v>
      </c>
      <c r="D57" s="4" t="s">
        <v>30</v>
      </c>
      <c r="E57" s="4" t="s">
        <v>84</v>
      </c>
      <c r="F57" s="5" t="s">
        <v>38</v>
      </c>
      <c r="G57" s="12">
        <v>44</v>
      </c>
      <c r="H57" s="13">
        <v>0.56999999999999995</v>
      </c>
      <c r="I57" s="13">
        <v>0.45</v>
      </c>
      <c r="J57" s="13">
        <v>140</v>
      </c>
      <c r="K57" s="13">
        <v>99</v>
      </c>
      <c r="L57" s="13">
        <v>199</v>
      </c>
      <c r="M57" s="13">
        <v>3.4</v>
      </c>
      <c r="N57" s="13">
        <v>0.67</v>
      </c>
      <c r="O57" s="13">
        <v>0.28000000000000003</v>
      </c>
      <c r="P57" s="13">
        <v>0.22</v>
      </c>
      <c r="Q57" s="13">
        <v>0.36</v>
      </c>
      <c r="R57" s="13">
        <v>118</v>
      </c>
      <c r="S57" s="13">
        <v>39</v>
      </c>
      <c r="T57" s="13">
        <v>2.4</v>
      </c>
      <c r="U57" s="13">
        <v>8.5</v>
      </c>
      <c r="V57" s="13">
        <v>0.26</v>
      </c>
      <c r="W57" s="13">
        <v>472</v>
      </c>
      <c r="X57" s="13">
        <v>0.26</v>
      </c>
      <c r="Y57" s="13">
        <v>0.26</v>
      </c>
      <c r="Z57" s="13">
        <v>277</v>
      </c>
      <c r="AA57" s="13">
        <v>0.24</v>
      </c>
      <c r="AB57" s="13">
        <v>0</v>
      </c>
      <c r="AC57" s="13">
        <v>0.41</v>
      </c>
      <c r="AD57" s="14">
        <v>0.28000000000000003</v>
      </c>
      <c r="AE57" s="25">
        <f>Q57/$BF$5</f>
        <v>0.53731343283582089</v>
      </c>
      <c r="AF57" s="26">
        <f>(R57-$BF$6)/$BF$8</f>
        <v>0.67588932806324109</v>
      </c>
      <c r="AG57" s="25">
        <f>(S57-$BF$9)/$BF$11</f>
        <v>0.58333333333333337</v>
      </c>
      <c r="AH57" s="26">
        <v>0.476780185758514</v>
      </c>
      <c r="AI57" s="26">
        <f>SUM(AE57:AH57)</f>
        <v>2.2733162799909095</v>
      </c>
      <c r="AJ57" s="26">
        <f>10*(AI57-$BF$15)/$BF$17</f>
        <v>6.7365060074905845</v>
      </c>
      <c r="AK57" s="27">
        <f>$BF$31+AJ57*$BF$32</f>
        <v>86.946024029962331</v>
      </c>
      <c r="AL57" s="37">
        <f>SUM(AC57:AD57)</f>
        <v>0.69</v>
      </c>
      <c r="AM57" s="38">
        <f>10*AL57/$BI$5</f>
        <v>3.0666666666666664</v>
      </c>
      <c r="AN57" s="39">
        <f>$BI$6+AM57*$BI$7</f>
        <v>65.333333333333329</v>
      </c>
      <c r="AO57" s="49">
        <f>O57/$BL$5</f>
        <v>0.84848484848484851</v>
      </c>
      <c r="AP57" s="50">
        <f>X57/$BL$6</f>
        <v>0.83870967741935487</v>
      </c>
      <c r="AQ57" s="50">
        <f>AA57/$BL$7</f>
        <v>0.85714285714285698</v>
      </c>
      <c r="AR57" s="50">
        <f>N57/$BL$8</f>
        <v>0.84810126582278478</v>
      </c>
      <c r="AS57" s="50">
        <f>AL57</f>
        <v>0.69</v>
      </c>
      <c r="AT57" s="50">
        <f>SUM(AO57:AQ57)</f>
        <v>2.5443373830470604</v>
      </c>
      <c r="AU57" s="50">
        <f>10*(AT57-$BL$9)/$BL$11</f>
        <v>10</v>
      </c>
      <c r="AV57" s="51">
        <f>$BL$24+AU57*$BL$25</f>
        <v>100</v>
      </c>
      <c r="AW57" s="61">
        <f>AK57*$BO$5</f>
        <v>86.0765637896627</v>
      </c>
      <c r="AX57" s="62">
        <f>AN57*$BO$5</f>
        <v>64.679999999999993</v>
      </c>
      <c r="AY57" s="63">
        <f>AV57*$BO$5</f>
        <v>99</v>
      </c>
    </row>
    <row r="58" spans="1:51" x14ac:dyDescent="0.25">
      <c r="A58" s="3" t="s">
        <v>168</v>
      </c>
      <c r="B58" s="4" t="s">
        <v>238</v>
      </c>
      <c r="C58" s="4" t="s">
        <v>265</v>
      </c>
      <c r="D58" s="4" t="s">
        <v>30</v>
      </c>
      <c r="E58" s="4" t="s">
        <v>84</v>
      </c>
      <c r="F58" s="5" t="s">
        <v>35</v>
      </c>
      <c r="G58" s="12">
        <v>23</v>
      </c>
      <c r="H58" s="13">
        <v>0.52</v>
      </c>
      <c r="I58" s="13">
        <v>0.52</v>
      </c>
      <c r="J58" s="13">
        <v>55</v>
      </c>
      <c r="K58" s="13">
        <v>54</v>
      </c>
      <c r="L58" s="13">
        <v>143</v>
      </c>
      <c r="M58" s="13">
        <v>3.7</v>
      </c>
      <c r="N58" s="13">
        <v>0.69</v>
      </c>
      <c r="O58" s="13">
        <v>0.19</v>
      </c>
      <c r="P58" s="13">
        <v>0.22</v>
      </c>
      <c r="Q58" s="13">
        <v>0.48</v>
      </c>
      <c r="R58" s="13">
        <v>-89</v>
      </c>
      <c r="S58" s="13">
        <v>-129</v>
      </c>
      <c r="T58" s="13">
        <v>-3.7</v>
      </c>
      <c r="U58" s="13">
        <v>5.9</v>
      </c>
      <c r="V58" s="13">
        <v>0.16</v>
      </c>
      <c r="W58" s="13">
        <v>330</v>
      </c>
      <c r="X58" s="13">
        <v>0.18</v>
      </c>
      <c r="Y58" s="13"/>
      <c r="Z58" s="13">
        <v>205</v>
      </c>
      <c r="AA58" s="13">
        <v>0.18</v>
      </c>
      <c r="AB58" s="13"/>
      <c r="AC58" s="13">
        <v>0.67</v>
      </c>
      <c r="AD58" s="14">
        <v>0.44</v>
      </c>
      <c r="AE58" s="25">
        <f>Q58/$BF$5</f>
        <v>0.71641791044776115</v>
      </c>
      <c r="AF58" s="26">
        <f>(R58-$BF$6)/$BF$8</f>
        <v>0.40316205533596838</v>
      </c>
      <c r="AG58" s="25">
        <f>(S58-$BF$9)/$BF$11</f>
        <v>0.36794871794871797</v>
      </c>
      <c r="AH58" s="26">
        <v>0.28792569659442729</v>
      </c>
      <c r="AI58" s="26">
        <f>SUM(AE58:AH58)</f>
        <v>1.7754543803268747</v>
      </c>
      <c r="AJ58" s="26">
        <f>10*(AI58-$BF$18)/$BF$20</f>
        <v>3.9014582590494684</v>
      </c>
      <c r="AK58" s="27">
        <f>$BF$31+AJ58*$BF$32</f>
        <v>75.605833036197879</v>
      </c>
      <c r="AL58" s="37">
        <f>SUM(AC58:AD58)</f>
        <v>1.1100000000000001</v>
      </c>
      <c r="AM58" s="38">
        <f>10*AL58/$BI$5</f>
        <v>4.9333333333333336</v>
      </c>
      <c r="AN58" s="39">
        <f>$BI$6+AM58*$BI$7</f>
        <v>74.666666666666671</v>
      </c>
      <c r="AO58" s="49">
        <f>O58/$BL$5</f>
        <v>0.57575757575757569</v>
      </c>
      <c r="AP58" s="50">
        <f>X58/$BL$6</f>
        <v>0.58064516129032251</v>
      </c>
      <c r="AQ58" s="50">
        <f>AA58/$BL$7</f>
        <v>0.64285714285714279</v>
      </c>
      <c r="AR58" s="50">
        <f>N58/$BL$8</f>
        <v>0.87341772151898722</v>
      </c>
      <c r="AS58" s="50">
        <f>AL58</f>
        <v>1.1100000000000001</v>
      </c>
      <c r="AT58" s="50">
        <f>SUM(AO58:AQ58)</f>
        <v>1.799259879905041</v>
      </c>
      <c r="AU58" s="50">
        <f>10*(AT58-$BL$12)/$BL$14</f>
        <v>3.5704713857795962</v>
      </c>
      <c r="AV58" s="51">
        <f>$BL$24+AU58*$BL$25</f>
        <v>77.496649850228579</v>
      </c>
      <c r="AW58" s="61">
        <f>AK58*$BO$5</f>
        <v>74.849774705835898</v>
      </c>
      <c r="AX58" s="62">
        <f>AN58*$BO$5</f>
        <v>73.92</v>
      </c>
      <c r="AY58" s="63">
        <f>AV58*$BO$5</f>
        <v>76.721683351726298</v>
      </c>
    </row>
    <row r="59" spans="1:51" x14ac:dyDescent="0.25">
      <c r="A59" s="3" t="s">
        <v>94</v>
      </c>
      <c r="B59" s="4" t="s">
        <v>238</v>
      </c>
      <c r="C59" s="4" t="s">
        <v>265</v>
      </c>
      <c r="D59" s="4" t="s">
        <v>30</v>
      </c>
      <c r="E59" s="4" t="s">
        <v>84</v>
      </c>
      <c r="F59" s="5" t="s">
        <v>56</v>
      </c>
      <c r="G59" s="12">
        <v>44</v>
      </c>
      <c r="H59" s="13">
        <v>0.56999999999999995</v>
      </c>
      <c r="I59" s="13">
        <v>0.66</v>
      </c>
      <c r="J59" s="13">
        <v>100</v>
      </c>
      <c r="K59" s="13">
        <v>89</v>
      </c>
      <c r="L59" s="13">
        <v>212</v>
      </c>
      <c r="M59" s="13">
        <v>3.5</v>
      </c>
      <c r="N59" s="13">
        <v>0.61</v>
      </c>
      <c r="O59" s="13">
        <v>0.2</v>
      </c>
      <c r="P59" s="13">
        <v>0.2</v>
      </c>
      <c r="Q59" s="13">
        <v>0.25</v>
      </c>
      <c r="R59" s="13">
        <v>143</v>
      </c>
      <c r="S59" s="13">
        <v>24</v>
      </c>
      <c r="T59" s="13">
        <v>1.6</v>
      </c>
      <c r="U59" s="13">
        <v>8.5</v>
      </c>
      <c r="V59" s="13">
        <v>0.24</v>
      </c>
      <c r="W59" s="13">
        <v>391</v>
      </c>
      <c r="X59" s="13">
        <v>0.22</v>
      </c>
      <c r="Y59" s="13">
        <v>0.17</v>
      </c>
      <c r="Z59" s="13">
        <v>262</v>
      </c>
      <c r="AA59" s="13">
        <v>0.23</v>
      </c>
      <c r="AB59" s="13">
        <v>0</v>
      </c>
      <c r="AC59" s="13">
        <v>0.57999999999999996</v>
      </c>
      <c r="AD59" s="14">
        <v>0.28999999999999998</v>
      </c>
      <c r="AE59" s="25">
        <f>Q59/$BF$5</f>
        <v>0.37313432835820892</v>
      </c>
      <c r="AF59" s="26">
        <f>(R59-$BF$6)/$BF$8</f>
        <v>0.70882740447957837</v>
      </c>
      <c r="AG59" s="25">
        <f>(S59-$BF$9)/$BF$11</f>
        <v>0.5641025641025641</v>
      </c>
      <c r="AH59" s="26">
        <v>0.45201238390092879</v>
      </c>
      <c r="AI59" s="26">
        <f>SUM(AE59:AH59)</f>
        <v>2.0980766808412801</v>
      </c>
      <c r="AJ59" s="26">
        <f>10*(AI59-$BF$21)/$BF$23</f>
        <v>7.5762789582558234</v>
      </c>
      <c r="AK59" s="27">
        <f>$BF$31+AJ59*$BF$32</f>
        <v>90.305115833023294</v>
      </c>
      <c r="AL59" s="37">
        <f>SUM(AC59:AD59)</f>
        <v>0.86999999999999988</v>
      </c>
      <c r="AM59" s="38">
        <f>10*AL59/$BI$5</f>
        <v>3.8666666666666663</v>
      </c>
      <c r="AN59" s="39">
        <f>$BI$6+AM59*$BI$7</f>
        <v>69.333333333333329</v>
      </c>
      <c r="AO59" s="49">
        <f>O59/$BL$5</f>
        <v>0.60606060606060608</v>
      </c>
      <c r="AP59" s="50">
        <f>X59/$BL$6</f>
        <v>0.70967741935483875</v>
      </c>
      <c r="AQ59" s="50">
        <f>AA59/$BL$7</f>
        <v>0.8214285714285714</v>
      </c>
      <c r="AR59" s="50">
        <f>N59/$BL$8</f>
        <v>0.77215189873417711</v>
      </c>
      <c r="AS59" s="50">
        <f>AL59</f>
        <v>0.86999999999999988</v>
      </c>
      <c r="AT59" s="50">
        <f>SUM(AO59:AQ59)</f>
        <v>2.1371665968440166</v>
      </c>
      <c r="AU59" s="50">
        <f>10*(AT59-$BL$15)/$BL$17</f>
        <v>2.0022144307067768</v>
      </c>
      <c r="AV59" s="51">
        <f>$BL$24+AU59*$BL$25</f>
        <v>72.007750507473716</v>
      </c>
      <c r="AW59" s="61">
        <f>AK59*$BO$5</f>
        <v>89.402064674693065</v>
      </c>
      <c r="AX59" s="62">
        <f>AN59*$BO$5</f>
        <v>68.64</v>
      </c>
      <c r="AY59" s="63">
        <f>AV59*$BO$5</f>
        <v>71.287673002398975</v>
      </c>
    </row>
    <row r="60" spans="1:51" x14ac:dyDescent="0.25">
      <c r="A60" s="3" t="s">
        <v>87</v>
      </c>
      <c r="B60" s="4" t="s">
        <v>238</v>
      </c>
      <c r="C60" s="4" t="s">
        <v>265</v>
      </c>
      <c r="D60" s="4" t="s">
        <v>30</v>
      </c>
      <c r="E60" s="4" t="s">
        <v>84</v>
      </c>
      <c r="F60" s="5" t="s">
        <v>32</v>
      </c>
      <c r="G60" s="12">
        <v>25</v>
      </c>
      <c r="H60" s="13">
        <v>0.6</v>
      </c>
      <c r="I60" s="13">
        <v>0.56000000000000005</v>
      </c>
      <c r="J60" s="13">
        <v>66</v>
      </c>
      <c r="K60" s="13">
        <v>35</v>
      </c>
      <c r="L60" s="13">
        <v>108</v>
      </c>
      <c r="M60" s="13">
        <v>5</v>
      </c>
      <c r="N60" s="13">
        <v>0.66</v>
      </c>
      <c r="O60" s="13">
        <v>0.25</v>
      </c>
      <c r="P60" s="13">
        <v>0.14000000000000001</v>
      </c>
      <c r="Q60" s="13">
        <v>0.2</v>
      </c>
      <c r="R60" s="13">
        <v>129</v>
      </c>
      <c r="S60" s="13">
        <v>86</v>
      </c>
      <c r="T60" s="13">
        <v>4.0999999999999996</v>
      </c>
      <c r="U60" s="13">
        <v>10.1</v>
      </c>
      <c r="V60" s="13">
        <v>0.32</v>
      </c>
      <c r="W60" s="13">
        <v>473</v>
      </c>
      <c r="X60" s="13">
        <v>0.27</v>
      </c>
      <c r="Y60" s="13">
        <v>0.34</v>
      </c>
      <c r="Z60" s="13">
        <v>302</v>
      </c>
      <c r="AA60" s="13">
        <v>0.26</v>
      </c>
      <c r="AB60" s="13">
        <v>0</v>
      </c>
      <c r="AC60" s="13">
        <v>0.69</v>
      </c>
      <c r="AD60" s="14">
        <v>0.41</v>
      </c>
      <c r="AE60" s="25">
        <f>Q60/$BF$5</f>
        <v>0.29850746268656714</v>
      </c>
      <c r="AF60" s="26">
        <f>(R60-$BF$6)/$BF$8</f>
        <v>0.69038208168642956</v>
      </c>
      <c r="AG60" s="25">
        <f>(S60-$BF$9)/$BF$11</f>
        <v>0.64358974358974363</v>
      </c>
      <c r="AH60" s="26">
        <v>0.52941176470588247</v>
      </c>
      <c r="AI60" s="26">
        <f>SUM(AE60:AH60)</f>
        <v>2.161891052668623</v>
      </c>
      <c r="AJ60" s="26">
        <f>10*(AI60-$BF$24)/$BF$26</f>
        <v>5.9502650214749204</v>
      </c>
      <c r="AK60" s="27">
        <f>$BF$31+AJ60*$BF$32</f>
        <v>83.801060085899678</v>
      </c>
      <c r="AL60" s="37">
        <f>SUM(AC60:AD60)</f>
        <v>1.0999999999999999</v>
      </c>
      <c r="AM60" s="38">
        <f>10*AL60/$BI$5</f>
        <v>4.8888888888888884</v>
      </c>
      <c r="AN60" s="39">
        <f>$BI$6+AM60*$BI$7</f>
        <v>74.444444444444443</v>
      </c>
      <c r="AO60" s="49">
        <f>O60/$BL$5</f>
        <v>0.75757575757575757</v>
      </c>
      <c r="AP60" s="50">
        <f>X60/$BL$6</f>
        <v>0.87096774193548399</v>
      </c>
      <c r="AQ60" s="50">
        <f>AA60/$BL$7</f>
        <v>0.92857142857142849</v>
      </c>
      <c r="AR60" s="50">
        <f>N60/$BL$8</f>
        <v>0.83544303797468356</v>
      </c>
      <c r="AS60" s="50">
        <f>AL60</f>
        <v>1.0999999999999999</v>
      </c>
      <c r="AT60" s="50">
        <f>SUM(AO60:AQ60)</f>
        <v>2.5571149280826702</v>
      </c>
      <c r="AU60" s="50">
        <f>10*(AT60-$BL$18)/$BL$20</f>
        <v>4.7484057971014497</v>
      </c>
      <c r="AV60" s="51">
        <f>$BL$24+AU60*$BL$25</f>
        <v>81.619420289855071</v>
      </c>
      <c r="AW60" s="61">
        <f>AK60*$BO$5</f>
        <v>82.963049485040685</v>
      </c>
      <c r="AX60" s="62">
        <f>AN60*$BO$5</f>
        <v>73.7</v>
      </c>
      <c r="AY60" s="63">
        <f>AV60*$BO$5</f>
        <v>80.803226086956514</v>
      </c>
    </row>
    <row r="61" spans="1:51" x14ac:dyDescent="0.25">
      <c r="A61" s="3" t="s">
        <v>107</v>
      </c>
      <c r="B61" s="4" t="s">
        <v>238</v>
      </c>
      <c r="C61" s="4" t="s">
        <v>265</v>
      </c>
      <c r="D61" s="4" t="s">
        <v>30</v>
      </c>
      <c r="E61" s="4" t="s">
        <v>84</v>
      </c>
      <c r="F61" s="5" t="s">
        <v>47</v>
      </c>
      <c r="G61" s="12">
        <v>44</v>
      </c>
      <c r="H61" s="13">
        <v>0.56999999999999995</v>
      </c>
      <c r="I61" s="13">
        <v>0.39</v>
      </c>
      <c r="J61" s="13">
        <v>33</v>
      </c>
      <c r="K61" s="13">
        <v>107</v>
      </c>
      <c r="L61" s="13">
        <v>315</v>
      </c>
      <c r="M61" s="13">
        <v>3.3</v>
      </c>
      <c r="N61" s="13">
        <v>0.69</v>
      </c>
      <c r="O61" s="13">
        <v>7.0000000000000007E-2</v>
      </c>
      <c r="P61" s="13">
        <v>0.24</v>
      </c>
      <c r="Q61" s="13">
        <v>0.23</v>
      </c>
      <c r="R61" s="13">
        <v>120</v>
      </c>
      <c r="S61" s="13">
        <v>7</v>
      </c>
      <c r="T61" s="13">
        <v>4.4000000000000004</v>
      </c>
      <c r="U61" s="13">
        <v>1.7</v>
      </c>
      <c r="V61" s="13">
        <v>0.04</v>
      </c>
      <c r="W61" s="13">
        <v>148</v>
      </c>
      <c r="X61" s="13">
        <v>0.08</v>
      </c>
      <c r="Y61" s="13">
        <v>0.06</v>
      </c>
      <c r="Z61" s="13">
        <v>111</v>
      </c>
      <c r="AA61" s="13">
        <v>0.1</v>
      </c>
      <c r="AB61" s="13">
        <v>0</v>
      </c>
      <c r="AC61" s="13">
        <v>1.82</v>
      </c>
      <c r="AD61" s="14">
        <v>0.33</v>
      </c>
      <c r="AE61" s="25">
        <f>Q61/$BF$5</f>
        <v>0.34328358208955223</v>
      </c>
      <c r="AF61" s="26">
        <f>(R61-$BF$6)/$BF$8</f>
        <v>0.6785243741765481</v>
      </c>
      <c r="AG61" s="25">
        <f>(S61-$BF$9)/$BF$11</f>
        <v>0.54230769230769227</v>
      </c>
      <c r="AH61" s="26">
        <v>0.53869969040247678</v>
      </c>
      <c r="AI61" s="26">
        <f>SUM(AE61:AH61)</f>
        <v>2.1028153389762694</v>
      </c>
      <c r="AJ61" s="26">
        <f>10*(AI61-$BF$27)/$BF$29</f>
        <v>6.1274379681468938</v>
      </c>
      <c r="AK61" s="27">
        <f>$BF$31+AJ61*$BF$32</f>
        <v>84.509751872587572</v>
      </c>
      <c r="AL61" s="37">
        <f>SUM(AC61:AD61)</f>
        <v>2.15</v>
      </c>
      <c r="AM61" s="38">
        <f>10*AL61/$BI$5</f>
        <v>9.5555555555555554</v>
      </c>
      <c r="AN61" s="39">
        <f>$BI$6+AM61*$BI$7</f>
        <v>97.777777777777771</v>
      </c>
      <c r="AO61" s="49">
        <f>O61/$BL$5</f>
        <v>0.21212121212121213</v>
      </c>
      <c r="AP61" s="50">
        <f>X61/$BL$6</f>
        <v>0.25806451612903225</v>
      </c>
      <c r="AQ61" s="50">
        <f>AA61/$BL$7</f>
        <v>0.35714285714285715</v>
      </c>
      <c r="AR61" s="50">
        <f>N61/$BL$8</f>
        <v>0.87341772151898722</v>
      </c>
      <c r="AS61" s="50">
        <f>AL61</f>
        <v>2.15</v>
      </c>
      <c r="AT61" s="50">
        <f>SUM(AR61:AS61)</f>
        <v>3.023417721518987</v>
      </c>
      <c r="AU61" s="50">
        <f>10*(AT61-$BL$21)/$BL$23</f>
        <v>8.4919451073985623</v>
      </c>
      <c r="AV61" s="51">
        <f>$BL$24+AU61*$BL$25</f>
        <v>94.721807875894967</v>
      </c>
      <c r="AW61" s="61">
        <f>AK61*$BO$5</f>
        <v>83.664654353861692</v>
      </c>
      <c r="AX61" s="62">
        <f>AN61*$BO$5</f>
        <v>96.8</v>
      </c>
      <c r="AY61" s="63">
        <f>AV61*$BO$5</f>
        <v>93.774589797136017</v>
      </c>
    </row>
    <row r="62" spans="1:51" x14ac:dyDescent="0.25">
      <c r="A62" s="3" t="s">
        <v>86</v>
      </c>
      <c r="B62" s="4" t="s">
        <v>238</v>
      </c>
      <c r="C62" s="4" t="s">
        <v>265</v>
      </c>
      <c r="D62" s="4" t="s">
        <v>30</v>
      </c>
      <c r="E62" s="4" t="s">
        <v>84</v>
      </c>
      <c r="F62" s="5" t="s">
        <v>35</v>
      </c>
      <c r="G62" s="12">
        <v>21</v>
      </c>
      <c r="H62" s="13">
        <v>0.62</v>
      </c>
      <c r="I62" s="13">
        <v>0.33</v>
      </c>
      <c r="J62" s="13">
        <v>54</v>
      </c>
      <c r="K62" s="13">
        <v>42</v>
      </c>
      <c r="L62" s="13">
        <v>104</v>
      </c>
      <c r="M62" s="13">
        <v>3.8</v>
      </c>
      <c r="N62" s="13">
        <v>0.72</v>
      </c>
      <c r="O62" s="13">
        <v>0.24</v>
      </c>
      <c r="P62" s="13">
        <v>0.2</v>
      </c>
      <c r="Q62" s="13">
        <v>0.56999999999999995</v>
      </c>
      <c r="R62" s="13">
        <v>40</v>
      </c>
      <c r="S62" s="13">
        <v>-39</v>
      </c>
      <c r="T62" s="13">
        <v>-1.3</v>
      </c>
      <c r="U62" s="13">
        <v>5.6</v>
      </c>
      <c r="V62" s="13">
        <v>0.15</v>
      </c>
      <c r="W62" s="13">
        <v>296</v>
      </c>
      <c r="X62" s="13">
        <v>0.17</v>
      </c>
      <c r="Y62" s="13">
        <v>0.17</v>
      </c>
      <c r="Z62" s="13">
        <v>211</v>
      </c>
      <c r="AA62" s="13">
        <v>0.18</v>
      </c>
      <c r="AB62" s="13">
        <v>0</v>
      </c>
      <c r="AC62" s="13">
        <v>0.48</v>
      </c>
      <c r="AD62" s="14">
        <v>0.44</v>
      </c>
      <c r="AE62" s="25">
        <f>Q62/$BF$5</f>
        <v>0.85074626865671632</v>
      </c>
      <c r="AF62" s="26">
        <f>(R62-$BF$6)/$BF$8</f>
        <v>0.5731225296442688</v>
      </c>
      <c r="AG62" s="25">
        <f>(S62-$BF$9)/$BF$11</f>
        <v>0.48333333333333334</v>
      </c>
      <c r="AH62" s="26">
        <v>0.36222910216718268</v>
      </c>
      <c r="AI62" s="26">
        <f>SUM(AE62:AH62)</f>
        <v>2.2694312338015012</v>
      </c>
      <c r="AJ62" s="26">
        <f>10*(AI62-$BF$18)/$BF$20</f>
        <v>6.0838359334361236</v>
      </c>
      <c r="AK62" s="27">
        <f>$BF$31+AJ62*$BF$32</f>
        <v>84.335343733744494</v>
      </c>
      <c r="AL62" s="37">
        <f>SUM(AC62:AD62)</f>
        <v>0.91999999999999993</v>
      </c>
      <c r="AM62" s="38">
        <f>10*AL62/$BI$5</f>
        <v>4.0888888888888886</v>
      </c>
      <c r="AN62" s="39">
        <f>$BI$6+AM62*$BI$7</f>
        <v>70.444444444444443</v>
      </c>
      <c r="AO62" s="49">
        <f>O62/$BL$5</f>
        <v>0.72727272727272718</v>
      </c>
      <c r="AP62" s="50">
        <f>X62/$BL$6</f>
        <v>0.54838709677419362</v>
      </c>
      <c r="AQ62" s="50">
        <f>AA62/$BL$7</f>
        <v>0.64285714285714279</v>
      </c>
      <c r="AR62" s="50">
        <f>N62/$BL$8</f>
        <v>0.91139240506329111</v>
      </c>
      <c r="AS62" s="50">
        <f>AL62</f>
        <v>0.91999999999999993</v>
      </c>
      <c r="AT62" s="50">
        <f>SUM(AO62:AQ62)</f>
        <v>1.9185169669040636</v>
      </c>
      <c r="AU62" s="50">
        <f>10*(AT62-$BL$12)/$BL$14</f>
        <v>4.9168374586157952</v>
      </c>
      <c r="AV62" s="51">
        <f>$BL$24+AU62*$BL$25</f>
        <v>82.208931105155287</v>
      </c>
      <c r="AW62" s="61">
        <f>AK62*$BO$5</f>
        <v>83.491990296407053</v>
      </c>
      <c r="AX62" s="62">
        <f>AN62*$BO$5</f>
        <v>69.739999999999995</v>
      </c>
      <c r="AY62" s="63">
        <f>AV62*$BO$5</f>
        <v>81.386841794103731</v>
      </c>
    </row>
    <row r="63" spans="1:51" x14ac:dyDescent="0.25">
      <c r="A63" s="3" t="s">
        <v>109</v>
      </c>
      <c r="B63" s="4" t="s">
        <v>238</v>
      </c>
      <c r="C63" s="4" t="s">
        <v>265</v>
      </c>
      <c r="D63" s="4" t="s">
        <v>30</v>
      </c>
      <c r="E63" s="4" t="s">
        <v>84</v>
      </c>
      <c r="F63" s="5" t="s">
        <v>32</v>
      </c>
      <c r="G63" s="12">
        <v>19</v>
      </c>
      <c r="H63" s="13">
        <v>0.53</v>
      </c>
      <c r="I63" s="13">
        <v>0.32</v>
      </c>
      <c r="J63" s="13">
        <v>60</v>
      </c>
      <c r="K63" s="13">
        <v>27</v>
      </c>
      <c r="L63" s="13">
        <v>113</v>
      </c>
      <c r="M63" s="13">
        <v>6.4</v>
      </c>
      <c r="N63" s="13">
        <v>0.71</v>
      </c>
      <c r="O63" s="13">
        <v>0.25</v>
      </c>
      <c r="P63" s="13">
        <v>0.13</v>
      </c>
      <c r="Q63" s="13">
        <v>0.26</v>
      </c>
      <c r="R63" s="13">
        <v>235</v>
      </c>
      <c r="S63" s="13">
        <v>93</v>
      </c>
      <c r="T63" s="13">
        <v>-5.2</v>
      </c>
      <c r="U63" s="13">
        <v>8.3000000000000007</v>
      </c>
      <c r="V63" s="13">
        <v>0.28000000000000003</v>
      </c>
      <c r="W63" s="13">
        <v>546</v>
      </c>
      <c r="X63" s="13">
        <v>0.28999999999999998</v>
      </c>
      <c r="Y63" s="13"/>
      <c r="Z63" s="13">
        <v>283</v>
      </c>
      <c r="AA63" s="13">
        <v>0.25</v>
      </c>
      <c r="AB63" s="13"/>
      <c r="AC63" s="13">
        <v>0.89</v>
      </c>
      <c r="AD63" s="14">
        <v>0.48</v>
      </c>
      <c r="AE63" s="25">
        <f>Q63/$BF$5</f>
        <v>0.38805970149253732</v>
      </c>
      <c r="AF63" s="26">
        <f>(R63-$BF$6)/$BF$8</f>
        <v>0.83003952569169959</v>
      </c>
      <c r="AG63" s="25">
        <f>(S63-$BF$9)/$BF$11</f>
        <v>0.65256410256410258</v>
      </c>
      <c r="AH63" s="26">
        <v>0.24148606811145512</v>
      </c>
      <c r="AI63" s="26">
        <f>SUM(AE63:AH63)</f>
        <v>2.1121493978597945</v>
      </c>
      <c r="AJ63" s="26">
        <f>10*(AI63-$BF$24)/$BF$26</f>
        <v>5.7959769823835767</v>
      </c>
      <c r="AK63" s="27">
        <f>$BF$31+AJ63*$BF$32</f>
        <v>83.183907929534314</v>
      </c>
      <c r="AL63" s="37">
        <f>SUM(AC63:AD63)</f>
        <v>1.37</v>
      </c>
      <c r="AM63" s="38">
        <f>10*AL63/$BI$5</f>
        <v>6.0888888888888895</v>
      </c>
      <c r="AN63" s="39">
        <f>$BI$6+AM63*$BI$7</f>
        <v>80.444444444444443</v>
      </c>
      <c r="AO63" s="49">
        <f>O63/$BL$5</f>
        <v>0.75757575757575757</v>
      </c>
      <c r="AP63" s="50">
        <f>X63/$BL$6</f>
        <v>0.93548387096774188</v>
      </c>
      <c r="AQ63" s="50">
        <f>AA63/$BL$7</f>
        <v>0.89285714285714279</v>
      </c>
      <c r="AR63" s="50">
        <f>N63/$BL$8</f>
        <v>0.89873417721518978</v>
      </c>
      <c r="AS63" s="50">
        <f>AL63</f>
        <v>1.37</v>
      </c>
      <c r="AT63" s="50">
        <f>SUM(AO63:AQ63)</f>
        <v>2.5859167714006421</v>
      </c>
      <c r="AU63" s="50">
        <f>10*(AT63-$BL$18)/$BL$20</f>
        <v>5.2266666666666604</v>
      </c>
      <c r="AV63" s="51">
        <f>$BL$24+AU63*$BL$25</f>
        <v>83.293333333333308</v>
      </c>
      <c r="AW63" s="61">
        <f>AK63*$BO$5</f>
        <v>82.352068850238965</v>
      </c>
      <c r="AX63" s="62">
        <f>AN63*$BO$5</f>
        <v>79.64</v>
      </c>
      <c r="AY63" s="63">
        <f>AV63*$BO$5</f>
        <v>82.460399999999979</v>
      </c>
    </row>
    <row r="64" spans="1:51" x14ac:dyDescent="0.25">
      <c r="A64" s="3" t="s">
        <v>78</v>
      </c>
      <c r="B64" s="4" t="s">
        <v>250</v>
      </c>
      <c r="C64" s="4" t="s">
        <v>235</v>
      </c>
      <c r="D64" s="4" t="s">
        <v>30</v>
      </c>
      <c r="E64" s="4" t="s">
        <v>46</v>
      </c>
      <c r="F64" s="5" t="s">
        <v>56</v>
      </c>
      <c r="G64" s="12">
        <v>26</v>
      </c>
      <c r="H64" s="13">
        <v>0.69</v>
      </c>
      <c r="I64" s="13">
        <v>0.69</v>
      </c>
      <c r="J64" s="13">
        <v>80</v>
      </c>
      <c r="K64" s="13">
        <v>52</v>
      </c>
      <c r="L64" s="13">
        <v>154</v>
      </c>
      <c r="M64" s="13">
        <v>4.5</v>
      </c>
      <c r="N64" s="13">
        <v>0.68</v>
      </c>
      <c r="O64" s="13">
        <v>0.23</v>
      </c>
      <c r="P64" s="13">
        <v>0.2</v>
      </c>
      <c r="Q64" s="13">
        <v>0.31</v>
      </c>
      <c r="R64" s="13">
        <v>105</v>
      </c>
      <c r="S64" s="13">
        <v>123</v>
      </c>
      <c r="T64" s="13">
        <v>-0.1</v>
      </c>
      <c r="U64" s="13">
        <v>8.4</v>
      </c>
      <c r="V64" s="13">
        <v>0.24</v>
      </c>
      <c r="W64" s="13">
        <v>445</v>
      </c>
      <c r="X64" s="13">
        <v>0.23</v>
      </c>
      <c r="Y64" s="13"/>
      <c r="Z64" s="13">
        <v>266</v>
      </c>
      <c r="AA64" s="13">
        <v>0.23</v>
      </c>
      <c r="AB64" s="13"/>
      <c r="AC64" s="13">
        <v>0.52</v>
      </c>
      <c r="AD64" s="14">
        <v>0.22</v>
      </c>
      <c r="AE64" s="25">
        <f>Q64/$BF$5</f>
        <v>0.46268656716417905</v>
      </c>
      <c r="AF64" s="26">
        <f>(R64-$BF$6)/$BF$8</f>
        <v>0.65876152832674573</v>
      </c>
      <c r="AG64" s="25">
        <f>(S64-$BF$9)/$BF$11</f>
        <v>0.69102564102564101</v>
      </c>
      <c r="AH64" s="26">
        <v>0.39938080495356043</v>
      </c>
      <c r="AI64" s="26">
        <f>SUM(AE64:AH64)</f>
        <v>2.2118545414701263</v>
      </c>
      <c r="AJ64" s="26">
        <f>10*(AI64-$BF$21)/$BF$23</f>
        <v>8.175011257895779</v>
      </c>
      <c r="AK64" s="27">
        <f>$BF$31+AJ64*$BF$32</f>
        <v>92.700045031583116</v>
      </c>
      <c r="AL64" s="37">
        <f>SUM(AC64:AD64)</f>
        <v>0.74</v>
      </c>
      <c r="AM64" s="38">
        <f>10*AL64/$BI$5</f>
        <v>3.2888888888888892</v>
      </c>
      <c r="AN64" s="39">
        <f>$BI$6+AM64*$BI$7</f>
        <v>66.444444444444443</v>
      </c>
      <c r="AO64" s="49">
        <f>O64/$BL$5</f>
        <v>0.69696969696969702</v>
      </c>
      <c r="AP64" s="50">
        <f>X64/$BL$6</f>
        <v>0.74193548387096775</v>
      </c>
      <c r="AQ64" s="50">
        <f>AA64/$BL$7</f>
        <v>0.8214285714285714</v>
      </c>
      <c r="AR64" s="50">
        <f>N64/$BL$8</f>
        <v>0.86075949367088611</v>
      </c>
      <c r="AS64" s="50">
        <f>AL64</f>
        <v>0.74</v>
      </c>
      <c r="AT64" s="50">
        <f>SUM(AO64:AQ64)</f>
        <v>2.2603337522692364</v>
      </c>
      <c r="AU64" s="50">
        <f>10*(AT64-$BL$15)/$BL$17</f>
        <v>3.6298210001845392</v>
      </c>
      <c r="AV64" s="51">
        <f>$BL$24+AU64*$BL$25</f>
        <v>77.704373500645886</v>
      </c>
      <c r="AW64" s="62">
        <f>AK64*$BO$7</f>
        <v>83.430040528424811</v>
      </c>
      <c r="AX64" s="62">
        <f>AN64*$BO$7</f>
        <v>59.8</v>
      </c>
      <c r="AY64" s="63">
        <f>AV64*$BO$7</f>
        <v>69.933936150581303</v>
      </c>
    </row>
    <row r="65" spans="1:51" x14ac:dyDescent="0.25">
      <c r="A65" s="3" t="s">
        <v>124</v>
      </c>
      <c r="B65" s="4" t="s">
        <v>239</v>
      </c>
      <c r="C65" s="4" t="s">
        <v>235</v>
      </c>
      <c r="D65" s="4" t="s">
        <v>30</v>
      </c>
      <c r="E65" s="4" t="s">
        <v>46</v>
      </c>
      <c r="F65" s="5" t="s">
        <v>35</v>
      </c>
      <c r="G65" s="12">
        <v>26</v>
      </c>
      <c r="H65" s="13">
        <v>0.69</v>
      </c>
      <c r="I65" s="13">
        <v>0.38</v>
      </c>
      <c r="J65" s="13">
        <v>97</v>
      </c>
      <c r="K65" s="13">
        <v>48</v>
      </c>
      <c r="L65" s="13">
        <v>151</v>
      </c>
      <c r="M65" s="13">
        <v>5.2</v>
      </c>
      <c r="N65" s="13">
        <v>0.72</v>
      </c>
      <c r="O65" s="13">
        <v>0.28000000000000003</v>
      </c>
      <c r="P65" s="13">
        <v>0.19</v>
      </c>
      <c r="Q65" s="13">
        <v>0.35</v>
      </c>
      <c r="R65" s="13">
        <v>39</v>
      </c>
      <c r="S65" s="13">
        <v>-30</v>
      </c>
      <c r="T65" s="13">
        <v>0.2</v>
      </c>
      <c r="U65" s="13">
        <v>6.4</v>
      </c>
      <c r="V65" s="13">
        <v>0.18</v>
      </c>
      <c r="W65" s="13">
        <v>319</v>
      </c>
      <c r="X65" s="13">
        <v>0.16</v>
      </c>
      <c r="Y65" s="13"/>
      <c r="Z65" s="13">
        <v>241</v>
      </c>
      <c r="AA65" s="13">
        <v>0.2</v>
      </c>
      <c r="AB65" s="13"/>
      <c r="AC65" s="13">
        <v>0.38</v>
      </c>
      <c r="AD65" s="14">
        <v>0.3</v>
      </c>
      <c r="AE65" s="25">
        <f>Q65/$BF$5</f>
        <v>0.52238805970149249</v>
      </c>
      <c r="AF65" s="26">
        <f>(R65-$BF$6)/$BF$8</f>
        <v>0.57180500658761524</v>
      </c>
      <c r="AG65" s="25">
        <f>(S65-$BF$9)/$BF$11</f>
        <v>0.49487179487179489</v>
      </c>
      <c r="AH65" s="26">
        <v>0.4086687306501548</v>
      </c>
      <c r="AI65" s="26">
        <f>SUM(AE65:AH65)</f>
        <v>1.9977335918110575</v>
      </c>
      <c r="AJ65" s="26">
        <f>10*(AI65-$BF$18)/$BF$20</f>
        <v>4.8834823867210044</v>
      </c>
      <c r="AK65" s="27">
        <f>$BF$31+AJ65*$BF$32</f>
        <v>79.533929546884025</v>
      </c>
      <c r="AL65" s="37">
        <f>SUM(AC65:AD65)</f>
        <v>0.67999999999999994</v>
      </c>
      <c r="AM65" s="38">
        <f>10*AL65/$BI$5</f>
        <v>3.0222222222222217</v>
      </c>
      <c r="AN65" s="39">
        <f>$BI$6+AM65*$BI$7</f>
        <v>65.111111111111114</v>
      </c>
      <c r="AO65" s="49">
        <f>O65/$BL$5</f>
        <v>0.84848484848484851</v>
      </c>
      <c r="AP65" s="50">
        <f>X65/$BL$6</f>
        <v>0.5161290322580645</v>
      </c>
      <c r="AQ65" s="50">
        <f>AA65/$BL$7</f>
        <v>0.7142857142857143</v>
      </c>
      <c r="AR65" s="50">
        <f>N65/$BL$8</f>
        <v>0.91139240506329111</v>
      </c>
      <c r="AS65" s="50">
        <f>AL65</f>
        <v>0.67999999999999994</v>
      </c>
      <c r="AT65" s="50">
        <f>SUM(AO65:AQ65)</f>
        <v>2.0788995950286275</v>
      </c>
      <c r="AU65" s="50">
        <f>10*(AT65-$BL$12)/$BL$14</f>
        <v>6.7274948762415292</v>
      </c>
      <c r="AV65" s="51">
        <f>$BL$24+AU65*$BL$25</f>
        <v>88.546232066845349</v>
      </c>
      <c r="AW65" s="62">
        <f>AK65*$BO$7</f>
        <v>71.580536592195628</v>
      </c>
      <c r="AX65" s="62">
        <f>AN65*$BO$7</f>
        <v>58.6</v>
      </c>
      <c r="AY65" s="63">
        <f>AV65*$BO$7</f>
        <v>79.691608860160812</v>
      </c>
    </row>
    <row r="66" spans="1:51" x14ac:dyDescent="0.25">
      <c r="A66" s="3" t="s">
        <v>120</v>
      </c>
      <c r="B66" s="4" t="s">
        <v>236</v>
      </c>
      <c r="C66" s="4" t="s">
        <v>235</v>
      </c>
      <c r="D66" s="4" t="s">
        <v>41</v>
      </c>
      <c r="E66" s="4" t="s">
        <v>46</v>
      </c>
      <c r="F66" s="5" t="s">
        <v>32</v>
      </c>
      <c r="G66" s="12">
        <v>26</v>
      </c>
      <c r="H66" s="13">
        <v>0.69</v>
      </c>
      <c r="I66" s="13">
        <v>0.5</v>
      </c>
      <c r="J66" s="13">
        <v>78</v>
      </c>
      <c r="K66" s="13">
        <v>51</v>
      </c>
      <c r="L66" s="13">
        <v>159</v>
      </c>
      <c r="M66" s="13">
        <v>4.5999999999999996</v>
      </c>
      <c r="N66" s="13">
        <v>0.69</v>
      </c>
      <c r="O66" s="13">
        <v>0.23</v>
      </c>
      <c r="P66" s="13">
        <v>0.2</v>
      </c>
      <c r="Q66" s="13">
        <v>0.31</v>
      </c>
      <c r="R66" s="13">
        <v>83</v>
      </c>
      <c r="S66" s="13">
        <v>-44</v>
      </c>
      <c r="T66" s="13">
        <v>0.8</v>
      </c>
      <c r="U66" s="13">
        <v>8.5</v>
      </c>
      <c r="V66" s="13">
        <v>0.27</v>
      </c>
      <c r="W66" s="13">
        <v>534</v>
      </c>
      <c r="X66" s="13">
        <v>0.28000000000000003</v>
      </c>
      <c r="Y66" s="13"/>
      <c r="Z66" s="13">
        <v>284</v>
      </c>
      <c r="AA66" s="13">
        <v>0.24</v>
      </c>
      <c r="AB66" s="13"/>
      <c r="AC66" s="13">
        <v>0.49</v>
      </c>
      <c r="AD66" s="14">
        <v>0.3</v>
      </c>
      <c r="AE66" s="25">
        <f>Q66/$BF$5</f>
        <v>0.46268656716417905</v>
      </c>
      <c r="AF66" s="26">
        <f>(R66-$BF$6)/$BF$8</f>
        <v>0.6297760210803689</v>
      </c>
      <c r="AG66" s="25">
        <f>(S66-$BF$9)/$BF$11</f>
        <v>0.47692307692307695</v>
      </c>
      <c r="AH66" s="26">
        <v>0.4272445820433437</v>
      </c>
      <c r="AI66" s="26">
        <f>SUM(AE66:AH66)</f>
        <v>1.9966302472109687</v>
      </c>
      <c r="AJ66" s="26">
        <f>10*(AI66-$BF$24)/$BF$26</f>
        <v>5.4376611342356904</v>
      </c>
      <c r="AK66" s="27">
        <f>$BF$31+AJ66*$BF$32</f>
        <v>81.750644536942758</v>
      </c>
      <c r="AL66" s="37">
        <f>SUM(AC66:AD66)</f>
        <v>0.79</v>
      </c>
      <c r="AM66" s="38">
        <f>10*AL66/$BI$5</f>
        <v>3.5111111111111111</v>
      </c>
      <c r="AN66" s="39">
        <f>$BI$6+AM66*$BI$7</f>
        <v>67.555555555555557</v>
      </c>
      <c r="AO66" s="49">
        <f>O66/$BL$5</f>
        <v>0.69696969696969702</v>
      </c>
      <c r="AP66" s="50">
        <f>X66/$BL$6</f>
        <v>0.90322580645161299</v>
      </c>
      <c r="AQ66" s="50">
        <f>AA66/$BL$7</f>
        <v>0.85714285714285698</v>
      </c>
      <c r="AR66" s="50">
        <f>N66/$BL$8</f>
        <v>0.87341772151898722</v>
      </c>
      <c r="AS66" s="50">
        <f>AL66</f>
        <v>0.79</v>
      </c>
      <c r="AT66" s="50">
        <f>SUM(AO66:AQ66)</f>
        <v>2.457338360564167</v>
      </c>
      <c r="AU66" s="50">
        <f>10*(AT66-$BL$18)/$BL$20</f>
        <v>3.0915942028985488</v>
      </c>
      <c r="AV66" s="51">
        <f>$BL$24+AU66*$BL$25</f>
        <v>75.820579710144926</v>
      </c>
      <c r="AW66" s="62">
        <f>AK66*$BO$7</f>
        <v>73.575580083248482</v>
      </c>
      <c r="AX66" s="62">
        <f>AN66*$BO$7</f>
        <v>60.800000000000004</v>
      </c>
      <c r="AY66" s="63">
        <f>AV66*$BO$7</f>
        <v>68.238521739130434</v>
      </c>
    </row>
    <row r="67" spans="1:51" x14ac:dyDescent="0.25">
      <c r="A67" s="3" t="s">
        <v>45</v>
      </c>
      <c r="B67" s="4" t="s">
        <v>238</v>
      </c>
      <c r="C67" s="4" t="s">
        <v>235</v>
      </c>
      <c r="D67" s="4" t="s">
        <v>41</v>
      </c>
      <c r="E67" s="4" t="s">
        <v>46</v>
      </c>
      <c r="F67" s="5" t="s">
        <v>47</v>
      </c>
      <c r="G67" s="12">
        <v>26</v>
      </c>
      <c r="H67" s="13">
        <v>0.69</v>
      </c>
      <c r="I67" s="13">
        <v>0.46</v>
      </c>
      <c r="J67" s="13">
        <v>20</v>
      </c>
      <c r="K67" s="13">
        <v>51</v>
      </c>
      <c r="L67" s="13">
        <v>205</v>
      </c>
      <c r="M67" s="13">
        <v>4.4000000000000004</v>
      </c>
      <c r="N67" s="13">
        <v>0.65</v>
      </c>
      <c r="O67" s="13">
        <v>0.06</v>
      </c>
      <c r="P67" s="13">
        <v>0.2</v>
      </c>
      <c r="Q67" s="13">
        <v>0.38</v>
      </c>
      <c r="R67" s="13">
        <v>155</v>
      </c>
      <c r="S67" s="13">
        <v>332</v>
      </c>
      <c r="T67" s="13">
        <v>6.2</v>
      </c>
      <c r="U67" s="13">
        <v>1.8</v>
      </c>
      <c r="V67" s="13">
        <v>0.05</v>
      </c>
      <c r="W67" s="13">
        <v>157</v>
      </c>
      <c r="X67" s="13">
        <v>0.08</v>
      </c>
      <c r="Y67" s="13"/>
      <c r="Z67" s="13">
        <v>119</v>
      </c>
      <c r="AA67" s="13">
        <v>0.1</v>
      </c>
      <c r="AB67" s="13"/>
      <c r="AC67" s="13">
        <v>1.45</v>
      </c>
      <c r="AD67" s="14">
        <v>0.47</v>
      </c>
      <c r="AE67" s="25">
        <f>Q67/$BF$5</f>
        <v>0.56716417910447758</v>
      </c>
      <c r="AF67" s="26">
        <f>(R67-$BF$6)/$BF$8</f>
        <v>0.72463768115942029</v>
      </c>
      <c r="AG67" s="25">
        <f>(S67-$BF$9)/$BF$11</f>
        <v>0.95897435897435901</v>
      </c>
      <c r="AH67" s="26">
        <v>0.59442724458204332</v>
      </c>
      <c r="AI67" s="26">
        <f>SUM(AE67:AH67)</f>
        <v>2.8452034638203001</v>
      </c>
      <c r="AJ67" s="26">
        <f>10*(AI67-$BF$27)/$BF$29</f>
        <v>10</v>
      </c>
      <c r="AK67" s="27">
        <f>$BF$31+AJ67*$BF$32</f>
        <v>100</v>
      </c>
      <c r="AL67" s="37">
        <f>SUM(AC67:AD67)</f>
        <v>1.92</v>
      </c>
      <c r="AM67" s="38">
        <f>10*AL67/$BI$5</f>
        <v>8.5333333333333332</v>
      </c>
      <c r="AN67" s="39">
        <f>$BI$6+AM67*$BI$7</f>
        <v>92.666666666666657</v>
      </c>
      <c r="AO67" s="49">
        <f>O67/$BL$5</f>
        <v>0.1818181818181818</v>
      </c>
      <c r="AP67" s="50">
        <f>X67/$BL$6</f>
        <v>0.25806451612903225</v>
      </c>
      <c r="AQ67" s="50">
        <f>AA67/$BL$7</f>
        <v>0.35714285714285715</v>
      </c>
      <c r="AR67" s="50">
        <f>N67/$BL$8</f>
        <v>0.82278481012658222</v>
      </c>
      <c r="AS67" s="50">
        <f>AL67</f>
        <v>1.92</v>
      </c>
      <c r="AT67" s="50">
        <f>SUM(AR67:AS67)</f>
        <v>2.7427848101265822</v>
      </c>
      <c r="AU67" s="50">
        <f>10*(AT67-$BL$21)/$BL$23</f>
        <v>5.1849642004773244</v>
      </c>
      <c r="AV67" s="51">
        <f>$BL$24+AU67*$BL$25</f>
        <v>83.147374701670628</v>
      </c>
      <c r="AW67" s="62">
        <f>AK67*$BO$7</f>
        <v>90</v>
      </c>
      <c r="AX67" s="62">
        <f>AN67*$BO$7</f>
        <v>83.399999999999991</v>
      </c>
      <c r="AY67" s="63">
        <f>AV67*$BO$7</f>
        <v>74.832637231503568</v>
      </c>
    </row>
    <row r="68" spans="1:51" x14ac:dyDescent="0.25">
      <c r="A68" s="3" t="s">
        <v>118</v>
      </c>
      <c r="B68" s="4" t="s">
        <v>238</v>
      </c>
      <c r="C68" s="4" t="s">
        <v>235</v>
      </c>
      <c r="D68" s="4" t="s">
        <v>41</v>
      </c>
      <c r="E68" s="4" t="s">
        <v>46</v>
      </c>
      <c r="F68" s="5" t="s">
        <v>38</v>
      </c>
      <c r="G68" s="12">
        <v>26</v>
      </c>
      <c r="H68" s="13">
        <v>0.69</v>
      </c>
      <c r="I68" s="13">
        <v>0.5</v>
      </c>
      <c r="J68" s="13">
        <v>69</v>
      </c>
      <c r="K68" s="13">
        <v>58</v>
      </c>
      <c r="L68" s="13">
        <v>125</v>
      </c>
      <c r="M68" s="13">
        <v>3.3</v>
      </c>
      <c r="N68" s="13">
        <v>0.56000000000000005</v>
      </c>
      <c r="O68" s="13">
        <v>0.2</v>
      </c>
      <c r="P68" s="13">
        <v>0.22</v>
      </c>
      <c r="Q68" s="13">
        <v>0.27</v>
      </c>
      <c r="R68" s="13">
        <v>-29</v>
      </c>
      <c r="S68" s="13">
        <v>129</v>
      </c>
      <c r="T68" s="13">
        <v>0.2</v>
      </c>
      <c r="U68" s="13">
        <v>8.1</v>
      </c>
      <c r="V68" s="13">
        <v>0.26</v>
      </c>
      <c r="W68" s="13">
        <v>455</v>
      </c>
      <c r="X68" s="13">
        <v>0.24</v>
      </c>
      <c r="Y68" s="13"/>
      <c r="Z68" s="13">
        <v>262</v>
      </c>
      <c r="AA68" s="13">
        <v>0.22</v>
      </c>
      <c r="AB68" s="13"/>
      <c r="AC68" s="13">
        <v>0.46</v>
      </c>
      <c r="AD68" s="14">
        <v>0.25</v>
      </c>
      <c r="AE68" s="25">
        <f>Q68/$BF$5</f>
        <v>0.40298507462686567</v>
      </c>
      <c r="AF68" s="26">
        <f>(R68-$BF$6)/$BF$8</f>
        <v>0.48221343873517786</v>
      </c>
      <c r="AG68" s="25">
        <f>(S68-$BF$9)/$BF$11</f>
        <v>0.69871794871794868</v>
      </c>
      <c r="AH68" s="26">
        <v>0.4086687306501548</v>
      </c>
      <c r="AI68" s="26">
        <f>SUM(AE68:AH68)</f>
        <v>1.992585192730147</v>
      </c>
      <c r="AJ68" s="26">
        <f>10*(AI68-$BF$15)/$BF$17</f>
        <v>5.6580572008400871</v>
      </c>
      <c r="AK68" s="27">
        <f>$BF$31+AJ68*$BF$32</f>
        <v>82.632228803360348</v>
      </c>
      <c r="AL68" s="37">
        <f>SUM(AC68:AD68)</f>
        <v>0.71</v>
      </c>
      <c r="AM68" s="38">
        <f>10*AL68/$BI$5</f>
        <v>3.1555555555555554</v>
      </c>
      <c r="AN68" s="39">
        <f>$BI$6+AM68*$BI$7</f>
        <v>65.777777777777771</v>
      </c>
      <c r="AO68" s="49">
        <f>O68/$BL$5</f>
        <v>0.60606060606060608</v>
      </c>
      <c r="AP68" s="50">
        <f>X68/$BL$6</f>
        <v>0.77419354838709675</v>
      </c>
      <c r="AQ68" s="50">
        <f>AA68/$BL$7</f>
        <v>0.7857142857142857</v>
      </c>
      <c r="AR68" s="50">
        <f>N68/$BL$8</f>
        <v>0.70886075949367089</v>
      </c>
      <c r="AS68" s="50">
        <f>AL68</f>
        <v>0.71</v>
      </c>
      <c r="AT68" s="50">
        <f>SUM(AO68:AQ68)</f>
        <v>2.1659684401619885</v>
      </c>
      <c r="AU68" s="50">
        <f>10*(AT68-$BL$9)/$BL$11</f>
        <v>3.9952351930854912</v>
      </c>
      <c r="AV68" s="51">
        <f>$BL$24+AU68*$BL$25</f>
        <v>78.983323175799214</v>
      </c>
      <c r="AW68" s="62">
        <f>AK68*$BO$7</f>
        <v>74.369005923024318</v>
      </c>
      <c r="AX68" s="62">
        <f>AN68*$BO$7</f>
        <v>59.199999999999996</v>
      </c>
      <c r="AY68" s="63">
        <f>AV68*$BO$7</f>
        <v>71.0849908582193</v>
      </c>
    </row>
    <row r="69" spans="1:51" x14ac:dyDescent="0.25">
      <c r="A69" s="3" t="s">
        <v>39</v>
      </c>
      <c r="B69" s="4" t="s">
        <v>40</v>
      </c>
      <c r="C69" s="4" t="s">
        <v>235</v>
      </c>
      <c r="D69" s="4" t="s">
        <v>41</v>
      </c>
      <c r="E69" s="4" t="s">
        <v>42</v>
      </c>
      <c r="F69" s="5" t="s">
        <v>35</v>
      </c>
      <c r="G69" s="12">
        <v>27</v>
      </c>
      <c r="H69" s="13">
        <v>0.56000000000000005</v>
      </c>
      <c r="I69" s="13">
        <v>0.59</v>
      </c>
      <c r="J69" s="13">
        <v>90</v>
      </c>
      <c r="K69" s="13">
        <v>72</v>
      </c>
      <c r="L69" s="13">
        <v>201</v>
      </c>
      <c r="M69" s="13">
        <v>4</v>
      </c>
      <c r="N69" s="13">
        <v>0.73</v>
      </c>
      <c r="O69" s="13">
        <v>0.22</v>
      </c>
      <c r="P69" s="13">
        <v>0.24</v>
      </c>
      <c r="Q69" s="13">
        <v>0.67</v>
      </c>
      <c r="R69" s="13">
        <v>97</v>
      </c>
      <c r="S69" s="13">
        <v>201</v>
      </c>
      <c r="T69" s="13">
        <v>3.9</v>
      </c>
      <c r="U69" s="13">
        <v>6.5</v>
      </c>
      <c r="V69" s="13">
        <v>0.18</v>
      </c>
      <c r="W69" s="13">
        <v>365</v>
      </c>
      <c r="X69" s="13">
        <v>0.19</v>
      </c>
      <c r="Y69" s="13"/>
      <c r="Z69" s="13">
        <v>234</v>
      </c>
      <c r="AA69" s="13">
        <v>0.2</v>
      </c>
      <c r="AB69" s="13"/>
      <c r="AC69" s="13">
        <v>0.36</v>
      </c>
      <c r="AD69" s="14">
        <v>0.33</v>
      </c>
      <c r="AE69" s="25">
        <f>Q69/$BF$5</f>
        <v>1</v>
      </c>
      <c r="AF69" s="26">
        <f>(R69-$BF$6)/$BF$8</f>
        <v>0.64822134387351782</v>
      </c>
      <c r="AG69" s="25">
        <f>(S69-$BF$9)/$BF$11</f>
        <v>0.79102564102564099</v>
      </c>
      <c r="AH69" s="26">
        <v>0.52321981424148611</v>
      </c>
      <c r="AI69" s="26">
        <f>SUM(AE69:AH69)</f>
        <v>2.9624667991406453</v>
      </c>
      <c r="AJ69" s="26">
        <f>10*(AI69-$BF$18)/$BF$20</f>
        <v>9.1456501352826702</v>
      </c>
      <c r="AK69" s="27">
        <f>$BF$31+AJ69*$BF$32</f>
        <v>96.582600541130688</v>
      </c>
      <c r="AL69" s="37">
        <f>SUM(AC69:AD69)</f>
        <v>0.69</v>
      </c>
      <c r="AM69" s="38">
        <f>10*AL69/$BI$5</f>
        <v>3.0666666666666664</v>
      </c>
      <c r="AN69" s="39">
        <f>$BI$6+AM69*$BI$7</f>
        <v>65.333333333333329</v>
      </c>
      <c r="AO69" s="49">
        <f>O69/$BL$5</f>
        <v>0.66666666666666663</v>
      </c>
      <c r="AP69" s="50">
        <f>X69/$BL$6</f>
        <v>0.61290322580645162</v>
      </c>
      <c r="AQ69" s="50">
        <f>AA69/$BL$7</f>
        <v>0.7142857142857143</v>
      </c>
      <c r="AR69" s="50">
        <f>N69/$BL$8</f>
        <v>0.92405063291139233</v>
      </c>
      <c r="AS69" s="50">
        <f>AL69</f>
        <v>0.69</v>
      </c>
      <c r="AT69" s="50">
        <f>SUM(AO69:AQ69)</f>
        <v>1.9938556067588324</v>
      </c>
      <c r="AU69" s="50">
        <f>10*(AT69-$BL$12)/$BL$14</f>
        <v>5.7673813652845638</v>
      </c>
      <c r="AV69" s="51">
        <f>$BL$24+AU69*$BL$25</f>
        <v>85.185834778495973</v>
      </c>
      <c r="AW69" s="62">
        <f>AK69*$BO$7</f>
        <v>86.924340487017616</v>
      </c>
      <c r="AX69" s="62">
        <f>AN69*$BO$7</f>
        <v>58.8</v>
      </c>
      <c r="AY69" s="63">
        <f>AV69*$BO$7</f>
        <v>76.667251300646384</v>
      </c>
    </row>
    <row r="70" spans="1:51" x14ac:dyDescent="0.25">
      <c r="A70" s="3" t="s">
        <v>159</v>
      </c>
      <c r="B70" s="4" t="s">
        <v>236</v>
      </c>
      <c r="C70" s="4" t="s">
        <v>235</v>
      </c>
      <c r="D70" s="4" t="s">
        <v>41</v>
      </c>
      <c r="E70" s="4" t="s">
        <v>42</v>
      </c>
      <c r="F70" s="5" t="s">
        <v>38</v>
      </c>
      <c r="G70" s="12">
        <v>27</v>
      </c>
      <c r="H70" s="13">
        <v>0.56000000000000005</v>
      </c>
      <c r="I70" s="13">
        <v>0.26</v>
      </c>
      <c r="J70" s="13">
        <v>99</v>
      </c>
      <c r="K70" s="13">
        <v>46</v>
      </c>
      <c r="L70" s="13">
        <v>154</v>
      </c>
      <c r="M70" s="13">
        <v>5.5</v>
      </c>
      <c r="N70" s="13">
        <v>0.63</v>
      </c>
      <c r="O70" s="13">
        <v>0.25</v>
      </c>
      <c r="P70" s="13">
        <v>0.16</v>
      </c>
      <c r="Q70" s="13">
        <v>0.33</v>
      </c>
      <c r="R70" s="13">
        <v>10</v>
      </c>
      <c r="S70" s="13">
        <v>-41</v>
      </c>
      <c r="T70" s="13">
        <v>-2.9</v>
      </c>
      <c r="U70" s="13">
        <v>8.3000000000000007</v>
      </c>
      <c r="V70" s="13">
        <v>0.25</v>
      </c>
      <c r="W70" s="13">
        <v>443</v>
      </c>
      <c r="X70" s="13">
        <v>0.22</v>
      </c>
      <c r="Y70" s="13"/>
      <c r="Z70" s="13">
        <v>272</v>
      </c>
      <c r="AA70" s="13">
        <v>0.23</v>
      </c>
      <c r="AB70" s="13"/>
      <c r="AC70" s="13">
        <v>0.45</v>
      </c>
      <c r="AD70" s="14">
        <v>0.17</v>
      </c>
      <c r="AE70" s="25">
        <f>Q70/$BF$5</f>
        <v>0.4925373134328358</v>
      </c>
      <c r="AF70" s="26">
        <f>(R70-$BF$6)/$BF$8</f>
        <v>0.53359683794466406</v>
      </c>
      <c r="AG70" s="25">
        <f>(S70-$BF$9)/$BF$11</f>
        <v>0.48076923076923078</v>
      </c>
      <c r="AH70" s="26">
        <v>0.31269349845201239</v>
      </c>
      <c r="AI70" s="26">
        <f>SUM(AE70:AH70)</f>
        <v>1.819596880598743</v>
      </c>
      <c r="AJ70" s="26">
        <f>10*(AI70-$BF$15)/$BF$17</f>
        <v>4.9935100692667769</v>
      </c>
      <c r="AK70" s="27">
        <f>$BF$31+AJ70*$BF$32</f>
        <v>79.974040277067104</v>
      </c>
      <c r="AL70" s="37">
        <f>SUM(AC70:AD70)</f>
        <v>0.62</v>
      </c>
      <c r="AM70" s="38">
        <f>10*AL70/$BI$5</f>
        <v>2.7555555555555555</v>
      </c>
      <c r="AN70" s="39">
        <f>$BI$6+AM70*$BI$7</f>
        <v>63.777777777777779</v>
      </c>
      <c r="AO70" s="49">
        <f>O70/$BL$5</f>
        <v>0.75757575757575757</v>
      </c>
      <c r="AP70" s="50">
        <f>X70/$BL$6</f>
        <v>0.70967741935483875</v>
      </c>
      <c r="AQ70" s="50">
        <f>AA70/$BL$7</f>
        <v>0.8214285714285714</v>
      </c>
      <c r="AR70" s="50">
        <f>N70/$BL$8</f>
        <v>0.79746835443037967</v>
      </c>
      <c r="AS70" s="50">
        <f>AL70</f>
        <v>0.62</v>
      </c>
      <c r="AT70" s="50">
        <f>SUM(AO70:AQ70)</f>
        <v>2.2886817483591679</v>
      </c>
      <c r="AU70" s="50">
        <f>10*(AT70-$BL$9)/$BL$11</f>
        <v>5.942711507562751</v>
      </c>
      <c r="AV70" s="51">
        <f>$BL$24+AU70*$BL$25</f>
        <v>85.799490276469626</v>
      </c>
      <c r="AW70" s="62">
        <f>AK70*$BO$7</f>
        <v>71.976636249360396</v>
      </c>
      <c r="AX70" s="62">
        <f>AN70*$BO$7</f>
        <v>57.4</v>
      </c>
      <c r="AY70" s="63">
        <f>AV70*$BO$7</f>
        <v>77.219541248822665</v>
      </c>
    </row>
    <row r="71" spans="1:51" x14ac:dyDescent="0.25">
      <c r="A71" s="3" t="s">
        <v>69</v>
      </c>
      <c r="B71" s="4" t="s">
        <v>241</v>
      </c>
      <c r="C71" s="4" t="s">
        <v>235</v>
      </c>
      <c r="D71" s="4" t="s">
        <v>30</v>
      </c>
      <c r="E71" s="4" t="s">
        <v>42</v>
      </c>
      <c r="F71" s="5" t="s">
        <v>56</v>
      </c>
      <c r="G71" s="12">
        <v>27</v>
      </c>
      <c r="H71" s="13">
        <v>0.56000000000000005</v>
      </c>
      <c r="I71" s="13">
        <v>0.59</v>
      </c>
      <c r="J71" s="13">
        <v>96</v>
      </c>
      <c r="K71" s="13">
        <v>71</v>
      </c>
      <c r="L71" s="13">
        <v>165</v>
      </c>
      <c r="M71" s="13">
        <v>3.7</v>
      </c>
      <c r="N71" s="13">
        <v>0.65</v>
      </c>
      <c r="O71" s="13">
        <v>0.24</v>
      </c>
      <c r="P71" s="13">
        <v>0.24</v>
      </c>
      <c r="Q71" s="13">
        <v>0.3</v>
      </c>
      <c r="R71" s="13">
        <v>163</v>
      </c>
      <c r="S71" s="13">
        <v>78</v>
      </c>
      <c r="T71" s="13">
        <v>4.5999999999999996</v>
      </c>
      <c r="U71" s="13">
        <v>8.6</v>
      </c>
      <c r="V71" s="13">
        <v>0.25</v>
      </c>
      <c r="W71" s="13">
        <v>491</v>
      </c>
      <c r="X71" s="13">
        <v>0.25</v>
      </c>
      <c r="Y71" s="13"/>
      <c r="Z71" s="13">
        <v>279</v>
      </c>
      <c r="AA71" s="13">
        <v>0.24</v>
      </c>
      <c r="AB71" s="13"/>
      <c r="AC71" s="13">
        <v>0.41</v>
      </c>
      <c r="AD71" s="14">
        <v>0.32</v>
      </c>
      <c r="AE71" s="25">
        <f>Q71/$BF$5</f>
        <v>0.44776119402985071</v>
      </c>
      <c r="AF71" s="26">
        <f>(R71-$BF$6)/$BF$8</f>
        <v>0.7351778656126482</v>
      </c>
      <c r="AG71" s="25">
        <f>(S71-$BF$9)/$BF$11</f>
        <v>0.6333333333333333</v>
      </c>
      <c r="AH71" s="26">
        <v>0.54489164086687314</v>
      </c>
      <c r="AI71" s="26">
        <f>SUM(AE71:AH71)</f>
        <v>2.3611640338427051</v>
      </c>
      <c r="AJ71" s="26">
        <f>10*(AI71-$BF$21)/$BF$23</f>
        <v>8.9607213708493703</v>
      </c>
      <c r="AK71" s="27">
        <f>$BF$31+AJ71*$BF$32</f>
        <v>95.842885483397481</v>
      </c>
      <c r="AL71" s="37">
        <f>SUM(AC71:AD71)</f>
        <v>0.73</v>
      </c>
      <c r="AM71" s="38">
        <f>10*AL71/$BI$5</f>
        <v>3.2444444444444445</v>
      </c>
      <c r="AN71" s="39">
        <f>$BI$6+AM71*$BI$7</f>
        <v>66.222222222222229</v>
      </c>
      <c r="AO71" s="49">
        <f>O71/$BL$5</f>
        <v>0.72727272727272718</v>
      </c>
      <c r="AP71" s="50">
        <f>X71/$BL$6</f>
        <v>0.80645161290322587</v>
      </c>
      <c r="AQ71" s="50">
        <f>AA71/$BL$7</f>
        <v>0.85714285714285698</v>
      </c>
      <c r="AR71" s="50">
        <f>N71/$BL$8</f>
        <v>0.82278481012658222</v>
      </c>
      <c r="AS71" s="50">
        <f>AL71</f>
        <v>0.73</v>
      </c>
      <c r="AT71" s="50">
        <f>SUM(AO71:AQ71)</f>
        <v>2.3908671973188103</v>
      </c>
      <c r="AU71" s="50">
        <f>10*(AT71-$BL$15)/$BL$17</f>
        <v>5.3547702528141734</v>
      </c>
      <c r="AV71" s="51">
        <f>$BL$24+AU71*$BL$25</f>
        <v>83.741695884849605</v>
      </c>
      <c r="AW71" s="62">
        <f>AK71*$BO$7</f>
        <v>86.258596935057739</v>
      </c>
      <c r="AX71" s="62">
        <f>AN71*$BO$7</f>
        <v>59.600000000000009</v>
      </c>
      <c r="AY71" s="63">
        <f>AV71*$BO$7</f>
        <v>75.367526296364645</v>
      </c>
    </row>
    <row r="72" spans="1:51" x14ac:dyDescent="0.25">
      <c r="A72" s="3" t="s">
        <v>76</v>
      </c>
      <c r="B72" s="4" t="s">
        <v>237</v>
      </c>
      <c r="C72" s="4" t="s">
        <v>235</v>
      </c>
      <c r="D72" s="4" t="s">
        <v>41</v>
      </c>
      <c r="E72" s="4" t="s">
        <v>42</v>
      </c>
      <c r="F72" s="5" t="s">
        <v>47</v>
      </c>
      <c r="G72" s="12">
        <v>27</v>
      </c>
      <c r="H72" s="13">
        <v>0.56000000000000005</v>
      </c>
      <c r="I72" s="13">
        <v>0.41</v>
      </c>
      <c r="J72" s="13">
        <v>16</v>
      </c>
      <c r="K72" s="13">
        <v>70</v>
      </c>
      <c r="L72" s="13">
        <v>278</v>
      </c>
      <c r="M72" s="13">
        <v>4.2</v>
      </c>
      <c r="N72" s="13">
        <v>0.73</v>
      </c>
      <c r="O72" s="13">
        <v>0.04</v>
      </c>
      <c r="P72" s="13">
        <v>0.24</v>
      </c>
      <c r="Q72" s="13">
        <v>0.44</v>
      </c>
      <c r="R72" s="13">
        <v>47</v>
      </c>
      <c r="S72" s="13">
        <v>68</v>
      </c>
      <c r="T72" s="13">
        <v>1.6</v>
      </c>
      <c r="U72" s="13">
        <v>1.2</v>
      </c>
      <c r="V72" s="13">
        <v>0.03</v>
      </c>
      <c r="W72" s="13">
        <v>151</v>
      </c>
      <c r="X72" s="13">
        <v>0.08</v>
      </c>
      <c r="Y72" s="13"/>
      <c r="Z72" s="13">
        <v>104</v>
      </c>
      <c r="AA72" s="13">
        <v>0.09</v>
      </c>
      <c r="AB72" s="13"/>
      <c r="AC72" s="13">
        <v>1.66</v>
      </c>
      <c r="AD72" s="14">
        <v>0.28999999999999998</v>
      </c>
      <c r="AE72" s="25">
        <f>Q72/$BF$5</f>
        <v>0.65671641791044777</v>
      </c>
      <c r="AF72" s="26">
        <f>(R72-$BF$6)/$BF$8</f>
        <v>0.58234519104084326</v>
      </c>
      <c r="AG72" s="25">
        <f>(S72-$BF$9)/$BF$11</f>
        <v>0.62051282051282053</v>
      </c>
      <c r="AH72" s="26">
        <v>0.45201238390092879</v>
      </c>
      <c r="AI72" s="26">
        <f>SUM(AE72:AH72)</f>
        <v>2.3115868133650403</v>
      </c>
      <c r="AJ72" s="26">
        <f>10*(AI72-$BF$27)/$BF$29</f>
        <v>7.2164646618615889</v>
      </c>
      <c r="AK72" s="27">
        <f>$BF$31+AJ72*$BF$32</f>
        <v>88.865858647446359</v>
      </c>
      <c r="AL72" s="37">
        <f>SUM(AC72:AD72)</f>
        <v>1.95</v>
      </c>
      <c r="AM72" s="38">
        <f>10*AL72/$BI$5</f>
        <v>8.6666666666666661</v>
      </c>
      <c r="AN72" s="39">
        <f>$BI$6+AM72*$BI$7</f>
        <v>93.333333333333329</v>
      </c>
      <c r="AO72" s="49">
        <f>O72/$BL$5</f>
        <v>0.12121212121212122</v>
      </c>
      <c r="AP72" s="50">
        <f>X72/$BL$6</f>
        <v>0.25806451612903225</v>
      </c>
      <c r="AQ72" s="50">
        <f>AA72/$BL$7</f>
        <v>0.3214285714285714</v>
      </c>
      <c r="AR72" s="50">
        <f>N72/$BL$8</f>
        <v>0.92405063291139233</v>
      </c>
      <c r="AS72" s="50">
        <f>AL72</f>
        <v>1.95</v>
      </c>
      <c r="AT72" s="50">
        <f>SUM(AR72:AS72)</f>
        <v>2.8740506329113922</v>
      </c>
      <c r="AU72" s="50">
        <f>10*(AT72-$BL$21)/$BL$23</f>
        <v>6.7318019093078725</v>
      </c>
      <c r="AV72" s="51">
        <f>$BL$24+AU72*$BL$25</f>
        <v>88.561306682577552</v>
      </c>
      <c r="AW72" s="62">
        <f>AK72*$BO$7</f>
        <v>79.979272782701727</v>
      </c>
      <c r="AX72" s="62">
        <f>AN72*$BO$7</f>
        <v>84</v>
      </c>
      <c r="AY72" s="63">
        <f>AV72*$BO$7</f>
        <v>79.705176014319804</v>
      </c>
    </row>
    <row r="73" spans="1:51" x14ac:dyDescent="0.25">
      <c r="A73" s="3" t="s">
        <v>65</v>
      </c>
      <c r="B73" s="4" t="s">
        <v>240</v>
      </c>
      <c r="C73" s="4" t="s">
        <v>235</v>
      </c>
      <c r="D73" s="4" t="s">
        <v>30</v>
      </c>
      <c r="E73" s="4" t="s">
        <v>42</v>
      </c>
      <c r="F73" s="5" t="s">
        <v>32</v>
      </c>
      <c r="G73" s="12">
        <v>18</v>
      </c>
      <c r="H73" s="13">
        <v>0.61</v>
      </c>
      <c r="I73" s="13">
        <v>0.72</v>
      </c>
      <c r="J73" s="13">
        <v>71</v>
      </c>
      <c r="K73" s="13">
        <v>24</v>
      </c>
      <c r="L73" s="13">
        <v>117</v>
      </c>
      <c r="M73" s="13">
        <v>7.8</v>
      </c>
      <c r="N73" s="13">
        <v>0.65</v>
      </c>
      <c r="O73" s="13">
        <v>0.25</v>
      </c>
      <c r="P73" s="13">
        <v>0.13</v>
      </c>
      <c r="Q73" s="13">
        <v>0.39</v>
      </c>
      <c r="R73" s="13">
        <v>141</v>
      </c>
      <c r="S73" s="13">
        <v>9</v>
      </c>
      <c r="T73" s="13">
        <v>4.5999999999999996</v>
      </c>
      <c r="U73" s="13">
        <v>9.6999999999999993</v>
      </c>
      <c r="V73" s="13">
        <v>0.3</v>
      </c>
      <c r="W73" s="13">
        <v>532</v>
      </c>
      <c r="X73" s="13">
        <v>0.26</v>
      </c>
      <c r="Y73" s="13"/>
      <c r="Z73" s="13">
        <v>303</v>
      </c>
      <c r="AA73" s="13">
        <v>0.25</v>
      </c>
      <c r="AB73" s="13"/>
      <c r="AC73" s="13">
        <v>0.44</v>
      </c>
      <c r="AD73" s="14">
        <v>0.43</v>
      </c>
      <c r="AE73" s="25">
        <f>Q73/$BF$5</f>
        <v>0.58208955223880599</v>
      </c>
      <c r="AF73" s="26">
        <f>(R73-$BF$6)/$BF$8</f>
        <v>0.70619235836627137</v>
      </c>
      <c r="AG73" s="25">
        <f>(S73-$BF$9)/$BF$11</f>
        <v>0.54487179487179482</v>
      </c>
      <c r="AH73" s="26">
        <v>0.54489164086687314</v>
      </c>
      <c r="AI73" s="26">
        <f>SUM(AE73:AH73)</f>
        <v>2.3780453463437454</v>
      </c>
      <c r="AJ73" s="26">
        <f>10*(AI73-$BF$24)/$BF$26</f>
        <v>6.6207296901813129</v>
      </c>
      <c r="AK73" s="27">
        <f>$BF$31+AJ73*$BF$32</f>
        <v>86.482918760725255</v>
      </c>
      <c r="AL73" s="37">
        <f>SUM(AC73:AD73)</f>
        <v>0.87</v>
      </c>
      <c r="AM73" s="38">
        <f>10*AL73/$BI$5</f>
        <v>3.8666666666666663</v>
      </c>
      <c r="AN73" s="39">
        <f>$BI$6+AM73*$BI$7</f>
        <v>69.333333333333329</v>
      </c>
      <c r="AO73" s="49">
        <f>O73/$BL$5</f>
        <v>0.75757575757575757</v>
      </c>
      <c r="AP73" s="50">
        <f>X73/$BL$6</f>
        <v>0.83870967741935487</v>
      </c>
      <c r="AQ73" s="50">
        <f>AA73/$BL$7</f>
        <v>0.89285714285714279</v>
      </c>
      <c r="AR73" s="50">
        <f>N73/$BL$8</f>
        <v>0.82278481012658222</v>
      </c>
      <c r="AS73" s="50">
        <f>AL73</f>
        <v>0.87</v>
      </c>
      <c r="AT73" s="50">
        <f>SUM(AO73:AQ73)</f>
        <v>2.4891425778522551</v>
      </c>
      <c r="AU73" s="50">
        <f>10*(AT73-$BL$18)/$BL$20</f>
        <v>3.6197101449275322</v>
      </c>
      <c r="AV73" s="51">
        <f>$BL$24+AU73*$BL$25</f>
        <v>77.668985507246362</v>
      </c>
      <c r="AW73" s="62">
        <f>AK73*$BO$7</f>
        <v>77.834626884652735</v>
      </c>
      <c r="AX73" s="62">
        <f>AN73*$BO$7</f>
        <v>62.4</v>
      </c>
      <c r="AY73" s="63">
        <f>AV73*$BO$7</f>
        <v>69.902086956521728</v>
      </c>
    </row>
    <row r="74" spans="1:51" x14ac:dyDescent="0.25">
      <c r="A74" s="3" t="s">
        <v>215</v>
      </c>
      <c r="B74" s="4" t="s">
        <v>240</v>
      </c>
      <c r="C74" s="4" t="s">
        <v>235</v>
      </c>
      <c r="D74" s="4" t="s">
        <v>30</v>
      </c>
      <c r="E74" s="4" t="s">
        <v>174</v>
      </c>
      <c r="F74" s="5" t="s">
        <v>35</v>
      </c>
      <c r="G74" s="12">
        <v>27</v>
      </c>
      <c r="H74" s="13">
        <v>0.26</v>
      </c>
      <c r="I74" s="13">
        <v>0.63</v>
      </c>
      <c r="J74" s="13">
        <v>63</v>
      </c>
      <c r="K74" s="13">
        <v>62</v>
      </c>
      <c r="L74" s="13">
        <v>132</v>
      </c>
      <c r="M74" s="13">
        <v>3.1</v>
      </c>
      <c r="N74" s="13">
        <v>0.73</v>
      </c>
      <c r="O74" s="13">
        <v>0.24</v>
      </c>
      <c r="P74" s="13">
        <v>0.16</v>
      </c>
      <c r="Q74" s="13">
        <v>0.3</v>
      </c>
      <c r="R74" s="13">
        <v>-199</v>
      </c>
      <c r="S74" s="13">
        <v>-244</v>
      </c>
      <c r="T74" s="13">
        <v>-6.5</v>
      </c>
      <c r="U74" s="13">
        <v>5.5</v>
      </c>
      <c r="V74" s="13">
        <v>0.15</v>
      </c>
      <c r="W74" s="13">
        <v>282</v>
      </c>
      <c r="X74" s="13">
        <v>0.17</v>
      </c>
      <c r="Y74" s="13"/>
      <c r="Z74" s="13">
        <v>189</v>
      </c>
      <c r="AA74" s="13">
        <v>0.18</v>
      </c>
      <c r="AB74" s="13"/>
      <c r="AC74" s="13">
        <v>0.44</v>
      </c>
      <c r="AD74" s="14">
        <v>0.35</v>
      </c>
      <c r="AE74" s="25">
        <f>Q74/$BF$5</f>
        <v>0.44776119402985071</v>
      </c>
      <c r="AF74" s="26">
        <f>(R74-$BF$6)/$BF$8</f>
        <v>0.25823451910408435</v>
      </c>
      <c r="AG74" s="25">
        <f>(S74-$BF$9)/$BF$11</f>
        <v>0.22051282051282051</v>
      </c>
      <c r="AH74" s="26">
        <v>0.20123839009287928</v>
      </c>
      <c r="AI74" s="26">
        <f>SUM(AE74:AH74)</f>
        <v>1.1277469237396349</v>
      </c>
      <c r="AJ74" s="26">
        <f>10*(AI74-$BF$18)/$BF$20</f>
        <v>1.0399025346325881</v>
      </c>
      <c r="AK74" s="27">
        <f>$BF$31+AJ74*$BF$32</f>
        <v>64.159610138530354</v>
      </c>
      <c r="AL74" s="37">
        <f>SUM(AC74:AD74)</f>
        <v>0.79</v>
      </c>
      <c r="AM74" s="38">
        <f>10*AL74/$BI$5</f>
        <v>3.5111111111111111</v>
      </c>
      <c r="AN74" s="39">
        <f>$BI$6+AM74*$BI$7</f>
        <v>67.555555555555557</v>
      </c>
      <c r="AO74" s="49">
        <f>O74/$BL$5</f>
        <v>0.72727272727272718</v>
      </c>
      <c r="AP74" s="50">
        <f>X74/$BL$6</f>
        <v>0.54838709677419362</v>
      </c>
      <c r="AQ74" s="50">
        <f>AA74/$BL$7</f>
        <v>0.64285714285714279</v>
      </c>
      <c r="AR74" s="50">
        <f>N74/$BL$8</f>
        <v>0.92405063291139233</v>
      </c>
      <c r="AS74" s="50">
        <f>AL74</f>
        <v>0.79</v>
      </c>
      <c r="AT74" s="50">
        <f>SUM(AO74:AQ74)</f>
        <v>1.9185169669040636</v>
      </c>
      <c r="AU74" s="50">
        <f>10*(AT74-$BL$12)/$BL$14</f>
        <v>4.9168374586157952</v>
      </c>
      <c r="AV74" s="51">
        <f>$BL$24+AU74*$BL$25</f>
        <v>82.208931105155287</v>
      </c>
      <c r="AW74" s="62">
        <f>AK74*$BO$7</f>
        <v>57.743649124677319</v>
      </c>
      <c r="AX74" s="62">
        <f>AN74*$BO$7</f>
        <v>60.800000000000004</v>
      </c>
      <c r="AY74" s="63">
        <f>AV74*$BO$7</f>
        <v>73.988037994639754</v>
      </c>
    </row>
    <row r="75" spans="1:51" x14ac:dyDescent="0.25">
      <c r="A75" s="3" t="s">
        <v>200</v>
      </c>
      <c r="B75" s="4" t="s">
        <v>242</v>
      </c>
      <c r="C75" s="4" t="s">
        <v>235</v>
      </c>
      <c r="D75" s="4" t="s">
        <v>30</v>
      </c>
      <c r="E75" s="4" t="s">
        <v>174</v>
      </c>
      <c r="F75" s="5" t="s">
        <v>38</v>
      </c>
      <c r="G75" s="12">
        <v>27</v>
      </c>
      <c r="H75" s="13">
        <v>0.26</v>
      </c>
      <c r="I75" s="13">
        <v>0.63</v>
      </c>
      <c r="J75" s="13">
        <v>59</v>
      </c>
      <c r="K75" s="13">
        <v>86</v>
      </c>
      <c r="L75" s="13">
        <v>108</v>
      </c>
      <c r="M75" s="13">
        <v>1.9</v>
      </c>
      <c r="N75" s="13">
        <v>0.63</v>
      </c>
      <c r="O75" s="13">
        <v>0.22</v>
      </c>
      <c r="P75" s="13">
        <v>0.23</v>
      </c>
      <c r="Q75" s="13">
        <v>0.19</v>
      </c>
      <c r="R75" s="13">
        <v>-135</v>
      </c>
      <c r="S75" s="13">
        <v>-29</v>
      </c>
      <c r="T75" s="13">
        <v>-3.5</v>
      </c>
      <c r="U75" s="13">
        <v>7.6</v>
      </c>
      <c r="V75" s="13">
        <v>0.25</v>
      </c>
      <c r="W75" s="13">
        <v>459</v>
      </c>
      <c r="X75" s="13">
        <v>0.27</v>
      </c>
      <c r="Y75" s="13"/>
      <c r="Z75" s="13">
        <v>235</v>
      </c>
      <c r="AA75" s="13">
        <v>0.23</v>
      </c>
      <c r="AB75" s="13"/>
      <c r="AC75" s="13">
        <v>0.48</v>
      </c>
      <c r="AD75" s="14">
        <v>0.16</v>
      </c>
      <c r="AE75" s="25">
        <f>Q75/$BF$5</f>
        <v>0.28358208955223879</v>
      </c>
      <c r="AF75" s="26">
        <f>(R75-$BF$6)/$BF$8</f>
        <v>0.34255599472990778</v>
      </c>
      <c r="AG75" s="25">
        <f>(S75-$BF$9)/$BF$11</f>
        <v>0.49615384615384617</v>
      </c>
      <c r="AH75" s="26">
        <v>0.29411764705882354</v>
      </c>
      <c r="AI75" s="26">
        <f>SUM(AE75:AH75)</f>
        <v>1.4164095774948164</v>
      </c>
      <c r="AJ75" s="26">
        <f>10*(AI75-$BF$15)/$BF$17</f>
        <v>3.4446368392593936</v>
      </c>
      <c r="AK75" s="27">
        <f>$BF$31+AJ75*$BF$32</f>
        <v>73.778547357037581</v>
      </c>
      <c r="AL75" s="37">
        <f>SUM(AC75:AD75)</f>
        <v>0.64</v>
      </c>
      <c r="AM75" s="38">
        <f>10*AL75/$BI$5</f>
        <v>2.8444444444444446</v>
      </c>
      <c r="AN75" s="39">
        <f>$BI$6+AM75*$BI$7</f>
        <v>64.222222222222229</v>
      </c>
      <c r="AO75" s="49">
        <f>O75/$BL$5</f>
        <v>0.66666666666666663</v>
      </c>
      <c r="AP75" s="50">
        <f>X75/$BL$6</f>
        <v>0.87096774193548399</v>
      </c>
      <c r="AQ75" s="50">
        <f>AA75/$BL$7</f>
        <v>0.8214285714285714</v>
      </c>
      <c r="AR75" s="50">
        <f>N75/$BL$8</f>
        <v>0.79746835443037967</v>
      </c>
      <c r="AS75" s="50">
        <f>AL75</f>
        <v>0.64</v>
      </c>
      <c r="AT75" s="50">
        <f>SUM(AO75:AQ75)</f>
        <v>2.3590629800307221</v>
      </c>
      <c r="AU75" s="50">
        <f>10*(AT75-$BL$9)/$BL$11</f>
        <v>7.0596708958945138</v>
      </c>
      <c r="AV75" s="51">
        <f>$BL$24+AU75*$BL$25</f>
        <v>89.708848135630802</v>
      </c>
      <c r="AW75" s="62">
        <f>AK75*$BO$7</f>
        <v>66.400692621333832</v>
      </c>
      <c r="AX75" s="62">
        <f>AN75*$BO$7</f>
        <v>57.800000000000004</v>
      </c>
      <c r="AY75" s="63">
        <f>AV75*$BO$7</f>
        <v>80.737963322067728</v>
      </c>
    </row>
    <row r="76" spans="1:51" x14ac:dyDescent="0.25">
      <c r="A76" s="3" t="s">
        <v>196</v>
      </c>
      <c r="B76" s="4" t="s">
        <v>40</v>
      </c>
      <c r="C76" s="4" t="s">
        <v>235</v>
      </c>
      <c r="D76" s="4" t="s">
        <v>41</v>
      </c>
      <c r="E76" s="4" t="s">
        <v>174</v>
      </c>
      <c r="F76" s="5" t="s">
        <v>56</v>
      </c>
      <c r="G76" s="12">
        <v>18</v>
      </c>
      <c r="H76" s="13">
        <v>0.28000000000000003</v>
      </c>
      <c r="I76" s="13">
        <v>0.5</v>
      </c>
      <c r="J76" s="13">
        <v>40</v>
      </c>
      <c r="K76" s="13">
        <v>60</v>
      </c>
      <c r="L76" s="13">
        <v>88</v>
      </c>
      <c r="M76" s="13">
        <v>2.1</v>
      </c>
      <c r="N76" s="13">
        <v>0.67</v>
      </c>
      <c r="O76" s="13">
        <v>0.21</v>
      </c>
      <c r="P76" s="13">
        <v>0.23</v>
      </c>
      <c r="Q76" s="13">
        <v>0.22</v>
      </c>
      <c r="R76" s="13">
        <v>-49</v>
      </c>
      <c r="S76" s="13">
        <v>-72</v>
      </c>
      <c r="T76" s="13">
        <v>-3.7</v>
      </c>
      <c r="U76" s="13">
        <v>8.4</v>
      </c>
      <c r="V76" s="13">
        <v>0.25</v>
      </c>
      <c r="W76" s="13">
        <v>422</v>
      </c>
      <c r="X76" s="13">
        <v>0.24</v>
      </c>
      <c r="Y76" s="13"/>
      <c r="Z76" s="13">
        <v>236</v>
      </c>
      <c r="AA76" s="13">
        <v>0.23</v>
      </c>
      <c r="AB76" s="13"/>
      <c r="AC76" s="13">
        <v>0.42</v>
      </c>
      <c r="AD76" s="14">
        <v>0.22</v>
      </c>
      <c r="AE76" s="25">
        <f>Q76/$BF$5</f>
        <v>0.32835820895522388</v>
      </c>
      <c r="AF76" s="26">
        <f>(R76-$BF$6)/$BF$8</f>
        <v>0.45586297760210803</v>
      </c>
      <c r="AG76" s="25">
        <f>(S76-$BF$9)/$BF$11</f>
        <v>0.44102564102564101</v>
      </c>
      <c r="AH76" s="26">
        <v>0.28792569659442729</v>
      </c>
      <c r="AI76" s="26">
        <f>SUM(AE76:AH76)</f>
        <v>1.5131725241774001</v>
      </c>
      <c r="AJ76" s="26">
        <f>10*(AI76-$BF$21)/$BF$23</f>
        <v>4.4983426281755641</v>
      </c>
      <c r="AK76" s="27">
        <f>$BF$31+AJ76*$BF$32</f>
        <v>77.993370512702256</v>
      </c>
      <c r="AL76" s="37">
        <f>SUM(AC76:AD76)</f>
        <v>0.64</v>
      </c>
      <c r="AM76" s="38">
        <f>10*AL76/$BI$5</f>
        <v>2.8444444444444446</v>
      </c>
      <c r="AN76" s="39">
        <f>$BI$6+AM76*$BI$7</f>
        <v>64.222222222222229</v>
      </c>
      <c r="AO76" s="49">
        <f>O76/$BL$5</f>
        <v>0.63636363636363635</v>
      </c>
      <c r="AP76" s="50">
        <f>X76/$BL$6</f>
        <v>0.77419354838709675</v>
      </c>
      <c r="AQ76" s="50">
        <f>AA76/$BL$7</f>
        <v>0.8214285714285714</v>
      </c>
      <c r="AR76" s="50">
        <f>N76/$BL$8</f>
        <v>0.84810126582278478</v>
      </c>
      <c r="AS76" s="50">
        <f>AL76</f>
        <v>0.64</v>
      </c>
      <c r="AT76" s="50">
        <f>SUM(AO76:AQ76)</f>
        <v>2.2319857561793048</v>
      </c>
      <c r="AU76" s="50">
        <f>10*(AT76-$BL$15)/$BL$17</f>
        <v>3.2552131389555305</v>
      </c>
      <c r="AV76" s="51">
        <f>$BL$24+AU76*$BL$25</f>
        <v>76.393245986344354</v>
      </c>
      <c r="AW76" s="62">
        <f>AK76*$BO$7</f>
        <v>70.194033461432028</v>
      </c>
      <c r="AX76" s="62">
        <f>AN76*$BO$7</f>
        <v>57.800000000000004</v>
      </c>
      <c r="AY76" s="63">
        <f>AV76*$BO$7</f>
        <v>68.753921387709923</v>
      </c>
    </row>
    <row r="77" spans="1:51" x14ac:dyDescent="0.25">
      <c r="A77" s="3" t="s">
        <v>207</v>
      </c>
      <c r="B77" s="4" t="s">
        <v>237</v>
      </c>
      <c r="C77" s="4" t="s">
        <v>235</v>
      </c>
      <c r="D77" s="4" t="s">
        <v>41</v>
      </c>
      <c r="E77" s="4" t="s">
        <v>174</v>
      </c>
      <c r="F77" s="5" t="s">
        <v>47</v>
      </c>
      <c r="G77" s="12">
        <v>27</v>
      </c>
      <c r="H77" s="13">
        <v>0.26</v>
      </c>
      <c r="I77" s="13">
        <v>0.52</v>
      </c>
      <c r="J77" s="13">
        <v>15</v>
      </c>
      <c r="K77" s="13">
        <v>88</v>
      </c>
      <c r="L77" s="13">
        <v>176</v>
      </c>
      <c r="M77" s="13">
        <v>2.2000000000000002</v>
      </c>
      <c r="N77" s="13">
        <v>0.72</v>
      </c>
      <c r="O77" s="13">
        <v>0.06</v>
      </c>
      <c r="P77" s="13">
        <v>0.23</v>
      </c>
      <c r="Q77" s="13">
        <v>0.26</v>
      </c>
      <c r="R77" s="13">
        <v>-137</v>
      </c>
      <c r="S77" s="13">
        <v>-158</v>
      </c>
      <c r="T77" s="13">
        <v>-4.7</v>
      </c>
      <c r="U77" s="13">
        <v>1</v>
      </c>
      <c r="V77" s="13">
        <v>0.03</v>
      </c>
      <c r="W77" s="13">
        <v>112</v>
      </c>
      <c r="X77" s="13">
        <v>7.0000000000000007E-2</v>
      </c>
      <c r="Y77" s="13"/>
      <c r="Z77" s="13">
        <v>81</v>
      </c>
      <c r="AA77" s="13">
        <v>0.08</v>
      </c>
      <c r="AB77" s="13"/>
      <c r="AC77" s="13">
        <v>1.73</v>
      </c>
      <c r="AD77" s="14">
        <v>0.37</v>
      </c>
      <c r="AE77" s="25">
        <f>Q77/$BF$5</f>
        <v>0.38805970149253732</v>
      </c>
      <c r="AF77" s="26">
        <f>(R77-$BF$6)/$BF$8</f>
        <v>0.33992094861660077</v>
      </c>
      <c r="AG77" s="25">
        <f>(S77-$BF$9)/$BF$11</f>
        <v>0.33076923076923076</v>
      </c>
      <c r="AH77" s="26">
        <v>0.25696594427244585</v>
      </c>
      <c r="AI77" s="26">
        <f>SUM(AE77:AH77)</f>
        <v>1.3157158251508148</v>
      </c>
      <c r="AJ77" s="26">
        <f>10*(AI77-$BF$27)/$BF$29</f>
        <v>2.021645336872151</v>
      </c>
      <c r="AK77" s="27">
        <f>$BF$31+AJ77*$BF$32</f>
        <v>68.086581347488604</v>
      </c>
      <c r="AL77" s="37">
        <f>SUM(AC77:AD77)</f>
        <v>2.1</v>
      </c>
      <c r="AM77" s="38">
        <f>10*AL77/$BI$5</f>
        <v>9.3333333333333339</v>
      </c>
      <c r="AN77" s="39">
        <f>$BI$6+AM77*$BI$7</f>
        <v>96.666666666666671</v>
      </c>
      <c r="AO77" s="49">
        <f>O77/$BL$5</f>
        <v>0.1818181818181818</v>
      </c>
      <c r="AP77" s="50">
        <f>X77/$BL$6</f>
        <v>0.22580645161290325</v>
      </c>
      <c r="AQ77" s="50">
        <f>AA77/$BL$7</f>
        <v>0.2857142857142857</v>
      </c>
      <c r="AR77" s="50">
        <f>N77/$BL$8</f>
        <v>0.91139240506329111</v>
      </c>
      <c r="AS77" s="50">
        <f>AL77</f>
        <v>2.1</v>
      </c>
      <c r="AT77" s="50">
        <f>SUM(AR77:AS77)</f>
        <v>3.0113924050632912</v>
      </c>
      <c r="AU77" s="50">
        <f>10*(AT77-$BL$21)/$BL$23</f>
        <v>8.3502386634844861</v>
      </c>
      <c r="AV77" s="51">
        <f>$BL$24+AU77*$BL$25</f>
        <v>94.225835322195707</v>
      </c>
      <c r="AW77" s="62">
        <f>AK77*$BO$7</f>
        <v>61.277923212739744</v>
      </c>
      <c r="AX77" s="62">
        <f>AN77*$BO$7</f>
        <v>87</v>
      </c>
      <c r="AY77" s="63">
        <f>AV77*$BO$7</f>
        <v>84.803251789976144</v>
      </c>
    </row>
    <row r="78" spans="1:51" x14ac:dyDescent="0.25">
      <c r="A78" s="3" t="s">
        <v>173</v>
      </c>
      <c r="B78" s="4" t="s">
        <v>237</v>
      </c>
      <c r="C78" s="4" t="s">
        <v>235</v>
      </c>
      <c r="D78" s="4" t="s">
        <v>41</v>
      </c>
      <c r="E78" s="4" t="s">
        <v>174</v>
      </c>
      <c r="F78" s="5" t="s">
        <v>32</v>
      </c>
      <c r="G78" s="12">
        <v>27</v>
      </c>
      <c r="H78" s="13">
        <v>0.26</v>
      </c>
      <c r="I78" s="13">
        <v>0.3</v>
      </c>
      <c r="J78" s="13">
        <v>71</v>
      </c>
      <c r="K78" s="13">
        <v>62</v>
      </c>
      <c r="L78" s="13">
        <v>115</v>
      </c>
      <c r="M78" s="13">
        <v>3</v>
      </c>
      <c r="N78" s="13">
        <v>0.7</v>
      </c>
      <c r="O78" s="13">
        <v>0.27</v>
      </c>
      <c r="P78" s="13">
        <v>0.16</v>
      </c>
      <c r="Q78" s="13">
        <v>0.11</v>
      </c>
      <c r="R78" s="13">
        <v>-43</v>
      </c>
      <c r="S78" s="13">
        <v>59</v>
      </c>
      <c r="T78" s="13">
        <v>2.2999999999999998</v>
      </c>
      <c r="U78" s="13">
        <v>9.6</v>
      </c>
      <c r="V78" s="13">
        <v>0.32</v>
      </c>
      <c r="W78" s="13">
        <v>466</v>
      </c>
      <c r="X78" s="13">
        <v>0.28000000000000003</v>
      </c>
      <c r="Y78" s="13"/>
      <c r="Z78" s="13">
        <v>285</v>
      </c>
      <c r="AA78" s="13">
        <v>0.28000000000000003</v>
      </c>
      <c r="AB78" s="13"/>
      <c r="AC78" s="13">
        <v>0.62</v>
      </c>
      <c r="AD78" s="14">
        <v>0.31</v>
      </c>
      <c r="AE78" s="25">
        <f>Q78/$BF$5</f>
        <v>0.16417910447761194</v>
      </c>
      <c r="AF78" s="26">
        <f>(R78-$BF$6)/$BF$8</f>
        <v>0.46376811594202899</v>
      </c>
      <c r="AG78" s="25">
        <f>(S78-$BF$9)/$BF$11</f>
        <v>0.60897435897435892</v>
      </c>
      <c r="AH78" s="26">
        <v>0.47368421052631587</v>
      </c>
      <c r="AI78" s="26">
        <f>SUM(AE78:AH78)</f>
        <v>1.7106057899203158</v>
      </c>
      <c r="AJ78" s="26">
        <f>10*(AI78-$BF$24)/$BF$26</f>
        <v>4.5504740710560414</v>
      </c>
      <c r="AK78" s="27">
        <f>$BF$31+AJ78*$BF$32</f>
        <v>78.201896284224162</v>
      </c>
      <c r="AL78" s="37">
        <f>SUM(AC78:AD78)</f>
        <v>0.92999999999999994</v>
      </c>
      <c r="AM78" s="38">
        <f>10*AL78/$BI$5</f>
        <v>4.1333333333333329</v>
      </c>
      <c r="AN78" s="39">
        <f>$BI$6+AM78*$BI$7</f>
        <v>70.666666666666657</v>
      </c>
      <c r="AO78" s="49">
        <f>O78/$BL$5</f>
        <v>0.81818181818181823</v>
      </c>
      <c r="AP78" s="50">
        <f>X78/$BL$6</f>
        <v>0.90322580645161299</v>
      </c>
      <c r="AQ78" s="50">
        <f>AA78/$BL$7</f>
        <v>1</v>
      </c>
      <c r="AR78" s="50">
        <f>N78/$BL$8</f>
        <v>0.88607594936708856</v>
      </c>
      <c r="AS78" s="50">
        <f>AL78</f>
        <v>0.92999999999999994</v>
      </c>
      <c r="AT78" s="50">
        <f>SUM(AO78:AQ78)</f>
        <v>2.7214076246334313</v>
      </c>
      <c r="AU78" s="50">
        <f>10*(AT78-$BL$18)/$BL$20</f>
        <v>7.4765217391304359</v>
      </c>
      <c r="AV78" s="51">
        <f>$BL$24+AU78*$BL$25</f>
        <v>91.167826086956524</v>
      </c>
      <c r="AW78" s="62">
        <f>AK78*$BO$7</f>
        <v>70.38170665580175</v>
      </c>
      <c r="AX78" s="62">
        <f>AN78*$BO$7</f>
        <v>63.599999999999994</v>
      </c>
      <c r="AY78" s="63">
        <f>AV78*$BO$7</f>
        <v>82.05104347826088</v>
      </c>
    </row>
    <row r="79" spans="1:51" x14ac:dyDescent="0.25">
      <c r="A79" s="3" t="s">
        <v>66</v>
      </c>
      <c r="B79" s="4" t="s">
        <v>40</v>
      </c>
      <c r="C79" s="4" t="s">
        <v>235</v>
      </c>
      <c r="D79" s="4" t="s">
        <v>41</v>
      </c>
      <c r="E79" s="4" t="s">
        <v>67</v>
      </c>
      <c r="F79" s="5" t="s">
        <v>35</v>
      </c>
      <c r="G79" s="12">
        <v>20</v>
      </c>
      <c r="H79" s="13">
        <v>0.45</v>
      </c>
      <c r="I79" s="13">
        <v>0.7</v>
      </c>
      <c r="J79" s="13">
        <v>66</v>
      </c>
      <c r="K79" s="13">
        <v>52</v>
      </c>
      <c r="L79" s="13">
        <v>116</v>
      </c>
      <c r="M79" s="13">
        <v>3.5</v>
      </c>
      <c r="N79" s="13">
        <v>0.69</v>
      </c>
      <c r="O79" s="13">
        <v>0.25</v>
      </c>
      <c r="P79" s="13">
        <v>0.2</v>
      </c>
      <c r="Q79" s="13">
        <v>0.45</v>
      </c>
      <c r="R79" s="13">
        <v>115</v>
      </c>
      <c r="S79" s="13">
        <v>92</v>
      </c>
      <c r="T79" s="13">
        <v>-1.7</v>
      </c>
      <c r="U79" s="13">
        <v>6.3</v>
      </c>
      <c r="V79" s="13">
        <v>0.2</v>
      </c>
      <c r="W79" s="13">
        <v>374</v>
      </c>
      <c r="X79" s="13">
        <v>0.2</v>
      </c>
      <c r="Y79" s="13"/>
      <c r="Z79" s="13">
        <v>232</v>
      </c>
      <c r="AA79" s="13">
        <v>0.21</v>
      </c>
      <c r="AB79" s="13"/>
      <c r="AC79" s="13">
        <v>0.26</v>
      </c>
      <c r="AD79" s="14">
        <v>0.31</v>
      </c>
      <c r="AE79" s="25">
        <f>Q79/$BF$5</f>
        <v>0.67164179104477606</v>
      </c>
      <c r="AF79" s="26">
        <f>(R79-$BF$6)/$BF$8</f>
        <v>0.67193675889328064</v>
      </c>
      <c r="AG79" s="25">
        <f>(S79-$BF$9)/$BF$11</f>
        <v>0.6512820512820513</v>
      </c>
      <c r="AH79" s="26">
        <v>0.34984520123839014</v>
      </c>
      <c r="AI79" s="26">
        <f>SUM(AE79:AH79)</f>
        <v>2.3447058024584981</v>
      </c>
      <c r="AJ79" s="26">
        <f>10*(AI79-$BF$18)/$BF$20</f>
        <v>6.4163971393521289</v>
      </c>
      <c r="AK79" s="27">
        <f>$BF$31+AJ79*$BF$32</f>
        <v>85.665588557408512</v>
      </c>
      <c r="AL79" s="37">
        <f>SUM(AC79:AD79)</f>
        <v>0.57000000000000006</v>
      </c>
      <c r="AM79" s="38">
        <f>10*AL79/$BI$5</f>
        <v>2.5333333333333337</v>
      </c>
      <c r="AN79" s="39">
        <f>$BI$6+AM79*$BI$7</f>
        <v>62.666666666666671</v>
      </c>
      <c r="AO79" s="49">
        <f>O79/$BL$5</f>
        <v>0.75757575757575757</v>
      </c>
      <c r="AP79" s="50">
        <f>X79/$BL$6</f>
        <v>0.64516129032258074</v>
      </c>
      <c r="AQ79" s="50">
        <f>AA79/$BL$7</f>
        <v>0.74999999999999989</v>
      </c>
      <c r="AR79" s="50">
        <f>N79/$BL$8</f>
        <v>0.87341772151898722</v>
      </c>
      <c r="AS79" s="50">
        <f>AL79</f>
        <v>0.57000000000000006</v>
      </c>
      <c r="AT79" s="50">
        <f>SUM(AO79:AQ79)</f>
        <v>2.1527370478983383</v>
      </c>
      <c r="AU79" s="50">
        <f>10*(AT79-$BL$12)/$BL$14</f>
        <v>7.5610909664196768</v>
      </c>
      <c r="AV79" s="51">
        <f>$BL$24+AU79*$BL$25</f>
        <v>91.463818382468872</v>
      </c>
      <c r="AW79" s="62">
        <f>AK79*$BO$7</f>
        <v>77.099029701667661</v>
      </c>
      <c r="AX79" s="62">
        <f>AN79*$BO$7</f>
        <v>56.400000000000006</v>
      </c>
      <c r="AY79" s="63">
        <f>AV79*$BO$7</f>
        <v>82.317436544221991</v>
      </c>
    </row>
    <row r="80" spans="1:51" x14ac:dyDescent="0.25">
      <c r="A80" s="3" t="s">
        <v>99</v>
      </c>
      <c r="B80" s="4" t="s">
        <v>40</v>
      </c>
      <c r="C80" s="4" t="s">
        <v>235</v>
      </c>
      <c r="D80" s="4" t="s">
        <v>41</v>
      </c>
      <c r="E80" s="4" t="s">
        <v>67</v>
      </c>
      <c r="F80" s="5" t="s">
        <v>47</v>
      </c>
      <c r="G80" s="12">
        <v>27</v>
      </c>
      <c r="H80" s="13">
        <v>0.44</v>
      </c>
      <c r="I80" s="13">
        <v>0.56000000000000005</v>
      </c>
      <c r="J80" s="13">
        <v>12</v>
      </c>
      <c r="K80" s="13">
        <v>78</v>
      </c>
      <c r="L80" s="13">
        <v>231</v>
      </c>
      <c r="M80" s="13">
        <v>3.1</v>
      </c>
      <c r="N80" s="13">
        <v>0.68</v>
      </c>
      <c r="O80" s="13">
        <v>0.03</v>
      </c>
      <c r="P80" s="13">
        <v>0.23</v>
      </c>
      <c r="Q80" s="13">
        <v>0.44</v>
      </c>
      <c r="R80" s="13">
        <v>49</v>
      </c>
      <c r="S80" s="13">
        <v>-16</v>
      </c>
      <c r="T80" s="13">
        <v>-1.1000000000000001</v>
      </c>
      <c r="U80" s="13">
        <v>1.3</v>
      </c>
      <c r="V80" s="13">
        <v>0.03</v>
      </c>
      <c r="W80" s="13">
        <v>135</v>
      </c>
      <c r="X80" s="13">
        <v>7.0000000000000007E-2</v>
      </c>
      <c r="Y80" s="13"/>
      <c r="Z80" s="13">
        <v>97</v>
      </c>
      <c r="AA80" s="13">
        <v>0.09</v>
      </c>
      <c r="AB80" s="13"/>
      <c r="AC80" s="13">
        <v>1.28</v>
      </c>
      <c r="AD80" s="14">
        <v>0.37</v>
      </c>
      <c r="AE80" s="25">
        <f>Q80/$BF$5</f>
        <v>0.65671641791044777</v>
      </c>
      <c r="AF80" s="26">
        <f>(R80-$BF$6)/$BF$8</f>
        <v>0.58498023715415015</v>
      </c>
      <c r="AG80" s="25">
        <f>(S80-$BF$9)/$BF$11</f>
        <v>0.51282051282051277</v>
      </c>
      <c r="AH80" s="26">
        <v>0.36842105263157898</v>
      </c>
      <c r="AI80" s="26">
        <f>SUM(AE80:AH80)</f>
        <v>2.1229382205166898</v>
      </c>
      <c r="AJ80" s="26">
        <f>10*(AI80-$BF$27)/$BF$29</f>
        <v>6.2324061167703393</v>
      </c>
      <c r="AK80" s="27">
        <f>$BF$31+AJ80*$BF$32</f>
        <v>84.929624467081354</v>
      </c>
      <c r="AL80" s="37">
        <f>SUM(AC80:AD80)</f>
        <v>1.65</v>
      </c>
      <c r="AM80" s="38">
        <f>10*AL80/$BI$5</f>
        <v>7.333333333333333</v>
      </c>
      <c r="AN80" s="39">
        <f>$BI$6+AM80*$BI$7</f>
        <v>86.666666666666657</v>
      </c>
      <c r="AO80" s="49">
        <f>O80/$BL$5</f>
        <v>9.0909090909090898E-2</v>
      </c>
      <c r="AP80" s="50">
        <f>X80/$BL$6</f>
        <v>0.22580645161290325</v>
      </c>
      <c r="AQ80" s="50">
        <f>AA80/$BL$7</f>
        <v>0.3214285714285714</v>
      </c>
      <c r="AR80" s="50">
        <f>N80/$BL$8</f>
        <v>0.86075949367088611</v>
      </c>
      <c r="AS80" s="50">
        <f>AL80</f>
        <v>1.65</v>
      </c>
      <c r="AT80" s="50">
        <f>SUM(AR80:AS80)</f>
        <v>2.5107594936708861</v>
      </c>
      <c r="AU80" s="50">
        <f>10*(AT80-$BL$21)/$BL$23</f>
        <v>2.4507756563245833</v>
      </c>
      <c r="AV80" s="51">
        <f>$BL$24+AU80*$BL$25</f>
        <v>73.577714797136039</v>
      </c>
      <c r="AW80" s="62">
        <f>AK80*$BO$7</f>
        <v>76.43666202037322</v>
      </c>
      <c r="AX80" s="62">
        <f>AN80*$BO$7</f>
        <v>78</v>
      </c>
      <c r="AY80" s="63">
        <f>AV80*$BO$7</f>
        <v>66.219943317422434</v>
      </c>
    </row>
    <row r="81" spans="1:51" x14ac:dyDescent="0.25">
      <c r="A81" s="3" t="s">
        <v>199</v>
      </c>
      <c r="B81" s="4" t="s">
        <v>40</v>
      </c>
      <c r="C81" s="4" t="s">
        <v>235</v>
      </c>
      <c r="D81" s="4" t="s">
        <v>41</v>
      </c>
      <c r="E81" s="4" t="s">
        <v>67</v>
      </c>
      <c r="F81" s="5" t="s">
        <v>38</v>
      </c>
      <c r="G81" s="12">
        <v>27</v>
      </c>
      <c r="H81" s="13">
        <v>0.44</v>
      </c>
      <c r="I81" s="13">
        <v>0.41</v>
      </c>
      <c r="J81" s="13">
        <v>54</v>
      </c>
      <c r="K81" s="13">
        <v>65</v>
      </c>
      <c r="L81" s="13">
        <v>143</v>
      </c>
      <c r="M81" s="13">
        <v>3</v>
      </c>
      <c r="N81" s="13">
        <v>0.55000000000000004</v>
      </c>
      <c r="O81" s="13">
        <v>0.15</v>
      </c>
      <c r="P81" s="13">
        <v>0.19</v>
      </c>
      <c r="Q81" s="13">
        <v>0.3</v>
      </c>
      <c r="R81" s="13">
        <v>-57</v>
      </c>
      <c r="S81" s="13">
        <v>-121</v>
      </c>
      <c r="T81" s="13">
        <v>-5.0999999999999996</v>
      </c>
      <c r="U81" s="13">
        <v>7.4</v>
      </c>
      <c r="V81" s="13">
        <v>0.23</v>
      </c>
      <c r="W81" s="13">
        <v>400</v>
      </c>
      <c r="X81" s="13">
        <v>0.22</v>
      </c>
      <c r="Y81" s="13"/>
      <c r="Z81" s="13">
        <v>231</v>
      </c>
      <c r="AA81" s="13">
        <v>0.21</v>
      </c>
      <c r="AB81" s="13"/>
      <c r="AC81" s="13">
        <v>0.53</v>
      </c>
      <c r="AD81" s="14">
        <v>0.21</v>
      </c>
      <c r="AE81" s="25">
        <f>Q81/$BF$5</f>
        <v>0.44776119402985071</v>
      </c>
      <c r="AF81" s="26">
        <f>(R81-$BF$6)/$BF$8</f>
        <v>0.44532279314888013</v>
      </c>
      <c r="AG81" s="25">
        <f>(S81-$BF$9)/$BF$11</f>
        <v>0.37820512820512819</v>
      </c>
      <c r="AH81" s="26">
        <v>0.24458204334365327</v>
      </c>
      <c r="AI81" s="26">
        <f>SUM(AE81:AH81)</f>
        <v>1.5158711587275122</v>
      </c>
      <c r="AJ81" s="26">
        <f>10*(AI81-$BF$15)/$BF$17</f>
        <v>3.8267257081289028</v>
      </c>
      <c r="AK81" s="27">
        <f>$BF$31+AJ81*$BF$32</f>
        <v>75.306902832515618</v>
      </c>
      <c r="AL81" s="37">
        <f>SUM(AC81:AD81)</f>
        <v>0.74</v>
      </c>
      <c r="AM81" s="38">
        <f>10*AL81/$BI$5</f>
        <v>3.2888888888888892</v>
      </c>
      <c r="AN81" s="39">
        <f>$BI$6+AM81*$BI$7</f>
        <v>66.444444444444443</v>
      </c>
      <c r="AO81" s="49">
        <f>O81/$BL$5</f>
        <v>0.45454545454545453</v>
      </c>
      <c r="AP81" s="50">
        <f>X81/$BL$6</f>
        <v>0.70967741935483875</v>
      </c>
      <c r="AQ81" s="50">
        <f>AA81/$BL$7</f>
        <v>0.74999999999999989</v>
      </c>
      <c r="AR81" s="50">
        <f>N81/$BL$8</f>
        <v>0.69620253164556967</v>
      </c>
      <c r="AS81" s="50">
        <f>AL81</f>
        <v>0.74</v>
      </c>
      <c r="AT81" s="50">
        <f>SUM(AO81:AQ81)</f>
        <v>1.9142228739002931</v>
      </c>
      <c r="AU81" s="50">
        <f>10*(AT81-$BL$9)/$BL$11</f>
        <v>0</v>
      </c>
      <c r="AV81" s="51">
        <f>$BL$24+AU81*$BL$25</f>
        <v>65</v>
      </c>
      <c r="AW81" s="62">
        <f>AK81*$BO$7</f>
        <v>67.776212549264059</v>
      </c>
      <c r="AX81" s="62">
        <f>AN81*$BO$7</f>
        <v>59.8</v>
      </c>
      <c r="AY81" s="63">
        <f>AV81*$BO$7</f>
        <v>58.5</v>
      </c>
    </row>
    <row r="82" spans="1:51" x14ac:dyDescent="0.25">
      <c r="A82" s="3" t="s">
        <v>137</v>
      </c>
      <c r="B82" s="4" t="s">
        <v>243</v>
      </c>
      <c r="C82" s="4" t="s">
        <v>235</v>
      </c>
      <c r="D82" s="4" t="s">
        <v>41</v>
      </c>
      <c r="E82" s="4" t="s">
        <v>67</v>
      </c>
      <c r="F82" s="5" t="s">
        <v>32</v>
      </c>
      <c r="G82" s="12">
        <v>27</v>
      </c>
      <c r="H82" s="13">
        <v>0.44</v>
      </c>
      <c r="I82" s="13">
        <v>0.44</v>
      </c>
      <c r="J82" s="13">
        <v>100</v>
      </c>
      <c r="K82" s="13">
        <v>61</v>
      </c>
      <c r="L82" s="13">
        <v>152</v>
      </c>
      <c r="M82" s="13">
        <v>4.0999999999999996</v>
      </c>
      <c r="N82" s="13">
        <v>0.71</v>
      </c>
      <c r="O82" s="13">
        <v>0.28000000000000003</v>
      </c>
      <c r="P82" s="13">
        <v>0.18</v>
      </c>
      <c r="Q82" s="13">
        <v>0.52</v>
      </c>
      <c r="R82" s="13">
        <v>69</v>
      </c>
      <c r="S82" s="13">
        <v>-115</v>
      </c>
      <c r="T82" s="13">
        <v>-7.4</v>
      </c>
      <c r="U82" s="13">
        <v>8.6999999999999993</v>
      </c>
      <c r="V82" s="13">
        <v>0.3</v>
      </c>
      <c r="W82" s="13">
        <v>529</v>
      </c>
      <c r="X82" s="13">
        <v>0.28000000000000003</v>
      </c>
      <c r="Y82" s="13"/>
      <c r="Z82" s="13">
        <v>280</v>
      </c>
      <c r="AA82" s="13">
        <v>0.26</v>
      </c>
      <c r="AB82" s="13"/>
      <c r="AC82" s="13">
        <v>0.52</v>
      </c>
      <c r="AD82" s="14">
        <v>0.33</v>
      </c>
      <c r="AE82" s="25">
        <f>Q82/$BF$5</f>
        <v>0.77611940298507465</v>
      </c>
      <c r="AF82" s="26">
        <f>(R82-$BF$6)/$BF$8</f>
        <v>0.61133069828721998</v>
      </c>
      <c r="AG82" s="25">
        <f>(S82-$BF$9)/$BF$11</f>
        <v>0.38589743589743591</v>
      </c>
      <c r="AH82" s="26">
        <v>0.17337461300309598</v>
      </c>
      <c r="AI82" s="26">
        <f>SUM(AE82:AH82)</f>
        <v>1.9467221501728265</v>
      </c>
      <c r="AJ82" s="26">
        <f>10*(AI82-$BF$24)/$BF$26</f>
        <v>5.2828568267314555</v>
      </c>
      <c r="AK82" s="27">
        <f>$BF$31+AJ82*$BF$32</f>
        <v>81.131427306925815</v>
      </c>
      <c r="AL82" s="37">
        <f>SUM(AC82:AD82)</f>
        <v>0.85000000000000009</v>
      </c>
      <c r="AM82" s="38">
        <f>10*AL82/$BI$5</f>
        <v>3.7777777777777777</v>
      </c>
      <c r="AN82" s="39">
        <f>$BI$6+AM82*$BI$7</f>
        <v>68.888888888888886</v>
      </c>
      <c r="AO82" s="49">
        <f>O82/$BL$5</f>
        <v>0.84848484848484851</v>
      </c>
      <c r="AP82" s="50">
        <f>X82/$BL$6</f>
        <v>0.90322580645161299</v>
      </c>
      <c r="AQ82" s="50">
        <f>AA82/$BL$7</f>
        <v>0.92857142857142849</v>
      </c>
      <c r="AR82" s="50">
        <f>N82/$BL$8</f>
        <v>0.89873417721518978</v>
      </c>
      <c r="AS82" s="50">
        <f>AL82</f>
        <v>0.85000000000000009</v>
      </c>
      <c r="AT82" s="50">
        <f>SUM(AO82:AQ82)</f>
        <v>2.68028208350789</v>
      </c>
      <c r="AU82" s="50">
        <f>10*(AT82-$BL$18)/$BL$20</f>
        <v>6.7936231884057952</v>
      </c>
      <c r="AV82" s="51">
        <f>$BL$24+AU82*$BL$25</f>
        <v>88.777681159420283</v>
      </c>
      <c r="AW82" s="62">
        <f>AK82*$BO$7</f>
        <v>73.018284576233242</v>
      </c>
      <c r="AX82" s="62">
        <f>AN82*$BO$7</f>
        <v>62</v>
      </c>
      <c r="AY82" s="63">
        <f>AV82*$BO$7</f>
        <v>79.89991304347825</v>
      </c>
    </row>
    <row r="83" spans="1:51" x14ac:dyDescent="0.25">
      <c r="A83" s="3" t="s">
        <v>219</v>
      </c>
      <c r="B83" s="4" t="s">
        <v>40</v>
      </c>
      <c r="C83" s="4" t="s">
        <v>235</v>
      </c>
      <c r="D83" s="4" t="s">
        <v>41</v>
      </c>
      <c r="E83" s="4" t="s">
        <v>67</v>
      </c>
      <c r="F83" s="5" t="s">
        <v>56</v>
      </c>
      <c r="G83" s="12">
        <v>24</v>
      </c>
      <c r="H83" s="13">
        <v>0.42</v>
      </c>
      <c r="I83" s="13">
        <v>0.5</v>
      </c>
      <c r="J83" s="13">
        <v>87</v>
      </c>
      <c r="K83" s="13">
        <v>65</v>
      </c>
      <c r="L83" s="13">
        <v>86</v>
      </c>
      <c r="M83" s="13">
        <v>2.7</v>
      </c>
      <c r="N83" s="13">
        <v>0.56000000000000005</v>
      </c>
      <c r="O83" s="13">
        <v>0.28000000000000003</v>
      </c>
      <c r="P83" s="13">
        <v>0.21</v>
      </c>
      <c r="Q83" s="13">
        <v>0.13</v>
      </c>
      <c r="R83" s="13">
        <v>-196</v>
      </c>
      <c r="S83" s="13">
        <v>-140</v>
      </c>
      <c r="T83" s="13">
        <v>-6.3</v>
      </c>
      <c r="U83" s="13">
        <v>8.1</v>
      </c>
      <c r="V83" s="13">
        <v>0.24</v>
      </c>
      <c r="W83" s="13">
        <v>393</v>
      </c>
      <c r="X83" s="13">
        <v>0.22</v>
      </c>
      <c r="Y83" s="13"/>
      <c r="Z83" s="13">
        <v>254</v>
      </c>
      <c r="AA83" s="13">
        <v>0.23</v>
      </c>
      <c r="AB83" s="13"/>
      <c r="AC83" s="13">
        <v>0.43</v>
      </c>
      <c r="AD83" s="14">
        <v>0.2</v>
      </c>
      <c r="AE83" s="25">
        <f>Q83/$BF$5</f>
        <v>0.19402985074626866</v>
      </c>
      <c r="AF83" s="26">
        <f>(R83-$BF$6)/$BF$8</f>
        <v>0.2621870882740448</v>
      </c>
      <c r="AG83" s="25">
        <f>(S83-$BF$9)/$BF$11</f>
        <v>0.35384615384615387</v>
      </c>
      <c r="AH83" s="26">
        <v>0.20743034055727558</v>
      </c>
      <c r="AI83" s="26">
        <f>SUM(AE83:AH83)</f>
        <v>1.0174934334237429</v>
      </c>
      <c r="AJ83" s="26">
        <f>10*(AI83-$BF$21)/$BF$23</f>
        <v>1.8899346281473313</v>
      </c>
      <c r="AK83" s="27">
        <f>$BF$31+AJ83*$BF$32</f>
        <v>67.55973851258932</v>
      </c>
      <c r="AL83" s="37">
        <f>SUM(AC83:AD83)</f>
        <v>0.63</v>
      </c>
      <c r="AM83" s="38">
        <f>10*AL83/$BI$5</f>
        <v>2.8</v>
      </c>
      <c r="AN83" s="39">
        <f>$BI$6+AM83*$BI$7</f>
        <v>64</v>
      </c>
      <c r="AO83" s="49">
        <f>O83/$BL$5</f>
        <v>0.84848484848484851</v>
      </c>
      <c r="AP83" s="50">
        <f>X83/$BL$6</f>
        <v>0.70967741935483875</v>
      </c>
      <c r="AQ83" s="50">
        <f>AA83/$BL$7</f>
        <v>0.8214285714285714</v>
      </c>
      <c r="AR83" s="50">
        <f>N83/$BL$8</f>
        <v>0.70886075949367089</v>
      </c>
      <c r="AS83" s="50">
        <f>AL83</f>
        <v>0.63</v>
      </c>
      <c r="AT83" s="50">
        <f>SUM(AO83:AQ83)</f>
        <v>2.3795908392682588</v>
      </c>
      <c r="AU83" s="50">
        <f>10*(AT83-$BL$15)/$BL$17</f>
        <v>5.2057575198376105</v>
      </c>
      <c r="AV83" s="51">
        <f>$BL$24+AU83*$BL$25</f>
        <v>83.220151319431636</v>
      </c>
      <c r="AW83" s="62">
        <f>AK83*$BO$7</f>
        <v>60.803764661330391</v>
      </c>
      <c r="AX83" s="62">
        <f>AN83*$BO$7</f>
        <v>57.6</v>
      </c>
      <c r="AY83" s="63">
        <f>AV83*$BO$7</f>
        <v>74.898136187488475</v>
      </c>
    </row>
    <row r="84" spans="1:51" x14ac:dyDescent="0.25">
      <c r="A84" s="3" t="s">
        <v>217</v>
      </c>
      <c r="B84" s="4" t="s">
        <v>40</v>
      </c>
      <c r="C84" s="4" t="s">
        <v>235</v>
      </c>
      <c r="D84" s="4" t="s">
        <v>41</v>
      </c>
      <c r="E84" s="4" t="s">
        <v>51</v>
      </c>
      <c r="F84" s="5" t="s">
        <v>32</v>
      </c>
      <c r="G84" s="12">
        <v>27</v>
      </c>
      <c r="H84" s="13">
        <v>0.67</v>
      </c>
      <c r="I84" s="13">
        <v>0.48</v>
      </c>
      <c r="J84" s="13">
        <v>111</v>
      </c>
      <c r="K84" s="13">
        <v>56</v>
      </c>
      <c r="L84" s="13">
        <v>137</v>
      </c>
      <c r="M84" s="13">
        <v>4.4000000000000004</v>
      </c>
      <c r="N84" s="13">
        <v>0.63</v>
      </c>
      <c r="O84" s="13">
        <v>0.28000000000000003</v>
      </c>
      <c r="P84" s="13">
        <v>0.17</v>
      </c>
      <c r="Q84" s="13">
        <v>0.19</v>
      </c>
      <c r="R84" s="13">
        <v>-123</v>
      </c>
      <c r="S84" s="13">
        <v>-112</v>
      </c>
      <c r="T84" s="13">
        <v>-9.9</v>
      </c>
      <c r="U84" s="13">
        <v>9.1</v>
      </c>
      <c r="V84" s="13">
        <v>0.3</v>
      </c>
      <c r="W84" s="13">
        <v>556</v>
      </c>
      <c r="X84" s="13">
        <v>0.28000000000000003</v>
      </c>
      <c r="Y84" s="13"/>
      <c r="Z84" s="13">
        <v>307</v>
      </c>
      <c r="AA84" s="13">
        <v>0.26</v>
      </c>
      <c r="AB84" s="13"/>
      <c r="AC84" s="13">
        <v>0.63</v>
      </c>
      <c r="AD84" s="14">
        <v>0.42</v>
      </c>
      <c r="AE84" s="25">
        <f>Q84/$BF$5</f>
        <v>0.28358208955223879</v>
      </c>
      <c r="AF84" s="26">
        <f>(R84-$BF$6)/$BF$8</f>
        <v>0.35836627140974969</v>
      </c>
      <c r="AG84" s="25">
        <f>(S84-$BF$9)/$BF$11</f>
        <v>0.38974358974358975</v>
      </c>
      <c r="AH84" s="26">
        <v>9.5975232198142413E-2</v>
      </c>
      <c r="AI84" s="26">
        <f>SUM(AE84:AH84)</f>
        <v>1.1276671829037206</v>
      </c>
      <c r="AJ84" s="26">
        <f>10*(AI84-$BF$24)/$BF$26</f>
        <v>2.7423224337030718</v>
      </c>
      <c r="AK84" s="27">
        <f>$BF$31+AJ84*$BF$32</f>
        <v>70.969289734812293</v>
      </c>
      <c r="AL84" s="37">
        <f>SUM(AC84:AD84)</f>
        <v>1.05</v>
      </c>
      <c r="AM84" s="38">
        <f>10*AL84/$BI$5</f>
        <v>4.666666666666667</v>
      </c>
      <c r="AN84" s="39">
        <f>$BI$6+AM84*$BI$7</f>
        <v>73.333333333333343</v>
      </c>
      <c r="AO84" s="49">
        <f>O84/$BL$5</f>
        <v>0.84848484848484851</v>
      </c>
      <c r="AP84" s="50">
        <f>X84/$BL$6</f>
        <v>0.90322580645161299</v>
      </c>
      <c r="AQ84" s="50">
        <f>AA84/$BL$7</f>
        <v>0.92857142857142849</v>
      </c>
      <c r="AR84" s="50">
        <f>N84/$BL$8</f>
        <v>0.79746835443037967</v>
      </c>
      <c r="AS84" s="50">
        <f>AL84</f>
        <v>1.05</v>
      </c>
      <c r="AT84" s="50">
        <f>SUM(AO84:AQ84)</f>
        <v>2.68028208350789</v>
      </c>
      <c r="AU84" s="50">
        <f>10*(AT84-$BL$18)/$BL$20</f>
        <v>6.7936231884057952</v>
      </c>
      <c r="AV84" s="51">
        <f>$BL$24+AU84*$BL$25</f>
        <v>88.777681159420283</v>
      </c>
      <c r="AW84" s="62">
        <f>AK84*$BO$7</f>
        <v>63.872360761331066</v>
      </c>
      <c r="AX84" s="62">
        <f>AN84*$BO$7</f>
        <v>66.000000000000014</v>
      </c>
      <c r="AY84" s="63">
        <f>AV84*$BO$7</f>
        <v>79.89991304347825</v>
      </c>
    </row>
    <row r="85" spans="1:51" x14ac:dyDescent="0.25">
      <c r="A85" s="3" t="s">
        <v>70</v>
      </c>
      <c r="B85" s="4" t="s">
        <v>238</v>
      </c>
      <c r="C85" s="4" t="s">
        <v>235</v>
      </c>
      <c r="D85" s="4" t="s">
        <v>30</v>
      </c>
      <c r="E85" s="4" t="s">
        <v>51</v>
      </c>
      <c r="F85" s="5" t="s">
        <v>47</v>
      </c>
      <c r="G85" s="12">
        <v>27</v>
      </c>
      <c r="H85" s="13">
        <v>0.67</v>
      </c>
      <c r="I85" s="13">
        <v>0.56000000000000005</v>
      </c>
      <c r="J85" s="13">
        <v>22</v>
      </c>
      <c r="K85" s="13">
        <v>55</v>
      </c>
      <c r="L85" s="13">
        <v>235</v>
      </c>
      <c r="M85" s="13">
        <v>4.7</v>
      </c>
      <c r="N85" s="13">
        <v>0.65</v>
      </c>
      <c r="O85" s="13">
        <v>0.06</v>
      </c>
      <c r="P85" s="13">
        <v>0.17</v>
      </c>
      <c r="Q85" s="13">
        <v>0.15</v>
      </c>
      <c r="R85" s="13">
        <v>143</v>
      </c>
      <c r="S85" s="13">
        <v>218</v>
      </c>
      <c r="T85" s="13">
        <v>5.5</v>
      </c>
      <c r="U85" s="13">
        <v>1.4</v>
      </c>
      <c r="V85" s="13">
        <v>0.04</v>
      </c>
      <c r="W85" s="13">
        <v>138</v>
      </c>
      <c r="X85" s="13">
        <v>7.0000000000000007E-2</v>
      </c>
      <c r="Y85" s="13"/>
      <c r="Z85" s="13">
        <v>105</v>
      </c>
      <c r="AA85" s="13">
        <v>0.09</v>
      </c>
      <c r="AB85" s="13"/>
      <c r="AC85" s="13">
        <v>1.62</v>
      </c>
      <c r="AD85" s="14">
        <v>0.33</v>
      </c>
      <c r="AE85" s="25">
        <f>Q85/$BF$5</f>
        <v>0.22388059701492535</v>
      </c>
      <c r="AF85" s="26">
        <f>(R85-$BF$6)/$BF$8</f>
        <v>0.70882740447957837</v>
      </c>
      <c r="AG85" s="25">
        <f>(S85-$BF$9)/$BF$11</f>
        <v>0.81282051282051282</v>
      </c>
      <c r="AH85" s="26">
        <v>0.57275541795665641</v>
      </c>
      <c r="AI85" s="26">
        <f>SUM(AE85:AH85)</f>
        <v>2.3182839322716728</v>
      </c>
      <c r="AJ85" s="26">
        <f>10*(AI85-$BF$27)/$BF$29</f>
        <v>7.2513992298223569</v>
      </c>
      <c r="AK85" s="27">
        <f>$BF$31+AJ85*$BF$32</f>
        <v>89.005596919289431</v>
      </c>
      <c r="AL85" s="37">
        <f>SUM(AC85:AD85)</f>
        <v>1.9500000000000002</v>
      </c>
      <c r="AM85" s="38">
        <f>10*AL85/$BI$5</f>
        <v>8.6666666666666661</v>
      </c>
      <c r="AN85" s="39">
        <f>$BI$6+AM85*$BI$7</f>
        <v>93.333333333333329</v>
      </c>
      <c r="AO85" s="49">
        <f>O85/$BL$5</f>
        <v>0.1818181818181818</v>
      </c>
      <c r="AP85" s="50">
        <f>X85/$BL$6</f>
        <v>0.22580645161290325</v>
      </c>
      <c r="AQ85" s="50">
        <f>AA85/$BL$7</f>
        <v>0.3214285714285714</v>
      </c>
      <c r="AR85" s="50">
        <f>N85/$BL$8</f>
        <v>0.82278481012658222</v>
      </c>
      <c r="AS85" s="50">
        <f>AL85</f>
        <v>1.9500000000000002</v>
      </c>
      <c r="AT85" s="50">
        <f>SUM(AR85:AS85)</f>
        <v>2.7727848101265824</v>
      </c>
      <c r="AU85" s="50">
        <f>10*(AT85-$BL$21)/$BL$23</f>
        <v>5.538484486873509</v>
      </c>
      <c r="AV85" s="51">
        <f>$BL$24+AU85*$BL$25</f>
        <v>84.384695704057279</v>
      </c>
      <c r="AW85" s="62">
        <f>AK85*$BO$7</f>
        <v>80.105037227360484</v>
      </c>
      <c r="AX85" s="62">
        <f>AN85*$BO$7</f>
        <v>84</v>
      </c>
      <c r="AY85" s="63">
        <f>AV85*$BO$7</f>
        <v>75.94622613365155</v>
      </c>
    </row>
    <row r="86" spans="1:51" x14ac:dyDescent="0.25">
      <c r="A86" s="3" t="s">
        <v>50</v>
      </c>
      <c r="B86" s="4" t="s">
        <v>238</v>
      </c>
      <c r="C86" s="4" t="s">
        <v>235</v>
      </c>
      <c r="D86" s="4" t="s">
        <v>41</v>
      </c>
      <c r="E86" s="4" t="s">
        <v>51</v>
      </c>
      <c r="F86" s="5" t="s">
        <v>38</v>
      </c>
      <c r="G86" s="12">
        <v>27</v>
      </c>
      <c r="H86" s="13">
        <v>0.67</v>
      </c>
      <c r="I86" s="13">
        <v>0.48</v>
      </c>
      <c r="J86" s="13">
        <v>85</v>
      </c>
      <c r="K86" s="13">
        <v>79</v>
      </c>
      <c r="L86" s="13">
        <v>176</v>
      </c>
      <c r="M86" s="13">
        <v>3.3</v>
      </c>
      <c r="N86" s="13">
        <v>0.66</v>
      </c>
      <c r="O86" s="13">
        <v>0.22</v>
      </c>
      <c r="P86" s="13">
        <v>0.24</v>
      </c>
      <c r="Q86" s="13">
        <v>0.3</v>
      </c>
      <c r="R86" s="13">
        <v>254</v>
      </c>
      <c r="S86" s="13">
        <v>202</v>
      </c>
      <c r="T86" s="13">
        <v>5.6</v>
      </c>
      <c r="U86" s="13">
        <v>7.1</v>
      </c>
      <c r="V86" s="13">
        <v>0.2</v>
      </c>
      <c r="W86" s="13">
        <v>444</v>
      </c>
      <c r="X86" s="13">
        <v>0.22</v>
      </c>
      <c r="Y86" s="13"/>
      <c r="Z86" s="13">
        <v>243</v>
      </c>
      <c r="AA86" s="13">
        <v>0.21</v>
      </c>
      <c r="AB86" s="13"/>
      <c r="AC86" s="13">
        <v>0.45</v>
      </c>
      <c r="AD86" s="14">
        <v>0.19</v>
      </c>
      <c r="AE86" s="25">
        <f>Q86/$BF$5</f>
        <v>0.44776119402985071</v>
      </c>
      <c r="AF86" s="26">
        <f>(R86-$BF$6)/$BF$8</f>
        <v>0.85507246376811596</v>
      </c>
      <c r="AG86" s="25">
        <f>(S86-$BF$9)/$BF$11</f>
        <v>0.79230769230769227</v>
      </c>
      <c r="AH86" s="26">
        <v>0.57585139318885459</v>
      </c>
      <c r="AI86" s="26">
        <f>SUM(AE86:AH86)</f>
        <v>2.6709927432945135</v>
      </c>
      <c r="AJ86" s="26">
        <f>10*(AI86-$BF$15)/$BF$17</f>
        <v>8.2642089472237785</v>
      </c>
      <c r="AK86" s="27">
        <f>$BF$31+AJ86*$BF$32</f>
        <v>93.056835788895114</v>
      </c>
      <c r="AL86" s="37">
        <f>SUM(AC86:AD86)</f>
        <v>0.64</v>
      </c>
      <c r="AM86" s="38">
        <f>10*AL86/$BI$5</f>
        <v>2.8444444444444446</v>
      </c>
      <c r="AN86" s="39">
        <f>$BI$6+AM86*$BI$7</f>
        <v>64.222222222222229</v>
      </c>
      <c r="AO86" s="49">
        <f>O86/$BL$5</f>
        <v>0.66666666666666663</v>
      </c>
      <c r="AP86" s="50">
        <f>X86/$BL$6</f>
        <v>0.70967741935483875</v>
      </c>
      <c r="AQ86" s="50">
        <f>AA86/$BL$7</f>
        <v>0.74999999999999989</v>
      </c>
      <c r="AR86" s="50">
        <f>N86/$BL$8</f>
        <v>0.83544303797468356</v>
      </c>
      <c r="AS86" s="50">
        <f>AL86</f>
        <v>0.64</v>
      </c>
      <c r="AT86" s="50">
        <f>SUM(AO86:AQ86)</f>
        <v>2.1263440860215055</v>
      </c>
      <c r="AU86" s="50">
        <f>10*(AT86-$BL$9)/$BL$11</f>
        <v>3.3663914898332354</v>
      </c>
      <c r="AV86" s="51">
        <f>$BL$24+AU86*$BL$25</f>
        <v>76.782370214416318</v>
      </c>
      <c r="AW86" s="62">
        <f>AK86*$BO$7</f>
        <v>83.7511522100056</v>
      </c>
      <c r="AX86" s="62">
        <f>AN86*$BO$7</f>
        <v>57.800000000000004</v>
      </c>
      <c r="AY86" s="63">
        <f>AV86*$BO$7</f>
        <v>69.104133192974686</v>
      </c>
    </row>
    <row r="87" spans="1:51" x14ac:dyDescent="0.25">
      <c r="A87" s="3" t="s">
        <v>88</v>
      </c>
      <c r="B87" s="4" t="s">
        <v>244</v>
      </c>
      <c r="C87" s="4" t="s">
        <v>235</v>
      </c>
      <c r="D87" s="4" t="s">
        <v>30</v>
      </c>
      <c r="E87" s="4" t="s">
        <v>51</v>
      </c>
      <c r="F87" s="5" t="s">
        <v>56</v>
      </c>
      <c r="G87" s="12">
        <v>27</v>
      </c>
      <c r="H87" s="13">
        <v>0.67</v>
      </c>
      <c r="I87" s="13">
        <v>0.48</v>
      </c>
      <c r="J87" s="13">
        <v>102</v>
      </c>
      <c r="K87" s="13">
        <v>69</v>
      </c>
      <c r="L87" s="13">
        <v>145</v>
      </c>
      <c r="M87" s="13">
        <v>3.6</v>
      </c>
      <c r="N87" s="13">
        <v>0.62</v>
      </c>
      <c r="O87" s="13">
        <v>0.26</v>
      </c>
      <c r="P87" s="13">
        <v>0.21</v>
      </c>
      <c r="Q87" s="13">
        <v>0.19</v>
      </c>
      <c r="R87" s="13">
        <v>304</v>
      </c>
      <c r="S87" s="13">
        <v>-33</v>
      </c>
      <c r="T87" s="13">
        <v>3.3</v>
      </c>
      <c r="U87" s="13">
        <v>9</v>
      </c>
      <c r="V87" s="13">
        <v>0.28000000000000003</v>
      </c>
      <c r="W87" s="13">
        <v>518</v>
      </c>
      <c r="X87" s="13">
        <v>0.26</v>
      </c>
      <c r="Y87" s="13"/>
      <c r="Z87" s="13">
        <v>306</v>
      </c>
      <c r="AA87" s="13">
        <v>0.26</v>
      </c>
      <c r="AB87" s="13"/>
      <c r="AC87" s="13">
        <v>0.49</v>
      </c>
      <c r="AD87" s="14">
        <v>0.2</v>
      </c>
      <c r="AE87" s="25">
        <f>Q87/$BF$5</f>
        <v>0.28358208955223879</v>
      </c>
      <c r="AF87" s="26">
        <f>(R87-$BF$6)/$BF$8</f>
        <v>0.92094861660079053</v>
      </c>
      <c r="AG87" s="25">
        <f>(S87-$BF$9)/$BF$11</f>
        <v>0.491025641025641</v>
      </c>
      <c r="AH87" s="26">
        <v>0.50464396284829727</v>
      </c>
      <c r="AI87" s="26">
        <f>SUM(AE87:AH87)</f>
        <v>2.2002003100269674</v>
      </c>
      <c r="AJ87" s="26">
        <f>10*(AI87-$BF$21)/$BF$23</f>
        <v>8.1136832916822037</v>
      </c>
      <c r="AK87" s="27">
        <f>$BF$31+AJ87*$BF$32</f>
        <v>92.454733166728815</v>
      </c>
      <c r="AL87" s="37">
        <f>SUM(AC87:AD87)</f>
        <v>0.69</v>
      </c>
      <c r="AM87" s="38">
        <f>10*AL87/$BI$5</f>
        <v>3.0666666666666664</v>
      </c>
      <c r="AN87" s="39">
        <f>$BI$6+AM87*$BI$7</f>
        <v>65.333333333333329</v>
      </c>
      <c r="AO87" s="49">
        <f>O87/$BL$5</f>
        <v>0.78787878787878785</v>
      </c>
      <c r="AP87" s="50">
        <f>X87/$BL$6</f>
        <v>0.83870967741935487</v>
      </c>
      <c r="AQ87" s="50">
        <f>AA87/$BL$7</f>
        <v>0.92857142857142849</v>
      </c>
      <c r="AR87" s="50">
        <f>N87/$BL$8</f>
        <v>0.78481012658227844</v>
      </c>
      <c r="AS87" s="50">
        <f>AL87</f>
        <v>0.69</v>
      </c>
      <c r="AT87" s="50">
        <f>SUM(AO87:AQ87)</f>
        <v>2.555159893869571</v>
      </c>
      <c r="AU87" s="50">
        <f>10*(AT87-$BL$15)/$BL$17</f>
        <v>7.5258350249123422</v>
      </c>
      <c r="AV87" s="51">
        <f>$BL$24+AU87*$BL$25</f>
        <v>91.340422587193203</v>
      </c>
      <c r="AW87" s="62">
        <f>AK87*$BO$7</f>
        <v>83.209259850055929</v>
      </c>
      <c r="AX87" s="62">
        <f>AN87*$BO$7</f>
        <v>58.8</v>
      </c>
      <c r="AY87" s="63">
        <f>AV87*$BO$7</f>
        <v>82.206380328473884</v>
      </c>
    </row>
    <row r="88" spans="1:51" x14ac:dyDescent="0.25">
      <c r="A88" s="3" t="s">
        <v>92</v>
      </c>
      <c r="B88" s="4" t="s">
        <v>240</v>
      </c>
      <c r="C88" s="4" t="s">
        <v>235</v>
      </c>
      <c r="D88" s="4" t="s">
        <v>41</v>
      </c>
      <c r="E88" s="4" t="s">
        <v>51</v>
      </c>
      <c r="F88" s="5" t="s">
        <v>35</v>
      </c>
      <c r="G88" s="12">
        <v>23</v>
      </c>
      <c r="H88" s="13">
        <v>0.61</v>
      </c>
      <c r="I88" s="13">
        <v>0.43</v>
      </c>
      <c r="J88" s="13">
        <v>59</v>
      </c>
      <c r="K88" s="13">
        <v>68</v>
      </c>
      <c r="L88" s="13">
        <v>147</v>
      </c>
      <c r="M88" s="13">
        <v>3</v>
      </c>
      <c r="N88" s="13">
        <v>0.62</v>
      </c>
      <c r="O88" s="13">
        <v>0.18</v>
      </c>
      <c r="P88" s="13">
        <v>0.23</v>
      </c>
      <c r="Q88" s="13">
        <v>0.3</v>
      </c>
      <c r="R88" s="13">
        <v>124</v>
      </c>
      <c r="S88" s="13">
        <v>83</v>
      </c>
      <c r="T88" s="13">
        <v>1.1000000000000001</v>
      </c>
      <c r="U88" s="13">
        <v>5.8</v>
      </c>
      <c r="V88" s="13">
        <v>0.16</v>
      </c>
      <c r="W88" s="13">
        <v>349</v>
      </c>
      <c r="X88" s="13">
        <v>0.17</v>
      </c>
      <c r="Y88" s="13"/>
      <c r="Z88" s="13">
        <v>209</v>
      </c>
      <c r="AA88" s="13">
        <v>0.18</v>
      </c>
      <c r="AB88" s="13"/>
      <c r="AC88" s="13">
        <v>0.35</v>
      </c>
      <c r="AD88" s="14">
        <v>0.4</v>
      </c>
      <c r="AE88" s="25">
        <f>Q88/$BF$5</f>
        <v>0.44776119402985071</v>
      </c>
      <c r="AF88" s="26">
        <f>(R88-$BF$6)/$BF$8</f>
        <v>0.6837944664031621</v>
      </c>
      <c r="AG88" s="25">
        <f>(S88-$BF$9)/$BF$11</f>
        <v>0.63974358974358969</v>
      </c>
      <c r="AH88" s="26">
        <v>0.43653250773993812</v>
      </c>
      <c r="AI88" s="26">
        <f>SUM(AE88:AH88)</f>
        <v>2.2078317579165407</v>
      </c>
      <c r="AJ88" s="26">
        <f>10*(AI88-$BF$18)/$BF$20</f>
        <v>5.8116909534038514</v>
      </c>
      <c r="AK88" s="27">
        <f>$BF$31+AJ88*$BF$32</f>
        <v>83.246763813615402</v>
      </c>
      <c r="AL88" s="37">
        <f>SUM(AC88:AD88)</f>
        <v>0.75</v>
      </c>
      <c r="AM88" s="38">
        <f>10*AL88/$BI$5</f>
        <v>3.3333333333333335</v>
      </c>
      <c r="AN88" s="39">
        <f>$BI$6+AM88*$BI$7</f>
        <v>66.666666666666671</v>
      </c>
      <c r="AO88" s="49">
        <f>O88/$BL$5</f>
        <v>0.54545454545454541</v>
      </c>
      <c r="AP88" s="50">
        <f>X88/$BL$6</f>
        <v>0.54838709677419362</v>
      </c>
      <c r="AQ88" s="50">
        <f>AA88/$BL$7</f>
        <v>0.64285714285714279</v>
      </c>
      <c r="AR88" s="50">
        <f>N88/$BL$8</f>
        <v>0.78481012658227844</v>
      </c>
      <c r="AS88" s="50">
        <f>AL88</f>
        <v>0.75</v>
      </c>
      <c r="AT88" s="50">
        <f>SUM(AO88:AQ88)</f>
        <v>1.7366987850858817</v>
      </c>
      <c r="AU88" s="50">
        <f>10*(AT88-$BL$12)/$BL$14</f>
        <v>2.8641809869147066</v>
      </c>
      <c r="AV88" s="51">
        <f>$BL$24+AU88*$BL$25</f>
        <v>75.024633454201478</v>
      </c>
      <c r="AW88" s="62">
        <f>AK88*$BO$7</f>
        <v>74.922087432253861</v>
      </c>
      <c r="AX88" s="62">
        <f>AN88*$BO$7</f>
        <v>60.000000000000007</v>
      </c>
      <c r="AY88" s="63">
        <f>AV88*$BO$7</f>
        <v>67.522170108781339</v>
      </c>
    </row>
    <row r="89" spans="1:51" x14ac:dyDescent="0.25">
      <c r="A89" s="3" t="s">
        <v>114</v>
      </c>
      <c r="B89" s="4" t="s">
        <v>237</v>
      </c>
      <c r="C89" s="4" t="s">
        <v>235</v>
      </c>
      <c r="D89" s="4" t="s">
        <v>41</v>
      </c>
      <c r="E89" s="4" t="s">
        <v>58</v>
      </c>
      <c r="F89" s="5" t="s">
        <v>47</v>
      </c>
      <c r="G89" s="12">
        <v>13</v>
      </c>
      <c r="H89" s="13">
        <v>0.38</v>
      </c>
      <c r="I89" s="13">
        <v>0.54</v>
      </c>
      <c r="J89" s="13">
        <v>14</v>
      </c>
      <c r="K89" s="13">
        <v>52</v>
      </c>
      <c r="L89" s="13">
        <v>96</v>
      </c>
      <c r="M89" s="13">
        <v>2.1</v>
      </c>
      <c r="N89" s="13">
        <v>0.68</v>
      </c>
      <c r="O89" s="13">
        <v>0.09</v>
      </c>
      <c r="P89" s="13">
        <v>0.26</v>
      </c>
      <c r="Q89" s="13">
        <v>0.38</v>
      </c>
      <c r="R89" s="13">
        <v>-5</v>
      </c>
      <c r="S89" s="13">
        <v>-11</v>
      </c>
      <c r="T89" s="13">
        <v>0.8</v>
      </c>
      <c r="U89" s="13">
        <v>1.1000000000000001</v>
      </c>
      <c r="V89" s="13">
        <v>0.03</v>
      </c>
      <c r="W89" s="13">
        <v>129</v>
      </c>
      <c r="X89" s="13">
        <v>7.0000000000000007E-2</v>
      </c>
      <c r="Y89" s="13"/>
      <c r="Z89" s="13">
        <v>93</v>
      </c>
      <c r="AA89" s="13">
        <v>0.09</v>
      </c>
      <c r="AB89" s="13"/>
      <c r="AC89" s="13">
        <v>1.5</v>
      </c>
      <c r="AD89" s="14">
        <v>0.38</v>
      </c>
      <c r="AE89" s="25">
        <f>Q89/$BF$5</f>
        <v>0.56716417910447758</v>
      </c>
      <c r="AF89" s="26">
        <f>(R89-$BF$6)/$BF$8</f>
        <v>0.51383399209486169</v>
      </c>
      <c r="AG89" s="25">
        <f>(S89-$BF$9)/$BF$11</f>
        <v>0.51923076923076927</v>
      </c>
      <c r="AH89" s="26">
        <v>0.4272445820433437</v>
      </c>
      <c r="AI89" s="26">
        <f>SUM(AE89:AH89)</f>
        <v>2.0274735224734521</v>
      </c>
      <c r="AJ89" s="26">
        <f>10*(AI89-$BF$27)/$BF$29</f>
        <v>5.7344281014266372</v>
      </c>
      <c r="AK89" s="27">
        <f>$BF$31+AJ89*$BF$32</f>
        <v>82.937712405706549</v>
      </c>
      <c r="AL89" s="37">
        <f>SUM(AC89:AD89)</f>
        <v>1.88</v>
      </c>
      <c r="AM89" s="38">
        <f>10*AL89/$BI$5</f>
        <v>8.3555555555555543</v>
      </c>
      <c r="AN89" s="39">
        <f>$BI$6+AM89*$BI$7</f>
        <v>91.777777777777771</v>
      </c>
      <c r="AO89" s="49">
        <f>O89/$BL$5</f>
        <v>0.27272727272727271</v>
      </c>
      <c r="AP89" s="50">
        <f>X89/$BL$6</f>
        <v>0.22580645161290325</v>
      </c>
      <c r="AQ89" s="50">
        <f>AA89/$BL$7</f>
        <v>0.3214285714285714</v>
      </c>
      <c r="AR89" s="50">
        <f>N89/$BL$8</f>
        <v>0.86075949367088611</v>
      </c>
      <c r="AS89" s="50">
        <f>AL89</f>
        <v>1.88</v>
      </c>
      <c r="AT89" s="50">
        <f>SUM(AR89:AS89)</f>
        <v>2.7407594936708861</v>
      </c>
      <c r="AU89" s="50">
        <f>10*(AT89-$BL$21)/$BL$23</f>
        <v>5.1610978520286395</v>
      </c>
      <c r="AV89" s="51">
        <f>$BL$24+AU89*$BL$25</f>
        <v>83.063842482100242</v>
      </c>
      <c r="AW89" s="62">
        <f>AK89*$BO$7</f>
        <v>74.643941165135899</v>
      </c>
      <c r="AX89" s="62">
        <f>AN89*$BO$7</f>
        <v>82.6</v>
      </c>
      <c r="AY89" s="63">
        <f>AV89*$BO$7</f>
        <v>74.757458233890219</v>
      </c>
    </row>
    <row r="90" spans="1:51" x14ac:dyDescent="0.25">
      <c r="A90" s="3" t="s">
        <v>225</v>
      </c>
      <c r="B90" s="4" t="s">
        <v>238</v>
      </c>
      <c r="C90" s="4" t="s">
        <v>235</v>
      </c>
      <c r="D90" s="4" t="s">
        <v>30</v>
      </c>
      <c r="E90" s="4" t="s">
        <v>58</v>
      </c>
      <c r="F90" s="5" t="s">
        <v>47</v>
      </c>
      <c r="G90" s="12">
        <v>14</v>
      </c>
      <c r="H90" s="13">
        <v>0.21</v>
      </c>
      <c r="I90" s="13">
        <v>0.43</v>
      </c>
      <c r="J90" s="13">
        <v>9</v>
      </c>
      <c r="K90" s="13">
        <v>49</v>
      </c>
      <c r="L90" s="13">
        <v>67</v>
      </c>
      <c r="M90" s="13">
        <v>1.6</v>
      </c>
      <c r="N90" s="13">
        <v>0.65</v>
      </c>
      <c r="O90" s="13">
        <v>0.08</v>
      </c>
      <c r="P90" s="13">
        <v>0.22</v>
      </c>
      <c r="Q90" s="13">
        <v>0.21</v>
      </c>
      <c r="R90" s="13">
        <v>-97</v>
      </c>
      <c r="S90" s="13">
        <v>-267</v>
      </c>
      <c r="T90" s="13">
        <v>-11.6</v>
      </c>
      <c r="U90" s="13">
        <v>1.2</v>
      </c>
      <c r="V90" s="13">
        <v>0.03</v>
      </c>
      <c r="W90" s="13">
        <v>112</v>
      </c>
      <c r="X90" s="13">
        <v>7.0000000000000007E-2</v>
      </c>
      <c r="Y90" s="13"/>
      <c r="Z90" s="13">
        <v>87</v>
      </c>
      <c r="AA90" s="13">
        <v>0.09</v>
      </c>
      <c r="AB90" s="13"/>
      <c r="AC90" s="13">
        <v>1.24</v>
      </c>
      <c r="AD90" s="14">
        <v>0.24</v>
      </c>
      <c r="AE90" s="25">
        <f>Q90/$BF$5</f>
        <v>0.31343283582089548</v>
      </c>
      <c r="AF90" s="26">
        <f>(R90-$BF$6)/$BF$8</f>
        <v>0.39262187088274042</v>
      </c>
      <c r="AG90" s="25">
        <f>(S90-$BF$9)/$BF$11</f>
        <v>0.19102564102564101</v>
      </c>
      <c r="AH90" s="26">
        <v>4.3343653250774009E-2</v>
      </c>
      <c r="AI90" s="26">
        <f>SUM(AE90:AH90)</f>
        <v>0.94042400098005097</v>
      </c>
      <c r="AJ90" s="26">
        <f>10*(AI90-$BF$27)/$BF$29</f>
        <v>6.3988929781956499E-2</v>
      </c>
      <c r="AK90" s="27">
        <f>$BF$31+AJ90*$BF$32</f>
        <v>60.255955719127826</v>
      </c>
      <c r="AL90" s="37">
        <f>SUM(AC90:AD90)</f>
        <v>1.48</v>
      </c>
      <c r="AM90" s="38">
        <f>10*AL90/$BI$5</f>
        <v>6.5777777777777784</v>
      </c>
      <c r="AN90" s="39">
        <f>$BI$6+AM90*$BI$7</f>
        <v>82.888888888888886</v>
      </c>
      <c r="AO90" s="49">
        <f>O90/$BL$5</f>
        <v>0.24242424242424243</v>
      </c>
      <c r="AP90" s="50">
        <f>X90/$BL$6</f>
        <v>0.22580645161290325</v>
      </c>
      <c r="AQ90" s="50">
        <f>AA90/$BL$7</f>
        <v>0.3214285714285714</v>
      </c>
      <c r="AR90" s="50">
        <f>N90/$BL$8</f>
        <v>0.82278481012658222</v>
      </c>
      <c r="AS90" s="50">
        <f>AL90</f>
        <v>1.48</v>
      </c>
      <c r="AT90" s="50">
        <f>SUM(AR90:AS90)</f>
        <v>2.3027848101265822</v>
      </c>
      <c r="AU90" s="50">
        <f>10*(AT90-$BL$21)/$BL$23</f>
        <v>0</v>
      </c>
      <c r="AV90" s="51">
        <f>$BL$24+AU90*$BL$25</f>
        <v>65</v>
      </c>
      <c r="AW90" s="62">
        <f>AK90*$BO$7</f>
        <v>54.230360147215045</v>
      </c>
      <c r="AX90" s="62">
        <f>AN90*$BO$7</f>
        <v>74.599999999999994</v>
      </c>
      <c r="AY90" s="63">
        <f>AV90*$BO$7</f>
        <v>58.5</v>
      </c>
    </row>
    <row r="91" spans="1:51" x14ac:dyDescent="0.25">
      <c r="A91" s="3" t="s">
        <v>57</v>
      </c>
      <c r="B91" s="4" t="s">
        <v>40</v>
      </c>
      <c r="C91" s="4" t="s">
        <v>235</v>
      </c>
      <c r="D91" s="4" t="s">
        <v>41</v>
      </c>
      <c r="E91" s="4" t="s">
        <v>58</v>
      </c>
      <c r="F91" s="5" t="s">
        <v>32</v>
      </c>
      <c r="G91" s="12">
        <v>14</v>
      </c>
      <c r="H91" s="13">
        <v>0.21</v>
      </c>
      <c r="I91" s="13">
        <v>0.56999999999999995</v>
      </c>
      <c r="J91" s="13">
        <v>25</v>
      </c>
      <c r="K91" s="13">
        <v>34</v>
      </c>
      <c r="L91" s="13">
        <v>31</v>
      </c>
      <c r="M91" s="13">
        <v>1.6</v>
      </c>
      <c r="N91" s="13">
        <v>0.48</v>
      </c>
      <c r="O91" s="13">
        <v>0.21</v>
      </c>
      <c r="P91" s="13">
        <v>0.16</v>
      </c>
      <c r="Q91" s="13">
        <v>0.21</v>
      </c>
      <c r="R91" s="13">
        <v>148</v>
      </c>
      <c r="S91" s="13">
        <v>172</v>
      </c>
      <c r="T91" s="13">
        <v>14</v>
      </c>
      <c r="U91" s="13">
        <v>8.6999999999999993</v>
      </c>
      <c r="V91" s="13">
        <v>0.3</v>
      </c>
      <c r="W91" s="13">
        <v>519</v>
      </c>
      <c r="X91" s="13">
        <v>0.31</v>
      </c>
      <c r="Y91" s="13"/>
      <c r="Z91" s="13">
        <v>251</v>
      </c>
      <c r="AA91" s="13">
        <v>0.25</v>
      </c>
      <c r="AB91" s="13"/>
      <c r="AC91" s="13">
        <v>0.77</v>
      </c>
      <c r="AD91" s="14">
        <v>0.38</v>
      </c>
      <c r="AE91" s="25">
        <f>Q91/$BF$5</f>
        <v>0.31343283582089548</v>
      </c>
      <c r="AF91" s="26">
        <f>(R91-$BF$6)/$BF$8</f>
        <v>0.71541501976284583</v>
      </c>
      <c r="AG91" s="25">
        <f>(S91-$BF$9)/$BF$11</f>
        <v>0.75384615384615383</v>
      </c>
      <c r="AH91" s="26">
        <v>0.83591331269349856</v>
      </c>
      <c r="AI91" s="26">
        <f>SUM(AE91:AH91)</f>
        <v>2.6186073221233936</v>
      </c>
      <c r="AJ91" s="26">
        <f>10*(AI91-$BF$24)/$BF$26</f>
        <v>7.3669018001689661</v>
      </c>
      <c r="AK91" s="27">
        <f>$BF$31+AJ91*$BF$32</f>
        <v>89.467607200675872</v>
      </c>
      <c r="AL91" s="37">
        <f>SUM(AC91:AD91)</f>
        <v>1.1499999999999999</v>
      </c>
      <c r="AM91" s="38">
        <f>10*AL91/$BI$5</f>
        <v>5.1111111111111107</v>
      </c>
      <c r="AN91" s="39">
        <f>$BI$6+AM91*$BI$7</f>
        <v>75.555555555555557</v>
      </c>
      <c r="AO91" s="49">
        <f>O91/$BL$5</f>
        <v>0.63636363636363635</v>
      </c>
      <c r="AP91" s="50">
        <f>X91/$BL$6</f>
        <v>1</v>
      </c>
      <c r="AQ91" s="50">
        <f>AA91/$BL$7</f>
        <v>0.89285714285714279</v>
      </c>
      <c r="AR91" s="50">
        <f>N91/$BL$8</f>
        <v>0.60759493670886067</v>
      </c>
      <c r="AS91" s="50">
        <f>AL91</f>
        <v>1.1499999999999999</v>
      </c>
      <c r="AT91" s="50">
        <f>SUM(AO91:AQ91)</f>
        <v>2.529220779220779</v>
      </c>
      <c r="AU91" s="50">
        <f>10*(AT91-$BL$18)/$BL$20</f>
        <v>4.285217391304343</v>
      </c>
      <c r="AV91" s="51">
        <f>$BL$24+AU91*$BL$25</f>
        <v>79.9982608695652</v>
      </c>
      <c r="AW91" s="62">
        <f>AK91*$BO$7</f>
        <v>80.520846480608284</v>
      </c>
      <c r="AX91" s="62">
        <f>AN91*$BO$7</f>
        <v>68</v>
      </c>
      <c r="AY91" s="63">
        <f>AV91*$BO$7</f>
        <v>71.998434782608683</v>
      </c>
    </row>
    <row r="92" spans="1:51" x14ac:dyDescent="0.25">
      <c r="A92" s="3" t="s">
        <v>176</v>
      </c>
      <c r="B92" s="4" t="s">
        <v>245</v>
      </c>
      <c r="C92" s="4" t="s">
        <v>235</v>
      </c>
      <c r="D92" s="4" t="s">
        <v>30</v>
      </c>
      <c r="E92" s="4" t="s">
        <v>58</v>
      </c>
      <c r="F92" s="5" t="s">
        <v>35</v>
      </c>
      <c r="G92" s="12">
        <v>18</v>
      </c>
      <c r="H92" s="13">
        <v>0.22</v>
      </c>
      <c r="I92" s="13">
        <v>0.61</v>
      </c>
      <c r="J92" s="13">
        <v>43</v>
      </c>
      <c r="K92" s="13">
        <v>51</v>
      </c>
      <c r="L92" s="13">
        <v>85</v>
      </c>
      <c r="M92" s="13">
        <v>2.5</v>
      </c>
      <c r="N92" s="13">
        <v>0.74</v>
      </c>
      <c r="O92" s="13">
        <v>0.25</v>
      </c>
      <c r="P92" s="13">
        <v>0.18</v>
      </c>
      <c r="Q92" s="13">
        <v>0.28000000000000003</v>
      </c>
      <c r="R92" s="13">
        <v>-81</v>
      </c>
      <c r="S92" s="13">
        <v>-68</v>
      </c>
      <c r="T92" s="13">
        <v>-2</v>
      </c>
      <c r="U92" s="13">
        <v>6.1</v>
      </c>
      <c r="V92" s="13">
        <v>0.19</v>
      </c>
      <c r="W92" s="13">
        <v>313</v>
      </c>
      <c r="X92" s="13">
        <v>0.17</v>
      </c>
      <c r="Y92" s="13"/>
      <c r="Z92" s="13">
        <v>200</v>
      </c>
      <c r="AA92" s="13">
        <v>0.2</v>
      </c>
      <c r="AB92" s="13"/>
      <c r="AC92" s="13">
        <v>0.5</v>
      </c>
      <c r="AD92" s="14">
        <v>0.42</v>
      </c>
      <c r="AE92" s="25">
        <f>Q92/$BF$5</f>
        <v>0.41791044776119407</v>
      </c>
      <c r="AF92" s="26">
        <f>(R92-$BF$6)/$BF$8</f>
        <v>0.41370223978919629</v>
      </c>
      <c r="AG92" s="25">
        <f>(S92-$BF$9)/$BF$11</f>
        <v>0.44615384615384618</v>
      </c>
      <c r="AH92" s="26">
        <v>0.34055727554179571</v>
      </c>
      <c r="AI92" s="26">
        <f>SUM(AE92:AH92)</f>
        <v>1.6183238092460321</v>
      </c>
      <c r="AJ92" s="26">
        <f>10*(AI92-$BF$18)/$BF$20</f>
        <v>3.2072592335721128</v>
      </c>
      <c r="AK92" s="27">
        <f>$BF$31+AJ92*$BF$32</f>
        <v>72.829036934288453</v>
      </c>
      <c r="AL92" s="37">
        <f>SUM(AC92:AD92)</f>
        <v>0.91999999999999993</v>
      </c>
      <c r="AM92" s="38">
        <f>10*AL92/$BI$5</f>
        <v>4.0888888888888886</v>
      </c>
      <c r="AN92" s="39">
        <f>$BI$6+AM92*$BI$7</f>
        <v>70.444444444444443</v>
      </c>
      <c r="AO92" s="49">
        <f>O92/$BL$5</f>
        <v>0.75757575757575757</v>
      </c>
      <c r="AP92" s="50">
        <f>X92/$BL$6</f>
        <v>0.54838709677419362</v>
      </c>
      <c r="AQ92" s="50">
        <f>AA92/$BL$7</f>
        <v>0.7142857142857143</v>
      </c>
      <c r="AR92" s="50">
        <f>N92/$BL$8</f>
        <v>0.93670886075949367</v>
      </c>
      <c r="AS92" s="50">
        <f>AL92</f>
        <v>0.91999999999999993</v>
      </c>
      <c r="AT92" s="50">
        <f>SUM(AO92:AQ92)</f>
        <v>2.0202485686356657</v>
      </c>
      <c r="AU92" s="50">
        <f>10*(AT92-$BL$12)/$BL$14</f>
        <v>6.0653476273056945</v>
      </c>
      <c r="AV92" s="51">
        <f>$BL$24+AU92*$BL$25</f>
        <v>86.228716695569929</v>
      </c>
      <c r="AW92" s="62">
        <f>AK92*$BO$7</f>
        <v>65.546133240859604</v>
      </c>
      <c r="AX92" s="62">
        <f>AN92*$BO$7</f>
        <v>63.4</v>
      </c>
      <c r="AY92" s="63">
        <f>AV92*$BO$7</f>
        <v>77.605845026012943</v>
      </c>
    </row>
    <row r="93" spans="1:51" x14ac:dyDescent="0.25">
      <c r="A93" s="3" t="s">
        <v>230</v>
      </c>
      <c r="B93" s="4" t="s">
        <v>40</v>
      </c>
      <c r="C93" s="4" t="s">
        <v>235</v>
      </c>
      <c r="D93" s="4" t="s">
        <v>41</v>
      </c>
      <c r="E93" s="4" t="s">
        <v>58</v>
      </c>
      <c r="F93" s="5" t="s">
        <v>38</v>
      </c>
      <c r="G93" s="12">
        <v>13</v>
      </c>
      <c r="H93" s="13">
        <v>0.38</v>
      </c>
      <c r="I93" s="13">
        <v>0.38</v>
      </c>
      <c r="J93" s="13">
        <v>31</v>
      </c>
      <c r="K93" s="13">
        <v>45</v>
      </c>
      <c r="L93" s="13">
        <v>52</v>
      </c>
      <c r="M93" s="13">
        <v>1.8</v>
      </c>
      <c r="N93" s="13">
        <v>0.51</v>
      </c>
      <c r="O93" s="13">
        <v>0.19</v>
      </c>
      <c r="P93" s="13">
        <v>0.22</v>
      </c>
      <c r="Q93" s="13">
        <v>0.08</v>
      </c>
      <c r="R93" s="13">
        <v>-314</v>
      </c>
      <c r="S93" s="13">
        <v>-385</v>
      </c>
      <c r="T93" s="13">
        <v>-4.8</v>
      </c>
      <c r="U93" s="13">
        <v>7.5</v>
      </c>
      <c r="V93" s="13">
        <v>0.25</v>
      </c>
      <c r="W93" s="13">
        <v>357</v>
      </c>
      <c r="X93" s="13">
        <v>0.2</v>
      </c>
      <c r="Y93" s="13"/>
      <c r="Z93" s="13">
        <v>235</v>
      </c>
      <c r="AA93" s="13">
        <v>0.22</v>
      </c>
      <c r="AB93" s="13"/>
      <c r="AC93" s="13">
        <v>0.49</v>
      </c>
      <c r="AD93" s="14">
        <v>0.16</v>
      </c>
      <c r="AE93" s="25">
        <f>Q93/$BF$5</f>
        <v>0.11940298507462686</v>
      </c>
      <c r="AF93" s="26">
        <f>(R93-$BF$6)/$BF$8</f>
        <v>0.1067193675889328</v>
      </c>
      <c r="AG93" s="25">
        <f>(S93-$BF$9)/$BF$11</f>
        <v>3.9743589743589741E-2</v>
      </c>
      <c r="AH93" s="26">
        <v>0.25386996904024767</v>
      </c>
      <c r="AI93" s="26">
        <f>SUM(AE93:AH93)</f>
        <v>0.51973591144739717</v>
      </c>
      <c r="AJ93" s="26">
        <f>10*(AI93-$BF$15)/$BF$17</f>
        <v>0</v>
      </c>
      <c r="AK93" s="27">
        <f>$BF$31+AJ93*$BF$32</f>
        <v>60</v>
      </c>
      <c r="AL93" s="37">
        <f>SUM(AC93:AD93)</f>
        <v>0.65</v>
      </c>
      <c r="AM93" s="38">
        <f>10*AL93/$BI$5</f>
        <v>2.8888888888888888</v>
      </c>
      <c r="AN93" s="39">
        <f>$BI$6+AM93*$BI$7</f>
        <v>64.444444444444443</v>
      </c>
      <c r="AO93" s="49">
        <f>O93/$BL$5</f>
        <v>0.57575757575757569</v>
      </c>
      <c r="AP93" s="50">
        <f>X93/$BL$6</f>
        <v>0.64516129032258074</v>
      </c>
      <c r="AQ93" s="50">
        <f>AA93/$BL$7</f>
        <v>0.7857142857142857</v>
      </c>
      <c r="AR93" s="50">
        <f>N93/$BL$8</f>
        <v>0.64556962025316456</v>
      </c>
      <c r="AS93" s="50">
        <f>AL93</f>
        <v>0.65</v>
      </c>
      <c r="AT93" s="50">
        <f>SUM(AO93:AQ93)</f>
        <v>2.0066331517944422</v>
      </c>
      <c r="AU93" s="50">
        <f>10*(AT93-$BL$9)/$BL$11</f>
        <v>1.4665632445010846</v>
      </c>
      <c r="AV93" s="51">
        <f>$BL$24+AU93*$BL$25</f>
        <v>70.132971355753796</v>
      </c>
      <c r="AW93" s="62">
        <f>AK93*$BO$7</f>
        <v>54</v>
      </c>
      <c r="AX93" s="62">
        <f>AN93*$BO$7</f>
        <v>58</v>
      </c>
      <c r="AY93" s="63">
        <f>AV93*$BO$7</f>
        <v>63.119674220178418</v>
      </c>
    </row>
    <row r="94" spans="1:51" x14ac:dyDescent="0.25">
      <c r="A94" s="3" t="s">
        <v>220</v>
      </c>
      <c r="B94" s="4" t="s">
        <v>40</v>
      </c>
      <c r="C94" s="4" t="s">
        <v>235</v>
      </c>
      <c r="D94" s="4" t="s">
        <v>41</v>
      </c>
      <c r="E94" s="4" t="s">
        <v>58</v>
      </c>
      <c r="F94" s="5" t="s">
        <v>56</v>
      </c>
      <c r="G94" s="12">
        <v>18</v>
      </c>
      <c r="H94" s="13">
        <v>0.22</v>
      </c>
      <c r="I94" s="13">
        <v>0.44</v>
      </c>
      <c r="J94" s="13">
        <v>40</v>
      </c>
      <c r="K94" s="13">
        <v>47</v>
      </c>
      <c r="L94" s="13">
        <v>70</v>
      </c>
      <c r="M94" s="13">
        <v>2.2999999999999998</v>
      </c>
      <c r="N94" s="13">
        <v>0.63</v>
      </c>
      <c r="O94" s="13">
        <v>0.23</v>
      </c>
      <c r="P94" s="13">
        <v>0.17</v>
      </c>
      <c r="Q94" s="13">
        <v>0.17</v>
      </c>
      <c r="R94" s="13">
        <v>-286</v>
      </c>
      <c r="S94" s="13">
        <v>-139</v>
      </c>
      <c r="T94" s="13">
        <v>-3.5</v>
      </c>
      <c r="U94" s="13">
        <v>7.7</v>
      </c>
      <c r="V94" s="13">
        <v>0.24</v>
      </c>
      <c r="W94" s="13">
        <v>413</v>
      </c>
      <c r="X94" s="13">
        <v>0.23</v>
      </c>
      <c r="Y94" s="13"/>
      <c r="Z94" s="13">
        <v>226</v>
      </c>
      <c r="AA94" s="13">
        <v>0.23</v>
      </c>
      <c r="AB94" s="13"/>
      <c r="AC94" s="13">
        <v>0.51</v>
      </c>
      <c r="AD94" s="14">
        <v>0.17</v>
      </c>
      <c r="AE94" s="25">
        <f>Q94/$BF$5</f>
        <v>0.2537313432835821</v>
      </c>
      <c r="AF94" s="26">
        <f>(R94-$BF$6)/$BF$8</f>
        <v>0.14361001317523056</v>
      </c>
      <c r="AG94" s="25">
        <f>(S94-$BF$9)/$BF$11</f>
        <v>0.35512820512820514</v>
      </c>
      <c r="AH94" s="26">
        <v>0.29411764705882354</v>
      </c>
      <c r="AI94" s="26">
        <f>SUM(AE94:AH94)</f>
        <v>1.0465872086458414</v>
      </c>
      <c r="AJ94" s="26">
        <f>10*(AI94-$BF$21)/$BF$23</f>
        <v>2.043034562068208</v>
      </c>
      <c r="AK94" s="27">
        <f>$BF$31+AJ94*$BF$32</f>
        <v>68.17213824827283</v>
      </c>
      <c r="AL94" s="37">
        <f>SUM(AC94:AD94)</f>
        <v>0.68</v>
      </c>
      <c r="AM94" s="38">
        <f>10*AL94/$BI$5</f>
        <v>3.0222222222222226</v>
      </c>
      <c r="AN94" s="39">
        <f>$BI$6+AM94*$BI$7</f>
        <v>65.111111111111114</v>
      </c>
      <c r="AO94" s="49">
        <f>O94/$BL$5</f>
        <v>0.69696969696969702</v>
      </c>
      <c r="AP94" s="50">
        <f>X94/$BL$6</f>
        <v>0.74193548387096775</v>
      </c>
      <c r="AQ94" s="50">
        <f>AA94/$BL$7</f>
        <v>0.8214285714285714</v>
      </c>
      <c r="AR94" s="50">
        <f>N94/$BL$8</f>
        <v>0.79746835443037967</v>
      </c>
      <c r="AS94" s="50">
        <f>AL94</f>
        <v>0.68</v>
      </c>
      <c r="AT94" s="50">
        <f>SUM(AO94:AQ94)</f>
        <v>2.2603337522692364</v>
      </c>
      <c r="AU94" s="50">
        <f>10*(AT94-$BL$15)/$BL$17</f>
        <v>3.6298210001845392</v>
      </c>
      <c r="AV94" s="51">
        <f>$BL$24+AU94*$BL$25</f>
        <v>77.704373500645886</v>
      </c>
      <c r="AW94" s="62">
        <f>AK94*$BO$7</f>
        <v>61.354924423445546</v>
      </c>
      <c r="AX94" s="62">
        <f>AN94*$BO$7</f>
        <v>58.6</v>
      </c>
      <c r="AY94" s="63">
        <f>AV94*$BO$7</f>
        <v>69.933936150581303</v>
      </c>
    </row>
    <row r="95" spans="1:51" x14ac:dyDescent="0.25">
      <c r="A95" s="3" t="s">
        <v>140</v>
      </c>
      <c r="B95" s="4" t="s">
        <v>40</v>
      </c>
      <c r="C95" s="4" t="s">
        <v>235</v>
      </c>
      <c r="D95" s="4" t="s">
        <v>41</v>
      </c>
      <c r="E95" s="4" t="s">
        <v>58</v>
      </c>
      <c r="F95" s="5" t="s">
        <v>32</v>
      </c>
      <c r="G95" s="12">
        <v>13</v>
      </c>
      <c r="H95" s="13">
        <v>0.38</v>
      </c>
      <c r="I95" s="13">
        <v>0.69</v>
      </c>
      <c r="J95" s="13">
        <v>34</v>
      </c>
      <c r="K95" s="13">
        <v>41</v>
      </c>
      <c r="L95" s="13">
        <v>76</v>
      </c>
      <c r="M95" s="13">
        <v>2.7</v>
      </c>
      <c r="N95" s="13">
        <v>0.68</v>
      </c>
      <c r="O95" s="13">
        <v>0.21</v>
      </c>
      <c r="P95" s="13">
        <v>0.2</v>
      </c>
      <c r="Q95" s="13">
        <v>0.38</v>
      </c>
      <c r="R95" s="13">
        <v>-112</v>
      </c>
      <c r="S95" s="13">
        <v>12</v>
      </c>
      <c r="T95" s="13">
        <v>-2.1</v>
      </c>
      <c r="U95" s="13">
        <v>8.6999999999999993</v>
      </c>
      <c r="V95" s="13">
        <v>0.28999999999999998</v>
      </c>
      <c r="W95" s="13">
        <v>566</v>
      </c>
      <c r="X95" s="13">
        <v>0.31</v>
      </c>
      <c r="Y95" s="13"/>
      <c r="Z95" s="13">
        <v>260</v>
      </c>
      <c r="AA95" s="13">
        <v>0.25</v>
      </c>
      <c r="AB95" s="13"/>
      <c r="AC95" s="13">
        <v>0.41</v>
      </c>
      <c r="AD95" s="14">
        <v>0.28000000000000003</v>
      </c>
      <c r="AE95" s="25">
        <f>Q95/$BF$5</f>
        <v>0.56716417910447758</v>
      </c>
      <c r="AF95" s="26">
        <f>(R95-$BF$6)/$BF$8</f>
        <v>0.37285902503293805</v>
      </c>
      <c r="AG95" s="25">
        <f>(S95-$BF$9)/$BF$11</f>
        <v>0.54871794871794877</v>
      </c>
      <c r="AH95" s="26">
        <v>0.33746130030959759</v>
      </c>
      <c r="AI95" s="26">
        <f>SUM(AE95:AH95)</f>
        <v>1.8262024531649621</v>
      </c>
      <c r="AJ95" s="26">
        <f>10*(AI95-$BF$24)/$BF$26</f>
        <v>4.9090303467984659</v>
      </c>
      <c r="AK95" s="27">
        <f>$BF$31+AJ95*$BF$32</f>
        <v>79.636121387193867</v>
      </c>
      <c r="AL95" s="37">
        <f>SUM(AC95:AD95)</f>
        <v>0.69</v>
      </c>
      <c r="AM95" s="38">
        <f>10*AL95/$BI$5</f>
        <v>3.0666666666666664</v>
      </c>
      <c r="AN95" s="39">
        <f>$BI$6+AM95*$BI$7</f>
        <v>65.333333333333329</v>
      </c>
      <c r="AO95" s="49">
        <f>O95/$BL$5</f>
        <v>0.63636363636363635</v>
      </c>
      <c r="AP95" s="50">
        <f>X95/$BL$6</f>
        <v>1</v>
      </c>
      <c r="AQ95" s="50">
        <f>AA95/$BL$7</f>
        <v>0.89285714285714279</v>
      </c>
      <c r="AR95" s="50">
        <f>N95/$BL$8</f>
        <v>0.86075949367088611</v>
      </c>
      <c r="AS95" s="50">
        <f>AL95</f>
        <v>0.69</v>
      </c>
      <c r="AT95" s="50">
        <f>SUM(AO95:AQ95)</f>
        <v>2.529220779220779</v>
      </c>
      <c r="AU95" s="50">
        <f>10*(AT95-$BL$18)/$BL$20</f>
        <v>4.285217391304343</v>
      </c>
      <c r="AV95" s="51">
        <f>$BL$24+AU95*$BL$25</f>
        <v>79.9982608695652</v>
      </c>
      <c r="AW95" s="62">
        <f>AK95*$BO$7</f>
        <v>71.672509248474483</v>
      </c>
      <c r="AX95" s="62">
        <f>AN95*$BO$7</f>
        <v>58.8</v>
      </c>
      <c r="AY95" s="63">
        <f>AV95*$BO$7</f>
        <v>71.998434782608683</v>
      </c>
    </row>
    <row r="96" spans="1:51" x14ac:dyDescent="0.25">
      <c r="A96" s="3" t="s">
        <v>104</v>
      </c>
      <c r="B96" s="4" t="s">
        <v>237</v>
      </c>
      <c r="C96" s="4" t="s">
        <v>235</v>
      </c>
      <c r="D96" s="4" t="s">
        <v>41</v>
      </c>
      <c r="E96" s="4" t="s">
        <v>105</v>
      </c>
      <c r="F96" s="5" t="s">
        <v>56</v>
      </c>
      <c r="G96" s="12">
        <v>27</v>
      </c>
      <c r="H96" s="13">
        <v>0.41</v>
      </c>
      <c r="I96" s="13">
        <v>0.41</v>
      </c>
      <c r="J96" s="13">
        <v>103</v>
      </c>
      <c r="K96" s="13">
        <v>85</v>
      </c>
      <c r="L96" s="13">
        <v>135</v>
      </c>
      <c r="M96" s="13">
        <v>2.8</v>
      </c>
      <c r="N96" s="13">
        <v>0.67</v>
      </c>
      <c r="O96" s="13">
        <v>0.28999999999999998</v>
      </c>
      <c r="P96" s="13">
        <v>0.2</v>
      </c>
      <c r="Q96" s="13">
        <v>0.15</v>
      </c>
      <c r="R96" s="13">
        <v>139</v>
      </c>
      <c r="S96" s="13">
        <v>88</v>
      </c>
      <c r="T96" s="13">
        <v>2.8</v>
      </c>
      <c r="U96" s="13">
        <v>7.9</v>
      </c>
      <c r="V96" s="13">
        <v>0.23</v>
      </c>
      <c r="W96" s="13">
        <v>515</v>
      </c>
      <c r="X96" s="13">
        <v>0.26</v>
      </c>
      <c r="Y96" s="13"/>
      <c r="Z96" s="13">
        <v>261</v>
      </c>
      <c r="AA96" s="13">
        <v>0.24</v>
      </c>
      <c r="AB96" s="13"/>
      <c r="AC96" s="13">
        <v>0.44</v>
      </c>
      <c r="AD96" s="14">
        <v>0.27</v>
      </c>
      <c r="AE96" s="25">
        <f>Q96/$BF$5</f>
        <v>0.22388059701492535</v>
      </c>
      <c r="AF96" s="26">
        <f>(R96-$BF$6)/$BF$8</f>
        <v>0.70355731225296447</v>
      </c>
      <c r="AG96" s="25">
        <f>(S96-$BF$9)/$BF$11</f>
        <v>0.64615384615384619</v>
      </c>
      <c r="AH96" s="26">
        <v>0.48916408668730654</v>
      </c>
      <c r="AI96" s="26">
        <f>SUM(AE96:AH96)</f>
        <v>2.0627558421090426</v>
      </c>
      <c r="AJ96" s="26">
        <f>10*(AI96-$BF$21)/$BF$23</f>
        <v>7.3904103992718362</v>
      </c>
      <c r="AK96" s="27">
        <f>$BF$31+AJ96*$BF$32</f>
        <v>89.561641597087345</v>
      </c>
      <c r="AL96" s="37">
        <f>SUM(AC96:AD96)</f>
        <v>0.71</v>
      </c>
      <c r="AM96" s="38">
        <f>10*AL96/$BI$5</f>
        <v>3.1555555555555554</v>
      </c>
      <c r="AN96" s="39">
        <f>$BI$6+AM96*$BI$7</f>
        <v>65.777777777777771</v>
      </c>
      <c r="AO96" s="49">
        <f>O96/$BL$5</f>
        <v>0.87878787878787867</v>
      </c>
      <c r="AP96" s="50">
        <f>X96/$BL$6</f>
        <v>0.83870967741935487</v>
      </c>
      <c r="AQ96" s="50">
        <f>AA96/$BL$7</f>
        <v>0.85714285714285698</v>
      </c>
      <c r="AR96" s="50">
        <f>N96/$BL$8</f>
        <v>0.84810126582278478</v>
      </c>
      <c r="AS96" s="50">
        <f>AL96</f>
        <v>0.71</v>
      </c>
      <c r="AT96" s="50">
        <f>SUM(AO96:AQ96)</f>
        <v>2.5746404133500906</v>
      </c>
      <c r="AU96" s="50">
        <f>10*(AT96-$BL$15)/$BL$17</f>
        <v>7.7832625945746443</v>
      </c>
      <c r="AV96" s="51">
        <f>$BL$24+AU96*$BL$25</f>
        <v>92.241419081011259</v>
      </c>
      <c r="AW96" s="62">
        <f>AK96*$BO$7</f>
        <v>80.60547743737861</v>
      </c>
      <c r="AX96" s="62">
        <f>AN96*$BO$7</f>
        <v>59.199999999999996</v>
      </c>
      <c r="AY96" s="63">
        <f>AV96*$BO$7</f>
        <v>83.017277172910141</v>
      </c>
    </row>
    <row r="97" spans="1:51" x14ac:dyDescent="0.25">
      <c r="A97" s="3" t="s">
        <v>223</v>
      </c>
      <c r="B97" s="4" t="s">
        <v>237</v>
      </c>
      <c r="C97" s="4" t="s">
        <v>235</v>
      </c>
      <c r="D97" s="4" t="s">
        <v>41</v>
      </c>
      <c r="E97" s="4" t="s">
        <v>105</v>
      </c>
      <c r="F97" s="5" t="s">
        <v>47</v>
      </c>
      <c r="G97" s="12">
        <v>27</v>
      </c>
      <c r="H97" s="13">
        <v>0.41</v>
      </c>
      <c r="I97" s="13">
        <v>0.56000000000000005</v>
      </c>
      <c r="J97" s="13">
        <v>19</v>
      </c>
      <c r="K97" s="13">
        <v>101</v>
      </c>
      <c r="L97" s="13">
        <v>235</v>
      </c>
      <c r="M97" s="13">
        <v>2.5</v>
      </c>
      <c r="N97" s="13">
        <v>0.72</v>
      </c>
      <c r="O97" s="13">
        <v>0.05</v>
      </c>
      <c r="P97" s="13">
        <v>0.23</v>
      </c>
      <c r="Q97" s="13">
        <v>0.19</v>
      </c>
      <c r="R97" s="13">
        <v>-256</v>
      </c>
      <c r="S97" s="13">
        <v>-271</v>
      </c>
      <c r="T97" s="13">
        <v>-4.0999999999999996</v>
      </c>
      <c r="U97" s="13">
        <v>1.1000000000000001</v>
      </c>
      <c r="V97" s="13">
        <v>0.03</v>
      </c>
      <c r="W97" s="13">
        <v>153</v>
      </c>
      <c r="X97" s="13">
        <v>0.08</v>
      </c>
      <c r="Y97" s="13"/>
      <c r="Z97" s="13">
        <v>96</v>
      </c>
      <c r="AA97" s="13">
        <v>0.09</v>
      </c>
      <c r="AB97" s="13"/>
      <c r="AC97" s="13">
        <v>1.46</v>
      </c>
      <c r="AD97" s="14">
        <v>0.42</v>
      </c>
      <c r="AE97" s="25">
        <f>Q97/$BF$5</f>
        <v>0.28358208955223879</v>
      </c>
      <c r="AF97" s="26">
        <f>(R97-$BF$6)/$BF$8</f>
        <v>0.1831357048748353</v>
      </c>
      <c r="AG97" s="25">
        <f>(S97-$BF$9)/$BF$11</f>
        <v>0.1858974358974359</v>
      </c>
      <c r="AH97" s="26">
        <v>0.27554179566563469</v>
      </c>
      <c r="AI97" s="26">
        <f>SUM(AE97:AH97)</f>
        <v>0.9281570259901446</v>
      </c>
      <c r="AJ97" s="26">
        <f>10*(AI97-$BF$27)/$BF$29</f>
        <v>0</v>
      </c>
      <c r="AK97" s="27">
        <f>$BF$31+AJ97*$BF$32</f>
        <v>60</v>
      </c>
      <c r="AL97" s="37">
        <f>SUM(AC97:AD97)</f>
        <v>1.88</v>
      </c>
      <c r="AM97" s="38">
        <f>10*AL97/$BI$5</f>
        <v>8.3555555555555543</v>
      </c>
      <c r="AN97" s="39">
        <f>$BI$6+AM97*$BI$7</f>
        <v>91.777777777777771</v>
      </c>
      <c r="AO97" s="49">
        <f>O97/$BL$5</f>
        <v>0.15151515151515152</v>
      </c>
      <c r="AP97" s="50">
        <f>X97/$BL$6</f>
        <v>0.25806451612903225</v>
      </c>
      <c r="AQ97" s="50">
        <f>AA97/$BL$7</f>
        <v>0.3214285714285714</v>
      </c>
      <c r="AR97" s="50">
        <f>N97/$BL$8</f>
        <v>0.91139240506329111</v>
      </c>
      <c r="AS97" s="50">
        <f>AL97</f>
        <v>1.88</v>
      </c>
      <c r="AT97" s="50">
        <f>SUM(AR97:AS97)</f>
        <v>2.791392405063291</v>
      </c>
      <c r="AU97" s="50">
        <f>10*(AT97-$BL$21)/$BL$23</f>
        <v>5.7577565632458212</v>
      </c>
      <c r="AV97" s="51">
        <f>$BL$24+AU97*$BL$25</f>
        <v>85.152147971360378</v>
      </c>
      <c r="AW97" s="62">
        <f>AK97*$BO$7</f>
        <v>54</v>
      </c>
      <c r="AX97" s="62">
        <f>AN97*$BO$7</f>
        <v>82.6</v>
      </c>
      <c r="AY97" s="63">
        <f>AV97*$BO$7</f>
        <v>76.636933174224339</v>
      </c>
    </row>
    <row r="98" spans="1:51" x14ac:dyDescent="0.25">
      <c r="A98" s="3" t="s">
        <v>169</v>
      </c>
      <c r="B98" s="4" t="s">
        <v>40</v>
      </c>
      <c r="C98" s="4" t="s">
        <v>235</v>
      </c>
      <c r="D98" s="4" t="s">
        <v>41</v>
      </c>
      <c r="E98" s="4" t="s">
        <v>105</v>
      </c>
      <c r="F98" s="5" t="s">
        <v>35</v>
      </c>
      <c r="G98" s="12">
        <v>27</v>
      </c>
      <c r="H98" s="13">
        <v>0.41</v>
      </c>
      <c r="I98" s="13">
        <v>0.52</v>
      </c>
      <c r="J98" s="13">
        <v>63</v>
      </c>
      <c r="K98" s="13">
        <v>82</v>
      </c>
      <c r="L98" s="13">
        <v>181</v>
      </c>
      <c r="M98" s="13">
        <v>3</v>
      </c>
      <c r="N98" s="13">
        <v>0.69</v>
      </c>
      <c r="O98" s="13">
        <v>0.18</v>
      </c>
      <c r="P98" s="13">
        <v>0.19</v>
      </c>
      <c r="Q98" s="13">
        <v>0.22</v>
      </c>
      <c r="R98" s="13">
        <v>-115</v>
      </c>
      <c r="S98" s="13">
        <v>39</v>
      </c>
      <c r="T98" s="13">
        <v>2</v>
      </c>
      <c r="U98" s="13">
        <v>6.2</v>
      </c>
      <c r="V98" s="13">
        <v>0.18</v>
      </c>
      <c r="W98" s="13">
        <v>379</v>
      </c>
      <c r="X98" s="13">
        <v>0.19</v>
      </c>
      <c r="Y98" s="13"/>
      <c r="Z98" s="13">
        <v>215</v>
      </c>
      <c r="AA98" s="13">
        <v>0.2</v>
      </c>
      <c r="AB98" s="13"/>
      <c r="AC98" s="13">
        <v>0.28000000000000003</v>
      </c>
      <c r="AD98" s="14">
        <v>0.32</v>
      </c>
      <c r="AE98" s="25">
        <f>Q98/$BF$5</f>
        <v>0.32835820895522388</v>
      </c>
      <c r="AF98" s="26">
        <f>(R98-$BF$6)/$BF$8</f>
        <v>0.3689064558629776</v>
      </c>
      <c r="AG98" s="25">
        <f>(S98-$BF$9)/$BF$11</f>
        <v>0.58333333333333337</v>
      </c>
      <c r="AH98" s="26">
        <v>0.4643962848297214</v>
      </c>
      <c r="AI98" s="26">
        <f>SUM(AE98:AH98)</f>
        <v>1.7449942829812564</v>
      </c>
      <c r="AJ98" s="26">
        <f>10*(AI98-$BF$18)/$BF$20</f>
        <v>3.7668862928953168</v>
      </c>
      <c r="AK98" s="27">
        <f>$BF$31+AJ98*$BF$32</f>
        <v>75.067545171581273</v>
      </c>
      <c r="AL98" s="37">
        <f>SUM(AC98:AD98)</f>
        <v>0.60000000000000009</v>
      </c>
      <c r="AM98" s="38">
        <f>10*AL98/$BI$5</f>
        <v>2.666666666666667</v>
      </c>
      <c r="AN98" s="39">
        <f>$BI$6+AM98*$BI$7</f>
        <v>63.333333333333336</v>
      </c>
      <c r="AO98" s="49">
        <f>O98/$BL$5</f>
        <v>0.54545454545454541</v>
      </c>
      <c r="AP98" s="50">
        <f>X98/$BL$6</f>
        <v>0.61290322580645162</v>
      </c>
      <c r="AQ98" s="50">
        <f>AA98/$BL$7</f>
        <v>0.7142857142857143</v>
      </c>
      <c r="AR98" s="50">
        <f>N98/$BL$8</f>
        <v>0.87341772151898722</v>
      </c>
      <c r="AS98" s="50">
        <f>AL98</f>
        <v>0.60000000000000009</v>
      </c>
      <c r="AT98" s="50">
        <f>SUM(AO98:AQ98)</f>
        <v>1.8726434855467113</v>
      </c>
      <c r="AU98" s="50">
        <f>10*(AT98-$BL$12)/$BL$14</f>
        <v>4.3989437174838395</v>
      </c>
      <c r="AV98" s="51">
        <f>$BL$24+AU98*$BL$25</f>
        <v>80.396303011193439</v>
      </c>
      <c r="AW98" s="62">
        <f>AK98*$BO$7</f>
        <v>67.560790654423144</v>
      </c>
      <c r="AX98" s="62">
        <f>AN98*$BO$7</f>
        <v>57</v>
      </c>
      <c r="AY98" s="63">
        <f>AV98*$BO$7</f>
        <v>72.356672710074093</v>
      </c>
    </row>
    <row r="99" spans="1:51" x14ac:dyDescent="0.25">
      <c r="A99" s="3" t="s">
        <v>185</v>
      </c>
      <c r="B99" s="4" t="s">
        <v>237</v>
      </c>
      <c r="C99" s="4" t="s">
        <v>235</v>
      </c>
      <c r="D99" s="4" t="s">
        <v>41</v>
      </c>
      <c r="E99" s="4" t="s">
        <v>105</v>
      </c>
      <c r="F99" s="5" t="s">
        <v>38</v>
      </c>
      <c r="G99" s="12">
        <v>26</v>
      </c>
      <c r="H99" s="13">
        <v>0.35</v>
      </c>
      <c r="I99" s="13">
        <v>0.54</v>
      </c>
      <c r="J99" s="13">
        <v>76</v>
      </c>
      <c r="K99" s="13">
        <v>92</v>
      </c>
      <c r="L99" s="13">
        <v>104</v>
      </c>
      <c r="M99" s="13">
        <v>2</v>
      </c>
      <c r="N99" s="13">
        <v>0.6</v>
      </c>
      <c r="O99" s="13">
        <v>0.25</v>
      </c>
      <c r="P99" s="13">
        <v>0.24</v>
      </c>
      <c r="Q99" s="13">
        <v>0.16</v>
      </c>
      <c r="R99" s="13">
        <v>-68</v>
      </c>
      <c r="S99" s="13">
        <v>-61</v>
      </c>
      <c r="T99" s="13">
        <v>-0.3</v>
      </c>
      <c r="U99" s="13">
        <v>7.7</v>
      </c>
      <c r="V99" s="13">
        <v>0.26</v>
      </c>
      <c r="W99" s="13">
        <v>425</v>
      </c>
      <c r="X99" s="13">
        <v>0.23</v>
      </c>
      <c r="Y99" s="13"/>
      <c r="Z99" s="13">
        <v>241</v>
      </c>
      <c r="AA99" s="13">
        <v>0.23</v>
      </c>
      <c r="AB99" s="13"/>
      <c r="AC99" s="13">
        <v>0.45</v>
      </c>
      <c r="AD99" s="14">
        <v>0.24</v>
      </c>
      <c r="AE99" s="25">
        <f>Q99/$BF$5</f>
        <v>0.23880597014925373</v>
      </c>
      <c r="AF99" s="26">
        <f>(R99-$BF$6)/$BF$8</f>
        <v>0.43083003952569171</v>
      </c>
      <c r="AG99" s="25">
        <f>(S99-$BF$9)/$BF$11</f>
        <v>0.45512820512820512</v>
      </c>
      <c r="AH99" s="26">
        <v>0.39318885448916407</v>
      </c>
      <c r="AI99" s="26">
        <f>SUM(AE99:AH99)</f>
        <v>1.5179530692923144</v>
      </c>
      <c r="AJ99" s="26">
        <f>10*(AI99-$BF$15)/$BF$17</f>
        <v>3.8347235183681314</v>
      </c>
      <c r="AK99" s="27">
        <f>$BF$31+AJ99*$BF$32</f>
        <v>75.338894073472531</v>
      </c>
      <c r="AL99" s="37">
        <f>SUM(AC99:AD99)</f>
        <v>0.69</v>
      </c>
      <c r="AM99" s="38">
        <f>10*AL99/$BI$5</f>
        <v>3.0666666666666664</v>
      </c>
      <c r="AN99" s="39">
        <f>$BI$6+AM99*$BI$7</f>
        <v>65.333333333333329</v>
      </c>
      <c r="AO99" s="49">
        <f>O99/$BL$5</f>
        <v>0.75757575757575757</v>
      </c>
      <c r="AP99" s="50">
        <f>X99/$BL$6</f>
        <v>0.74193548387096775</v>
      </c>
      <c r="AQ99" s="50">
        <f>AA99/$BL$7</f>
        <v>0.8214285714285714</v>
      </c>
      <c r="AR99" s="50">
        <f>N99/$BL$8</f>
        <v>0.75949367088607589</v>
      </c>
      <c r="AS99" s="50">
        <f>AL99</f>
        <v>0.69</v>
      </c>
      <c r="AT99" s="50">
        <f>SUM(AO99:AQ99)</f>
        <v>2.3209398128752969</v>
      </c>
      <c r="AU99" s="50">
        <f>10*(AT99-$BL$9)/$BL$11</f>
        <v>6.4546512272148089</v>
      </c>
      <c r="AV99" s="51">
        <f>$BL$24+AU99*$BL$25</f>
        <v>87.591279295251837</v>
      </c>
      <c r="AW99" s="62">
        <f>AK99*$BO$7</f>
        <v>67.805004666125285</v>
      </c>
      <c r="AX99" s="62">
        <f>AN99*$BO$7</f>
        <v>58.8</v>
      </c>
      <c r="AY99" s="63">
        <f>AV99*$BO$7</f>
        <v>78.832151365726659</v>
      </c>
    </row>
    <row r="100" spans="1:51" x14ac:dyDescent="0.25">
      <c r="A100" s="3" t="s">
        <v>187</v>
      </c>
      <c r="B100" s="4" t="s">
        <v>40</v>
      </c>
      <c r="C100" s="4" t="s">
        <v>235</v>
      </c>
      <c r="D100" s="4" t="s">
        <v>41</v>
      </c>
      <c r="E100" s="4" t="s">
        <v>105</v>
      </c>
      <c r="F100" s="5" t="s">
        <v>38</v>
      </c>
      <c r="G100" s="12">
        <v>15</v>
      </c>
      <c r="H100" s="13">
        <v>0.33</v>
      </c>
      <c r="I100" s="13">
        <v>0.47</v>
      </c>
      <c r="J100" s="13">
        <v>24</v>
      </c>
      <c r="K100" s="13">
        <v>62</v>
      </c>
      <c r="L100" s="13">
        <v>73</v>
      </c>
      <c r="M100" s="13">
        <v>1.6</v>
      </c>
      <c r="N100" s="13">
        <v>0.56000000000000005</v>
      </c>
      <c r="O100" s="13">
        <v>0.14000000000000001</v>
      </c>
      <c r="P100" s="13">
        <v>0.24</v>
      </c>
      <c r="Q100" s="13">
        <v>0.13</v>
      </c>
      <c r="R100" s="13">
        <v>-74</v>
      </c>
      <c r="S100" s="13">
        <v>-13</v>
      </c>
      <c r="T100" s="13">
        <v>1.3</v>
      </c>
      <c r="U100" s="13">
        <v>7.6</v>
      </c>
      <c r="V100" s="13">
        <v>0.24</v>
      </c>
      <c r="W100" s="13">
        <v>429</v>
      </c>
      <c r="X100" s="13">
        <v>0.22</v>
      </c>
      <c r="Y100" s="13"/>
      <c r="Z100" s="13">
        <v>227</v>
      </c>
      <c r="AA100" s="13">
        <v>0.22</v>
      </c>
      <c r="AB100" s="13"/>
      <c r="AC100" s="13">
        <v>0.48</v>
      </c>
      <c r="AD100" s="14">
        <v>0.25</v>
      </c>
      <c r="AE100" s="25">
        <f>Q100/$BF$5</f>
        <v>0.19402985074626866</v>
      </c>
      <c r="AF100" s="26">
        <f>(R100-$BF$6)/$BF$8</f>
        <v>0.42292490118577075</v>
      </c>
      <c r="AG100" s="25">
        <f>(S100-$BF$9)/$BF$11</f>
        <v>0.51666666666666672</v>
      </c>
      <c r="AH100" s="26">
        <v>0.44272445820433443</v>
      </c>
      <c r="AI100" s="26">
        <f>SUM(AE100:AH100)</f>
        <v>1.5763458768030405</v>
      </c>
      <c r="AJ100" s="26">
        <f>10*(AI100-$BF$15)/$BF$17</f>
        <v>4.0590437181414485</v>
      </c>
      <c r="AK100" s="27">
        <f>$BF$31+AJ100*$BF$32</f>
        <v>76.236174872565798</v>
      </c>
      <c r="AL100" s="37">
        <f>SUM(AC100:AD100)</f>
        <v>0.73</v>
      </c>
      <c r="AM100" s="38">
        <f>10*AL100/$BI$5</f>
        <v>3.2444444444444445</v>
      </c>
      <c r="AN100" s="39">
        <f>$BI$6+AM100*$BI$7</f>
        <v>66.222222222222229</v>
      </c>
      <c r="AO100" s="49">
        <f>O100/$BL$5</f>
        <v>0.42424242424242425</v>
      </c>
      <c r="AP100" s="50">
        <f>X100/$BL$6</f>
        <v>0.70967741935483875</v>
      </c>
      <c r="AQ100" s="50">
        <f>AA100/$BL$7</f>
        <v>0.7857142857142857</v>
      </c>
      <c r="AR100" s="50">
        <f>N100/$BL$8</f>
        <v>0.70886075949367089</v>
      </c>
      <c r="AS100" s="50">
        <f>AL100</f>
        <v>0.73</v>
      </c>
      <c r="AT100" s="50">
        <f>SUM(AO100:AQ100)</f>
        <v>1.9196341293115489</v>
      </c>
      <c r="AU100" s="50">
        <f>10*(AT100-$BL$9)/$BL$11</f>
        <v>8.5877333924322591E-2</v>
      </c>
      <c r="AV100" s="51">
        <f>$BL$24+AU100*$BL$25</f>
        <v>65.300570668735133</v>
      </c>
      <c r="AW100" s="62">
        <f>AK100*$BO$7</f>
        <v>68.612557385309216</v>
      </c>
      <c r="AX100" s="62">
        <f>AN100*$BO$7</f>
        <v>59.600000000000009</v>
      </c>
      <c r="AY100" s="63">
        <f>AV100*$BO$7</f>
        <v>58.770513601861623</v>
      </c>
    </row>
    <row r="101" spans="1:51" x14ac:dyDescent="0.25">
      <c r="A101" s="3" t="s">
        <v>149</v>
      </c>
      <c r="B101" s="4" t="s">
        <v>40</v>
      </c>
      <c r="C101" s="4" t="s">
        <v>235</v>
      </c>
      <c r="D101" s="4" t="s">
        <v>41</v>
      </c>
      <c r="E101" s="4" t="s">
        <v>105</v>
      </c>
      <c r="F101" s="5" t="s">
        <v>32</v>
      </c>
      <c r="G101" s="12">
        <v>27</v>
      </c>
      <c r="H101" s="13">
        <v>0.41</v>
      </c>
      <c r="I101" s="13">
        <v>0.52</v>
      </c>
      <c r="J101" s="13">
        <v>94</v>
      </c>
      <c r="K101" s="13">
        <v>65</v>
      </c>
      <c r="L101" s="13">
        <v>142</v>
      </c>
      <c r="M101" s="13">
        <v>3.6</v>
      </c>
      <c r="N101" s="13">
        <v>0.67</v>
      </c>
      <c r="O101" s="13">
        <v>0.27</v>
      </c>
      <c r="P101" s="13">
        <v>0.15</v>
      </c>
      <c r="Q101" s="13">
        <v>0.19</v>
      </c>
      <c r="R101" s="13">
        <v>-74</v>
      </c>
      <c r="S101" s="13">
        <v>69</v>
      </c>
      <c r="T101" s="13">
        <v>2.7</v>
      </c>
      <c r="U101" s="13">
        <v>9</v>
      </c>
      <c r="V101" s="13">
        <v>0.31</v>
      </c>
      <c r="W101" s="13">
        <v>498</v>
      </c>
      <c r="X101" s="13">
        <v>0.25</v>
      </c>
      <c r="Y101" s="13"/>
      <c r="Z101" s="13">
        <v>280</v>
      </c>
      <c r="AA101" s="13">
        <v>0.25</v>
      </c>
      <c r="AB101" s="13"/>
      <c r="AC101" s="13">
        <v>0.38</v>
      </c>
      <c r="AD101" s="14">
        <v>0.37</v>
      </c>
      <c r="AE101" s="25">
        <f>Q101/$BF$5</f>
        <v>0.28358208955223879</v>
      </c>
      <c r="AF101" s="26">
        <f>(R101-$BF$6)/$BF$8</f>
        <v>0.42292490118577075</v>
      </c>
      <c r="AG101" s="25">
        <f>(S101-$BF$9)/$BF$11</f>
        <v>0.62179487179487181</v>
      </c>
      <c r="AH101" s="26">
        <v>0.48606811145510836</v>
      </c>
      <c r="AI101" s="26">
        <f>SUM(AE101:AH101)</f>
        <v>1.8143699739879897</v>
      </c>
      <c r="AJ101" s="26">
        <f>10*(AI101-$BF$24)/$BF$26</f>
        <v>4.8723285117505455</v>
      </c>
      <c r="AK101" s="27">
        <f>$BF$31+AJ101*$BF$32</f>
        <v>79.489314047002182</v>
      </c>
      <c r="AL101" s="37">
        <f>SUM(AC101:AD101)</f>
        <v>0.75</v>
      </c>
      <c r="AM101" s="38">
        <f>10*AL101/$BI$5</f>
        <v>3.3333333333333335</v>
      </c>
      <c r="AN101" s="39">
        <f>$BI$6+AM101*$BI$7</f>
        <v>66.666666666666671</v>
      </c>
      <c r="AO101" s="49">
        <f>O101/$BL$5</f>
        <v>0.81818181818181823</v>
      </c>
      <c r="AP101" s="50">
        <f>X101/$BL$6</f>
        <v>0.80645161290322587</v>
      </c>
      <c r="AQ101" s="50">
        <f>AA101/$BL$7</f>
        <v>0.89285714285714279</v>
      </c>
      <c r="AR101" s="50">
        <f>N101/$BL$8</f>
        <v>0.84810126582278478</v>
      </c>
      <c r="AS101" s="50">
        <f>AL101</f>
        <v>0.75</v>
      </c>
      <c r="AT101" s="50">
        <f>SUM(AO101:AQ101)</f>
        <v>2.5174905739421867</v>
      </c>
      <c r="AU101" s="50">
        <f>10*(AT101-$BL$18)/$BL$20</f>
        <v>4.0904347826086909</v>
      </c>
      <c r="AV101" s="51">
        <f>$BL$24+AU101*$BL$25</f>
        <v>79.316521739130422</v>
      </c>
      <c r="AW101" s="62">
        <f>AK101*$BO$7</f>
        <v>71.540382642301964</v>
      </c>
      <c r="AX101" s="62">
        <f>AN101*$BO$7</f>
        <v>60.000000000000007</v>
      </c>
      <c r="AY101" s="63">
        <f>AV101*$BO$7</f>
        <v>71.384869565217386</v>
      </c>
    </row>
    <row r="102" spans="1:51" x14ac:dyDescent="0.25">
      <c r="A102" s="3" t="s">
        <v>180</v>
      </c>
      <c r="B102" s="4" t="s">
        <v>236</v>
      </c>
      <c r="C102" s="4" t="s">
        <v>235</v>
      </c>
      <c r="D102" s="4" t="s">
        <v>41</v>
      </c>
      <c r="E102" s="4" t="s">
        <v>126</v>
      </c>
      <c r="F102" s="5" t="s">
        <v>47</v>
      </c>
      <c r="G102" s="12">
        <v>27</v>
      </c>
      <c r="H102" s="13">
        <v>0.48</v>
      </c>
      <c r="I102" s="13">
        <v>0.44</v>
      </c>
      <c r="J102" s="13">
        <v>14</v>
      </c>
      <c r="K102" s="13">
        <v>63</v>
      </c>
      <c r="L102" s="13">
        <v>247</v>
      </c>
      <c r="M102" s="13">
        <v>4.0999999999999996</v>
      </c>
      <c r="N102" s="13">
        <v>0.76</v>
      </c>
      <c r="O102" s="13">
        <v>0.04</v>
      </c>
      <c r="P102" s="13">
        <v>0.19</v>
      </c>
      <c r="Q102" s="13">
        <v>0.22</v>
      </c>
      <c r="R102" s="13">
        <v>-74</v>
      </c>
      <c r="S102" s="13">
        <v>26</v>
      </c>
      <c r="T102" s="13">
        <v>-1.7</v>
      </c>
      <c r="U102" s="13">
        <v>1.1000000000000001</v>
      </c>
      <c r="V102" s="13">
        <v>0.02</v>
      </c>
      <c r="W102" s="13">
        <v>130</v>
      </c>
      <c r="X102" s="13">
        <v>7.0000000000000007E-2</v>
      </c>
      <c r="Y102" s="13"/>
      <c r="Z102" s="13">
        <v>92</v>
      </c>
      <c r="AA102" s="13">
        <v>0.08</v>
      </c>
      <c r="AB102" s="13"/>
      <c r="AC102" s="13">
        <v>1.68</v>
      </c>
      <c r="AD102" s="14">
        <v>0.37</v>
      </c>
      <c r="AE102" s="25">
        <f>Q102/$BF$5</f>
        <v>0.32835820895522388</v>
      </c>
      <c r="AF102" s="26">
        <f>(R102-$BF$6)/$BF$8</f>
        <v>0.42292490118577075</v>
      </c>
      <c r="AG102" s="25">
        <f>(S102-$BF$9)/$BF$11</f>
        <v>0.56666666666666665</v>
      </c>
      <c r="AH102" s="26">
        <v>0.34984520123839014</v>
      </c>
      <c r="AI102" s="26">
        <f>SUM(AE102:AH102)</f>
        <v>1.6677949780460515</v>
      </c>
      <c r="AJ102" s="26">
        <f>10*(AI102-$BF$27)/$BF$29</f>
        <v>3.8582161467777474</v>
      </c>
      <c r="AK102" s="27">
        <f>$BF$31+AJ102*$BF$32</f>
        <v>75.432864587110984</v>
      </c>
      <c r="AL102" s="37">
        <f>SUM(AC102:AD102)</f>
        <v>2.0499999999999998</v>
      </c>
      <c r="AM102" s="38">
        <f>10*AL102/$BI$5</f>
        <v>9.1111111111111107</v>
      </c>
      <c r="AN102" s="39">
        <f>$BI$6+AM102*$BI$7</f>
        <v>95.555555555555557</v>
      </c>
      <c r="AO102" s="49">
        <f>O102/$BL$5</f>
        <v>0.12121212121212122</v>
      </c>
      <c r="AP102" s="50">
        <f>X102/$BL$6</f>
        <v>0.22580645161290325</v>
      </c>
      <c r="AQ102" s="50">
        <f>AA102/$BL$7</f>
        <v>0.2857142857142857</v>
      </c>
      <c r="AR102" s="50">
        <f>N102/$BL$8</f>
        <v>0.96202531645569622</v>
      </c>
      <c r="AS102" s="50">
        <f>AL102</f>
        <v>2.0499999999999998</v>
      </c>
      <c r="AT102" s="50">
        <f>SUM(AR102:AS102)</f>
        <v>3.0120253164556958</v>
      </c>
      <c r="AU102" s="50">
        <f>10*(AT102-$BL$21)/$BL$23</f>
        <v>8.3576968973746961</v>
      </c>
      <c r="AV102" s="51">
        <f>$BL$24+AU102*$BL$25</f>
        <v>94.25193914081143</v>
      </c>
      <c r="AW102" s="62">
        <f>AK102*$BO$7</f>
        <v>67.88957812839989</v>
      </c>
      <c r="AX102" s="62">
        <f>AN102*$BO$7</f>
        <v>86</v>
      </c>
      <c r="AY102" s="63">
        <f>AV102*$BO$7</f>
        <v>84.826745226730296</v>
      </c>
    </row>
    <row r="103" spans="1:51" x14ac:dyDescent="0.25">
      <c r="A103" s="3" t="s">
        <v>198</v>
      </c>
      <c r="B103" s="4" t="s">
        <v>40</v>
      </c>
      <c r="C103" s="4" t="s">
        <v>235</v>
      </c>
      <c r="D103" s="4" t="s">
        <v>41</v>
      </c>
      <c r="E103" s="4" t="s">
        <v>126</v>
      </c>
      <c r="F103" s="5" t="s">
        <v>56</v>
      </c>
      <c r="G103" s="12">
        <v>26</v>
      </c>
      <c r="H103" s="13">
        <v>0.5</v>
      </c>
      <c r="I103" s="13">
        <v>0.42</v>
      </c>
      <c r="J103" s="13">
        <v>83</v>
      </c>
      <c r="K103" s="13">
        <v>64</v>
      </c>
      <c r="L103" s="13">
        <v>145</v>
      </c>
      <c r="M103" s="13">
        <v>3.6</v>
      </c>
      <c r="N103" s="13">
        <v>0.68</v>
      </c>
      <c r="O103" s="13">
        <v>0.25</v>
      </c>
      <c r="P103" s="13">
        <v>0.2</v>
      </c>
      <c r="Q103" s="13">
        <v>0.08</v>
      </c>
      <c r="R103" s="13">
        <v>-59</v>
      </c>
      <c r="S103" s="13">
        <v>31</v>
      </c>
      <c r="T103" s="13">
        <v>-1.3</v>
      </c>
      <c r="U103" s="13">
        <v>8.1</v>
      </c>
      <c r="V103" s="13">
        <v>0.24</v>
      </c>
      <c r="W103" s="13">
        <v>440</v>
      </c>
      <c r="X103" s="13">
        <v>0.23</v>
      </c>
      <c r="Y103" s="13"/>
      <c r="Z103" s="13">
        <v>255</v>
      </c>
      <c r="AA103" s="13">
        <v>0.23</v>
      </c>
      <c r="AB103" s="13"/>
      <c r="AC103" s="13">
        <v>0.55000000000000004</v>
      </c>
      <c r="AD103" s="14">
        <v>0.17</v>
      </c>
      <c r="AE103" s="25">
        <f>Q103/$BF$5</f>
        <v>0.11940298507462686</v>
      </c>
      <c r="AF103" s="26">
        <f>(R103-$BF$6)/$BF$8</f>
        <v>0.44268774703557312</v>
      </c>
      <c r="AG103" s="25">
        <f>(S103-$BF$9)/$BF$11</f>
        <v>0.57307692307692304</v>
      </c>
      <c r="AH103" s="26">
        <v>0.36222910216718268</v>
      </c>
      <c r="AI103" s="26">
        <f>SUM(AE103:AH103)</f>
        <v>1.4973967573543057</v>
      </c>
      <c r="AJ103" s="26">
        <f>10*(AI103-$BF$21)/$BF$23</f>
        <v>4.4153259402507752</v>
      </c>
      <c r="AK103" s="27">
        <f>$BF$31+AJ103*$BF$32</f>
        <v>77.661303761003097</v>
      </c>
      <c r="AL103" s="37">
        <f>SUM(AC103:AD103)</f>
        <v>0.72000000000000008</v>
      </c>
      <c r="AM103" s="38">
        <f>10*AL103/$BI$5</f>
        <v>3.2000000000000006</v>
      </c>
      <c r="AN103" s="39">
        <f>$BI$6+AM103*$BI$7</f>
        <v>66</v>
      </c>
      <c r="AO103" s="49">
        <f>O103/$BL$5</f>
        <v>0.75757575757575757</v>
      </c>
      <c r="AP103" s="50">
        <f>X103/$BL$6</f>
        <v>0.74193548387096775</v>
      </c>
      <c r="AQ103" s="50">
        <f>AA103/$BL$7</f>
        <v>0.8214285714285714</v>
      </c>
      <c r="AR103" s="50">
        <f>N103/$BL$8</f>
        <v>0.86075949367088611</v>
      </c>
      <c r="AS103" s="50">
        <f>AL103</f>
        <v>0.72000000000000008</v>
      </c>
      <c r="AT103" s="50">
        <f>SUM(AO103:AQ103)</f>
        <v>2.3209398128752969</v>
      </c>
      <c r="AU103" s="50">
        <f>10*(AT103-$BL$15)/$BL$17</f>
        <v>4.4307067724672482</v>
      </c>
      <c r="AV103" s="51">
        <f>$BL$24+AU103*$BL$25</f>
        <v>80.50747370363537</v>
      </c>
      <c r="AW103" s="62">
        <f>AK103*$BO$7</f>
        <v>69.89517338490279</v>
      </c>
      <c r="AX103" s="62">
        <f>AN103*$BO$7</f>
        <v>59.4</v>
      </c>
      <c r="AY103" s="63">
        <f>AV103*$BO$7</f>
        <v>72.456726333271831</v>
      </c>
    </row>
    <row r="104" spans="1:51" x14ac:dyDescent="0.25">
      <c r="A104" s="3" t="s">
        <v>177</v>
      </c>
      <c r="B104" s="4" t="s">
        <v>246</v>
      </c>
      <c r="C104" s="4" t="s">
        <v>235</v>
      </c>
      <c r="D104" s="4" t="s">
        <v>41</v>
      </c>
      <c r="E104" s="4" t="s">
        <v>126</v>
      </c>
      <c r="F104" s="5" t="s">
        <v>32</v>
      </c>
      <c r="G104" s="12">
        <v>27</v>
      </c>
      <c r="H104" s="13">
        <v>0.48</v>
      </c>
      <c r="I104" s="13">
        <v>0.56000000000000005</v>
      </c>
      <c r="J104" s="13">
        <v>101</v>
      </c>
      <c r="K104" s="13">
        <v>70</v>
      </c>
      <c r="L104" s="13">
        <v>135</v>
      </c>
      <c r="M104" s="13">
        <v>3.4</v>
      </c>
      <c r="N104" s="13">
        <v>0.69</v>
      </c>
      <c r="O104" s="13">
        <v>0.28999999999999998</v>
      </c>
      <c r="P104" s="13">
        <v>0.21</v>
      </c>
      <c r="Q104" s="13">
        <v>0.26</v>
      </c>
      <c r="R104" s="13">
        <v>-101</v>
      </c>
      <c r="S104" s="13">
        <v>-101</v>
      </c>
      <c r="T104" s="13">
        <v>1.1000000000000001</v>
      </c>
      <c r="U104" s="13">
        <v>9.5</v>
      </c>
      <c r="V104" s="13">
        <v>0.33</v>
      </c>
      <c r="W104" s="13">
        <v>507</v>
      </c>
      <c r="X104" s="13">
        <v>0.27</v>
      </c>
      <c r="Y104" s="13"/>
      <c r="Z104" s="13">
        <v>306</v>
      </c>
      <c r="AA104" s="13">
        <v>0.28000000000000003</v>
      </c>
      <c r="AB104" s="13"/>
      <c r="AC104" s="13">
        <v>0.56000000000000005</v>
      </c>
      <c r="AD104" s="14">
        <v>0.33</v>
      </c>
      <c r="AE104" s="25">
        <f>Q104/$BF$5</f>
        <v>0.38805970149253732</v>
      </c>
      <c r="AF104" s="26">
        <f>(R104-$BF$6)/$BF$8</f>
        <v>0.38735177865612647</v>
      </c>
      <c r="AG104" s="25">
        <f>(S104-$BF$9)/$BF$11</f>
        <v>0.40384615384615385</v>
      </c>
      <c r="AH104" s="26">
        <v>0.43653250773993812</v>
      </c>
      <c r="AI104" s="26">
        <f>SUM(AE104:AH104)</f>
        <v>1.615790141734756</v>
      </c>
      <c r="AJ104" s="26">
        <f>10*(AI104-$BF$24)/$BF$26</f>
        <v>4.2563760863800635</v>
      </c>
      <c r="AK104" s="27">
        <f>$BF$31+AJ104*$BF$32</f>
        <v>77.025504345520261</v>
      </c>
      <c r="AL104" s="37">
        <f>SUM(AC104:AD104)</f>
        <v>0.89000000000000012</v>
      </c>
      <c r="AM104" s="38">
        <f>10*AL104/$BI$5</f>
        <v>3.9555555555555566</v>
      </c>
      <c r="AN104" s="39">
        <f>$BI$6+AM104*$BI$7</f>
        <v>69.777777777777786</v>
      </c>
      <c r="AO104" s="49">
        <f>O104/$BL$5</f>
        <v>0.87878787878787867</v>
      </c>
      <c r="AP104" s="50">
        <f>X104/$BL$6</f>
        <v>0.87096774193548399</v>
      </c>
      <c r="AQ104" s="50">
        <f>AA104/$BL$7</f>
        <v>1</v>
      </c>
      <c r="AR104" s="50">
        <f>N104/$BL$8</f>
        <v>0.87341772151898722</v>
      </c>
      <c r="AS104" s="50">
        <f>AL104</f>
        <v>0.89000000000000012</v>
      </c>
      <c r="AT104" s="50">
        <f>SUM(AO104:AQ104)</f>
        <v>2.7497556207233629</v>
      </c>
      <c r="AU104" s="50">
        <f>10*(AT104-$BL$18)/$BL$20</f>
        <v>7.9472463768115951</v>
      </c>
      <c r="AV104" s="51">
        <f>$BL$24+AU104*$BL$25</f>
        <v>92.815362318840585</v>
      </c>
      <c r="AW104" s="62">
        <f>AK104*$BO$7</f>
        <v>69.322953910968238</v>
      </c>
      <c r="AX104" s="62">
        <f>AN104*$BO$7</f>
        <v>62.800000000000011</v>
      </c>
      <c r="AY104" s="63">
        <f>AV104*$BO$7</f>
        <v>83.533826086956523</v>
      </c>
    </row>
    <row r="105" spans="1:51" x14ac:dyDescent="0.25">
      <c r="A105" s="3" t="s">
        <v>183</v>
      </c>
      <c r="B105" s="4" t="s">
        <v>40</v>
      </c>
      <c r="C105" s="4" t="s">
        <v>235</v>
      </c>
      <c r="D105" s="4" t="s">
        <v>41</v>
      </c>
      <c r="E105" s="4" t="s">
        <v>126</v>
      </c>
      <c r="F105" s="5" t="s">
        <v>38</v>
      </c>
      <c r="G105" s="12">
        <v>27</v>
      </c>
      <c r="H105" s="13">
        <v>0.48</v>
      </c>
      <c r="I105" s="13">
        <v>0.67</v>
      </c>
      <c r="J105" s="13">
        <v>76</v>
      </c>
      <c r="K105" s="13">
        <v>80</v>
      </c>
      <c r="L105" s="13">
        <v>138</v>
      </c>
      <c r="M105" s="13">
        <v>2.7</v>
      </c>
      <c r="N105" s="13">
        <v>0.62</v>
      </c>
      <c r="O105" s="13">
        <v>0.22</v>
      </c>
      <c r="P105" s="13">
        <v>0.24</v>
      </c>
      <c r="Q105" s="13">
        <v>0.15</v>
      </c>
      <c r="R105" s="13">
        <v>-64</v>
      </c>
      <c r="S105" s="13">
        <v>-29</v>
      </c>
      <c r="T105" s="13">
        <v>-1.3</v>
      </c>
      <c r="U105" s="13">
        <v>7.8</v>
      </c>
      <c r="V105" s="13">
        <v>0.25</v>
      </c>
      <c r="W105" s="13">
        <v>434</v>
      </c>
      <c r="X105" s="13">
        <v>0.23</v>
      </c>
      <c r="Y105" s="13"/>
      <c r="Z105" s="13">
        <v>248</v>
      </c>
      <c r="AA105" s="13">
        <v>0.23</v>
      </c>
      <c r="AB105" s="13"/>
      <c r="AC105" s="13">
        <v>0.45</v>
      </c>
      <c r="AD105" s="14">
        <v>0.18</v>
      </c>
      <c r="AE105" s="25">
        <f>Q105/$BF$5</f>
        <v>0.22388059701492535</v>
      </c>
      <c r="AF105" s="26">
        <f>(R105-$BF$6)/$BF$8</f>
        <v>0.43610013175230566</v>
      </c>
      <c r="AG105" s="25">
        <f>(S105-$BF$9)/$BF$11</f>
        <v>0.49615384615384617</v>
      </c>
      <c r="AH105" s="26">
        <v>0.36222910216718268</v>
      </c>
      <c r="AI105" s="26">
        <f>SUM(AE105:AH105)</f>
        <v>1.5183636770882598</v>
      </c>
      <c r="AJ105" s="26">
        <f>10*(AI105-$BF$15)/$BF$17</f>
        <v>3.8363008979588975</v>
      </c>
      <c r="AK105" s="27">
        <f>$BF$31+AJ105*$BF$32</f>
        <v>75.345203591835585</v>
      </c>
      <c r="AL105" s="37">
        <f>SUM(AC105:AD105)</f>
        <v>0.63</v>
      </c>
      <c r="AM105" s="38">
        <f>10*AL105/$BI$5</f>
        <v>2.8</v>
      </c>
      <c r="AN105" s="39">
        <f>$BI$6+AM105*$BI$7</f>
        <v>64</v>
      </c>
      <c r="AO105" s="49">
        <f>O105/$BL$5</f>
        <v>0.66666666666666663</v>
      </c>
      <c r="AP105" s="50">
        <f>X105/$BL$6</f>
        <v>0.74193548387096775</v>
      </c>
      <c r="AQ105" s="50">
        <f>AA105/$BL$7</f>
        <v>0.8214285714285714</v>
      </c>
      <c r="AR105" s="50">
        <f>N105/$BL$8</f>
        <v>0.78481012658227844</v>
      </c>
      <c r="AS105" s="50">
        <f>AL105</f>
        <v>0.63</v>
      </c>
      <c r="AT105" s="50">
        <f>SUM(AO105:AQ105)</f>
        <v>2.2300307219662061</v>
      </c>
      <c r="AU105" s="50">
        <f>10*(AT105-$BL$9)/$BL$11</f>
        <v>5.0119120172862823</v>
      </c>
      <c r="AV105" s="51">
        <f>$BL$24+AU105*$BL$25</f>
        <v>82.541692060501987</v>
      </c>
      <c r="AW105" s="62">
        <f>AK105*$BO$7</f>
        <v>67.810683232652025</v>
      </c>
      <c r="AX105" s="62">
        <f>AN105*$BO$7</f>
        <v>57.6</v>
      </c>
      <c r="AY105" s="63">
        <f>AV105*$BO$7</f>
        <v>74.287522854451794</v>
      </c>
    </row>
    <row r="106" spans="1:51" x14ac:dyDescent="0.25">
      <c r="A106" s="3" t="s">
        <v>125</v>
      </c>
      <c r="B106" s="4" t="s">
        <v>247</v>
      </c>
      <c r="C106" s="4" t="s">
        <v>235</v>
      </c>
      <c r="D106" s="4" t="s">
        <v>30</v>
      </c>
      <c r="E106" s="4" t="s">
        <v>126</v>
      </c>
      <c r="F106" s="5" t="s">
        <v>35</v>
      </c>
      <c r="G106" s="12">
        <v>27</v>
      </c>
      <c r="H106" s="13">
        <v>0.48</v>
      </c>
      <c r="I106" s="13">
        <v>0.37</v>
      </c>
      <c r="J106" s="13">
        <v>70</v>
      </c>
      <c r="K106" s="13">
        <v>60</v>
      </c>
      <c r="L106" s="13">
        <v>186</v>
      </c>
      <c r="M106" s="13">
        <v>4.3</v>
      </c>
      <c r="N106" s="13">
        <v>0.74</v>
      </c>
      <c r="O106" s="13">
        <v>0.2</v>
      </c>
      <c r="P106" s="13">
        <v>0.18</v>
      </c>
      <c r="Q106" s="13">
        <v>0.3</v>
      </c>
      <c r="R106" s="13">
        <v>12</v>
      </c>
      <c r="S106" s="13">
        <v>11</v>
      </c>
      <c r="T106" s="13">
        <v>2.7</v>
      </c>
      <c r="U106" s="13">
        <v>5.9</v>
      </c>
      <c r="V106" s="13">
        <v>0.16</v>
      </c>
      <c r="W106" s="13">
        <v>351</v>
      </c>
      <c r="X106" s="13">
        <v>0.19</v>
      </c>
      <c r="Y106" s="13"/>
      <c r="Z106" s="13">
        <v>205</v>
      </c>
      <c r="AA106" s="13">
        <v>0.19</v>
      </c>
      <c r="AB106" s="13"/>
      <c r="AC106" s="13">
        <v>0.5</v>
      </c>
      <c r="AD106" s="14">
        <v>0.31</v>
      </c>
      <c r="AE106" s="25">
        <f>Q106/$BF$5</f>
        <v>0.44776119402985071</v>
      </c>
      <c r="AF106" s="26">
        <f>(R106-$BF$6)/$BF$8</f>
        <v>0.53623188405797106</v>
      </c>
      <c r="AG106" s="25">
        <f>(S106-$BF$9)/$BF$11</f>
        <v>0.54743589743589749</v>
      </c>
      <c r="AH106" s="26">
        <v>0.48606811145510836</v>
      </c>
      <c r="AI106" s="26">
        <f>SUM(AE106:AH106)</f>
        <v>2.0174970869788273</v>
      </c>
      <c r="AJ106" s="26">
        <f>10*(AI106-$BF$18)/$BF$20</f>
        <v>4.9707970256936687</v>
      </c>
      <c r="AK106" s="27">
        <f>$BF$31+AJ106*$BF$32</f>
        <v>79.883188102774682</v>
      </c>
      <c r="AL106" s="37">
        <f>SUM(AC106:AD106)</f>
        <v>0.81</v>
      </c>
      <c r="AM106" s="38">
        <f>10*AL106/$BI$5</f>
        <v>3.6000000000000005</v>
      </c>
      <c r="AN106" s="39">
        <f>$BI$6+AM106*$BI$7</f>
        <v>68</v>
      </c>
      <c r="AO106" s="49">
        <f>O106/$BL$5</f>
        <v>0.60606060606060608</v>
      </c>
      <c r="AP106" s="50">
        <f>X106/$BL$6</f>
        <v>0.61290322580645162</v>
      </c>
      <c r="AQ106" s="50">
        <f>AA106/$BL$7</f>
        <v>0.67857142857142849</v>
      </c>
      <c r="AR106" s="50">
        <f>N106/$BL$8</f>
        <v>0.93670886075949367</v>
      </c>
      <c r="AS106" s="50">
        <f>AL106</f>
        <v>0.81</v>
      </c>
      <c r="AT106" s="50">
        <f>SUM(AO106:AQ106)</f>
        <v>1.8975352604384863</v>
      </c>
      <c r="AU106" s="50">
        <f>10*(AT106-$BL$12)/$BL$14</f>
        <v>4.6799621630143466</v>
      </c>
      <c r="AV106" s="51">
        <f>$BL$24+AU106*$BL$25</f>
        <v>81.379867570550218</v>
      </c>
      <c r="AW106" s="62">
        <f>AK106*$BO$7</f>
        <v>71.894869292497219</v>
      </c>
      <c r="AX106" s="62">
        <f>AN106*$BO$7</f>
        <v>61.2</v>
      </c>
      <c r="AY106" s="63">
        <f>AV106*$BO$7</f>
        <v>73.2418808134952</v>
      </c>
    </row>
    <row r="107" spans="1:51" x14ac:dyDescent="0.25">
      <c r="A107" s="3" t="s">
        <v>36</v>
      </c>
      <c r="B107" s="4" t="s">
        <v>248</v>
      </c>
      <c r="C107" s="4" t="s">
        <v>235</v>
      </c>
      <c r="D107" s="4" t="s">
        <v>30</v>
      </c>
      <c r="E107" s="4" t="s">
        <v>37</v>
      </c>
      <c r="F107" s="5" t="s">
        <v>38</v>
      </c>
      <c r="G107" s="12">
        <v>12</v>
      </c>
      <c r="H107" s="13">
        <v>0.5</v>
      </c>
      <c r="I107" s="13">
        <v>0.5</v>
      </c>
      <c r="J107" s="13">
        <v>29</v>
      </c>
      <c r="K107" s="13">
        <v>26</v>
      </c>
      <c r="L107" s="13">
        <v>71</v>
      </c>
      <c r="M107" s="13">
        <v>3.8</v>
      </c>
      <c r="N107" s="13">
        <v>0.68</v>
      </c>
      <c r="O107" s="13">
        <v>0.2</v>
      </c>
      <c r="P107" s="13">
        <v>0.17</v>
      </c>
      <c r="Q107" s="13">
        <v>0.25</v>
      </c>
      <c r="R107" s="13">
        <v>364</v>
      </c>
      <c r="S107" s="13">
        <v>304</v>
      </c>
      <c r="T107" s="13">
        <v>13.7</v>
      </c>
      <c r="U107" s="13">
        <v>8.6</v>
      </c>
      <c r="V107" s="13">
        <v>0.26</v>
      </c>
      <c r="W107" s="13">
        <v>532</v>
      </c>
      <c r="X107" s="13">
        <v>0.28000000000000003</v>
      </c>
      <c r="Y107" s="13"/>
      <c r="Z107" s="13">
        <v>275</v>
      </c>
      <c r="AA107" s="13">
        <v>0.24</v>
      </c>
      <c r="AB107" s="13"/>
      <c r="AC107" s="13">
        <v>0.47</v>
      </c>
      <c r="AD107" s="14">
        <v>0.21</v>
      </c>
      <c r="AE107" s="25">
        <f>Q107/$BF$5</f>
        <v>0.37313432835820892</v>
      </c>
      <c r="AF107" s="26">
        <f>(R107-$BF$6)/$BF$8</f>
        <v>1</v>
      </c>
      <c r="AG107" s="25">
        <f>(S107-$BF$9)/$BF$11</f>
        <v>0.92307692307692313</v>
      </c>
      <c r="AH107" s="26">
        <v>0.82662538699690402</v>
      </c>
      <c r="AI107" s="26">
        <f>SUM(AE107:AH107)</f>
        <v>3.1228366384320356</v>
      </c>
      <c r="AJ107" s="26">
        <f>10*(AI107-$BF$15)/$BF$17</f>
        <v>10</v>
      </c>
      <c r="AK107" s="27">
        <f>$BF$31+AJ107*$BF$32</f>
        <v>100</v>
      </c>
      <c r="AL107" s="37">
        <f>SUM(AC107:AD107)</f>
        <v>0.67999999999999994</v>
      </c>
      <c r="AM107" s="38">
        <f>10*AL107/$BI$5</f>
        <v>3.0222222222222217</v>
      </c>
      <c r="AN107" s="39">
        <f>$BI$6+AM107*$BI$7</f>
        <v>65.111111111111114</v>
      </c>
      <c r="AO107" s="49">
        <f>O107/$BL$5</f>
        <v>0.60606060606060608</v>
      </c>
      <c r="AP107" s="50">
        <f>X107/$BL$6</f>
        <v>0.90322580645161299</v>
      </c>
      <c r="AQ107" s="50">
        <f>AA107/$BL$7</f>
        <v>0.85714285714285698</v>
      </c>
      <c r="AR107" s="50">
        <f>N107/$BL$8</f>
        <v>0.86075949367088611</v>
      </c>
      <c r="AS107" s="50">
        <f>AL107</f>
        <v>0.67999999999999994</v>
      </c>
      <c r="AT107" s="50">
        <f>SUM(AO107:AQ107)</f>
        <v>2.3664292696550762</v>
      </c>
      <c r="AU107" s="50">
        <f>10*(AT107-$BL$9)/$BL$11</f>
        <v>7.1765748794947113</v>
      </c>
      <c r="AV107" s="51">
        <f>$BL$24+AU107*$BL$25</f>
        <v>90.118012078231487</v>
      </c>
      <c r="AW107" s="62">
        <f>AK107*$BO$7</f>
        <v>90</v>
      </c>
      <c r="AX107" s="62">
        <f>AN107*$BO$7</f>
        <v>58.6</v>
      </c>
      <c r="AY107" s="63">
        <f>AV107*$BO$7</f>
        <v>81.106210870408347</v>
      </c>
    </row>
    <row r="108" spans="1:51" x14ac:dyDescent="0.25">
      <c r="A108" s="3" t="s">
        <v>184</v>
      </c>
      <c r="B108" s="4" t="s">
        <v>40</v>
      </c>
      <c r="C108" s="4" t="s">
        <v>235</v>
      </c>
      <c r="D108" s="4" t="s">
        <v>41</v>
      </c>
      <c r="E108" s="4" t="s">
        <v>37</v>
      </c>
      <c r="F108" s="5" t="s">
        <v>35</v>
      </c>
      <c r="G108" s="12">
        <v>15</v>
      </c>
      <c r="H108" s="13">
        <v>0.53</v>
      </c>
      <c r="I108" s="13">
        <v>0.6</v>
      </c>
      <c r="J108" s="13">
        <v>26</v>
      </c>
      <c r="K108" s="13">
        <v>40</v>
      </c>
      <c r="L108" s="13">
        <v>92</v>
      </c>
      <c r="M108" s="13">
        <v>3</v>
      </c>
      <c r="N108" s="13">
        <v>0.63</v>
      </c>
      <c r="O108" s="13">
        <v>0.14000000000000001</v>
      </c>
      <c r="P108" s="13">
        <v>0.23</v>
      </c>
      <c r="Q108" s="13">
        <v>0.2</v>
      </c>
      <c r="R108" s="13">
        <v>-181</v>
      </c>
      <c r="S108" s="13">
        <v>10</v>
      </c>
      <c r="T108" s="13">
        <v>1.5</v>
      </c>
      <c r="U108" s="13">
        <v>5.6</v>
      </c>
      <c r="V108" s="13">
        <v>0.15</v>
      </c>
      <c r="W108" s="13">
        <v>273</v>
      </c>
      <c r="X108" s="13">
        <v>0.14000000000000001</v>
      </c>
      <c r="Y108" s="13"/>
      <c r="Z108" s="13">
        <v>192</v>
      </c>
      <c r="AA108" s="13">
        <v>0.17</v>
      </c>
      <c r="AB108" s="13"/>
      <c r="AC108" s="13">
        <v>0.36</v>
      </c>
      <c r="AD108" s="14">
        <v>0.28000000000000003</v>
      </c>
      <c r="AE108" s="25">
        <f>Q108/$BF$5</f>
        <v>0.29850746268656714</v>
      </c>
      <c r="AF108" s="26">
        <f>(R108-$BF$6)/$BF$8</f>
        <v>0.28194993412384717</v>
      </c>
      <c r="AG108" s="25">
        <f>(S108-$BF$9)/$BF$11</f>
        <v>0.5461538461538461</v>
      </c>
      <c r="AH108" s="26">
        <v>0.44891640866873067</v>
      </c>
      <c r="AI108" s="26">
        <f>SUM(AE108:AH108)</f>
        <v>1.575527651632991</v>
      </c>
      <c r="AJ108" s="26">
        <f>10*(AI108-$BF$18)/$BF$20</f>
        <v>3.0181868544367796</v>
      </c>
      <c r="AK108" s="27">
        <f>$BF$31+AJ108*$BF$32</f>
        <v>72.072747417747124</v>
      </c>
      <c r="AL108" s="37">
        <f>SUM(AC108:AD108)</f>
        <v>0.64</v>
      </c>
      <c r="AM108" s="38">
        <f>10*AL108/$BI$5</f>
        <v>2.8444444444444446</v>
      </c>
      <c r="AN108" s="39">
        <f>$BI$6+AM108*$BI$7</f>
        <v>64.222222222222229</v>
      </c>
      <c r="AO108" s="49">
        <f>O108/$BL$5</f>
        <v>0.42424242424242425</v>
      </c>
      <c r="AP108" s="50">
        <f>X108/$BL$6</f>
        <v>0.45161290322580649</v>
      </c>
      <c r="AQ108" s="50">
        <f>AA108/$BL$7</f>
        <v>0.6071428571428571</v>
      </c>
      <c r="AR108" s="50">
        <f>N108/$BL$8</f>
        <v>0.79746835443037967</v>
      </c>
      <c r="AS108" s="50">
        <f>AL108</f>
        <v>0.64</v>
      </c>
      <c r="AT108" s="50">
        <f>SUM(AO108:AQ108)</f>
        <v>1.482998184611088</v>
      </c>
      <c r="AU108" s="50">
        <f>10*(AT108-$BL$12)/$BL$14</f>
        <v>0</v>
      </c>
      <c r="AV108" s="51">
        <f>$BL$24+AU108*$BL$25</f>
        <v>65</v>
      </c>
      <c r="AW108" s="62">
        <f>AK108*$BO$7</f>
        <v>64.865472675972413</v>
      </c>
      <c r="AX108" s="62">
        <f>AN108*$BO$7</f>
        <v>57.800000000000004</v>
      </c>
      <c r="AY108" s="63">
        <f>AV108*$BO$7</f>
        <v>58.5</v>
      </c>
    </row>
    <row r="109" spans="1:51" x14ac:dyDescent="0.25">
      <c r="A109" s="3" t="s">
        <v>139</v>
      </c>
      <c r="B109" s="4" t="s">
        <v>238</v>
      </c>
      <c r="C109" s="4" t="s">
        <v>235</v>
      </c>
      <c r="D109" s="4" t="s">
        <v>30</v>
      </c>
      <c r="E109" s="4" t="s">
        <v>37</v>
      </c>
      <c r="F109" s="5" t="s">
        <v>47</v>
      </c>
      <c r="G109" s="12">
        <v>27</v>
      </c>
      <c r="H109" s="13">
        <v>0.56000000000000005</v>
      </c>
      <c r="I109" s="13">
        <v>0.37</v>
      </c>
      <c r="J109" s="13">
        <v>23</v>
      </c>
      <c r="K109" s="13">
        <v>53</v>
      </c>
      <c r="L109" s="13">
        <v>230</v>
      </c>
      <c r="M109" s="13">
        <v>4.8</v>
      </c>
      <c r="N109" s="13">
        <v>0.7</v>
      </c>
      <c r="O109" s="13">
        <v>0.06</v>
      </c>
      <c r="P109" s="13">
        <v>0.17</v>
      </c>
      <c r="Q109" s="13">
        <v>0.19</v>
      </c>
      <c r="R109" s="13">
        <v>118</v>
      </c>
      <c r="S109" s="13">
        <v>29</v>
      </c>
      <c r="T109" s="13">
        <v>-0.7</v>
      </c>
      <c r="U109" s="13">
        <v>1.2</v>
      </c>
      <c r="V109" s="13">
        <v>0.03</v>
      </c>
      <c r="W109" s="13">
        <v>135</v>
      </c>
      <c r="X109" s="13">
        <v>7.0000000000000007E-2</v>
      </c>
      <c r="Y109" s="13"/>
      <c r="Z109" s="13">
        <v>103</v>
      </c>
      <c r="AA109" s="13">
        <v>0.09</v>
      </c>
      <c r="AB109" s="13"/>
      <c r="AC109" s="13">
        <v>1.35</v>
      </c>
      <c r="AD109" s="14">
        <v>0.47</v>
      </c>
      <c r="AE109" s="25">
        <f>Q109/$BF$5</f>
        <v>0.28358208955223879</v>
      </c>
      <c r="AF109" s="26">
        <f>(R109-$BF$6)/$BF$8</f>
        <v>0.67588932806324109</v>
      </c>
      <c r="AG109" s="25">
        <f>(S109-$BF$9)/$BF$11</f>
        <v>0.57051282051282048</v>
      </c>
      <c r="AH109" s="26">
        <v>0.38080495356037158</v>
      </c>
      <c r="AI109" s="26">
        <f>SUM(AE109:AH109)</f>
        <v>1.9107891916886719</v>
      </c>
      <c r="AJ109" s="26">
        <f>10*(AI109-$BF$27)/$BF$29</f>
        <v>5.1257608908563412</v>
      </c>
      <c r="AK109" s="27">
        <f>$BF$31+AJ109*$BF$32</f>
        <v>80.503043563425365</v>
      </c>
      <c r="AL109" s="37">
        <f>SUM(AC109:AD109)</f>
        <v>1.82</v>
      </c>
      <c r="AM109" s="38">
        <f>10*AL109/$BI$5</f>
        <v>8.0888888888888886</v>
      </c>
      <c r="AN109" s="39">
        <f>$BI$6+AM109*$BI$7</f>
        <v>90.444444444444443</v>
      </c>
      <c r="AO109" s="49">
        <f>O109/$BL$5</f>
        <v>0.1818181818181818</v>
      </c>
      <c r="AP109" s="50">
        <f>X109/$BL$6</f>
        <v>0.22580645161290325</v>
      </c>
      <c r="AQ109" s="50">
        <f>AA109/$BL$7</f>
        <v>0.3214285714285714</v>
      </c>
      <c r="AR109" s="50">
        <f>N109/$BL$8</f>
        <v>0.88607594936708856</v>
      </c>
      <c r="AS109" s="50">
        <f>AL109</f>
        <v>1.82</v>
      </c>
      <c r="AT109" s="50">
        <f>SUM(AR109:AS109)</f>
        <v>2.7060759493670887</v>
      </c>
      <c r="AU109" s="50">
        <f>10*(AT109-$BL$21)/$BL$23</f>
        <v>4.7523866348448696</v>
      </c>
      <c r="AV109" s="51">
        <f>$BL$24+AU109*$BL$25</f>
        <v>81.633353221957037</v>
      </c>
      <c r="AW109" s="62">
        <f>AK109*$BO$7</f>
        <v>72.452739207082828</v>
      </c>
      <c r="AX109" s="62">
        <f>AN109*$BO$7</f>
        <v>81.400000000000006</v>
      </c>
      <c r="AY109" s="63">
        <f>AV109*$BO$7</f>
        <v>73.470017899761331</v>
      </c>
    </row>
    <row r="110" spans="1:51" x14ac:dyDescent="0.25">
      <c r="A110" s="3" t="s">
        <v>144</v>
      </c>
      <c r="B110" s="4" t="s">
        <v>40</v>
      </c>
      <c r="C110" s="4" t="s">
        <v>235</v>
      </c>
      <c r="D110" s="4" t="s">
        <v>41</v>
      </c>
      <c r="E110" s="4" t="s">
        <v>37</v>
      </c>
      <c r="F110" s="5" t="s">
        <v>38</v>
      </c>
      <c r="G110" s="12">
        <v>15</v>
      </c>
      <c r="H110" s="13">
        <v>0.6</v>
      </c>
      <c r="I110" s="13">
        <v>0.6</v>
      </c>
      <c r="J110" s="13">
        <v>39</v>
      </c>
      <c r="K110" s="13">
        <v>42</v>
      </c>
      <c r="L110" s="13">
        <v>85</v>
      </c>
      <c r="M110" s="13">
        <v>3</v>
      </c>
      <c r="N110" s="13">
        <v>0.59</v>
      </c>
      <c r="O110" s="13">
        <v>0.18</v>
      </c>
      <c r="P110" s="13">
        <v>0.26</v>
      </c>
      <c r="Q110" s="13">
        <v>0.33</v>
      </c>
      <c r="R110" s="13">
        <v>-17</v>
      </c>
      <c r="S110" s="13">
        <v>-59</v>
      </c>
      <c r="T110" s="13">
        <v>-0.2</v>
      </c>
      <c r="U110" s="13">
        <v>7.6</v>
      </c>
      <c r="V110" s="13">
        <v>0.23</v>
      </c>
      <c r="W110" s="13">
        <v>506</v>
      </c>
      <c r="X110" s="13">
        <v>0.23</v>
      </c>
      <c r="Y110" s="13"/>
      <c r="Z110" s="13">
        <v>250</v>
      </c>
      <c r="AA110" s="13">
        <v>0.21</v>
      </c>
      <c r="AB110" s="13"/>
      <c r="AC110" s="13">
        <v>0.54</v>
      </c>
      <c r="AD110" s="14">
        <v>0.18</v>
      </c>
      <c r="AE110" s="25">
        <f>Q110/$BF$5</f>
        <v>0.4925373134328358</v>
      </c>
      <c r="AF110" s="26">
        <f>(R110-$BF$6)/$BF$8</f>
        <v>0.49802371541501977</v>
      </c>
      <c r="AG110" s="25">
        <f>(S110-$BF$9)/$BF$11</f>
        <v>0.45769230769230768</v>
      </c>
      <c r="AH110" s="26">
        <v>0.39628482972136231</v>
      </c>
      <c r="AI110" s="26">
        <f>SUM(AE110:AH110)</f>
        <v>1.8445381662615257</v>
      </c>
      <c r="AJ110" s="26">
        <f>10*(AI110-$BF$15)/$BF$17</f>
        <v>5.0893238247785515</v>
      </c>
      <c r="AK110" s="27">
        <f>$BF$31+AJ110*$BF$32</f>
        <v>80.357295299114213</v>
      </c>
      <c r="AL110" s="37">
        <f>SUM(AC110:AD110)</f>
        <v>0.72</v>
      </c>
      <c r="AM110" s="38">
        <f>10*AL110/$BI$5</f>
        <v>3.1999999999999997</v>
      </c>
      <c r="AN110" s="39">
        <f>$BI$6+AM110*$BI$7</f>
        <v>66</v>
      </c>
      <c r="AO110" s="49">
        <f>O110/$BL$5</f>
        <v>0.54545454545454541</v>
      </c>
      <c r="AP110" s="50">
        <f>X110/$BL$6</f>
        <v>0.74193548387096775</v>
      </c>
      <c r="AQ110" s="50">
        <f>AA110/$BL$7</f>
        <v>0.74999999999999989</v>
      </c>
      <c r="AR110" s="50">
        <f>N110/$BL$8</f>
        <v>0.74683544303797456</v>
      </c>
      <c r="AS110" s="50">
        <f>AL110</f>
        <v>0.72</v>
      </c>
      <c r="AT110" s="50">
        <f>SUM(AO110:AQ110)</f>
        <v>2.0373900293255129</v>
      </c>
      <c r="AU110" s="50">
        <f>10*(AT110-$BL$9)/$BL$11</f>
        <v>1.9546789295805844</v>
      </c>
      <c r="AV110" s="51">
        <f>$BL$24+AU110*$BL$25</f>
        <v>71.841376253532047</v>
      </c>
      <c r="AW110" s="62">
        <f>AK110*$BO$7</f>
        <v>72.321565769202792</v>
      </c>
      <c r="AX110" s="62">
        <f>AN110*$BO$7</f>
        <v>59.4</v>
      </c>
      <c r="AY110" s="63">
        <f>AV110*$BO$7</f>
        <v>64.657238628178845</v>
      </c>
    </row>
    <row r="111" spans="1:51" x14ac:dyDescent="0.25">
      <c r="A111" s="3" t="s">
        <v>123</v>
      </c>
      <c r="B111" s="4" t="s">
        <v>240</v>
      </c>
      <c r="C111" s="4" t="s">
        <v>235</v>
      </c>
      <c r="D111" s="4" t="s">
        <v>41</v>
      </c>
      <c r="E111" s="4" t="s">
        <v>37</v>
      </c>
      <c r="F111" s="5" t="s">
        <v>56</v>
      </c>
      <c r="G111" s="12">
        <v>27</v>
      </c>
      <c r="H111" s="13">
        <v>0.56000000000000005</v>
      </c>
      <c r="I111" s="13">
        <v>0.41</v>
      </c>
      <c r="J111" s="13">
        <v>97</v>
      </c>
      <c r="K111" s="13">
        <v>54</v>
      </c>
      <c r="L111" s="13">
        <v>140</v>
      </c>
      <c r="M111" s="13">
        <v>4.4000000000000004</v>
      </c>
      <c r="N111" s="13">
        <v>0.66</v>
      </c>
      <c r="O111" s="13">
        <v>0.27</v>
      </c>
      <c r="P111" s="13">
        <v>0.17</v>
      </c>
      <c r="Q111" s="13">
        <v>0.15</v>
      </c>
      <c r="R111" s="13">
        <v>61</v>
      </c>
      <c r="S111" s="13">
        <v>86</v>
      </c>
      <c r="T111" s="13">
        <v>4.3</v>
      </c>
      <c r="U111" s="13">
        <v>9</v>
      </c>
      <c r="V111" s="13">
        <v>0.27</v>
      </c>
      <c r="W111" s="13">
        <v>463</v>
      </c>
      <c r="X111" s="13">
        <v>0.23</v>
      </c>
      <c r="Y111" s="13"/>
      <c r="Z111" s="13">
        <v>284</v>
      </c>
      <c r="AA111" s="13">
        <v>0.25</v>
      </c>
      <c r="AB111" s="13"/>
      <c r="AC111" s="13">
        <v>0.38</v>
      </c>
      <c r="AD111" s="14">
        <v>0.18</v>
      </c>
      <c r="AE111" s="25">
        <f>Q111/$BF$5</f>
        <v>0.22388059701492535</v>
      </c>
      <c r="AF111" s="26">
        <f>(R111-$BF$6)/$BF$8</f>
        <v>0.60079051383399207</v>
      </c>
      <c r="AG111" s="25">
        <f>(S111-$BF$9)/$BF$11</f>
        <v>0.64358974358974363</v>
      </c>
      <c r="AH111" s="26">
        <v>0.53560371517027872</v>
      </c>
      <c r="AI111" s="26">
        <f>SUM(AE111:AH111)</f>
        <v>2.0038645696089397</v>
      </c>
      <c r="AJ111" s="26">
        <f>10*(AI111-$BF$21)/$BF$23</f>
        <v>7.0805073406466468</v>
      </c>
      <c r="AK111" s="27">
        <f>$BF$31+AJ111*$BF$32</f>
        <v>88.322029362586591</v>
      </c>
      <c r="AL111" s="37">
        <f>SUM(AC111:AD111)</f>
        <v>0.56000000000000005</v>
      </c>
      <c r="AM111" s="38">
        <f>10*AL111/$BI$5</f>
        <v>2.4888888888888889</v>
      </c>
      <c r="AN111" s="39">
        <f>$BI$6+AM111*$BI$7</f>
        <v>62.444444444444443</v>
      </c>
      <c r="AO111" s="49">
        <f>O111/$BL$5</f>
        <v>0.81818181818181823</v>
      </c>
      <c r="AP111" s="50">
        <f>X111/$BL$6</f>
        <v>0.74193548387096775</v>
      </c>
      <c r="AQ111" s="50">
        <f>AA111/$BL$7</f>
        <v>0.89285714285714279</v>
      </c>
      <c r="AR111" s="50">
        <f>N111/$BL$8</f>
        <v>0.83544303797468356</v>
      </c>
      <c r="AS111" s="50">
        <f>AL111</f>
        <v>0.56000000000000005</v>
      </c>
      <c r="AT111" s="50">
        <f>SUM(AO111:AQ111)</f>
        <v>2.4529744449099287</v>
      </c>
      <c r="AU111" s="50">
        <f>10*(AT111-$BL$15)/$BL$17</f>
        <v>6.1754936335117172</v>
      </c>
      <c r="AV111" s="51">
        <f>$BL$24+AU111*$BL$25</f>
        <v>86.614227717291016</v>
      </c>
      <c r="AW111" s="62">
        <f>AK111*$BO$7</f>
        <v>79.489826426327937</v>
      </c>
      <c r="AX111" s="62">
        <f>AN111*$BO$7</f>
        <v>56.2</v>
      </c>
      <c r="AY111" s="63">
        <f>AV111*$BO$7</f>
        <v>77.952804945561923</v>
      </c>
    </row>
    <row r="112" spans="1:51" x14ac:dyDescent="0.25">
      <c r="A112" s="3" t="s">
        <v>108</v>
      </c>
      <c r="B112" s="4" t="s">
        <v>240</v>
      </c>
      <c r="C112" s="4" t="s">
        <v>235</v>
      </c>
      <c r="D112" s="4" t="s">
        <v>41</v>
      </c>
      <c r="E112" s="4" t="s">
        <v>37</v>
      </c>
      <c r="F112" s="5" t="s">
        <v>35</v>
      </c>
      <c r="G112" s="12">
        <v>12</v>
      </c>
      <c r="H112" s="13">
        <v>0.57999999999999996</v>
      </c>
      <c r="I112" s="13">
        <v>0.33</v>
      </c>
      <c r="J112" s="13">
        <v>37</v>
      </c>
      <c r="K112" s="13">
        <v>33</v>
      </c>
      <c r="L112" s="13">
        <v>88</v>
      </c>
      <c r="M112" s="13">
        <v>3.8</v>
      </c>
      <c r="N112" s="13">
        <v>0.73</v>
      </c>
      <c r="O112" s="13">
        <v>0.22</v>
      </c>
      <c r="P112" s="13">
        <v>0.23</v>
      </c>
      <c r="Q112" s="13">
        <v>0.33</v>
      </c>
      <c r="R112" s="13">
        <v>91</v>
      </c>
      <c r="S112" s="13">
        <v>9</v>
      </c>
      <c r="T112" s="13">
        <v>1.3</v>
      </c>
      <c r="U112" s="13">
        <v>5.7</v>
      </c>
      <c r="V112" s="13">
        <v>0.15</v>
      </c>
      <c r="W112" s="13">
        <v>361</v>
      </c>
      <c r="X112" s="13">
        <v>0.16</v>
      </c>
      <c r="Y112" s="13"/>
      <c r="Z112" s="13">
        <v>201</v>
      </c>
      <c r="AA112" s="13">
        <v>0.18</v>
      </c>
      <c r="AB112" s="13"/>
      <c r="AC112" s="13">
        <v>0.57999999999999996</v>
      </c>
      <c r="AD112" s="14">
        <v>0.38</v>
      </c>
      <c r="AE112" s="25">
        <f>Q112/$BF$5</f>
        <v>0.4925373134328358</v>
      </c>
      <c r="AF112" s="26">
        <f>(R112-$BF$6)/$BF$8</f>
        <v>0.64031620553359681</v>
      </c>
      <c r="AG112" s="25">
        <f>(S112-$BF$9)/$BF$11</f>
        <v>0.54487179487179482</v>
      </c>
      <c r="AH112" s="26">
        <v>0.44272445820433443</v>
      </c>
      <c r="AI112" s="26">
        <f>SUM(AE112:AH112)</f>
        <v>2.1204497720425621</v>
      </c>
      <c r="AJ112" s="26">
        <f>10*(AI112-$BF$18)/$BF$20</f>
        <v>5.4256394739194258</v>
      </c>
      <c r="AK112" s="27">
        <f>$BF$31+AJ112*$BF$32</f>
        <v>81.7025578956777</v>
      </c>
      <c r="AL112" s="37">
        <f>SUM(AC112:AD112)</f>
        <v>0.96</v>
      </c>
      <c r="AM112" s="38">
        <f>10*AL112/$BI$5</f>
        <v>4.2666666666666666</v>
      </c>
      <c r="AN112" s="39">
        <f>$BI$6+AM112*$BI$7</f>
        <v>71.333333333333329</v>
      </c>
      <c r="AO112" s="49">
        <f>O112/$BL$5</f>
        <v>0.66666666666666663</v>
      </c>
      <c r="AP112" s="50">
        <f>X112/$BL$6</f>
        <v>0.5161290322580645</v>
      </c>
      <c r="AQ112" s="50">
        <f>AA112/$BL$7</f>
        <v>0.64285714285714279</v>
      </c>
      <c r="AR112" s="50">
        <f>N112/$BL$8</f>
        <v>0.92405063291139233</v>
      </c>
      <c r="AS112" s="50">
        <f>AL112</f>
        <v>0.96</v>
      </c>
      <c r="AT112" s="50">
        <f>SUM(AO112:AQ112)</f>
        <v>1.8256528417818738</v>
      </c>
      <c r="AU112" s="50">
        <f>10*(AT112-$BL$12)/$BL$14</f>
        <v>3.8684376478007221</v>
      </c>
      <c r="AV112" s="51">
        <f>$BL$24+AU112*$BL$25</f>
        <v>78.53953176730252</v>
      </c>
      <c r="AW112" s="62">
        <f>AK112*$BO$7</f>
        <v>73.532302106109938</v>
      </c>
      <c r="AX112" s="62">
        <f>AN112*$BO$7</f>
        <v>64.2</v>
      </c>
      <c r="AY112" s="63">
        <f>AV112*$BO$7</f>
        <v>70.685578590572277</v>
      </c>
    </row>
    <row r="113" spans="1:51" x14ac:dyDescent="0.25">
      <c r="A113" s="3" t="s">
        <v>106</v>
      </c>
      <c r="B113" s="4" t="s">
        <v>40</v>
      </c>
      <c r="C113" s="4" t="s">
        <v>235</v>
      </c>
      <c r="D113" s="4" t="s">
        <v>41</v>
      </c>
      <c r="E113" s="4" t="s">
        <v>37</v>
      </c>
      <c r="F113" s="5" t="s">
        <v>32</v>
      </c>
      <c r="G113" s="12">
        <v>27</v>
      </c>
      <c r="H113" s="13">
        <v>0.56000000000000005</v>
      </c>
      <c r="I113" s="13">
        <v>0.41</v>
      </c>
      <c r="J113" s="13">
        <v>109</v>
      </c>
      <c r="K113" s="13">
        <v>66</v>
      </c>
      <c r="L113" s="13">
        <v>129</v>
      </c>
      <c r="M113" s="13">
        <v>3.6</v>
      </c>
      <c r="N113" s="13">
        <v>0.66</v>
      </c>
      <c r="O113" s="13">
        <v>0.3</v>
      </c>
      <c r="P113" s="13">
        <v>0.21</v>
      </c>
      <c r="Q113" s="13">
        <v>0.11</v>
      </c>
      <c r="R113" s="13">
        <v>139</v>
      </c>
      <c r="S113" s="13">
        <v>119</v>
      </c>
      <c r="T113" s="13">
        <v>4.5999999999999996</v>
      </c>
      <c r="U113" s="13">
        <v>9.6</v>
      </c>
      <c r="V113" s="13">
        <v>0.31</v>
      </c>
      <c r="W113" s="13">
        <v>632</v>
      </c>
      <c r="X113" s="13">
        <v>0.31</v>
      </c>
      <c r="Y113" s="13"/>
      <c r="Z113" s="13">
        <v>306</v>
      </c>
      <c r="AA113" s="13">
        <v>0.27</v>
      </c>
      <c r="AB113" s="13"/>
      <c r="AC113" s="13">
        <v>0.47</v>
      </c>
      <c r="AD113" s="14">
        <v>0.34</v>
      </c>
      <c r="AE113" s="25">
        <f>Q113/$BF$5</f>
        <v>0.16417910447761194</v>
      </c>
      <c r="AF113" s="26">
        <f>(R113-$BF$6)/$BF$8</f>
        <v>0.70355731225296447</v>
      </c>
      <c r="AG113" s="25">
        <f>(S113-$BF$9)/$BF$11</f>
        <v>0.6858974358974359</v>
      </c>
      <c r="AH113" s="26">
        <v>0.54489164086687314</v>
      </c>
      <c r="AI113" s="26">
        <f>SUM(AE113:AH113)</f>
        <v>2.0985254934948854</v>
      </c>
      <c r="AJ113" s="26">
        <f>10*(AI113-$BF$24)/$BF$26</f>
        <v>5.7537185272254519</v>
      </c>
      <c r="AK113" s="27">
        <f>$BF$31+AJ113*$BF$32</f>
        <v>83.014874108901807</v>
      </c>
      <c r="AL113" s="37">
        <f>SUM(AC113:AD113)</f>
        <v>0.81</v>
      </c>
      <c r="AM113" s="38">
        <f>10*AL113/$BI$5</f>
        <v>3.6000000000000005</v>
      </c>
      <c r="AN113" s="39">
        <f>$BI$6+AM113*$BI$7</f>
        <v>68</v>
      </c>
      <c r="AO113" s="49">
        <f>O113/$BL$5</f>
        <v>0.90909090909090906</v>
      </c>
      <c r="AP113" s="50">
        <f>X113/$BL$6</f>
        <v>1</v>
      </c>
      <c r="AQ113" s="50">
        <f>AA113/$BL$7</f>
        <v>0.9642857142857143</v>
      </c>
      <c r="AR113" s="50">
        <f>N113/$BL$8</f>
        <v>0.83544303797468356</v>
      </c>
      <c r="AS113" s="50">
        <f>AL113</f>
        <v>0.81</v>
      </c>
      <c r="AT113" s="50">
        <f>SUM(AO113:AQ113)</f>
        <v>2.8733766233766236</v>
      </c>
      <c r="AU113" s="50">
        <f>10*(AT113-$BL$18)/$BL$20</f>
        <v>10</v>
      </c>
      <c r="AV113" s="51">
        <f>$BL$24+AU113*$BL$25</f>
        <v>100</v>
      </c>
      <c r="AW113" s="62">
        <f>AK113*$BO$7</f>
        <v>74.713386698011632</v>
      </c>
      <c r="AX113" s="62">
        <f>AN113*$BO$7</f>
        <v>61.2</v>
      </c>
      <c r="AY113" s="63">
        <f>AV113*$BO$7</f>
        <v>90</v>
      </c>
    </row>
    <row r="114" spans="1:51" x14ac:dyDescent="0.25">
      <c r="A114" s="3" t="s">
        <v>79</v>
      </c>
      <c r="B114" s="4" t="s">
        <v>238</v>
      </c>
      <c r="C114" s="4" t="s">
        <v>235</v>
      </c>
      <c r="D114" s="4" t="s">
        <v>41</v>
      </c>
      <c r="E114" s="4" t="s">
        <v>80</v>
      </c>
      <c r="F114" s="5" t="s">
        <v>38</v>
      </c>
      <c r="G114" s="12">
        <v>27</v>
      </c>
      <c r="H114" s="13">
        <v>0.67</v>
      </c>
      <c r="I114" s="13">
        <v>0.56000000000000005</v>
      </c>
      <c r="J114" s="13">
        <v>72</v>
      </c>
      <c r="K114" s="13">
        <v>90</v>
      </c>
      <c r="L114" s="13">
        <v>139</v>
      </c>
      <c r="M114" s="13">
        <v>2.2999999999999998</v>
      </c>
      <c r="N114" s="13">
        <v>0.65</v>
      </c>
      <c r="O114" s="13">
        <v>0.22</v>
      </c>
      <c r="P114" s="13">
        <v>0.3</v>
      </c>
      <c r="Q114" s="13">
        <v>0.3</v>
      </c>
      <c r="R114" s="13">
        <v>142</v>
      </c>
      <c r="S114" s="13">
        <v>57</v>
      </c>
      <c r="T114" s="13">
        <v>3.1</v>
      </c>
      <c r="U114" s="13">
        <v>8.1</v>
      </c>
      <c r="V114" s="13">
        <v>0.25</v>
      </c>
      <c r="W114" s="13">
        <v>468</v>
      </c>
      <c r="X114" s="13">
        <v>0.25</v>
      </c>
      <c r="Y114" s="13"/>
      <c r="Z114" s="13">
        <v>263</v>
      </c>
      <c r="AA114" s="13">
        <v>0.23</v>
      </c>
      <c r="AB114" s="13"/>
      <c r="AC114" s="13">
        <v>0.46</v>
      </c>
      <c r="AD114" s="14">
        <v>0.17</v>
      </c>
      <c r="AE114" s="25">
        <f>Q114/$BF$5</f>
        <v>0.44776119402985071</v>
      </c>
      <c r="AF114" s="26">
        <f>(R114-$BF$6)/$BF$8</f>
        <v>0.70750988142292492</v>
      </c>
      <c r="AG114" s="25">
        <f>(S114-$BF$9)/$BF$11</f>
        <v>0.60641025641025637</v>
      </c>
      <c r="AH114" s="26">
        <v>0.49845201238390102</v>
      </c>
      <c r="AI114" s="26">
        <f>SUM(AE114:AH114)</f>
        <v>2.2601333442469329</v>
      </c>
      <c r="AJ114" s="26">
        <f>10*(AI114-$BF$15)/$BF$17</f>
        <v>6.6858628049156019</v>
      </c>
      <c r="AK114" s="27">
        <f>$BF$31+AJ114*$BF$32</f>
        <v>86.743451219662404</v>
      </c>
      <c r="AL114" s="37">
        <f>SUM(AC114:AD114)</f>
        <v>0.63</v>
      </c>
      <c r="AM114" s="38">
        <f>10*AL114/$BI$5</f>
        <v>2.8</v>
      </c>
      <c r="AN114" s="39">
        <f>$BI$6+AM114*$BI$7</f>
        <v>64</v>
      </c>
      <c r="AO114" s="49">
        <f>O114/$BL$5</f>
        <v>0.66666666666666663</v>
      </c>
      <c r="AP114" s="50">
        <f>X114/$BL$6</f>
        <v>0.80645161290322587</v>
      </c>
      <c r="AQ114" s="50">
        <f>AA114/$BL$7</f>
        <v>0.8214285714285714</v>
      </c>
      <c r="AR114" s="50">
        <f>N114/$BL$8</f>
        <v>0.82278481012658222</v>
      </c>
      <c r="AS114" s="50">
        <f>AL114</f>
        <v>0.63</v>
      </c>
      <c r="AT114" s="50">
        <f>SUM(AO114:AQ114)</f>
        <v>2.2945468509984641</v>
      </c>
      <c r="AU114" s="50">
        <f>10*(AT114-$BL$9)/$BL$11</f>
        <v>6.0357914565903981</v>
      </c>
      <c r="AV114" s="51">
        <f>$BL$24+AU114*$BL$25</f>
        <v>86.125270098066395</v>
      </c>
      <c r="AW114" s="62">
        <f>AK114*$BO$7</f>
        <v>78.069106097696164</v>
      </c>
      <c r="AX114" s="62">
        <f>AN114*$BO$7</f>
        <v>57.6</v>
      </c>
      <c r="AY114" s="63">
        <f>AV114*$BO$7</f>
        <v>77.512743088259754</v>
      </c>
    </row>
    <row r="115" spans="1:51" x14ac:dyDescent="0.25">
      <c r="A115" s="3" t="s">
        <v>170</v>
      </c>
      <c r="B115" s="4" t="s">
        <v>246</v>
      </c>
      <c r="C115" s="4" t="s">
        <v>235</v>
      </c>
      <c r="D115" s="4" t="s">
        <v>41</v>
      </c>
      <c r="E115" s="4" t="s">
        <v>80</v>
      </c>
      <c r="F115" s="5" t="s">
        <v>32</v>
      </c>
      <c r="G115" s="12">
        <v>27</v>
      </c>
      <c r="H115" s="13">
        <v>0.67</v>
      </c>
      <c r="I115" s="13">
        <v>0.48</v>
      </c>
      <c r="J115" s="13">
        <v>77</v>
      </c>
      <c r="K115" s="13">
        <v>46</v>
      </c>
      <c r="L115" s="13">
        <v>129</v>
      </c>
      <c r="M115" s="13">
        <v>4.5</v>
      </c>
      <c r="N115" s="13">
        <v>0.63</v>
      </c>
      <c r="O115" s="13">
        <v>0.24</v>
      </c>
      <c r="P115" s="13">
        <v>0.15</v>
      </c>
      <c r="Q115" s="13">
        <v>0.3</v>
      </c>
      <c r="R115" s="13">
        <v>-12</v>
      </c>
      <c r="S115" s="13">
        <v>9</v>
      </c>
      <c r="T115" s="13">
        <v>-4.5999999999999996</v>
      </c>
      <c r="U115" s="13">
        <v>8.1</v>
      </c>
      <c r="V115" s="13">
        <v>0.26</v>
      </c>
      <c r="W115" s="13">
        <v>431</v>
      </c>
      <c r="X115" s="13">
        <v>0.23</v>
      </c>
      <c r="Y115" s="13"/>
      <c r="Z115" s="13">
        <v>270</v>
      </c>
      <c r="AA115" s="13">
        <v>0.24</v>
      </c>
      <c r="AB115" s="13"/>
      <c r="AC115" s="13">
        <v>0.53</v>
      </c>
      <c r="AD115" s="14">
        <v>0.28999999999999998</v>
      </c>
      <c r="AE115" s="25">
        <f>Q115/$BF$5</f>
        <v>0.44776119402985071</v>
      </c>
      <c r="AF115" s="26">
        <f>(R115-$BF$6)/$BF$8</f>
        <v>0.50461133069828723</v>
      </c>
      <c r="AG115" s="25">
        <f>(S115-$BF$9)/$BF$11</f>
        <v>0.54487179487179482</v>
      </c>
      <c r="AH115" s="26">
        <v>0.26006191950464402</v>
      </c>
      <c r="AI115" s="26">
        <f>SUM(AE115:AH115)</f>
        <v>1.7573062391045768</v>
      </c>
      <c r="AJ115" s="26">
        <f>10*(AI115-$BF$24)/$BF$26</f>
        <v>4.6953289368021984</v>
      </c>
      <c r="AK115" s="27">
        <f>$BF$31+AJ115*$BF$32</f>
        <v>78.781315747208794</v>
      </c>
      <c r="AL115" s="37">
        <f>SUM(AC115:AD115)</f>
        <v>0.82000000000000006</v>
      </c>
      <c r="AM115" s="38">
        <f>10*AL115/$BI$5</f>
        <v>3.6444444444444448</v>
      </c>
      <c r="AN115" s="39">
        <f>$BI$6+AM115*$BI$7</f>
        <v>68.222222222222229</v>
      </c>
      <c r="AO115" s="49">
        <f>O115/$BL$5</f>
        <v>0.72727272727272718</v>
      </c>
      <c r="AP115" s="50">
        <f>X115/$BL$6</f>
        <v>0.74193548387096775</v>
      </c>
      <c r="AQ115" s="50">
        <f>AA115/$BL$7</f>
        <v>0.85714285714285698</v>
      </c>
      <c r="AR115" s="50">
        <f>N115/$BL$8</f>
        <v>0.79746835443037967</v>
      </c>
      <c r="AS115" s="50">
        <f>AL115</f>
        <v>0.82000000000000006</v>
      </c>
      <c r="AT115" s="50">
        <f>SUM(AO115:AQ115)</f>
        <v>2.3263510682865522</v>
      </c>
      <c r="AU115" s="50">
        <f>10*(AT115-$BL$18)/$BL$20</f>
        <v>0.91652173913043533</v>
      </c>
      <c r="AV115" s="51">
        <f>$BL$24+AU115*$BL$25</f>
        <v>68.20782608695653</v>
      </c>
      <c r="AW115" s="62">
        <f>AK115*$BO$7</f>
        <v>70.903184172487911</v>
      </c>
      <c r="AX115" s="62">
        <f>AN115*$BO$7</f>
        <v>61.400000000000006</v>
      </c>
      <c r="AY115" s="63">
        <f>AV115*$BO$7</f>
        <v>61.387043478260878</v>
      </c>
    </row>
    <row r="116" spans="1:51" x14ac:dyDescent="0.25">
      <c r="A116" s="3" t="s">
        <v>206</v>
      </c>
      <c r="B116" s="4" t="s">
        <v>250</v>
      </c>
      <c r="C116" s="4" t="s">
        <v>235</v>
      </c>
      <c r="D116" s="4" t="s">
        <v>30</v>
      </c>
      <c r="E116" s="4" t="s">
        <v>80</v>
      </c>
      <c r="F116" s="5" t="s">
        <v>56</v>
      </c>
      <c r="G116" s="12">
        <v>27</v>
      </c>
      <c r="H116" s="13">
        <v>0.67</v>
      </c>
      <c r="I116" s="13">
        <v>0.59</v>
      </c>
      <c r="J116" s="13">
        <v>68</v>
      </c>
      <c r="K116" s="13">
        <v>49</v>
      </c>
      <c r="L116" s="13">
        <v>162</v>
      </c>
      <c r="M116" s="13">
        <v>4.7</v>
      </c>
      <c r="N116" s="13">
        <v>0.7</v>
      </c>
      <c r="O116" s="13">
        <v>0.21</v>
      </c>
      <c r="P116" s="13">
        <v>0.16</v>
      </c>
      <c r="Q116" s="13">
        <v>0.15</v>
      </c>
      <c r="R116" s="13">
        <v>-133</v>
      </c>
      <c r="S116" s="13">
        <v>-95</v>
      </c>
      <c r="T116" s="13">
        <v>-1.8</v>
      </c>
      <c r="U116" s="13">
        <v>8.4</v>
      </c>
      <c r="V116" s="13">
        <v>0.25</v>
      </c>
      <c r="W116" s="13">
        <v>516</v>
      </c>
      <c r="X116" s="13">
        <v>0.28000000000000003</v>
      </c>
      <c r="Y116" s="13"/>
      <c r="Z116" s="13">
        <v>262</v>
      </c>
      <c r="AA116" s="13">
        <v>0.23</v>
      </c>
      <c r="AB116" s="13"/>
      <c r="AC116" s="13">
        <v>0.47</v>
      </c>
      <c r="AD116" s="14">
        <v>0.22</v>
      </c>
      <c r="AE116" s="25">
        <f>Q116/$BF$5</f>
        <v>0.22388059701492535</v>
      </c>
      <c r="AF116" s="26">
        <f>(R116-$BF$6)/$BF$8</f>
        <v>0.34519104084321478</v>
      </c>
      <c r="AG116" s="25">
        <f>(S116-$BF$9)/$BF$11</f>
        <v>0.41153846153846152</v>
      </c>
      <c r="AH116" s="26">
        <v>0.34674922600619196</v>
      </c>
      <c r="AI116" s="26">
        <f>SUM(AE116:AH116)</f>
        <v>1.3273593254027936</v>
      </c>
      <c r="AJ116" s="26">
        <f>10*(AI116-$BF$21)/$BF$23</f>
        <v>3.5205393614337868</v>
      </c>
      <c r="AK116" s="27">
        <f>$BF$31+AJ116*$BF$32</f>
        <v>74.082157445735149</v>
      </c>
      <c r="AL116" s="37">
        <f>SUM(AC116:AD116)</f>
        <v>0.69</v>
      </c>
      <c r="AM116" s="38">
        <f>10*AL116/$BI$5</f>
        <v>3.0666666666666664</v>
      </c>
      <c r="AN116" s="39">
        <f>$BI$6+AM116*$BI$7</f>
        <v>65.333333333333329</v>
      </c>
      <c r="AO116" s="49">
        <f>O116/$BL$5</f>
        <v>0.63636363636363635</v>
      </c>
      <c r="AP116" s="50">
        <f>X116/$BL$6</f>
        <v>0.90322580645161299</v>
      </c>
      <c r="AQ116" s="50">
        <f>AA116/$BL$7</f>
        <v>0.8214285714285714</v>
      </c>
      <c r="AR116" s="50">
        <f>N116/$BL$8</f>
        <v>0.88607594936708856</v>
      </c>
      <c r="AS116" s="50">
        <f>AL116</f>
        <v>0.69</v>
      </c>
      <c r="AT116" s="50">
        <f>SUM(AO116:AQ116)</f>
        <v>2.3610180142438209</v>
      </c>
      <c r="AU116" s="50">
        <f>10*(AT116-$BL$15)/$BL$17</f>
        <v>4.9603247831703294</v>
      </c>
      <c r="AV116" s="51">
        <f>$BL$24+AU116*$BL$25</f>
        <v>82.361136741096146</v>
      </c>
      <c r="AW116" s="62">
        <f>AK116*$BO$7</f>
        <v>66.673941701161638</v>
      </c>
      <c r="AX116" s="62">
        <f>AN116*$BO$7</f>
        <v>58.8</v>
      </c>
      <c r="AY116" s="63">
        <f>AV116*$BO$7</f>
        <v>74.125023066986529</v>
      </c>
    </row>
    <row r="117" spans="1:51" x14ac:dyDescent="0.25">
      <c r="A117" s="3" t="s">
        <v>93</v>
      </c>
      <c r="B117" s="4" t="s">
        <v>40</v>
      </c>
      <c r="C117" s="4" t="s">
        <v>235</v>
      </c>
      <c r="D117" s="4" t="s">
        <v>41</v>
      </c>
      <c r="E117" s="4" t="s">
        <v>80</v>
      </c>
      <c r="F117" s="5" t="s">
        <v>35</v>
      </c>
      <c r="G117" s="12">
        <v>27</v>
      </c>
      <c r="H117" s="13">
        <v>0.67</v>
      </c>
      <c r="I117" s="13">
        <v>0.33</v>
      </c>
      <c r="J117" s="13">
        <v>93</v>
      </c>
      <c r="K117" s="13">
        <v>52</v>
      </c>
      <c r="L117" s="13">
        <v>143</v>
      </c>
      <c r="M117" s="13">
        <v>4.5</v>
      </c>
      <c r="N117" s="13">
        <v>0.72</v>
      </c>
      <c r="O117" s="13">
        <v>0.28000000000000003</v>
      </c>
      <c r="P117" s="13">
        <v>0.17</v>
      </c>
      <c r="Q117" s="13">
        <v>0.48</v>
      </c>
      <c r="R117" s="13">
        <v>52</v>
      </c>
      <c r="S117" s="13">
        <v>-37</v>
      </c>
      <c r="T117" s="13">
        <v>-1.1000000000000001</v>
      </c>
      <c r="U117" s="13">
        <v>6</v>
      </c>
      <c r="V117" s="13">
        <v>0.18</v>
      </c>
      <c r="W117" s="13">
        <v>355</v>
      </c>
      <c r="X117" s="13">
        <v>0.18</v>
      </c>
      <c r="Y117" s="13"/>
      <c r="Z117" s="13">
        <v>226</v>
      </c>
      <c r="AA117" s="13">
        <v>0.2</v>
      </c>
      <c r="AB117" s="13"/>
      <c r="AC117" s="13">
        <v>0.34</v>
      </c>
      <c r="AD117" s="14">
        <v>0.38</v>
      </c>
      <c r="AE117" s="25">
        <f>Q117/$BF$5</f>
        <v>0.71641791044776115</v>
      </c>
      <c r="AF117" s="26">
        <f>(R117-$BF$6)/$BF$8</f>
        <v>0.58893280632411071</v>
      </c>
      <c r="AG117" s="25">
        <f>(S117-$BF$9)/$BF$11</f>
        <v>0.48589743589743589</v>
      </c>
      <c r="AH117" s="26">
        <v>0.36842105263157898</v>
      </c>
      <c r="AI117" s="26">
        <f>SUM(AE117:AH117)</f>
        <v>2.1596692053008866</v>
      </c>
      <c r="AJ117" s="26">
        <f>10*(AI117-$BF$18)/$BF$20</f>
        <v>5.5989099722090003</v>
      </c>
      <c r="AK117" s="27">
        <f>$BF$31+AJ117*$BF$32</f>
        <v>82.395639888836001</v>
      </c>
      <c r="AL117" s="37">
        <f>SUM(AC117:AD117)</f>
        <v>0.72</v>
      </c>
      <c r="AM117" s="38">
        <f>10*AL117/$BI$5</f>
        <v>3.1999999999999997</v>
      </c>
      <c r="AN117" s="39">
        <f>$BI$6+AM117*$BI$7</f>
        <v>66</v>
      </c>
      <c r="AO117" s="49">
        <f>O117/$BL$5</f>
        <v>0.84848484848484851</v>
      </c>
      <c r="AP117" s="50">
        <f>X117/$BL$6</f>
        <v>0.58064516129032251</v>
      </c>
      <c r="AQ117" s="50">
        <f>AA117/$BL$7</f>
        <v>0.7142857142857143</v>
      </c>
      <c r="AR117" s="50">
        <f>N117/$BL$8</f>
        <v>0.91139240506329111</v>
      </c>
      <c r="AS117" s="50">
        <f>AL117</f>
        <v>0.72</v>
      </c>
      <c r="AT117" s="50">
        <f>SUM(AO117:AQ117)</f>
        <v>2.1434157240608855</v>
      </c>
      <c r="AU117" s="50">
        <f>10*(AT117-$BL$12)/$BL$14</f>
        <v>7.4558568500709468</v>
      </c>
      <c r="AV117" s="51">
        <f>$BL$24+AU117*$BL$25</f>
        <v>91.095498975248319</v>
      </c>
      <c r="AW117" s="62">
        <f>AK117*$BO$7</f>
        <v>74.156075899952398</v>
      </c>
      <c r="AX117" s="62">
        <f>AN117*$BO$7</f>
        <v>59.4</v>
      </c>
      <c r="AY117" s="63">
        <f>AV117*$BO$7</f>
        <v>81.98594907772349</v>
      </c>
    </row>
    <row r="118" spans="1:51" x14ac:dyDescent="0.25">
      <c r="A118" s="3" t="s">
        <v>129</v>
      </c>
      <c r="B118" s="4" t="s">
        <v>249</v>
      </c>
      <c r="C118" s="4" t="s">
        <v>235</v>
      </c>
      <c r="D118" s="4" t="s">
        <v>41</v>
      </c>
      <c r="E118" s="4" t="s">
        <v>80</v>
      </c>
      <c r="F118" s="5" t="s">
        <v>47</v>
      </c>
      <c r="G118" s="12">
        <v>27</v>
      </c>
      <c r="H118" s="13">
        <v>0.67</v>
      </c>
      <c r="I118" s="13">
        <v>0.67</v>
      </c>
      <c r="J118" s="13">
        <v>17</v>
      </c>
      <c r="K118" s="13">
        <v>66</v>
      </c>
      <c r="L118" s="13">
        <v>205</v>
      </c>
      <c r="M118" s="13">
        <v>3.4</v>
      </c>
      <c r="N118" s="13">
        <v>0.68</v>
      </c>
      <c r="O118" s="13">
        <v>0.05</v>
      </c>
      <c r="P118" s="13">
        <v>0.22</v>
      </c>
      <c r="Q118" s="13">
        <v>0.22</v>
      </c>
      <c r="R118" s="13">
        <v>19</v>
      </c>
      <c r="S118" s="13">
        <v>-67</v>
      </c>
      <c r="T118" s="13">
        <v>4.9000000000000004</v>
      </c>
      <c r="U118" s="13">
        <v>1.6</v>
      </c>
      <c r="V118" s="13">
        <v>0.05</v>
      </c>
      <c r="W118" s="13">
        <v>132</v>
      </c>
      <c r="X118" s="13">
        <v>7.0000000000000007E-2</v>
      </c>
      <c r="Y118" s="13"/>
      <c r="Z118" s="13">
        <v>110</v>
      </c>
      <c r="AA118" s="13">
        <v>0.1</v>
      </c>
      <c r="AB118" s="13"/>
      <c r="AC118" s="13">
        <v>1.45</v>
      </c>
      <c r="AD118" s="14">
        <v>0.35</v>
      </c>
      <c r="AE118" s="25">
        <f>Q118/$BF$5</f>
        <v>0.32835820895522388</v>
      </c>
      <c r="AF118" s="26">
        <f>(R118-$BF$6)/$BF$8</f>
        <v>0.54545454545454541</v>
      </c>
      <c r="AG118" s="25">
        <f>(S118-$BF$9)/$BF$11</f>
        <v>0.44743589743589746</v>
      </c>
      <c r="AH118" s="26">
        <v>0.55417956656346745</v>
      </c>
      <c r="AI118" s="26">
        <f>SUM(AE118:AH118)</f>
        <v>1.8754282184091342</v>
      </c>
      <c r="AJ118" s="26">
        <f>10*(AI118-$BF$27)/$BF$29</f>
        <v>4.9413054046368128</v>
      </c>
      <c r="AK118" s="27">
        <f>$BF$31+AJ118*$BF$32</f>
        <v>79.765221618547258</v>
      </c>
      <c r="AL118" s="37">
        <f>SUM(AC118:AD118)</f>
        <v>1.7999999999999998</v>
      </c>
      <c r="AM118" s="38">
        <f>10*AL118/$BI$5</f>
        <v>8</v>
      </c>
      <c r="AN118" s="39">
        <f>$BI$6+AM118*$BI$7</f>
        <v>90</v>
      </c>
      <c r="AO118" s="49">
        <f>O118/$BL$5</f>
        <v>0.15151515151515152</v>
      </c>
      <c r="AP118" s="50">
        <f>X118/$BL$6</f>
        <v>0.22580645161290325</v>
      </c>
      <c r="AQ118" s="50">
        <f>AA118/$BL$7</f>
        <v>0.35714285714285715</v>
      </c>
      <c r="AR118" s="50">
        <f>N118/$BL$8</f>
        <v>0.86075949367088611</v>
      </c>
      <c r="AS118" s="50">
        <f>AL118</f>
        <v>1.7999999999999998</v>
      </c>
      <c r="AT118" s="50">
        <f>SUM(AR118:AS118)</f>
        <v>2.660759493670886</v>
      </c>
      <c r="AU118" s="50">
        <f>10*(AT118-$BL$21)/$BL$23</f>
        <v>4.2183770883054885</v>
      </c>
      <c r="AV118" s="51">
        <f>$BL$24+AU118*$BL$25</f>
        <v>79.764319809069207</v>
      </c>
      <c r="AW118" s="62">
        <f>AK118*$BO$7</f>
        <v>71.788699456692541</v>
      </c>
      <c r="AX118" s="62">
        <f>AN118*$BO$7</f>
        <v>81</v>
      </c>
      <c r="AY118" s="63">
        <f>AV118*$BO$7</f>
        <v>71.787887828162283</v>
      </c>
    </row>
    <row r="119" spans="1:51" x14ac:dyDescent="0.25">
      <c r="A119" s="3" t="s">
        <v>231</v>
      </c>
      <c r="B119" s="4" t="s">
        <v>242</v>
      </c>
      <c r="C119" s="4" t="s">
        <v>251</v>
      </c>
      <c r="D119" s="4" t="s">
        <v>30</v>
      </c>
      <c r="E119" s="4" t="s">
        <v>189</v>
      </c>
      <c r="F119" s="5" t="s">
        <v>32</v>
      </c>
      <c r="G119" s="12">
        <v>18</v>
      </c>
      <c r="H119" s="13">
        <v>0.39</v>
      </c>
      <c r="I119" s="13">
        <v>0.44</v>
      </c>
      <c r="J119" s="13">
        <v>36</v>
      </c>
      <c r="K119" s="13">
        <v>47</v>
      </c>
      <c r="L119" s="13">
        <v>98</v>
      </c>
      <c r="M119" s="13">
        <v>2.9</v>
      </c>
      <c r="N119" s="13">
        <v>0.63</v>
      </c>
      <c r="O119" s="13">
        <v>0.17</v>
      </c>
      <c r="P119" s="13">
        <v>0.17</v>
      </c>
      <c r="Q119" s="13">
        <v>0.11</v>
      </c>
      <c r="R119" s="13">
        <v>-370</v>
      </c>
      <c r="S119" s="13">
        <v>-416</v>
      </c>
      <c r="T119" s="13">
        <v>-11.5</v>
      </c>
      <c r="U119" s="13">
        <v>8.1999999999999993</v>
      </c>
      <c r="V119" s="13">
        <v>0.3</v>
      </c>
      <c r="W119" s="13">
        <v>532</v>
      </c>
      <c r="X119" s="13">
        <v>0.28000000000000003</v>
      </c>
      <c r="Y119" s="13"/>
      <c r="Z119" s="13">
        <v>254</v>
      </c>
      <c r="AA119" s="13">
        <v>0.24</v>
      </c>
      <c r="AB119" s="13"/>
      <c r="AC119" s="13">
        <v>0.67</v>
      </c>
      <c r="AD119" s="14">
        <v>0.27</v>
      </c>
      <c r="AE119" s="25">
        <f>Q119/$BF$5</f>
        <v>0.16417910447761194</v>
      </c>
      <c r="AF119" s="26">
        <f>(R119-$BF$6)/$BF$8</f>
        <v>3.2938076416337288E-2</v>
      </c>
      <c r="AG119" s="25">
        <f>(S119-$BF$9)/$BF$11</f>
        <v>0</v>
      </c>
      <c r="AH119" s="26">
        <v>4.6439628482972138E-2</v>
      </c>
      <c r="AI119" s="26">
        <f>SUM(AE119:AH119)</f>
        <v>0.24355680937692137</v>
      </c>
      <c r="AJ119" s="26">
        <f>10*(AI119-$BF$24)/$BF$26</f>
        <v>0</v>
      </c>
      <c r="AK119" s="27">
        <f>$BF$31+AJ119*$BF$32</f>
        <v>60</v>
      </c>
      <c r="AL119" s="37">
        <f>SUM(AC119:AD119)</f>
        <v>0.94000000000000006</v>
      </c>
      <c r="AM119" s="38">
        <f>10*AL119/$BI$5</f>
        <v>4.177777777777778</v>
      </c>
      <c r="AN119" s="39">
        <f>$BI$6+AM119*$BI$7</f>
        <v>70.888888888888886</v>
      </c>
      <c r="AO119" s="49">
        <f>O119/$BL$5</f>
        <v>0.51515151515151514</v>
      </c>
      <c r="AP119" s="50">
        <f>X119/$BL$6</f>
        <v>0.90322580645161299</v>
      </c>
      <c r="AQ119" s="50">
        <f>AA119/$BL$7</f>
        <v>0.85714285714285698</v>
      </c>
      <c r="AR119" s="50">
        <f>N119/$BL$8</f>
        <v>0.79746835443037967</v>
      </c>
      <c r="AS119" s="50">
        <f>AL119</f>
        <v>0.94000000000000006</v>
      </c>
      <c r="AT119" s="50">
        <f>SUM(AO119:AQ119)</f>
        <v>2.2755201787459853</v>
      </c>
      <c r="AU119" s="50">
        <f>10*(AT119-$BL$18)/$BL$20</f>
        <v>7.246376811594353E-2</v>
      </c>
      <c r="AV119" s="51">
        <f>$BL$24+AU119*$BL$25</f>
        <v>65.253623188405797</v>
      </c>
      <c r="AW119" s="62">
        <f>AK119*$BO$6</f>
        <v>58.199999999999996</v>
      </c>
      <c r="AX119" s="62">
        <f>AN119*$BO$6</f>
        <v>68.762222222222221</v>
      </c>
      <c r="AY119" s="63">
        <f>AV119*$BO$6</f>
        <v>63.296014492753621</v>
      </c>
    </row>
    <row r="120" spans="1:51" x14ac:dyDescent="0.25">
      <c r="A120" s="3" t="s">
        <v>218</v>
      </c>
      <c r="B120" s="4" t="s">
        <v>242</v>
      </c>
      <c r="C120" s="4" t="s">
        <v>251</v>
      </c>
      <c r="D120" s="4" t="s">
        <v>30</v>
      </c>
      <c r="E120" s="4" t="s">
        <v>189</v>
      </c>
      <c r="F120" s="5" t="s">
        <v>56</v>
      </c>
      <c r="G120" s="12">
        <v>18</v>
      </c>
      <c r="H120" s="13">
        <v>0.39</v>
      </c>
      <c r="I120" s="13">
        <v>0.44</v>
      </c>
      <c r="J120" s="13">
        <v>65</v>
      </c>
      <c r="K120" s="13">
        <v>49</v>
      </c>
      <c r="L120" s="13">
        <v>81</v>
      </c>
      <c r="M120" s="13">
        <v>3</v>
      </c>
      <c r="N120" s="13">
        <v>0.68</v>
      </c>
      <c r="O120" s="13">
        <v>0.3</v>
      </c>
      <c r="P120" s="13">
        <v>0.18</v>
      </c>
      <c r="Q120" s="13">
        <v>0.06</v>
      </c>
      <c r="R120" s="13">
        <v>-237</v>
      </c>
      <c r="S120" s="13">
        <v>-115</v>
      </c>
      <c r="T120" s="13">
        <v>0.3</v>
      </c>
      <c r="U120" s="13">
        <v>8.1</v>
      </c>
      <c r="V120" s="13">
        <v>0.25</v>
      </c>
      <c r="W120" s="13">
        <v>476</v>
      </c>
      <c r="X120" s="13">
        <v>0.25</v>
      </c>
      <c r="Y120" s="13"/>
      <c r="Z120" s="13">
        <v>254</v>
      </c>
      <c r="AA120" s="13">
        <v>0.24</v>
      </c>
      <c r="AB120" s="13"/>
      <c r="AC120" s="13">
        <v>0.35</v>
      </c>
      <c r="AD120" s="14">
        <v>0.19</v>
      </c>
      <c r="AE120" s="25">
        <f>Q120/$BF$5</f>
        <v>8.9552238805970144E-2</v>
      </c>
      <c r="AF120" s="26">
        <f>(R120-$BF$6)/$BF$8</f>
        <v>0.20816864295125165</v>
      </c>
      <c r="AG120" s="25">
        <f>(S120-$BF$9)/$BF$11</f>
        <v>0.38589743589743591</v>
      </c>
      <c r="AH120" s="26">
        <v>0.41176470588235298</v>
      </c>
      <c r="AI120" s="26">
        <f>SUM(AE120:AH120)</f>
        <v>1.0953830235370108</v>
      </c>
      <c r="AJ120" s="26">
        <f>10*(AI120-$BF$21)/$BF$23</f>
        <v>2.2998123771995673</v>
      </c>
      <c r="AK120" s="27">
        <f>$BF$31+AJ120*$BF$32</f>
        <v>69.199249508798275</v>
      </c>
      <c r="AL120" s="37">
        <f>SUM(AC120:AD120)</f>
        <v>0.54</v>
      </c>
      <c r="AM120" s="38">
        <f>10*AL120/$BI$5</f>
        <v>2.4000000000000004</v>
      </c>
      <c r="AN120" s="39">
        <f>$BI$6+AM120*$BI$7</f>
        <v>62</v>
      </c>
      <c r="AO120" s="49">
        <f>O120/$BL$5</f>
        <v>0.90909090909090906</v>
      </c>
      <c r="AP120" s="50">
        <f>X120/$BL$6</f>
        <v>0.80645161290322587</v>
      </c>
      <c r="AQ120" s="50">
        <f>AA120/$BL$7</f>
        <v>0.85714285714285698</v>
      </c>
      <c r="AR120" s="50">
        <f>N120/$BL$8</f>
        <v>0.86075949367088611</v>
      </c>
      <c r="AS120" s="50">
        <f>AL120</f>
        <v>0.54</v>
      </c>
      <c r="AT120" s="50">
        <f>SUM(AO120:AQ120)</f>
        <v>2.5726853791369919</v>
      </c>
      <c r="AU120" s="50">
        <f>10*(AT120-$BL$15)/$BL$17</f>
        <v>7.7574275696622985</v>
      </c>
      <c r="AV120" s="51">
        <f>$BL$24+AU120*$BL$25</f>
        <v>92.150996493818042</v>
      </c>
      <c r="AW120" s="62">
        <f>AK120*$BO$6</f>
        <v>67.123272023534327</v>
      </c>
      <c r="AX120" s="62">
        <f>AN120*$BO$6</f>
        <v>60.14</v>
      </c>
      <c r="AY120" s="63">
        <f>AV120*$BO$6</f>
        <v>89.386466599003498</v>
      </c>
    </row>
    <row r="121" spans="1:51" x14ac:dyDescent="0.25">
      <c r="A121" s="3" t="s">
        <v>188</v>
      </c>
      <c r="B121" s="4" t="s">
        <v>242</v>
      </c>
      <c r="C121" s="4" t="s">
        <v>251</v>
      </c>
      <c r="D121" s="4" t="s">
        <v>30</v>
      </c>
      <c r="E121" s="4" t="s">
        <v>189</v>
      </c>
      <c r="F121" s="5" t="s">
        <v>47</v>
      </c>
      <c r="G121" s="12">
        <v>18</v>
      </c>
      <c r="H121" s="13">
        <v>0.39</v>
      </c>
      <c r="I121" s="13">
        <v>0.44</v>
      </c>
      <c r="J121" s="13">
        <v>13</v>
      </c>
      <c r="K121" s="13">
        <v>72</v>
      </c>
      <c r="L121" s="13">
        <v>132</v>
      </c>
      <c r="M121" s="13">
        <v>2</v>
      </c>
      <c r="N121" s="13">
        <v>0.68</v>
      </c>
      <c r="O121" s="13">
        <v>0.06</v>
      </c>
      <c r="P121" s="13">
        <v>0.26</v>
      </c>
      <c r="Q121" s="13">
        <v>0.17</v>
      </c>
      <c r="R121" s="13">
        <v>-112</v>
      </c>
      <c r="S121" s="13">
        <v>-19</v>
      </c>
      <c r="T121" s="13">
        <v>2.1</v>
      </c>
      <c r="U121" s="13">
        <v>1.6</v>
      </c>
      <c r="V121" s="13">
        <v>0.04</v>
      </c>
      <c r="W121" s="13">
        <v>132</v>
      </c>
      <c r="X121" s="13">
        <v>7.0000000000000007E-2</v>
      </c>
      <c r="Y121" s="13"/>
      <c r="Z121" s="13">
        <v>99</v>
      </c>
      <c r="AA121" s="13">
        <v>0.09</v>
      </c>
      <c r="AB121" s="13"/>
      <c r="AC121" s="13">
        <v>1.38</v>
      </c>
      <c r="AD121" s="14">
        <v>0.3</v>
      </c>
      <c r="AE121" s="25">
        <f>Q121/$BF$5</f>
        <v>0.2537313432835821</v>
      </c>
      <c r="AF121" s="26">
        <f>(R121-$BF$6)/$BF$8</f>
        <v>0.37285902503293805</v>
      </c>
      <c r="AG121" s="25">
        <f>(S121-$BF$9)/$BF$11</f>
        <v>0.50897435897435894</v>
      </c>
      <c r="AH121" s="26">
        <v>0.46749226006191952</v>
      </c>
      <c r="AI121" s="26">
        <f>SUM(AE121:AH121)</f>
        <v>1.6030569873527987</v>
      </c>
      <c r="AJ121" s="26">
        <f>10*(AI121-$BF$27)/$BF$29</f>
        <v>3.5205196287605434</v>
      </c>
      <c r="AK121" s="27">
        <f>$BF$31+AJ121*$BF$32</f>
        <v>74.08207851504217</v>
      </c>
      <c r="AL121" s="37">
        <f>SUM(AC121:AD121)</f>
        <v>1.68</v>
      </c>
      <c r="AM121" s="38">
        <f>10*AL121/$BI$5</f>
        <v>7.4666666666666668</v>
      </c>
      <c r="AN121" s="39">
        <f>$BI$6+AM121*$BI$7</f>
        <v>87.333333333333343</v>
      </c>
      <c r="AO121" s="49">
        <f>O121/$BL$5</f>
        <v>0.1818181818181818</v>
      </c>
      <c r="AP121" s="50">
        <f>X121/$BL$6</f>
        <v>0.22580645161290325</v>
      </c>
      <c r="AQ121" s="50">
        <f>AA121/$BL$7</f>
        <v>0.3214285714285714</v>
      </c>
      <c r="AR121" s="50">
        <f>N121/$BL$8</f>
        <v>0.86075949367088611</v>
      </c>
      <c r="AS121" s="50">
        <f>AL121</f>
        <v>1.68</v>
      </c>
      <c r="AT121" s="50">
        <f>SUM(AR121:AS121)</f>
        <v>2.5407594936708859</v>
      </c>
      <c r="AU121" s="50">
        <f>10*(AT121-$BL$21)/$BL$23</f>
        <v>2.8042959427207621</v>
      </c>
      <c r="AV121" s="51">
        <f>$BL$24+AU121*$BL$25</f>
        <v>74.815035799522661</v>
      </c>
      <c r="AW121" s="62">
        <f>AK121*$BO$6</f>
        <v>71.8596161595909</v>
      </c>
      <c r="AX121" s="62">
        <f>AN121*$BO$6</f>
        <v>84.713333333333338</v>
      </c>
      <c r="AY121" s="63">
        <f>AV121*$BO$6</f>
        <v>72.570584725536975</v>
      </c>
    </row>
    <row r="122" spans="1:51" x14ac:dyDescent="0.25">
      <c r="A122" s="3" t="s">
        <v>197</v>
      </c>
      <c r="B122" s="4" t="s">
        <v>252</v>
      </c>
      <c r="C122" s="4" t="s">
        <v>251</v>
      </c>
      <c r="D122" s="4" t="s">
        <v>30</v>
      </c>
      <c r="E122" s="4" t="s">
        <v>189</v>
      </c>
      <c r="F122" s="5" t="s">
        <v>38</v>
      </c>
      <c r="G122" s="12">
        <v>18</v>
      </c>
      <c r="H122" s="13">
        <v>0.39</v>
      </c>
      <c r="I122" s="13">
        <v>0.44</v>
      </c>
      <c r="J122" s="13">
        <v>60</v>
      </c>
      <c r="K122" s="13">
        <v>42</v>
      </c>
      <c r="L122" s="13">
        <v>90</v>
      </c>
      <c r="M122" s="13">
        <v>3.6</v>
      </c>
      <c r="N122" s="13">
        <v>0.7</v>
      </c>
      <c r="O122" s="13">
        <v>0.28000000000000003</v>
      </c>
      <c r="P122" s="13">
        <v>0.15</v>
      </c>
      <c r="Q122" s="13">
        <v>0.17</v>
      </c>
      <c r="R122" s="13">
        <v>-102</v>
      </c>
      <c r="S122" s="13">
        <v>-31</v>
      </c>
      <c r="T122" s="13">
        <v>-3.2</v>
      </c>
      <c r="U122" s="13">
        <v>7.7</v>
      </c>
      <c r="V122" s="13">
        <v>0.25</v>
      </c>
      <c r="W122" s="13">
        <v>420</v>
      </c>
      <c r="X122" s="13">
        <v>0.22</v>
      </c>
      <c r="Y122" s="13"/>
      <c r="Z122" s="13">
        <v>246</v>
      </c>
      <c r="AA122" s="13">
        <v>0.24</v>
      </c>
      <c r="AB122" s="13"/>
      <c r="AC122" s="13">
        <v>0.47</v>
      </c>
      <c r="AD122" s="14">
        <v>0.17</v>
      </c>
      <c r="AE122" s="25">
        <f>Q122/$BF$5</f>
        <v>0.2537313432835821</v>
      </c>
      <c r="AF122" s="26">
        <f>(R122-$BF$6)/$BF$8</f>
        <v>0.38603425559947296</v>
      </c>
      <c r="AG122" s="25">
        <f>(S122-$BF$9)/$BF$11</f>
        <v>0.49358974358974361</v>
      </c>
      <c r="AH122" s="26">
        <v>0.30340557275541802</v>
      </c>
      <c r="AI122" s="26">
        <f>SUM(AE122:AH122)</f>
        <v>1.4367609152282168</v>
      </c>
      <c r="AJ122" s="26">
        <f>10*(AI122-$BF$15)/$BF$17</f>
        <v>3.5228179773245913</v>
      </c>
      <c r="AK122" s="27">
        <f>$BF$31+AJ122*$BF$32</f>
        <v>74.091271909298371</v>
      </c>
      <c r="AL122" s="37">
        <f>SUM(AC122:AD122)</f>
        <v>0.64</v>
      </c>
      <c r="AM122" s="38">
        <f>10*AL122/$BI$5</f>
        <v>2.8444444444444446</v>
      </c>
      <c r="AN122" s="39">
        <f>$BI$6+AM122*$BI$7</f>
        <v>64.222222222222229</v>
      </c>
      <c r="AO122" s="49">
        <f>O122/$BL$5</f>
        <v>0.84848484848484851</v>
      </c>
      <c r="AP122" s="50">
        <f>X122/$BL$6</f>
        <v>0.70967741935483875</v>
      </c>
      <c r="AQ122" s="50">
        <f>AA122/$BL$7</f>
        <v>0.85714285714285698</v>
      </c>
      <c r="AR122" s="50">
        <f>N122/$BL$8</f>
        <v>0.88607594936708856</v>
      </c>
      <c r="AS122" s="50">
        <f>AL122</f>
        <v>0.64</v>
      </c>
      <c r="AT122" s="50">
        <f>SUM(AO122:AQ122)</f>
        <v>2.4153051249825443</v>
      </c>
      <c r="AU122" s="50">
        <f>10*(AT122-$BL$9)/$BL$11</f>
        <v>7.9522411213917685</v>
      </c>
      <c r="AV122" s="51">
        <f>$BL$24+AU122*$BL$25</f>
        <v>92.832843924871185</v>
      </c>
      <c r="AW122" s="62">
        <f>AK122*$BO$6</f>
        <v>71.868533752019417</v>
      </c>
      <c r="AX122" s="62">
        <f>AN122*$BO$6</f>
        <v>62.295555555555559</v>
      </c>
      <c r="AY122" s="63">
        <f>AV122*$BO$6</f>
        <v>90.04785860712505</v>
      </c>
    </row>
    <row r="123" spans="1:51" x14ac:dyDescent="0.25">
      <c r="A123" s="3" t="s">
        <v>224</v>
      </c>
      <c r="B123" s="4" t="s">
        <v>253</v>
      </c>
      <c r="C123" s="4" t="s">
        <v>251</v>
      </c>
      <c r="D123" s="4" t="s">
        <v>30</v>
      </c>
      <c r="E123" s="4" t="s">
        <v>189</v>
      </c>
      <c r="F123" s="5" t="s">
        <v>35</v>
      </c>
      <c r="G123" s="12">
        <v>18</v>
      </c>
      <c r="H123" s="13">
        <v>0.39</v>
      </c>
      <c r="I123" s="13">
        <v>0.56000000000000005</v>
      </c>
      <c r="J123" s="13">
        <v>40</v>
      </c>
      <c r="K123" s="13">
        <v>63</v>
      </c>
      <c r="L123" s="13">
        <v>127</v>
      </c>
      <c r="M123" s="13">
        <v>2.7</v>
      </c>
      <c r="N123" s="13">
        <v>0.78</v>
      </c>
      <c r="O123" s="13">
        <v>0.19</v>
      </c>
      <c r="P123" s="13">
        <v>0.23</v>
      </c>
      <c r="Q123" s="13">
        <v>0.28000000000000003</v>
      </c>
      <c r="R123" s="13">
        <v>-295</v>
      </c>
      <c r="S123" s="13">
        <v>-265</v>
      </c>
      <c r="T123" s="13">
        <v>-4.9000000000000004</v>
      </c>
      <c r="U123" s="13">
        <v>5.3</v>
      </c>
      <c r="V123" s="13">
        <v>0.16</v>
      </c>
      <c r="W123" s="13">
        <v>334</v>
      </c>
      <c r="X123" s="13">
        <v>0.18</v>
      </c>
      <c r="Y123" s="13"/>
      <c r="Z123" s="13">
        <v>190</v>
      </c>
      <c r="AA123" s="13">
        <v>0.18</v>
      </c>
      <c r="AB123" s="13"/>
      <c r="AC123" s="13">
        <v>0.52</v>
      </c>
      <c r="AD123" s="14">
        <v>0.28000000000000003</v>
      </c>
      <c r="AE123" s="25">
        <f>Q123/$BF$5</f>
        <v>0.41791044776119407</v>
      </c>
      <c r="AF123" s="26">
        <f>(R123-$BF$6)/$BF$8</f>
        <v>0.13175230566534915</v>
      </c>
      <c r="AG123" s="25">
        <f>(S123-$BF$9)/$BF$11</f>
        <v>0.1935897435897436</v>
      </c>
      <c r="AH123" s="26">
        <v>0.25077399380804954</v>
      </c>
      <c r="AI123" s="26">
        <f>SUM(AE123:AH123)</f>
        <v>0.99402649082433636</v>
      </c>
      <c r="AJ123" s="26">
        <f>10*(AI123-$BF$18)/$BF$20</f>
        <v>0.44912892783107833</v>
      </c>
      <c r="AK123" s="27">
        <f>$BF$31+AJ123*$BF$32</f>
        <v>61.796515711324311</v>
      </c>
      <c r="AL123" s="37">
        <f>SUM(AC123:AD123)</f>
        <v>0.8</v>
      </c>
      <c r="AM123" s="38">
        <f>10*AL123/$BI$5</f>
        <v>3.5555555555555554</v>
      </c>
      <c r="AN123" s="39">
        <f>$BI$6+AM123*$BI$7</f>
        <v>67.777777777777771</v>
      </c>
      <c r="AO123" s="49">
        <f>O123/$BL$5</f>
        <v>0.57575757575757569</v>
      </c>
      <c r="AP123" s="50">
        <f>X123/$BL$6</f>
        <v>0.58064516129032251</v>
      </c>
      <c r="AQ123" s="50">
        <f>AA123/$BL$7</f>
        <v>0.64285714285714279</v>
      </c>
      <c r="AR123" s="50">
        <f>N123/$BL$8</f>
        <v>0.98734177215189878</v>
      </c>
      <c r="AS123" s="50">
        <f>AL123</f>
        <v>0.8</v>
      </c>
      <c r="AT123" s="50">
        <f>SUM(AO123:AQ123)</f>
        <v>1.799259879905041</v>
      </c>
      <c r="AU123" s="50">
        <f>10*(AT123-$BL$12)/$BL$14</f>
        <v>3.5704713857795962</v>
      </c>
      <c r="AV123" s="51">
        <f>$BL$24+AU123*$BL$25</f>
        <v>77.496649850228579</v>
      </c>
      <c r="AW123" s="62">
        <f>AK123*$BO$6</f>
        <v>59.942620239984578</v>
      </c>
      <c r="AX123" s="62">
        <f>AN123*$BO$6</f>
        <v>65.74444444444444</v>
      </c>
      <c r="AY123" s="63">
        <f>AV123*$BO$6</f>
        <v>75.171750354721723</v>
      </c>
    </row>
    <row r="124" spans="1:51" x14ac:dyDescent="0.25">
      <c r="A124" s="3" t="s">
        <v>161</v>
      </c>
      <c r="B124" s="4" t="s">
        <v>254</v>
      </c>
      <c r="C124" s="4" t="s">
        <v>251</v>
      </c>
      <c r="D124" s="4" t="s">
        <v>30</v>
      </c>
      <c r="E124" s="4" t="s">
        <v>147</v>
      </c>
      <c r="F124" s="5" t="s">
        <v>47</v>
      </c>
      <c r="G124" s="12">
        <v>11</v>
      </c>
      <c r="H124" s="13">
        <v>0.45</v>
      </c>
      <c r="I124" s="13">
        <v>0.73</v>
      </c>
      <c r="J124" s="13">
        <v>7</v>
      </c>
      <c r="K124" s="13">
        <v>34</v>
      </c>
      <c r="L124" s="13">
        <v>91</v>
      </c>
      <c r="M124" s="13">
        <v>2.9</v>
      </c>
      <c r="N124" s="13">
        <v>0.67</v>
      </c>
      <c r="O124" s="13">
        <v>0.05</v>
      </c>
      <c r="P124" s="13">
        <v>0.25</v>
      </c>
      <c r="Q124" s="13">
        <v>0.36</v>
      </c>
      <c r="R124" s="13">
        <v>-64</v>
      </c>
      <c r="S124" s="13">
        <v>-88</v>
      </c>
      <c r="T124" s="13">
        <v>-3.3</v>
      </c>
      <c r="U124" s="13">
        <v>0.9</v>
      </c>
      <c r="V124" s="13">
        <v>0.03</v>
      </c>
      <c r="W124" s="13">
        <v>136</v>
      </c>
      <c r="X124" s="13">
        <v>7.0000000000000007E-2</v>
      </c>
      <c r="Y124" s="13"/>
      <c r="Z124" s="13">
        <v>91</v>
      </c>
      <c r="AA124" s="13">
        <v>0.08</v>
      </c>
      <c r="AB124" s="13"/>
      <c r="AC124" s="13">
        <v>1.4</v>
      </c>
      <c r="AD124" s="14">
        <v>0.34</v>
      </c>
      <c r="AE124" s="25">
        <f>Q124/$BF$5</f>
        <v>0.53731343283582089</v>
      </c>
      <c r="AF124" s="26">
        <f>(R124-$BF$6)/$BF$8</f>
        <v>0.43610013175230566</v>
      </c>
      <c r="AG124" s="25">
        <f>(S124-$BF$9)/$BF$11</f>
        <v>0.42051282051282052</v>
      </c>
      <c r="AH124" s="26">
        <v>0.30030959752321984</v>
      </c>
      <c r="AI124" s="26">
        <f>SUM(AE124:AH124)</f>
        <v>1.6942359826241669</v>
      </c>
      <c r="AJ124" s="26">
        <f>10*(AI124-$BF$27)/$BF$29</f>
        <v>3.9961418853323285</v>
      </c>
      <c r="AK124" s="27">
        <f>$BF$31+AJ124*$BF$32</f>
        <v>75.984567541329312</v>
      </c>
      <c r="AL124" s="37">
        <f>SUM(AC124:AD124)</f>
        <v>1.74</v>
      </c>
      <c r="AM124" s="38">
        <f>10*AL124/$BI$5</f>
        <v>7.7333333333333325</v>
      </c>
      <c r="AN124" s="39">
        <f>$BI$6+AM124*$BI$7</f>
        <v>88.666666666666657</v>
      </c>
      <c r="AO124" s="49">
        <f>O124/$BL$5</f>
        <v>0.15151515151515152</v>
      </c>
      <c r="AP124" s="50">
        <f>X124/$BL$6</f>
        <v>0.22580645161290325</v>
      </c>
      <c r="AQ124" s="50">
        <f>AA124/$BL$7</f>
        <v>0.2857142857142857</v>
      </c>
      <c r="AR124" s="50">
        <f>N124/$BL$8</f>
        <v>0.84810126582278478</v>
      </c>
      <c r="AS124" s="50">
        <f>AL124</f>
        <v>1.74</v>
      </c>
      <c r="AT124" s="50">
        <f>SUM(AR124:AS124)</f>
        <v>2.5881012658227847</v>
      </c>
      <c r="AU124" s="50">
        <f>10*(AT124-$BL$21)/$BL$23</f>
        <v>3.3621718377088285</v>
      </c>
      <c r="AV124" s="51">
        <f>$BL$24+AU124*$BL$25</f>
        <v>76.767601431980893</v>
      </c>
      <c r="AW124" s="62">
        <f>AK124*$BO$6</f>
        <v>73.705030515089433</v>
      </c>
      <c r="AX124" s="62">
        <f>AN124*$BO$6</f>
        <v>86.006666666666661</v>
      </c>
      <c r="AY124" s="63">
        <f>AV124*$BO$6</f>
        <v>74.464573389021467</v>
      </c>
    </row>
    <row r="125" spans="1:51" x14ac:dyDescent="0.25">
      <c r="A125" s="3" t="s">
        <v>146</v>
      </c>
      <c r="B125" s="4" t="s">
        <v>242</v>
      </c>
      <c r="C125" s="4" t="s">
        <v>251</v>
      </c>
      <c r="D125" s="4" t="s">
        <v>30</v>
      </c>
      <c r="E125" s="4" t="s">
        <v>147</v>
      </c>
      <c r="F125" s="5" t="s">
        <v>38</v>
      </c>
      <c r="G125" s="12">
        <v>18</v>
      </c>
      <c r="H125" s="13">
        <v>0.39</v>
      </c>
      <c r="I125" s="13">
        <v>0.56000000000000005</v>
      </c>
      <c r="J125" s="13">
        <v>31</v>
      </c>
      <c r="K125" s="13">
        <v>44</v>
      </c>
      <c r="L125" s="13">
        <v>97</v>
      </c>
      <c r="M125" s="13">
        <v>2.9</v>
      </c>
      <c r="N125" s="13">
        <v>0.62</v>
      </c>
      <c r="O125" s="13">
        <v>0.15</v>
      </c>
      <c r="P125" s="13">
        <v>0.2</v>
      </c>
      <c r="Q125" s="13">
        <v>0.11</v>
      </c>
      <c r="R125" s="13">
        <v>9</v>
      </c>
      <c r="S125" s="13">
        <v>118</v>
      </c>
      <c r="T125" s="13">
        <v>-0.2</v>
      </c>
      <c r="U125" s="13">
        <v>7.6</v>
      </c>
      <c r="V125" s="13">
        <v>0.25</v>
      </c>
      <c r="W125" s="13">
        <v>409</v>
      </c>
      <c r="X125" s="13">
        <v>0.23</v>
      </c>
      <c r="Y125" s="13"/>
      <c r="Z125" s="13">
        <v>230</v>
      </c>
      <c r="AA125" s="13">
        <v>0.22</v>
      </c>
      <c r="AB125" s="13"/>
      <c r="AC125" s="13">
        <v>0.39</v>
      </c>
      <c r="AD125" s="14">
        <v>0.15</v>
      </c>
      <c r="AE125" s="25">
        <f>Q125/$BF$5</f>
        <v>0.16417910447761194</v>
      </c>
      <c r="AF125" s="26">
        <f>(R125-$BF$6)/$BF$8</f>
        <v>0.5322793148880105</v>
      </c>
      <c r="AG125" s="25">
        <f>(S125-$BF$9)/$BF$11</f>
        <v>0.68461538461538463</v>
      </c>
      <c r="AH125" s="26">
        <v>0.39628482972136231</v>
      </c>
      <c r="AI125" s="26">
        <f>SUM(AE125:AH125)</f>
        <v>1.7773586337023695</v>
      </c>
      <c r="AJ125" s="26">
        <f>10*(AI125-$BF$15)/$BF$17</f>
        <v>4.8312487842595644</v>
      </c>
      <c r="AK125" s="27">
        <f>$BF$31+AJ125*$BF$32</f>
        <v>79.324995137038258</v>
      </c>
      <c r="AL125" s="37">
        <f>SUM(AC125:AD125)</f>
        <v>0.54</v>
      </c>
      <c r="AM125" s="38">
        <f>10*AL125/$BI$5</f>
        <v>2.4000000000000004</v>
      </c>
      <c r="AN125" s="39">
        <f>$BI$6+AM125*$BI$7</f>
        <v>62</v>
      </c>
      <c r="AO125" s="49">
        <f>O125/$BL$5</f>
        <v>0.45454545454545453</v>
      </c>
      <c r="AP125" s="50">
        <f>X125/$BL$6</f>
        <v>0.74193548387096775</v>
      </c>
      <c r="AQ125" s="50">
        <f>AA125/$BL$7</f>
        <v>0.7857142857142857</v>
      </c>
      <c r="AR125" s="50">
        <f>N125/$BL$8</f>
        <v>0.78481012658227844</v>
      </c>
      <c r="AS125" s="50">
        <f>AL125</f>
        <v>0.54</v>
      </c>
      <c r="AT125" s="50">
        <f>SUM(AO125:AQ125)</f>
        <v>1.9821952241307081</v>
      </c>
      <c r="AU125" s="50">
        <f>10*(AT125-$BL$9)/$BL$11</f>
        <v>1.0787301235525559</v>
      </c>
      <c r="AV125" s="51">
        <f>$BL$24+AU125*$BL$25</f>
        <v>68.775555432433947</v>
      </c>
      <c r="AW125" s="62">
        <f>AK125*$BO$6</f>
        <v>76.945245282927104</v>
      </c>
      <c r="AX125" s="62">
        <f>AN125*$BO$6</f>
        <v>60.14</v>
      </c>
      <c r="AY125" s="63">
        <f>AV125*$BO$6</f>
        <v>66.712288769460926</v>
      </c>
    </row>
    <row r="126" spans="1:51" x14ac:dyDescent="0.25">
      <c r="A126" s="3" t="s">
        <v>152</v>
      </c>
      <c r="B126" s="4" t="s">
        <v>254</v>
      </c>
      <c r="C126" s="4" t="s">
        <v>251</v>
      </c>
      <c r="D126" s="4" t="s">
        <v>30</v>
      </c>
      <c r="E126" s="4" t="s">
        <v>147</v>
      </c>
      <c r="F126" s="5" t="s">
        <v>35</v>
      </c>
      <c r="G126" s="12">
        <v>11</v>
      </c>
      <c r="H126" s="13">
        <v>0.45</v>
      </c>
      <c r="I126" s="13">
        <v>0.45</v>
      </c>
      <c r="J126" s="13">
        <v>34</v>
      </c>
      <c r="K126" s="13">
        <v>35</v>
      </c>
      <c r="L126" s="13">
        <v>76</v>
      </c>
      <c r="M126" s="13">
        <v>3.1</v>
      </c>
      <c r="N126" s="13">
        <v>0.75</v>
      </c>
      <c r="O126" s="13">
        <v>0.23</v>
      </c>
      <c r="P126" s="13">
        <v>0.26</v>
      </c>
      <c r="Q126" s="13">
        <v>0.27</v>
      </c>
      <c r="R126" s="13">
        <v>32</v>
      </c>
      <c r="S126" s="13">
        <v>-71</v>
      </c>
      <c r="T126" s="13">
        <v>0.6</v>
      </c>
      <c r="U126" s="13">
        <v>5.3</v>
      </c>
      <c r="V126" s="13">
        <v>0.15</v>
      </c>
      <c r="W126" s="13">
        <v>313</v>
      </c>
      <c r="X126" s="13">
        <v>0.16</v>
      </c>
      <c r="Y126" s="13"/>
      <c r="Z126" s="13">
        <v>208</v>
      </c>
      <c r="AA126" s="13">
        <v>0.18</v>
      </c>
      <c r="AB126" s="13"/>
      <c r="AC126" s="13">
        <v>0.4</v>
      </c>
      <c r="AD126" s="14">
        <v>0.33</v>
      </c>
      <c r="AE126" s="25">
        <f>Q126/$BF$5</f>
        <v>0.40298507462686567</v>
      </c>
      <c r="AF126" s="26">
        <f>(R126-$BF$6)/$BF$8</f>
        <v>0.56258234519104089</v>
      </c>
      <c r="AG126" s="25">
        <f>(S126-$BF$9)/$BF$11</f>
        <v>0.44230769230769229</v>
      </c>
      <c r="AH126" s="26">
        <v>0.4210526315789474</v>
      </c>
      <c r="AI126" s="26">
        <f>SUM(AE126:AH126)</f>
        <v>1.8289277437045461</v>
      </c>
      <c r="AJ126" s="26">
        <f>10*(AI126-$BF$18)/$BF$20</f>
        <v>4.1377022724864041</v>
      </c>
      <c r="AK126" s="27">
        <f>$BF$31+AJ126*$BF$32</f>
        <v>76.550809089945616</v>
      </c>
      <c r="AL126" s="37">
        <f>SUM(AC126:AD126)</f>
        <v>0.73</v>
      </c>
      <c r="AM126" s="38">
        <f>10*AL126/$BI$5</f>
        <v>3.2444444444444445</v>
      </c>
      <c r="AN126" s="39">
        <f>$BI$6+AM126*$BI$7</f>
        <v>66.222222222222229</v>
      </c>
      <c r="AO126" s="49">
        <f>O126/$BL$5</f>
        <v>0.69696969696969702</v>
      </c>
      <c r="AP126" s="50">
        <f>X126/$BL$6</f>
        <v>0.5161290322580645</v>
      </c>
      <c r="AQ126" s="50">
        <f>AA126/$BL$7</f>
        <v>0.64285714285714279</v>
      </c>
      <c r="AR126" s="50">
        <f>N126/$BL$8</f>
        <v>0.94936708860759489</v>
      </c>
      <c r="AS126" s="50">
        <f>AL126</f>
        <v>0.73</v>
      </c>
      <c r="AT126" s="50">
        <f>SUM(AO126:AQ126)</f>
        <v>1.8559558720849043</v>
      </c>
      <c r="AU126" s="50">
        <f>10*(AT126-$BL$12)/$BL$14</f>
        <v>4.2105470597509056</v>
      </c>
      <c r="AV126" s="51">
        <f>$BL$24+AU126*$BL$25</f>
        <v>79.736914709128172</v>
      </c>
      <c r="AW126" s="62">
        <f>AK126*$BO$6</f>
        <v>74.254284817247239</v>
      </c>
      <c r="AX126" s="62">
        <f>AN126*$BO$6</f>
        <v>64.235555555555564</v>
      </c>
      <c r="AY126" s="63">
        <f>AV126*$BO$6</f>
        <v>77.344807267854321</v>
      </c>
    </row>
    <row r="127" spans="1:51" x14ac:dyDescent="0.25">
      <c r="A127" s="3" t="s">
        <v>171</v>
      </c>
      <c r="B127" s="4" t="s">
        <v>255</v>
      </c>
      <c r="C127" s="4" t="s">
        <v>251</v>
      </c>
      <c r="D127" s="4" t="s">
        <v>30</v>
      </c>
      <c r="E127" s="4" t="s">
        <v>147</v>
      </c>
      <c r="F127" s="5" t="s">
        <v>56</v>
      </c>
      <c r="G127" s="12">
        <v>18</v>
      </c>
      <c r="H127" s="13">
        <v>0.39</v>
      </c>
      <c r="I127" s="13">
        <v>0.44</v>
      </c>
      <c r="J127" s="13">
        <v>62</v>
      </c>
      <c r="K127" s="13">
        <v>34</v>
      </c>
      <c r="L127" s="13">
        <v>84</v>
      </c>
      <c r="M127" s="13">
        <v>4.3</v>
      </c>
      <c r="N127" s="13">
        <v>0.71</v>
      </c>
      <c r="O127" s="13">
        <v>0.3</v>
      </c>
      <c r="P127" s="13">
        <v>0.15</v>
      </c>
      <c r="Q127" s="13">
        <v>0.22</v>
      </c>
      <c r="R127" s="13">
        <v>95</v>
      </c>
      <c r="S127" s="13">
        <v>-15</v>
      </c>
      <c r="T127" s="13">
        <v>-3.7</v>
      </c>
      <c r="U127" s="13">
        <v>8.1</v>
      </c>
      <c r="V127" s="13">
        <v>0.26</v>
      </c>
      <c r="W127" s="13">
        <v>458</v>
      </c>
      <c r="X127" s="13">
        <v>0.27</v>
      </c>
      <c r="Y127" s="13"/>
      <c r="Z127" s="13">
        <v>266</v>
      </c>
      <c r="AA127" s="13">
        <v>0.25</v>
      </c>
      <c r="AB127" s="13"/>
      <c r="AC127" s="13">
        <v>0.38</v>
      </c>
      <c r="AD127" s="14">
        <v>0.17</v>
      </c>
      <c r="AE127" s="25">
        <f>Q127/$BF$5</f>
        <v>0.32835820895522388</v>
      </c>
      <c r="AF127" s="26">
        <f>(R127-$BF$6)/$BF$8</f>
        <v>0.64558629776021081</v>
      </c>
      <c r="AG127" s="25">
        <f>(S127-$BF$9)/$BF$11</f>
        <v>0.51410256410256405</v>
      </c>
      <c r="AH127" s="26">
        <v>0.28792569659442729</v>
      </c>
      <c r="AI127" s="26">
        <f>SUM(AE127:AH127)</f>
        <v>1.7759727674124259</v>
      </c>
      <c r="AJ127" s="26">
        <f>10*(AI127-$BF$21)/$BF$23</f>
        <v>5.8812741854081887</v>
      </c>
      <c r="AK127" s="27">
        <f>$BF$31+AJ127*$BF$32</f>
        <v>83.525096741632751</v>
      </c>
      <c r="AL127" s="37">
        <f>SUM(AC127:AD127)</f>
        <v>0.55000000000000004</v>
      </c>
      <c r="AM127" s="38">
        <f>10*AL127/$BI$5</f>
        <v>2.4444444444444446</v>
      </c>
      <c r="AN127" s="39">
        <f>$BI$6+AM127*$BI$7</f>
        <v>62.222222222222221</v>
      </c>
      <c r="AO127" s="49">
        <f>O127/$BL$5</f>
        <v>0.90909090909090906</v>
      </c>
      <c r="AP127" s="50">
        <f>X127/$BL$6</f>
        <v>0.87096774193548399</v>
      </c>
      <c r="AQ127" s="50">
        <f>AA127/$BL$7</f>
        <v>0.89285714285714279</v>
      </c>
      <c r="AR127" s="50">
        <f>N127/$BL$8</f>
        <v>0.89873417721518978</v>
      </c>
      <c r="AS127" s="50">
        <f>AL127</f>
        <v>0.55000000000000004</v>
      </c>
      <c r="AT127" s="50">
        <f>SUM(AO127:AQ127)</f>
        <v>2.672915793883536</v>
      </c>
      <c r="AU127" s="50">
        <f>10*(AT127-$BL$15)/$BL$17</f>
        <v>9.081933936150584</v>
      </c>
      <c r="AV127" s="51">
        <f>$BL$24+AU127*$BL$25</f>
        <v>96.78676877652704</v>
      </c>
      <c r="AW127" s="62">
        <f>AK127*$BO$6</f>
        <v>81.019343839383765</v>
      </c>
      <c r="AX127" s="62">
        <f>AN127*$BO$6</f>
        <v>60.355555555555554</v>
      </c>
      <c r="AY127" s="63">
        <f>AV127*$BO$6</f>
        <v>93.883165713231222</v>
      </c>
    </row>
    <row r="128" spans="1:51" x14ac:dyDescent="0.25">
      <c r="A128" s="3" t="s">
        <v>172</v>
      </c>
      <c r="B128" s="4" t="s">
        <v>256</v>
      </c>
      <c r="C128" s="4" t="s">
        <v>251</v>
      </c>
      <c r="D128" s="4" t="s">
        <v>30</v>
      </c>
      <c r="E128" s="4" t="s">
        <v>147</v>
      </c>
      <c r="F128" s="5" t="s">
        <v>32</v>
      </c>
      <c r="G128" s="12">
        <v>18</v>
      </c>
      <c r="H128" s="13">
        <v>0.39</v>
      </c>
      <c r="I128" s="13">
        <v>0.39</v>
      </c>
      <c r="J128" s="13">
        <v>54</v>
      </c>
      <c r="K128" s="13">
        <v>37</v>
      </c>
      <c r="L128" s="13">
        <v>84</v>
      </c>
      <c r="M128" s="13">
        <v>3.7</v>
      </c>
      <c r="N128" s="13">
        <v>0.67</v>
      </c>
      <c r="O128" s="13">
        <v>0.26</v>
      </c>
      <c r="P128" s="13">
        <v>0.16</v>
      </c>
      <c r="Q128" s="13">
        <v>0.28000000000000003</v>
      </c>
      <c r="R128" s="13">
        <v>-85</v>
      </c>
      <c r="S128" s="13">
        <v>67</v>
      </c>
      <c r="T128" s="13">
        <v>-3.6</v>
      </c>
      <c r="U128" s="13">
        <v>9</v>
      </c>
      <c r="V128" s="13">
        <v>0.32</v>
      </c>
      <c r="W128" s="13">
        <v>494</v>
      </c>
      <c r="X128" s="13">
        <v>0.28000000000000003</v>
      </c>
      <c r="Y128" s="13"/>
      <c r="Z128" s="13">
        <v>288</v>
      </c>
      <c r="AA128" s="13">
        <v>0.27</v>
      </c>
      <c r="AB128" s="13"/>
      <c r="AC128" s="13">
        <v>0.69</v>
      </c>
      <c r="AD128" s="14">
        <v>0.37</v>
      </c>
      <c r="AE128" s="25">
        <f>Q128/$BF$5</f>
        <v>0.41791044776119407</v>
      </c>
      <c r="AF128" s="26">
        <f>(R128-$BF$6)/$BF$8</f>
        <v>0.40843214756258234</v>
      </c>
      <c r="AG128" s="25">
        <f>(S128-$BF$9)/$BF$11</f>
        <v>0.61923076923076925</v>
      </c>
      <c r="AH128" s="26">
        <v>0.29102167182662542</v>
      </c>
      <c r="AI128" s="26">
        <f>SUM(AE128:AH128)</f>
        <v>1.7365950363811711</v>
      </c>
      <c r="AJ128" s="26">
        <f>10*(AI128-$BF$24)/$BF$26</f>
        <v>4.631087188760266</v>
      </c>
      <c r="AK128" s="27">
        <f>$BF$31+AJ128*$BF$32</f>
        <v>78.524348755041061</v>
      </c>
      <c r="AL128" s="37">
        <f>SUM(AC128:AD128)</f>
        <v>1.06</v>
      </c>
      <c r="AM128" s="38">
        <f>10*AL128/$BI$5</f>
        <v>4.7111111111111121</v>
      </c>
      <c r="AN128" s="39">
        <f>$BI$6+AM128*$BI$7</f>
        <v>73.555555555555557</v>
      </c>
      <c r="AO128" s="49">
        <f>O128/$BL$5</f>
        <v>0.78787878787878785</v>
      </c>
      <c r="AP128" s="50">
        <f>X128/$BL$6</f>
        <v>0.90322580645161299</v>
      </c>
      <c r="AQ128" s="50">
        <f>AA128/$BL$7</f>
        <v>0.9642857142857143</v>
      </c>
      <c r="AR128" s="50">
        <f>N128/$BL$8</f>
        <v>0.84810126582278478</v>
      </c>
      <c r="AS128" s="50">
        <f>AL128</f>
        <v>1.06</v>
      </c>
      <c r="AT128" s="50">
        <f>SUM(AO128:AQ128)</f>
        <v>2.655390308616115</v>
      </c>
      <c r="AU128" s="50">
        <f>10*(AT128-$BL$18)/$BL$20</f>
        <v>6.3802898550724603</v>
      </c>
      <c r="AV128" s="51">
        <f>$BL$24+AU128*$BL$25</f>
        <v>87.33101449275361</v>
      </c>
      <c r="AW128" s="62">
        <f>AK128*$BO$6</f>
        <v>76.168618292389823</v>
      </c>
      <c r="AX128" s="62">
        <f>AN128*$BO$6</f>
        <v>71.348888888888894</v>
      </c>
      <c r="AY128" s="63">
        <f>AV128*$BO$6</f>
        <v>84.711084057970993</v>
      </c>
    </row>
    <row r="129" spans="1:51" x14ac:dyDescent="0.25">
      <c r="A129" s="3" t="s">
        <v>133</v>
      </c>
      <c r="B129" s="4" t="s">
        <v>250</v>
      </c>
      <c r="C129" s="4" t="s">
        <v>251</v>
      </c>
      <c r="D129" s="4" t="s">
        <v>30</v>
      </c>
      <c r="E129" s="4" t="s">
        <v>134</v>
      </c>
      <c r="F129" s="5" t="s">
        <v>38</v>
      </c>
      <c r="G129" s="12">
        <v>18</v>
      </c>
      <c r="H129" s="13">
        <v>0.17</v>
      </c>
      <c r="I129" s="13">
        <v>0.5</v>
      </c>
      <c r="J129" s="13">
        <v>35</v>
      </c>
      <c r="K129" s="13">
        <v>47</v>
      </c>
      <c r="L129" s="13">
        <v>68</v>
      </c>
      <c r="M129" s="13">
        <v>2.2000000000000002</v>
      </c>
      <c r="N129" s="13">
        <v>0.65</v>
      </c>
      <c r="O129" s="13">
        <v>0.22</v>
      </c>
      <c r="P129" s="13">
        <v>0.17</v>
      </c>
      <c r="Q129" s="13">
        <v>0.17</v>
      </c>
      <c r="R129" s="13">
        <v>76</v>
      </c>
      <c r="S129" s="13">
        <v>9</v>
      </c>
      <c r="T129" s="13">
        <v>1.5</v>
      </c>
      <c r="U129" s="13">
        <v>7.9</v>
      </c>
      <c r="V129" s="13">
        <v>0.26</v>
      </c>
      <c r="W129" s="13">
        <v>439</v>
      </c>
      <c r="X129" s="13">
        <v>0.25</v>
      </c>
      <c r="Y129" s="13"/>
      <c r="Z129" s="13">
        <v>238</v>
      </c>
      <c r="AA129" s="13">
        <v>0.24</v>
      </c>
      <c r="AB129" s="13"/>
      <c r="AC129" s="13">
        <v>0.5</v>
      </c>
      <c r="AD129" s="14">
        <v>0.17</v>
      </c>
      <c r="AE129" s="25">
        <f>Q129/$BF$5</f>
        <v>0.2537313432835821</v>
      </c>
      <c r="AF129" s="26">
        <f>(R129-$BF$6)/$BF$8</f>
        <v>0.62055335968379444</v>
      </c>
      <c r="AG129" s="25">
        <f>(S129-$BF$9)/$BF$11</f>
        <v>0.54487179487179482</v>
      </c>
      <c r="AH129" s="26">
        <v>0.44891640866873067</v>
      </c>
      <c r="AI129" s="26">
        <f>SUM(AE129:AH129)</f>
        <v>1.868072906507902</v>
      </c>
      <c r="AJ129" s="26">
        <f>10*(AI129-$BF$15)/$BF$17</f>
        <v>5.179734234189171</v>
      </c>
      <c r="AK129" s="27">
        <f>$BF$31+AJ129*$BF$32</f>
        <v>80.718936936756677</v>
      </c>
      <c r="AL129" s="37">
        <f>SUM(AC129:AD129)</f>
        <v>0.67</v>
      </c>
      <c r="AM129" s="38">
        <f>10*AL129/$BI$5</f>
        <v>2.9777777777777779</v>
      </c>
      <c r="AN129" s="39">
        <f>$BI$6+AM129*$BI$7</f>
        <v>64.888888888888886</v>
      </c>
      <c r="AO129" s="49">
        <f>O129/$BL$5</f>
        <v>0.66666666666666663</v>
      </c>
      <c r="AP129" s="50">
        <f>X129/$BL$6</f>
        <v>0.80645161290322587</v>
      </c>
      <c r="AQ129" s="50">
        <f>AA129/$BL$7</f>
        <v>0.85714285714285698</v>
      </c>
      <c r="AR129" s="50">
        <f>N129/$BL$8</f>
        <v>0.82278481012658222</v>
      </c>
      <c r="AS129" s="50">
        <f>AL129</f>
        <v>0.67</v>
      </c>
      <c r="AT129" s="50">
        <f>SUM(AO129:AQ129)</f>
        <v>2.3302611367127497</v>
      </c>
      <c r="AU129" s="50">
        <f>10*(AT129-$BL$9)/$BL$11</f>
        <v>6.602581860490889</v>
      </c>
      <c r="AV129" s="51">
        <f>$BL$24+AU129*$BL$25</f>
        <v>88.109036511718116</v>
      </c>
      <c r="AW129" s="62">
        <f>AK129*$BO$6</f>
        <v>78.297368828653973</v>
      </c>
      <c r="AX129" s="62">
        <f>AN129*$BO$6</f>
        <v>62.94222222222222</v>
      </c>
      <c r="AY129" s="63">
        <f>AV129*$BO$6</f>
        <v>85.465765416366565</v>
      </c>
    </row>
    <row r="130" spans="1:51" x14ac:dyDescent="0.25">
      <c r="A130" s="3" t="s">
        <v>226</v>
      </c>
      <c r="B130" s="4" t="s">
        <v>254</v>
      </c>
      <c r="C130" s="4" t="s">
        <v>251</v>
      </c>
      <c r="D130" s="4" t="s">
        <v>30</v>
      </c>
      <c r="E130" s="4" t="s">
        <v>134</v>
      </c>
      <c r="F130" s="5" t="s">
        <v>35</v>
      </c>
      <c r="G130" s="12">
        <v>18</v>
      </c>
      <c r="H130" s="13">
        <v>0.17</v>
      </c>
      <c r="I130" s="13">
        <v>0.5</v>
      </c>
      <c r="J130" s="13">
        <v>31</v>
      </c>
      <c r="K130" s="13">
        <v>68</v>
      </c>
      <c r="L130" s="13">
        <v>67</v>
      </c>
      <c r="M130" s="13">
        <v>1.4</v>
      </c>
      <c r="N130" s="13">
        <v>0.62</v>
      </c>
      <c r="O130" s="13">
        <v>0.2</v>
      </c>
      <c r="P130" s="13">
        <v>0.24</v>
      </c>
      <c r="Q130" s="13">
        <v>0.22</v>
      </c>
      <c r="R130" s="13">
        <v>-243</v>
      </c>
      <c r="S130" s="13">
        <v>-282</v>
      </c>
      <c r="T130" s="13">
        <v>-6.8</v>
      </c>
      <c r="U130" s="13">
        <v>5.2</v>
      </c>
      <c r="V130" s="13">
        <v>0.14000000000000001</v>
      </c>
      <c r="W130" s="13">
        <v>281</v>
      </c>
      <c r="X130" s="13">
        <v>0.17</v>
      </c>
      <c r="Y130" s="13"/>
      <c r="Z130" s="13">
        <v>175</v>
      </c>
      <c r="AA130" s="13">
        <v>0.18</v>
      </c>
      <c r="AB130" s="13"/>
      <c r="AC130" s="13">
        <v>0.46</v>
      </c>
      <c r="AD130" s="14">
        <v>0.32</v>
      </c>
      <c r="AE130" s="25">
        <f>Q130/$BF$5</f>
        <v>0.32835820895522388</v>
      </c>
      <c r="AF130" s="26">
        <f>(R130-$BF$6)/$BF$8</f>
        <v>0.20026350461133069</v>
      </c>
      <c r="AG130" s="25">
        <f>(S130-$BF$9)/$BF$11</f>
        <v>0.1717948717948718</v>
      </c>
      <c r="AH130" s="26">
        <v>0.19195046439628485</v>
      </c>
      <c r="AI130" s="26">
        <f>SUM(AE130:AH130)</f>
        <v>0.89236704975771119</v>
      </c>
      <c r="AJ130" s="26">
        <f>10*(AI130-$BF$18)/$BF$20</f>
        <v>0</v>
      </c>
      <c r="AK130" s="27">
        <f>$BF$31+AJ130*$BF$32</f>
        <v>60</v>
      </c>
      <c r="AL130" s="37">
        <f>SUM(AC130:AD130)</f>
        <v>0.78</v>
      </c>
      <c r="AM130" s="38">
        <f>10*AL130/$BI$5</f>
        <v>3.4666666666666668</v>
      </c>
      <c r="AN130" s="39">
        <f>$BI$6+AM130*$BI$7</f>
        <v>67.333333333333343</v>
      </c>
      <c r="AO130" s="49">
        <f>O130/$BL$5</f>
        <v>0.60606060606060608</v>
      </c>
      <c r="AP130" s="50">
        <f>X130/$BL$6</f>
        <v>0.54838709677419362</v>
      </c>
      <c r="AQ130" s="50">
        <f>AA130/$BL$7</f>
        <v>0.64285714285714279</v>
      </c>
      <c r="AR130" s="50">
        <f>N130/$BL$8</f>
        <v>0.78481012658227844</v>
      </c>
      <c r="AS130" s="50">
        <f>AL130</f>
        <v>0.78</v>
      </c>
      <c r="AT130" s="50">
        <f>SUM(AO130:AQ130)</f>
        <v>1.7973048456919425</v>
      </c>
      <c r="AU130" s="50">
        <f>10*(AT130-$BL$12)/$BL$14</f>
        <v>3.5483998108150709</v>
      </c>
      <c r="AV130" s="51">
        <f>$BL$24+AU130*$BL$25</f>
        <v>77.419399337852752</v>
      </c>
      <c r="AW130" s="62">
        <f>AK130*$BO$6</f>
        <v>58.199999999999996</v>
      </c>
      <c r="AX130" s="62">
        <f>AN130*$BO$6</f>
        <v>65.313333333333347</v>
      </c>
      <c r="AY130" s="63">
        <f>AV130*$BO$6</f>
        <v>75.096817357717171</v>
      </c>
    </row>
    <row r="131" spans="1:51" x14ac:dyDescent="0.25">
      <c r="A131" s="3" t="s">
        <v>136</v>
      </c>
      <c r="B131" s="4" t="s">
        <v>241</v>
      </c>
      <c r="C131" s="4" t="s">
        <v>251</v>
      </c>
      <c r="D131" s="4" t="s">
        <v>30</v>
      </c>
      <c r="E131" s="4" t="s">
        <v>134</v>
      </c>
      <c r="F131" s="5" t="s">
        <v>47</v>
      </c>
      <c r="G131" s="12">
        <v>18</v>
      </c>
      <c r="H131" s="13">
        <v>0.17</v>
      </c>
      <c r="I131" s="13">
        <v>0.44</v>
      </c>
      <c r="J131" s="13">
        <v>8</v>
      </c>
      <c r="K131" s="13">
        <v>70</v>
      </c>
      <c r="L131" s="13">
        <v>110</v>
      </c>
      <c r="M131" s="13">
        <v>1.7</v>
      </c>
      <c r="N131" s="13">
        <v>0.74</v>
      </c>
      <c r="O131" s="13">
        <v>0.05</v>
      </c>
      <c r="P131" s="13">
        <v>0.25</v>
      </c>
      <c r="Q131" s="13">
        <v>0.17</v>
      </c>
      <c r="R131" s="13">
        <v>-9</v>
      </c>
      <c r="S131" s="13">
        <v>51</v>
      </c>
      <c r="T131" s="13">
        <v>3.5</v>
      </c>
      <c r="U131" s="13">
        <v>1.4</v>
      </c>
      <c r="V131" s="13">
        <v>0.04</v>
      </c>
      <c r="W131" s="13">
        <v>141</v>
      </c>
      <c r="X131" s="13">
        <v>0.09</v>
      </c>
      <c r="Y131" s="13"/>
      <c r="Z131" s="13">
        <v>91</v>
      </c>
      <c r="AA131" s="13">
        <v>0.09</v>
      </c>
      <c r="AB131" s="13"/>
      <c r="AC131" s="13">
        <v>1.64</v>
      </c>
      <c r="AD131" s="14">
        <v>0.42</v>
      </c>
      <c r="AE131" s="25">
        <f>Q131/$BF$5</f>
        <v>0.2537313432835821</v>
      </c>
      <c r="AF131" s="26">
        <f>(R131-$BF$6)/$BF$8</f>
        <v>0.50856389986824768</v>
      </c>
      <c r="AG131" s="25">
        <f>(S131-$BF$9)/$BF$11</f>
        <v>0.5987179487179487</v>
      </c>
      <c r="AH131" s="26">
        <v>0.51083591331269351</v>
      </c>
      <c r="AI131" s="26">
        <f>SUM(AE131:AH131)</f>
        <v>1.8718491051824722</v>
      </c>
      <c r="AJ131" s="26">
        <f>10*(AI131-$BF$27)/$BF$29</f>
        <v>4.9226354696992258</v>
      </c>
      <c r="AK131" s="27">
        <f>$BF$31+AJ131*$BF$32</f>
        <v>79.690541878796907</v>
      </c>
      <c r="AL131" s="37">
        <f>SUM(AC131:AD131)</f>
        <v>2.06</v>
      </c>
      <c r="AM131" s="38">
        <f>10*AL131/$BI$5</f>
        <v>9.1555555555555568</v>
      </c>
      <c r="AN131" s="39">
        <f>$BI$6+AM131*$BI$7</f>
        <v>95.777777777777786</v>
      </c>
      <c r="AO131" s="49">
        <f>O131/$BL$5</f>
        <v>0.15151515151515152</v>
      </c>
      <c r="AP131" s="50">
        <f>X131/$BL$6</f>
        <v>0.29032258064516125</v>
      </c>
      <c r="AQ131" s="50">
        <f>AA131/$BL$7</f>
        <v>0.3214285714285714</v>
      </c>
      <c r="AR131" s="50">
        <f>N131/$BL$8</f>
        <v>0.93670886075949367</v>
      </c>
      <c r="AS131" s="50">
        <f>AL131</f>
        <v>2.06</v>
      </c>
      <c r="AT131" s="50">
        <f>SUM(AR131:AS131)</f>
        <v>2.9967088607594938</v>
      </c>
      <c r="AU131" s="50">
        <f>10*(AT131-$BL$21)/$BL$23</f>
        <v>8.1772076372315041</v>
      </c>
      <c r="AV131" s="51">
        <f>$BL$24+AU131*$BL$25</f>
        <v>93.620226730310264</v>
      </c>
      <c r="AW131" s="62">
        <f>AK131*$BO$6</f>
        <v>77.299825622432991</v>
      </c>
      <c r="AX131" s="62">
        <f>AN131*$BO$6</f>
        <v>92.904444444444451</v>
      </c>
      <c r="AY131" s="63">
        <f>AV131*$BO$6</f>
        <v>90.811619928400958</v>
      </c>
    </row>
    <row r="132" spans="1:51" x14ac:dyDescent="0.25">
      <c r="A132" s="3" t="s">
        <v>210</v>
      </c>
      <c r="B132" s="4" t="s">
        <v>258</v>
      </c>
      <c r="C132" s="4" t="s">
        <v>251</v>
      </c>
      <c r="D132" s="4" t="s">
        <v>30</v>
      </c>
      <c r="E132" s="4" t="s">
        <v>134</v>
      </c>
      <c r="F132" s="5" t="s">
        <v>32</v>
      </c>
      <c r="G132" s="12">
        <v>18</v>
      </c>
      <c r="H132" s="13">
        <v>0.17</v>
      </c>
      <c r="I132" s="13">
        <v>0.56000000000000005</v>
      </c>
      <c r="J132" s="13">
        <v>36</v>
      </c>
      <c r="K132" s="13">
        <v>47</v>
      </c>
      <c r="L132" s="13">
        <v>47</v>
      </c>
      <c r="M132" s="13">
        <v>1.8</v>
      </c>
      <c r="N132" s="13">
        <v>0.52</v>
      </c>
      <c r="O132" s="13">
        <v>0.23</v>
      </c>
      <c r="P132" s="13">
        <v>0.17</v>
      </c>
      <c r="Q132" s="13">
        <v>0.17</v>
      </c>
      <c r="R132" s="13">
        <v>-138</v>
      </c>
      <c r="S132" s="13">
        <v>-139</v>
      </c>
      <c r="T132" s="13">
        <v>-5.4</v>
      </c>
      <c r="U132" s="13">
        <v>9.1</v>
      </c>
      <c r="V132" s="13">
        <v>0.32</v>
      </c>
      <c r="W132" s="13">
        <v>431</v>
      </c>
      <c r="X132" s="13">
        <v>0.26</v>
      </c>
      <c r="Y132" s="13"/>
      <c r="Z132" s="13">
        <v>263</v>
      </c>
      <c r="AA132" s="13">
        <v>0.26</v>
      </c>
      <c r="AB132" s="13"/>
      <c r="AC132" s="13">
        <v>0.46</v>
      </c>
      <c r="AD132" s="14">
        <v>0.28000000000000003</v>
      </c>
      <c r="AE132" s="25">
        <f>Q132/$BF$5</f>
        <v>0.2537313432835821</v>
      </c>
      <c r="AF132" s="26">
        <f>(R132-$BF$6)/$BF$8</f>
        <v>0.33860342555994732</v>
      </c>
      <c r="AG132" s="25">
        <f>(S132-$BF$9)/$BF$11</f>
        <v>0.35512820512820514</v>
      </c>
      <c r="AH132" s="26">
        <v>0.23529411764705882</v>
      </c>
      <c r="AI132" s="26">
        <f>SUM(AE132:AH132)</f>
        <v>1.1827570916187935</v>
      </c>
      <c r="AJ132" s="26">
        <f>10*(AI132-$BF$24)/$BF$26</f>
        <v>2.9131996194749674</v>
      </c>
      <c r="AK132" s="27">
        <f>$BF$31+AJ132*$BF$32</f>
        <v>71.652798477899864</v>
      </c>
      <c r="AL132" s="37">
        <f>SUM(AC132:AD132)</f>
        <v>0.74</v>
      </c>
      <c r="AM132" s="38">
        <f>10*AL132/$BI$5</f>
        <v>3.2888888888888892</v>
      </c>
      <c r="AN132" s="39">
        <f>$BI$6+AM132*$BI$7</f>
        <v>66.444444444444443</v>
      </c>
      <c r="AO132" s="49">
        <f>O132/$BL$5</f>
        <v>0.69696969696969702</v>
      </c>
      <c r="AP132" s="50">
        <f>X132/$BL$6</f>
        <v>0.83870967741935487</v>
      </c>
      <c r="AQ132" s="50">
        <f>AA132/$BL$7</f>
        <v>0.92857142857142849</v>
      </c>
      <c r="AR132" s="50">
        <f>N132/$BL$8</f>
        <v>0.65822784810126578</v>
      </c>
      <c r="AS132" s="50">
        <f>AL132</f>
        <v>0.74</v>
      </c>
      <c r="AT132" s="50">
        <f>SUM(AO132:AQ132)</f>
        <v>2.4642508029604802</v>
      </c>
      <c r="AU132" s="50">
        <f>10*(AT132-$BL$18)/$BL$20</f>
        <v>3.2063768115941977</v>
      </c>
      <c r="AV132" s="51">
        <f>$BL$24+AU132*$BL$25</f>
        <v>76.222318840579689</v>
      </c>
      <c r="AW132" s="62">
        <f>AK132*$BO$6</f>
        <v>69.50321452356286</v>
      </c>
      <c r="AX132" s="62">
        <f>AN132*$BO$6</f>
        <v>64.451111111111103</v>
      </c>
      <c r="AY132" s="63">
        <f>AV132*$BO$6</f>
        <v>73.935649275362294</v>
      </c>
    </row>
    <row r="133" spans="1:51" x14ac:dyDescent="0.25">
      <c r="A133" s="3" t="s">
        <v>205</v>
      </c>
      <c r="B133" s="4" t="s">
        <v>257</v>
      </c>
      <c r="C133" s="4" t="s">
        <v>251</v>
      </c>
      <c r="D133" s="4" t="s">
        <v>30</v>
      </c>
      <c r="E133" s="4" t="s">
        <v>134</v>
      </c>
      <c r="F133" s="5" t="s">
        <v>56</v>
      </c>
      <c r="G133" s="12">
        <v>18</v>
      </c>
      <c r="H133" s="13">
        <v>0.17</v>
      </c>
      <c r="I133" s="13">
        <v>0.61</v>
      </c>
      <c r="J133" s="13">
        <v>49</v>
      </c>
      <c r="K133" s="13">
        <v>52</v>
      </c>
      <c r="L133" s="13">
        <v>56</v>
      </c>
      <c r="M133" s="13">
        <v>2</v>
      </c>
      <c r="N133" s="13">
        <v>0.66</v>
      </c>
      <c r="O133" s="13">
        <v>0.31</v>
      </c>
      <c r="P133" s="13">
        <v>0.18</v>
      </c>
      <c r="Q133" s="13">
        <v>0.17</v>
      </c>
      <c r="R133" s="13">
        <v>-118</v>
      </c>
      <c r="S133" s="13">
        <v>-65</v>
      </c>
      <c r="T133" s="13">
        <v>-4.5</v>
      </c>
      <c r="U133" s="13">
        <v>7.9</v>
      </c>
      <c r="V133" s="13">
        <v>0.24</v>
      </c>
      <c r="W133" s="13">
        <v>405</v>
      </c>
      <c r="X133" s="13">
        <v>0.23</v>
      </c>
      <c r="Y133" s="13"/>
      <c r="Z133" s="13">
        <v>240</v>
      </c>
      <c r="AA133" s="13">
        <v>0.24</v>
      </c>
      <c r="AB133" s="13"/>
      <c r="AC133" s="13">
        <v>0.37</v>
      </c>
      <c r="AD133" s="14">
        <v>0.12</v>
      </c>
      <c r="AE133" s="25">
        <f>Q133/$BF$5</f>
        <v>0.2537313432835821</v>
      </c>
      <c r="AF133" s="26">
        <f>(R133-$BF$6)/$BF$8</f>
        <v>0.36495388669301715</v>
      </c>
      <c r="AG133" s="25">
        <f>(S133-$BF$9)/$BF$11</f>
        <v>0.45</v>
      </c>
      <c r="AH133" s="26">
        <v>0.26315789473684215</v>
      </c>
      <c r="AI133" s="26">
        <f>SUM(AE133:AH133)</f>
        <v>1.3318431247134415</v>
      </c>
      <c r="AJ133" s="26">
        <f>10*(AI133-$BF$21)/$BF$23</f>
        <v>3.5441344216462976</v>
      </c>
      <c r="AK133" s="27">
        <f>$BF$31+AJ133*$BF$32</f>
        <v>74.176537686585192</v>
      </c>
      <c r="AL133" s="37">
        <f>SUM(AC133:AD133)</f>
        <v>0.49</v>
      </c>
      <c r="AM133" s="38">
        <f>10*AL133/$BI$5</f>
        <v>2.177777777777778</v>
      </c>
      <c r="AN133" s="39">
        <f>$BI$6+AM133*$BI$7</f>
        <v>60.888888888888886</v>
      </c>
      <c r="AO133" s="49">
        <f>O133/$BL$5</f>
        <v>0.93939393939393934</v>
      </c>
      <c r="AP133" s="50">
        <f>X133/$BL$6</f>
        <v>0.74193548387096775</v>
      </c>
      <c r="AQ133" s="50">
        <f>AA133/$BL$7</f>
        <v>0.85714285714285698</v>
      </c>
      <c r="AR133" s="50">
        <f>N133/$BL$8</f>
        <v>0.83544303797468356</v>
      </c>
      <c r="AS133" s="50">
        <f>AL133</f>
        <v>0.49</v>
      </c>
      <c r="AT133" s="50">
        <f>SUM(AO133:AQ133)</f>
        <v>2.5384722804077642</v>
      </c>
      <c r="AU133" s="50">
        <f>10*(AT133-$BL$15)/$BL$17</f>
        <v>7.3053146336962538</v>
      </c>
      <c r="AV133" s="51">
        <f>$BL$24+AU133*$BL$25</f>
        <v>90.568601217936887</v>
      </c>
      <c r="AW133" s="62">
        <f>AK133*$BO$6</f>
        <v>71.951241555987636</v>
      </c>
      <c r="AX133" s="62">
        <f>AN133*$BO$6</f>
        <v>59.062222222222218</v>
      </c>
      <c r="AY133" s="63">
        <f>AV133*$BO$6</f>
        <v>87.851543181398782</v>
      </c>
    </row>
    <row r="134" spans="1:51" x14ac:dyDescent="0.25">
      <c r="A134" s="3" t="s">
        <v>179</v>
      </c>
      <c r="B134" s="4" t="s">
        <v>257</v>
      </c>
      <c r="C134" s="4" t="s">
        <v>251</v>
      </c>
      <c r="D134" s="4" t="s">
        <v>30</v>
      </c>
      <c r="E134" s="4" t="s">
        <v>44</v>
      </c>
      <c r="F134" s="5" t="s">
        <v>38</v>
      </c>
      <c r="G134" s="12">
        <v>18</v>
      </c>
      <c r="H134" s="13">
        <v>0.61</v>
      </c>
      <c r="I134" s="13">
        <v>0.5</v>
      </c>
      <c r="J134" s="13">
        <v>62</v>
      </c>
      <c r="K134" s="13">
        <v>62</v>
      </c>
      <c r="L134" s="13">
        <v>100</v>
      </c>
      <c r="M134" s="13">
        <v>2.6</v>
      </c>
      <c r="N134" s="13">
        <v>0.53</v>
      </c>
      <c r="O134" s="13">
        <v>0.2</v>
      </c>
      <c r="P134" s="13">
        <v>0.23</v>
      </c>
      <c r="Q134" s="13">
        <v>0.33</v>
      </c>
      <c r="R134" s="13">
        <v>-44</v>
      </c>
      <c r="S134" s="13">
        <v>-143</v>
      </c>
      <c r="T134" s="13">
        <v>-2.9</v>
      </c>
      <c r="U134" s="13">
        <v>7.7</v>
      </c>
      <c r="V134" s="13">
        <v>0.25</v>
      </c>
      <c r="W134" s="13">
        <v>487</v>
      </c>
      <c r="X134" s="13">
        <v>0.23</v>
      </c>
      <c r="Y134" s="13"/>
      <c r="Z134" s="13">
        <v>272</v>
      </c>
      <c r="AA134" s="13">
        <v>0.22</v>
      </c>
      <c r="AB134" s="13"/>
      <c r="AC134" s="13">
        <v>0.43</v>
      </c>
      <c r="AD134" s="14">
        <v>0.16</v>
      </c>
      <c r="AE134" s="25">
        <f>Q134/$BF$5</f>
        <v>0.4925373134328358</v>
      </c>
      <c r="AF134" s="26">
        <f>(R134-$BF$6)/$BF$8</f>
        <v>0.46245059288537549</v>
      </c>
      <c r="AG134" s="25">
        <f>(S134-$BF$9)/$BF$11</f>
        <v>0.35</v>
      </c>
      <c r="AH134" s="26">
        <v>0.31269349845201239</v>
      </c>
      <c r="AI134" s="26">
        <f>SUM(AE134:AH134)</f>
        <v>1.6176814047702237</v>
      </c>
      <c r="AJ134" s="26">
        <f>10*(AI134-$BF$15)/$BF$17</f>
        <v>4.2178371429931447</v>
      </c>
      <c r="AK134" s="27">
        <f>$BF$31+AJ134*$BF$32</f>
        <v>76.871348571972575</v>
      </c>
      <c r="AL134" s="37">
        <f>SUM(AC134:AD134)</f>
        <v>0.59</v>
      </c>
      <c r="AM134" s="38">
        <f>10*AL134/$BI$5</f>
        <v>2.6222222222222218</v>
      </c>
      <c r="AN134" s="39">
        <f>$BI$6+AM134*$BI$7</f>
        <v>63.111111111111107</v>
      </c>
      <c r="AO134" s="49">
        <f>O134/$BL$5</f>
        <v>0.60606060606060608</v>
      </c>
      <c r="AP134" s="50">
        <f>X134/$BL$6</f>
        <v>0.74193548387096775</v>
      </c>
      <c r="AQ134" s="50">
        <f>AA134/$BL$7</f>
        <v>0.7857142857142857</v>
      </c>
      <c r="AR134" s="50">
        <f>N134/$BL$8</f>
        <v>0.67088607594936711</v>
      </c>
      <c r="AS134" s="50">
        <f>AL134</f>
        <v>0.59</v>
      </c>
      <c r="AT134" s="50">
        <f>SUM(AO134:AQ134)</f>
        <v>2.1337103756458595</v>
      </c>
      <c r="AU134" s="50">
        <f>10*(AT134-$BL$9)/$BL$11</f>
        <v>3.4832954734334334</v>
      </c>
      <c r="AV134" s="51">
        <f>$BL$24+AU134*$BL$25</f>
        <v>77.191534157017017</v>
      </c>
      <c r="AW134" s="62">
        <f>AK134*$BO$6</f>
        <v>74.565208114813402</v>
      </c>
      <c r="AX134" s="62">
        <f>AN134*$BO$6</f>
        <v>61.217777777777769</v>
      </c>
      <c r="AY134" s="63">
        <f>AV134*$BO$6</f>
        <v>74.875788132306511</v>
      </c>
    </row>
    <row r="135" spans="1:51" x14ac:dyDescent="0.25">
      <c r="A135" s="3" t="s">
        <v>91</v>
      </c>
      <c r="B135" s="4" t="s">
        <v>260</v>
      </c>
      <c r="C135" s="4" t="s">
        <v>251</v>
      </c>
      <c r="D135" s="4" t="s">
        <v>30</v>
      </c>
      <c r="E135" s="4" t="s">
        <v>44</v>
      </c>
      <c r="F135" s="5" t="s">
        <v>35</v>
      </c>
      <c r="G135" s="12">
        <v>18</v>
      </c>
      <c r="H135" s="13">
        <v>0.61</v>
      </c>
      <c r="I135" s="13">
        <v>0.44</v>
      </c>
      <c r="J135" s="13">
        <v>61</v>
      </c>
      <c r="K135" s="13">
        <v>60</v>
      </c>
      <c r="L135" s="13">
        <v>150</v>
      </c>
      <c r="M135" s="13">
        <v>3.5</v>
      </c>
      <c r="N135" s="13">
        <v>0.69</v>
      </c>
      <c r="O135" s="13">
        <v>0.2</v>
      </c>
      <c r="P135" s="13">
        <v>0.23</v>
      </c>
      <c r="Q135" s="13">
        <v>0.22</v>
      </c>
      <c r="R135" s="13">
        <v>127</v>
      </c>
      <c r="S135" s="13">
        <v>86</v>
      </c>
      <c r="T135" s="13">
        <v>2.4</v>
      </c>
      <c r="U135" s="13">
        <v>6.3</v>
      </c>
      <c r="V135" s="13">
        <v>0.18</v>
      </c>
      <c r="W135" s="13">
        <v>432</v>
      </c>
      <c r="X135" s="13">
        <v>0.21</v>
      </c>
      <c r="Y135" s="13"/>
      <c r="Z135" s="13">
        <v>235</v>
      </c>
      <c r="AA135" s="13">
        <v>0.19</v>
      </c>
      <c r="AB135" s="13"/>
      <c r="AC135" s="13">
        <v>0.44</v>
      </c>
      <c r="AD135" s="14">
        <v>0.33</v>
      </c>
      <c r="AE135" s="25">
        <f>Q135/$BF$5</f>
        <v>0.32835820895522388</v>
      </c>
      <c r="AF135" s="26">
        <f>(R135-$BF$6)/$BF$8</f>
        <v>0.68774703557312256</v>
      </c>
      <c r="AG135" s="25">
        <f>(S135-$BF$9)/$BF$11</f>
        <v>0.64358974358974363</v>
      </c>
      <c r="AH135" s="26">
        <v>0.476780185758514</v>
      </c>
      <c r="AI135" s="26">
        <f>SUM(AE135:AH135)</f>
        <v>2.1364751738766041</v>
      </c>
      <c r="AJ135" s="26">
        <f>10*(AI135-$BF$18)/$BF$20</f>
        <v>5.4964393078381306</v>
      </c>
      <c r="AK135" s="27">
        <f>$BF$31+AJ135*$BF$32</f>
        <v>81.985757231352522</v>
      </c>
      <c r="AL135" s="37">
        <f>SUM(AC135:AD135)</f>
        <v>0.77</v>
      </c>
      <c r="AM135" s="38">
        <f>10*AL135/$BI$5</f>
        <v>3.4222222222222225</v>
      </c>
      <c r="AN135" s="39">
        <f>$BI$6+AM135*$BI$7</f>
        <v>67.111111111111114</v>
      </c>
      <c r="AO135" s="49">
        <f>O135/$BL$5</f>
        <v>0.60606060606060608</v>
      </c>
      <c r="AP135" s="50">
        <f>X135/$BL$6</f>
        <v>0.67741935483870963</v>
      </c>
      <c r="AQ135" s="50">
        <f>AA135/$BL$7</f>
        <v>0.67857142857142849</v>
      </c>
      <c r="AR135" s="50">
        <f>N135/$BL$8</f>
        <v>0.87341772151898722</v>
      </c>
      <c r="AS135" s="50">
        <f>AL135</f>
        <v>0.77</v>
      </c>
      <c r="AT135" s="50">
        <f>SUM(AO135:AQ135)</f>
        <v>1.9620513894707443</v>
      </c>
      <c r="AU135" s="50">
        <f>10*(AT135-$BL$12)/$BL$14</f>
        <v>5.4083241368437642</v>
      </c>
      <c r="AV135" s="51">
        <f>$BL$24+AU135*$BL$25</f>
        <v>83.929134478953173</v>
      </c>
      <c r="AW135" s="62">
        <f>AK135*$BO$6</f>
        <v>79.526184514411938</v>
      </c>
      <c r="AX135" s="62">
        <f>AN135*$BO$6</f>
        <v>65.097777777777779</v>
      </c>
      <c r="AY135" s="63">
        <f>AV135*$BO$6</f>
        <v>81.41126044458457</v>
      </c>
    </row>
    <row r="136" spans="1:51" x14ac:dyDescent="0.25">
      <c r="A136" s="3" t="s">
        <v>143</v>
      </c>
      <c r="B136" s="4" t="s">
        <v>259</v>
      </c>
      <c r="C136" s="4" t="s">
        <v>251</v>
      </c>
      <c r="D136" s="4" t="s">
        <v>30</v>
      </c>
      <c r="E136" s="4" t="s">
        <v>44</v>
      </c>
      <c r="F136" s="5" t="s">
        <v>47</v>
      </c>
      <c r="G136" s="12">
        <v>18</v>
      </c>
      <c r="H136" s="13">
        <v>0.61</v>
      </c>
      <c r="I136" s="13">
        <v>0.61</v>
      </c>
      <c r="J136" s="13">
        <v>15</v>
      </c>
      <c r="K136" s="13">
        <v>74</v>
      </c>
      <c r="L136" s="13">
        <v>171</v>
      </c>
      <c r="M136" s="13">
        <v>2.5</v>
      </c>
      <c r="N136" s="13">
        <v>0.61</v>
      </c>
      <c r="O136" s="13">
        <v>0.05</v>
      </c>
      <c r="P136" s="13">
        <v>0.28000000000000003</v>
      </c>
      <c r="Q136" s="13">
        <v>0.33</v>
      </c>
      <c r="R136" s="13">
        <v>-17</v>
      </c>
      <c r="S136" s="13">
        <v>40</v>
      </c>
      <c r="T136" s="13">
        <v>-4</v>
      </c>
      <c r="U136" s="13">
        <v>1.1000000000000001</v>
      </c>
      <c r="V136" s="13">
        <v>0.03</v>
      </c>
      <c r="W136" s="13">
        <v>149</v>
      </c>
      <c r="X136" s="13">
        <v>7.0000000000000007E-2</v>
      </c>
      <c r="Y136" s="13"/>
      <c r="Z136" s="13">
        <v>115</v>
      </c>
      <c r="AA136" s="13">
        <v>0.09</v>
      </c>
      <c r="AB136" s="13"/>
      <c r="AC136" s="13">
        <v>1.51</v>
      </c>
      <c r="AD136" s="14">
        <v>0.34</v>
      </c>
      <c r="AE136" s="25">
        <f>Q136/$BF$5</f>
        <v>0.4925373134328358</v>
      </c>
      <c r="AF136" s="26">
        <f>(R136-$BF$6)/$BF$8</f>
        <v>0.49802371541501977</v>
      </c>
      <c r="AG136" s="25">
        <f>(S136-$BF$9)/$BF$11</f>
        <v>0.58461538461538465</v>
      </c>
      <c r="AH136" s="26">
        <v>0.27863777089783281</v>
      </c>
      <c r="AI136" s="26">
        <f>SUM(AE136:AH136)</f>
        <v>1.8538141843610729</v>
      </c>
      <c r="AJ136" s="26">
        <f>10*(AI136-$BF$27)/$BF$29</f>
        <v>4.8285588711072149</v>
      </c>
      <c r="AK136" s="27">
        <f>$BF$31+AJ136*$BF$32</f>
        <v>79.314235484428863</v>
      </c>
      <c r="AL136" s="37">
        <f>SUM(AC136:AD136)</f>
        <v>1.85</v>
      </c>
      <c r="AM136" s="38">
        <f>10*AL136/$BI$5</f>
        <v>8.2222222222222214</v>
      </c>
      <c r="AN136" s="39">
        <f>$BI$6+AM136*$BI$7</f>
        <v>91.111111111111114</v>
      </c>
      <c r="AO136" s="49">
        <f>O136/$BL$5</f>
        <v>0.15151515151515152</v>
      </c>
      <c r="AP136" s="50">
        <f>X136/$BL$6</f>
        <v>0.22580645161290325</v>
      </c>
      <c r="AQ136" s="50">
        <f>AA136/$BL$7</f>
        <v>0.3214285714285714</v>
      </c>
      <c r="AR136" s="50">
        <f>N136/$BL$8</f>
        <v>0.77215189873417711</v>
      </c>
      <c r="AS136" s="50">
        <f>AL136</f>
        <v>1.85</v>
      </c>
      <c r="AT136" s="50">
        <f>SUM(AR136:AS136)</f>
        <v>2.6221518987341774</v>
      </c>
      <c r="AU136" s="50">
        <f>10*(AT136-$BL$21)/$BL$23</f>
        <v>3.7634248210023888</v>
      </c>
      <c r="AV136" s="51">
        <f>$BL$24+AU136*$BL$25</f>
        <v>78.171986873508359</v>
      </c>
      <c r="AW136" s="62">
        <f>AK136*$BO$6</f>
        <v>76.934808419896001</v>
      </c>
      <c r="AX136" s="62">
        <f>AN136*$BO$6</f>
        <v>88.37777777777778</v>
      </c>
      <c r="AY136" s="63">
        <f>AV136*$BO$6</f>
        <v>75.826827267303102</v>
      </c>
    </row>
    <row r="137" spans="1:51" x14ac:dyDescent="0.25">
      <c r="A137" s="3" t="s">
        <v>153</v>
      </c>
      <c r="B137" s="4" t="s">
        <v>260</v>
      </c>
      <c r="C137" s="4" t="s">
        <v>251</v>
      </c>
      <c r="D137" s="4" t="s">
        <v>30</v>
      </c>
      <c r="E137" s="4" t="s">
        <v>44</v>
      </c>
      <c r="F137" s="5" t="s">
        <v>56</v>
      </c>
      <c r="G137" s="12">
        <v>18</v>
      </c>
      <c r="H137" s="13">
        <v>0.61</v>
      </c>
      <c r="I137" s="13">
        <v>0.44</v>
      </c>
      <c r="J137" s="13">
        <v>79</v>
      </c>
      <c r="K137" s="13">
        <v>50</v>
      </c>
      <c r="L137" s="13">
        <v>115</v>
      </c>
      <c r="M137" s="13">
        <v>3.9</v>
      </c>
      <c r="N137" s="13">
        <v>0.63</v>
      </c>
      <c r="O137" s="13">
        <v>0.26</v>
      </c>
      <c r="P137" s="13">
        <v>0.19</v>
      </c>
      <c r="Q137" s="13">
        <v>0.06</v>
      </c>
      <c r="R137" s="13">
        <v>83</v>
      </c>
      <c r="S137" s="13">
        <v>112</v>
      </c>
      <c r="T137" s="13">
        <v>1.9</v>
      </c>
      <c r="U137" s="13">
        <v>7.8</v>
      </c>
      <c r="V137" s="13">
        <v>0.23</v>
      </c>
      <c r="W137" s="13">
        <v>542</v>
      </c>
      <c r="X137" s="13">
        <v>0.26</v>
      </c>
      <c r="Y137" s="13"/>
      <c r="Z137" s="13">
        <v>275</v>
      </c>
      <c r="AA137" s="13">
        <v>0.22</v>
      </c>
      <c r="AB137" s="13"/>
      <c r="AC137" s="13">
        <v>0.52</v>
      </c>
      <c r="AD137" s="14">
        <v>0.14000000000000001</v>
      </c>
      <c r="AE137" s="25">
        <f>Q137/$BF$5</f>
        <v>8.9552238805970144E-2</v>
      </c>
      <c r="AF137" s="26">
        <f>(R137-$BF$6)/$BF$8</f>
        <v>0.6297760210803689</v>
      </c>
      <c r="AG137" s="25">
        <f>(S137-$BF$9)/$BF$11</f>
        <v>0.67692307692307696</v>
      </c>
      <c r="AH137" s="26">
        <v>0.46130030959752327</v>
      </c>
      <c r="AI137" s="26">
        <f>SUM(AE137:AH137)</f>
        <v>1.8575516464069393</v>
      </c>
      <c r="AJ137" s="26">
        <f>10*(AI137-$BF$21)/$BF$23</f>
        <v>6.3105660489788002</v>
      </c>
      <c r="AK137" s="27">
        <f>$BF$31+AJ137*$BF$32</f>
        <v>85.242264195915197</v>
      </c>
      <c r="AL137" s="37">
        <f>SUM(AC137:AD137)</f>
        <v>0.66</v>
      </c>
      <c r="AM137" s="38">
        <f>10*AL137/$BI$5</f>
        <v>2.9333333333333336</v>
      </c>
      <c r="AN137" s="39">
        <f>$BI$6+AM137*$BI$7</f>
        <v>64.666666666666671</v>
      </c>
      <c r="AO137" s="49">
        <f>O137/$BL$5</f>
        <v>0.78787878787878785</v>
      </c>
      <c r="AP137" s="50">
        <f>X137/$BL$6</f>
        <v>0.83870967741935487</v>
      </c>
      <c r="AQ137" s="50">
        <f>AA137/$BL$7</f>
        <v>0.7857142857142857</v>
      </c>
      <c r="AR137" s="50">
        <f>N137/$BL$8</f>
        <v>0.79746835443037967</v>
      </c>
      <c r="AS137" s="50">
        <f>AL137</f>
        <v>0.66</v>
      </c>
      <c r="AT137" s="50">
        <f>SUM(AO137:AQ137)</f>
        <v>2.4123027510124282</v>
      </c>
      <c r="AU137" s="50">
        <f>10*(AT137-$BL$15)/$BL$17</f>
        <v>5.6380328473888142</v>
      </c>
      <c r="AV137" s="51">
        <f>$BL$24+AU137*$BL$25</f>
        <v>84.73311496586085</v>
      </c>
      <c r="AW137" s="62">
        <f>AK137*$BO$6</f>
        <v>82.684996270037743</v>
      </c>
      <c r="AX137" s="62">
        <f>AN137*$BO$6</f>
        <v>62.726666666666667</v>
      </c>
      <c r="AY137" s="63">
        <f>AV137*$BO$6</f>
        <v>82.191121516885019</v>
      </c>
    </row>
    <row r="138" spans="1:51" x14ac:dyDescent="0.25">
      <c r="A138" s="3" t="s">
        <v>43</v>
      </c>
      <c r="B138" s="4" t="s">
        <v>250</v>
      </c>
      <c r="C138" s="4" t="s">
        <v>251</v>
      </c>
      <c r="D138" s="4" t="s">
        <v>30</v>
      </c>
      <c r="E138" s="4" t="s">
        <v>44</v>
      </c>
      <c r="F138" s="5" t="s">
        <v>32</v>
      </c>
      <c r="G138" s="12">
        <v>18</v>
      </c>
      <c r="H138" s="13">
        <v>0.61</v>
      </c>
      <c r="I138" s="13">
        <v>0.56000000000000005</v>
      </c>
      <c r="J138" s="13">
        <v>90</v>
      </c>
      <c r="K138" s="13">
        <v>21</v>
      </c>
      <c r="L138" s="13">
        <v>106</v>
      </c>
      <c r="M138" s="13">
        <v>9.3000000000000007</v>
      </c>
      <c r="N138" s="13">
        <v>0.64</v>
      </c>
      <c r="O138" s="13">
        <v>0.28999999999999998</v>
      </c>
      <c r="P138" s="13">
        <v>0.08</v>
      </c>
      <c r="Q138" s="13">
        <v>0.33</v>
      </c>
      <c r="R138" s="13">
        <v>304</v>
      </c>
      <c r="S138" s="13">
        <v>225</v>
      </c>
      <c r="T138" s="13">
        <v>10.199999999999999</v>
      </c>
      <c r="U138" s="13">
        <v>9.8000000000000007</v>
      </c>
      <c r="V138" s="13">
        <v>0.32</v>
      </c>
      <c r="W138" s="13">
        <v>513</v>
      </c>
      <c r="X138" s="13">
        <v>0.24</v>
      </c>
      <c r="Y138" s="13"/>
      <c r="Z138" s="13">
        <v>331</v>
      </c>
      <c r="AA138" s="13">
        <v>0.27</v>
      </c>
      <c r="AB138" s="13"/>
      <c r="AC138" s="13">
        <v>0.69</v>
      </c>
      <c r="AD138" s="14">
        <v>0.38</v>
      </c>
      <c r="AE138" s="25">
        <f>Q138/$BF$5</f>
        <v>0.4925373134328358</v>
      </c>
      <c r="AF138" s="26">
        <f>(R138-$BF$6)/$BF$8</f>
        <v>0.92094861660079053</v>
      </c>
      <c r="AG138" s="25">
        <f>(S138-$BF$9)/$BF$11</f>
        <v>0.82179487179487176</v>
      </c>
      <c r="AH138" s="26">
        <v>0.71826625386996912</v>
      </c>
      <c r="AI138" s="26">
        <f>SUM(AE138:AH138)</f>
        <v>2.9535470556984675</v>
      </c>
      <c r="AJ138" s="26">
        <f>10*(AI138-$BF$24)/$BF$26</f>
        <v>8.4058136519295346</v>
      </c>
      <c r="AK138" s="27">
        <f>$BF$31+AJ138*$BF$32</f>
        <v>93.623254607718138</v>
      </c>
      <c r="AL138" s="37">
        <f>SUM(AC138:AD138)</f>
        <v>1.0699999999999998</v>
      </c>
      <c r="AM138" s="38">
        <f>10*AL138/$BI$5</f>
        <v>4.7555555555555555</v>
      </c>
      <c r="AN138" s="39">
        <f>$BI$6+AM138*$BI$7</f>
        <v>73.777777777777771</v>
      </c>
      <c r="AO138" s="49">
        <f>O138/$BL$5</f>
        <v>0.87878787878787867</v>
      </c>
      <c r="AP138" s="50">
        <f>X138/$BL$6</f>
        <v>0.77419354838709675</v>
      </c>
      <c r="AQ138" s="50">
        <f>AA138/$BL$7</f>
        <v>0.9642857142857143</v>
      </c>
      <c r="AR138" s="50">
        <f>N138/$BL$8</f>
        <v>0.810126582278481</v>
      </c>
      <c r="AS138" s="50">
        <f>AL138</f>
        <v>1.0699999999999998</v>
      </c>
      <c r="AT138" s="50">
        <f>SUM(AO138:AQ138)</f>
        <v>2.6172671414606898</v>
      </c>
      <c r="AU138" s="50">
        <f>10*(AT138-$BL$18)/$BL$20</f>
        <v>5.7472463768115913</v>
      </c>
      <c r="AV138" s="51">
        <f>$BL$24+AU138*$BL$25</f>
        <v>85.115362318840567</v>
      </c>
      <c r="AW138" s="62">
        <f>AK138*$BO$6</f>
        <v>90.814556969486588</v>
      </c>
      <c r="AX138" s="62">
        <f>AN138*$BO$6</f>
        <v>71.564444444444433</v>
      </c>
      <c r="AY138" s="63">
        <f>AV138*$BO$6</f>
        <v>82.561901449275354</v>
      </c>
    </row>
    <row r="139" spans="1:51" x14ac:dyDescent="0.25">
      <c r="A139" s="3" t="s">
        <v>63</v>
      </c>
      <c r="B139" s="4" t="s">
        <v>240</v>
      </c>
      <c r="C139" s="4" t="s">
        <v>251</v>
      </c>
      <c r="D139" s="4" t="s">
        <v>30</v>
      </c>
      <c r="E139" s="4" t="s">
        <v>64</v>
      </c>
      <c r="F139" s="5" t="s">
        <v>56</v>
      </c>
      <c r="G139" s="12">
        <v>18</v>
      </c>
      <c r="H139" s="13">
        <v>0.67</v>
      </c>
      <c r="I139" s="13">
        <v>0.44</v>
      </c>
      <c r="J139" s="13">
        <v>68</v>
      </c>
      <c r="K139" s="13">
        <v>51</v>
      </c>
      <c r="L139" s="13">
        <v>110</v>
      </c>
      <c r="M139" s="13">
        <v>3.5</v>
      </c>
      <c r="N139" s="13">
        <v>0.61</v>
      </c>
      <c r="O139" s="13">
        <v>0.23</v>
      </c>
      <c r="P139" s="13">
        <v>0.23</v>
      </c>
      <c r="Q139" s="13">
        <v>0.28000000000000003</v>
      </c>
      <c r="R139" s="13">
        <v>193</v>
      </c>
      <c r="S139" s="13">
        <v>136</v>
      </c>
      <c r="T139" s="13">
        <v>4.7</v>
      </c>
      <c r="U139" s="13">
        <v>8.1999999999999993</v>
      </c>
      <c r="V139" s="13">
        <v>0.22</v>
      </c>
      <c r="W139" s="13">
        <v>459</v>
      </c>
      <c r="X139" s="13">
        <v>0.23</v>
      </c>
      <c r="Y139" s="13"/>
      <c r="Z139" s="13">
        <v>274</v>
      </c>
      <c r="AA139" s="13">
        <v>0.22</v>
      </c>
      <c r="AB139" s="13"/>
      <c r="AC139" s="13">
        <v>0.4</v>
      </c>
      <c r="AD139" s="14">
        <v>0.19</v>
      </c>
      <c r="AE139" s="25">
        <f>Q139/$BF$5</f>
        <v>0.41791044776119407</v>
      </c>
      <c r="AF139" s="26">
        <f>(R139-$BF$6)/$BF$8</f>
        <v>0.77470355731225293</v>
      </c>
      <c r="AG139" s="25">
        <f>(S139-$BF$9)/$BF$11</f>
        <v>0.70769230769230773</v>
      </c>
      <c r="AH139" s="26">
        <v>0.54798761609907121</v>
      </c>
      <c r="AI139" s="26">
        <f>SUM(AE139:AH139)</f>
        <v>2.448293928864826</v>
      </c>
      <c r="AJ139" s="26">
        <f>10*(AI139-$BF$21)/$BF$23</f>
        <v>9.4192243003793745</v>
      </c>
      <c r="AK139" s="27">
        <f>$BF$31+AJ139*$BF$32</f>
        <v>97.676897201517505</v>
      </c>
      <c r="AL139" s="37">
        <f>SUM(AC139:AD139)</f>
        <v>0.59000000000000008</v>
      </c>
      <c r="AM139" s="38">
        <f>10*AL139/$BI$5</f>
        <v>2.6222222222222222</v>
      </c>
      <c r="AN139" s="39">
        <f>$BI$6+AM139*$BI$7</f>
        <v>63.111111111111114</v>
      </c>
      <c r="AO139" s="49">
        <f>O139/$BL$5</f>
        <v>0.69696969696969702</v>
      </c>
      <c r="AP139" s="50">
        <f>X139/$BL$6</f>
        <v>0.74193548387096775</v>
      </c>
      <c r="AQ139" s="50">
        <f>AA139/$BL$7</f>
        <v>0.7857142857142857</v>
      </c>
      <c r="AR139" s="50">
        <f>N139/$BL$8</f>
        <v>0.77215189873417711</v>
      </c>
      <c r="AS139" s="50">
        <f>AL139</f>
        <v>0.59000000000000008</v>
      </c>
      <c r="AT139" s="50">
        <f>SUM(AO139:AQ139)</f>
        <v>2.2246194665549504</v>
      </c>
      <c r="AU139" s="50">
        <f>10*(AT139-$BL$15)/$BL$17</f>
        <v>3.157870455803653</v>
      </c>
      <c r="AV139" s="51">
        <f>$BL$24+AU139*$BL$25</f>
        <v>76.052546595312791</v>
      </c>
      <c r="AW139" s="62">
        <f>AK139*$BO$6</f>
        <v>94.746590285471981</v>
      </c>
      <c r="AX139" s="62">
        <f>AN139*$BO$6</f>
        <v>61.217777777777776</v>
      </c>
      <c r="AY139" s="63">
        <f>AV139*$BO$6</f>
        <v>73.770970197453408</v>
      </c>
    </row>
    <row r="140" spans="1:51" x14ac:dyDescent="0.25">
      <c r="A140" s="3" t="s">
        <v>121</v>
      </c>
      <c r="B140" s="4" t="s">
        <v>262</v>
      </c>
      <c r="C140" s="4" t="s">
        <v>251</v>
      </c>
      <c r="D140" s="4" t="s">
        <v>30</v>
      </c>
      <c r="E140" s="4" t="s">
        <v>64</v>
      </c>
      <c r="F140" s="5" t="s">
        <v>35</v>
      </c>
      <c r="G140" s="12">
        <v>18</v>
      </c>
      <c r="H140" s="13">
        <v>0.67</v>
      </c>
      <c r="I140" s="13">
        <v>0.44</v>
      </c>
      <c r="J140" s="13">
        <v>70</v>
      </c>
      <c r="K140" s="13">
        <v>41</v>
      </c>
      <c r="L140" s="13">
        <v>120</v>
      </c>
      <c r="M140" s="13">
        <v>4.5999999999999996</v>
      </c>
      <c r="N140" s="13">
        <v>0.65</v>
      </c>
      <c r="O140" s="13">
        <v>0.24</v>
      </c>
      <c r="P140" s="13">
        <v>0.19</v>
      </c>
      <c r="Q140" s="13">
        <v>0.33</v>
      </c>
      <c r="R140" s="13">
        <v>92</v>
      </c>
      <c r="S140" s="13">
        <v>-26</v>
      </c>
      <c r="T140" s="13">
        <v>-1.1000000000000001</v>
      </c>
      <c r="U140" s="13">
        <v>6.2</v>
      </c>
      <c r="V140" s="13">
        <v>0.18</v>
      </c>
      <c r="W140" s="13">
        <v>345</v>
      </c>
      <c r="X140" s="13">
        <v>0.18</v>
      </c>
      <c r="Y140" s="13"/>
      <c r="Z140" s="13">
        <v>232</v>
      </c>
      <c r="AA140" s="13">
        <v>0.19</v>
      </c>
      <c r="AB140" s="13"/>
      <c r="AC140" s="13">
        <v>0.43</v>
      </c>
      <c r="AD140" s="14">
        <v>0.35</v>
      </c>
      <c r="AE140" s="25">
        <f>Q140/$BF$5</f>
        <v>0.4925373134328358</v>
      </c>
      <c r="AF140" s="26">
        <f>(R140-$BF$6)/$BF$8</f>
        <v>0.64163372859025036</v>
      </c>
      <c r="AG140" s="25">
        <f>(S140-$BF$9)/$BF$11</f>
        <v>0.5</v>
      </c>
      <c r="AH140" s="26">
        <v>0.36842105263157898</v>
      </c>
      <c r="AI140" s="26">
        <f>SUM(AE140:AH140)</f>
        <v>2.0025920946546654</v>
      </c>
      <c r="AJ140" s="26">
        <f>10*(AI140-$BF$18)/$BF$20</f>
        <v>4.9049471336261519</v>
      </c>
      <c r="AK140" s="27">
        <f>$BF$31+AJ140*$BF$32</f>
        <v>79.619788534504607</v>
      </c>
      <c r="AL140" s="37">
        <f>SUM(AC140:AD140)</f>
        <v>0.78</v>
      </c>
      <c r="AM140" s="38">
        <f>10*AL140/$BI$5</f>
        <v>3.4666666666666668</v>
      </c>
      <c r="AN140" s="39">
        <f>$BI$6+AM140*$BI$7</f>
        <v>67.333333333333343</v>
      </c>
      <c r="AO140" s="49">
        <f>O140/$BL$5</f>
        <v>0.72727272727272718</v>
      </c>
      <c r="AP140" s="50">
        <f>X140/$BL$6</f>
        <v>0.58064516129032251</v>
      </c>
      <c r="AQ140" s="50">
        <f>AA140/$BL$7</f>
        <v>0.67857142857142849</v>
      </c>
      <c r="AR140" s="50">
        <f>N140/$BL$8</f>
        <v>0.82278481012658222</v>
      </c>
      <c r="AS140" s="50">
        <f>AL140</f>
        <v>0.78</v>
      </c>
      <c r="AT140" s="50">
        <f>SUM(AO140:AQ140)</f>
        <v>1.986489317134478</v>
      </c>
      <c r="AU140" s="50">
        <f>10*(AT140-$BL$12)/$BL$14</f>
        <v>5.6842188239003573</v>
      </c>
      <c r="AV140" s="51">
        <f>$BL$24+AU140*$BL$25</f>
        <v>84.894765883651246</v>
      </c>
      <c r="AW140" s="62">
        <f>AK140*$BO$6</f>
        <v>77.231194878469466</v>
      </c>
      <c r="AX140" s="62">
        <f>AN140*$BO$6</f>
        <v>65.313333333333347</v>
      </c>
      <c r="AY140" s="63">
        <f>AV140*$BO$6</f>
        <v>82.347922907141708</v>
      </c>
    </row>
    <row r="141" spans="1:51" x14ac:dyDescent="0.25">
      <c r="A141" s="3" t="s">
        <v>141</v>
      </c>
      <c r="B141" s="4" t="s">
        <v>261</v>
      </c>
      <c r="C141" s="4" t="s">
        <v>251</v>
      </c>
      <c r="D141" s="4" t="s">
        <v>30</v>
      </c>
      <c r="E141" s="4" t="s">
        <v>64</v>
      </c>
      <c r="F141" s="5" t="s">
        <v>47</v>
      </c>
      <c r="G141" s="12">
        <v>18</v>
      </c>
      <c r="H141" s="13">
        <v>0.67</v>
      </c>
      <c r="I141" s="13">
        <v>0.67</v>
      </c>
      <c r="J141" s="13">
        <v>13</v>
      </c>
      <c r="K141" s="13">
        <v>59</v>
      </c>
      <c r="L141" s="13">
        <v>172</v>
      </c>
      <c r="M141" s="13">
        <v>3.1</v>
      </c>
      <c r="N141" s="13">
        <v>0.64</v>
      </c>
      <c r="O141" s="13">
        <v>0.05</v>
      </c>
      <c r="P141" s="13">
        <v>0.27</v>
      </c>
      <c r="Q141" s="13">
        <v>0.33</v>
      </c>
      <c r="R141" s="13">
        <v>38</v>
      </c>
      <c r="S141" s="13">
        <v>-139</v>
      </c>
      <c r="T141" s="13">
        <v>0</v>
      </c>
      <c r="U141" s="13">
        <v>1.2</v>
      </c>
      <c r="V141" s="13">
        <v>0.03</v>
      </c>
      <c r="W141" s="13">
        <v>189</v>
      </c>
      <c r="X141" s="13">
        <v>0.1</v>
      </c>
      <c r="Y141" s="13"/>
      <c r="Z141" s="13">
        <v>109</v>
      </c>
      <c r="AA141" s="13">
        <v>0.09</v>
      </c>
      <c r="AB141" s="13"/>
      <c r="AC141" s="13">
        <v>1.81</v>
      </c>
      <c r="AD141" s="14">
        <v>0.44</v>
      </c>
      <c r="AE141" s="25">
        <f>Q141/$BF$5</f>
        <v>0.4925373134328358</v>
      </c>
      <c r="AF141" s="26">
        <f>(R141-$BF$6)/$BF$8</f>
        <v>0.57048748353096179</v>
      </c>
      <c r="AG141" s="25">
        <f>(S141-$BF$9)/$BF$11</f>
        <v>0.35512820512820514</v>
      </c>
      <c r="AH141" s="26">
        <v>0.40247678018575855</v>
      </c>
      <c r="AI141" s="26">
        <f>SUM(AE141:AH141)</f>
        <v>1.8206297822777613</v>
      </c>
      <c r="AJ141" s="26">
        <f>10*(AI141-$BF$27)/$BF$29</f>
        <v>4.6554571588666294</v>
      </c>
      <c r="AK141" s="27">
        <f>$BF$31+AJ141*$BF$32</f>
        <v>78.621828635466514</v>
      </c>
      <c r="AL141" s="37">
        <f>SUM(AC141:AD141)</f>
        <v>2.25</v>
      </c>
      <c r="AM141" s="38">
        <f>10*AL141/$BI$5</f>
        <v>10</v>
      </c>
      <c r="AN141" s="39">
        <f>$BI$6+AM141*$BI$7</f>
        <v>100</v>
      </c>
      <c r="AO141" s="49">
        <f>O141/$BL$5</f>
        <v>0.15151515151515152</v>
      </c>
      <c r="AP141" s="50">
        <f>X141/$BL$6</f>
        <v>0.32258064516129037</v>
      </c>
      <c r="AQ141" s="50">
        <f>AA141/$BL$7</f>
        <v>0.3214285714285714</v>
      </c>
      <c r="AR141" s="50">
        <f>N141/$BL$8</f>
        <v>0.810126582278481</v>
      </c>
      <c r="AS141" s="50">
        <f>AL141</f>
        <v>2.25</v>
      </c>
      <c r="AT141" s="50">
        <f>SUM(AR141:AS141)</f>
        <v>3.0601265822784809</v>
      </c>
      <c r="AU141" s="50">
        <f>10*(AT141-$BL$21)/$BL$23</f>
        <v>8.9245226730310225</v>
      </c>
      <c r="AV141" s="51">
        <f>$BL$24+AU141*$BL$25</f>
        <v>96.235829355608587</v>
      </c>
      <c r="AW141" s="62">
        <f>AK141*$BO$6</f>
        <v>76.26317377640251</v>
      </c>
      <c r="AX141" s="62">
        <f>AN141*$BO$6</f>
        <v>97</v>
      </c>
      <c r="AY141" s="63">
        <f>AV141*$BO$6</f>
        <v>93.348754474940321</v>
      </c>
    </row>
    <row r="142" spans="1:51" x14ac:dyDescent="0.25">
      <c r="A142" s="3" t="s">
        <v>96</v>
      </c>
      <c r="B142" s="4" t="s">
        <v>242</v>
      </c>
      <c r="C142" s="4" t="s">
        <v>251</v>
      </c>
      <c r="D142" s="4" t="s">
        <v>30</v>
      </c>
      <c r="E142" s="4" t="s">
        <v>64</v>
      </c>
      <c r="F142" s="5" t="s">
        <v>32</v>
      </c>
      <c r="G142" s="12">
        <v>18</v>
      </c>
      <c r="H142" s="13">
        <v>0.67</v>
      </c>
      <c r="I142" s="13">
        <v>0.61</v>
      </c>
      <c r="J142" s="13">
        <v>95</v>
      </c>
      <c r="K142" s="13">
        <v>20</v>
      </c>
      <c r="L142" s="13">
        <v>78</v>
      </c>
      <c r="M142" s="13">
        <v>8.6999999999999993</v>
      </c>
      <c r="N142" s="13">
        <v>0.6</v>
      </c>
      <c r="O142" s="13">
        <v>0.33</v>
      </c>
      <c r="P142" s="13">
        <v>0.09</v>
      </c>
      <c r="Q142" s="13">
        <v>0.22</v>
      </c>
      <c r="R142" s="13">
        <v>82</v>
      </c>
      <c r="S142" s="13">
        <v>92</v>
      </c>
      <c r="T142" s="13">
        <v>1.2</v>
      </c>
      <c r="U142" s="13">
        <v>10.3</v>
      </c>
      <c r="V142" s="13">
        <v>0.33</v>
      </c>
      <c r="W142" s="13">
        <v>504</v>
      </c>
      <c r="X142" s="13">
        <v>0.26</v>
      </c>
      <c r="Y142" s="13"/>
      <c r="Z142" s="13">
        <v>339</v>
      </c>
      <c r="AA142" s="13">
        <v>0.28000000000000003</v>
      </c>
      <c r="AB142" s="13"/>
      <c r="AC142" s="13">
        <v>0.97</v>
      </c>
      <c r="AD142" s="14">
        <v>0.5</v>
      </c>
      <c r="AE142" s="25">
        <f>Q142/$BF$5</f>
        <v>0.32835820895522388</v>
      </c>
      <c r="AF142" s="26">
        <f>(R142-$BF$6)/$BF$8</f>
        <v>0.62845849802371545</v>
      </c>
      <c r="AG142" s="25">
        <f>(S142-$BF$9)/$BF$11</f>
        <v>0.6512820512820513</v>
      </c>
      <c r="AH142" s="26">
        <v>0.43962848297213625</v>
      </c>
      <c r="AI142" s="26">
        <f>SUM(AE142:AH142)</f>
        <v>2.0477272412331269</v>
      </c>
      <c r="AJ142" s="26">
        <f>10*(AI142-$BF$24)/$BF$26</f>
        <v>5.5961531474475557</v>
      </c>
      <c r="AK142" s="27">
        <f>$BF$31+AJ142*$BF$32</f>
        <v>82.384612589790223</v>
      </c>
      <c r="AL142" s="37">
        <f>SUM(AC142:AD142)</f>
        <v>1.47</v>
      </c>
      <c r="AM142" s="38">
        <f>10*AL142/$BI$5</f>
        <v>6.5333333333333332</v>
      </c>
      <c r="AN142" s="39">
        <f>$BI$6+AM142*$BI$7</f>
        <v>82.666666666666657</v>
      </c>
      <c r="AO142" s="49">
        <f>O142/$BL$5</f>
        <v>1</v>
      </c>
      <c r="AP142" s="50">
        <f>X142/$BL$6</f>
        <v>0.83870967741935487</v>
      </c>
      <c r="AQ142" s="50">
        <f>AA142/$BL$7</f>
        <v>1</v>
      </c>
      <c r="AR142" s="50">
        <f>N142/$BL$8</f>
        <v>0.75949367088607589</v>
      </c>
      <c r="AS142" s="50">
        <f>AL142</f>
        <v>1.47</v>
      </c>
      <c r="AT142" s="50">
        <f>SUM(AO142:AQ142)</f>
        <v>2.838709677419355</v>
      </c>
      <c r="AU142" s="50">
        <f>10*(AT142-$BL$18)/$BL$20</f>
        <v>9.4243478260869562</v>
      </c>
      <c r="AV142" s="51">
        <f>$BL$24+AU142*$BL$25</f>
        <v>97.985217391304346</v>
      </c>
      <c r="AW142" s="62">
        <f>AK142*$BO$6</f>
        <v>79.913074212096518</v>
      </c>
      <c r="AX142" s="62">
        <f>AN142*$BO$6</f>
        <v>80.186666666666653</v>
      </c>
      <c r="AY142" s="63">
        <f>AV142*$BO$6</f>
        <v>95.045660869565211</v>
      </c>
    </row>
    <row r="143" spans="1:51" x14ac:dyDescent="0.25">
      <c r="A143" s="3" t="s">
        <v>186</v>
      </c>
      <c r="B143" s="4" t="s">
        <v>240</v>
      </c>
      <c r="C143" s="4" t="s">
        <v>251</v>
      </c>
      <c r="D143" s="4" t="s">
        <v>30</v>
      </c>
      <c r="E143" s="4" t="s">
        <v>64</v>
      </c>
      <c r="F143" s="5" t="s">
        <v>38</v>
      </c>
      <c r="G143" s="12">
        <v>18</v>
      </c>
      <c r="H143" s="13">
        <v>0.67</v>
      </c>
      <c r="I143" s="13">
        <v>0.5</v>
      </c>
      <c r="J143" s="13">
        <v>45</v>
      </c>
      <c r="K143" s="13">
        <v>49</v>
      </c>
      <c r="L143" s="13">
        <v>97</v>
      </c>
      <c r="M143" s="13">
        <v>2.9</v>
      </c>
      <c r="N143" s="13">
        <v>0.49</v>
      </c>
      <c r="O143" s="13">
        <v>0.16</v>
      </c>
      <c r="P143" s="13">
        <v>0.22</v>
      </c>
      <c r="Q143" s="13">
        <v>0</v>
      </c>
      <c r="R143" s="13">
        <v>6</v>
      </c>
      <c r="S143" s="13">
        <v>-15</v>
      </c>
      <c r="T143" s="13">
        <v>3</v>
      </c>
      <c r="U143" s="13">
        <v>8.4</v>
      </c>
      <c r="V143" s="13">
        <v>0.24</v>
      </c>
      <c r="W143" s="13">
        <v>478</v>
      </c>
      <c r="X143" s="13">
        <v>0.24</v>
      </c>
      <c r="Y143" s="13"/>
      <c r="Z143" s="13">
        <v>270</v>
      </c>
      <c r="AA143" s="13">
        <v>0.22</v>
      </c>
      <c r="AB143" s="13"/>
      <c r="AC143" s="13">
        <v>0.5</v>
      </c>
      <c r="AD143" s="14">
        <v>0.14000000000000001</v>
      </c>
      <c r="AE143" s="25">
        <f>Q143/$BF$5</f>
        <v>0</v>
      </c>
      <c r="AF143" s="26">
        <f>(R143-$BF$6)/$BF$8</f>
        <v>0.52832674571805005</v>
      </c>
      <c r="AG143" s="25">
        <f>(S143-$BF$9)/$BF$11</f>
        <v>0.51410256410256405</v>
      </c>
      <c r="AH143" s="26">
        <v>0.49535603715170284</v>
      </c>
      <c r="AI143" s="26">
        <f>SUM(AE143:AH143)</f>
        <v>1.5377853469723171</v>
      </c>
      <c r="AJ143" s="26">
        <f>10*(AI143-$BF$15)/$BF$17</f>
        <v>3.9109106496397503</v>
      </c>
      <c r="AK143" s="27">
        <f>$BF$31+AJ143*$BF$32</f>
        <v>75.643642598558998</v>
      </c>
      <c r="AL143" s="37">
        <f>SUM(AC143:AD143)</f>
        <v>0.64</v>
      </c>
      <c r="AM143" s="38">
        <f>10*AL143/$BI$5</f>
        <v>2.8444444444444446</v>
      </c>
      <c r="AN143" s="39">
        <f>$BI$6+AM143*$BI$7</f>
        <v>64.222222222222229</v>
      </c>
      <c r="AO143" s="49">
        <f>O143/$BL$5</f>
        <v>0.48484848484848486</v>
      </c>
      <c r="AP143" s="50">
        <f>X143/$BL$6</f>
        <v>0.77419354838709675</v>
      </c>
      <c r="AQ143" s="50">
        <f>AA143/$BL$7</f>
        <v>0.7857142857142857</v>
      </c>
      <c r="AR143" s="50">
        <f>N143/$BL$8</f>
        <v>0.620253164556962</v>
      </c>
      <c r="AS143" s="50">
        <f>AL143</f>
        <v>0.64</v>
      </c>
      <c r="AT143" s="50">
        <f>SUM(AO143:AQ143)</f>
        <v>2.0447563189498674</v>
      </c>
      <c r="AU143" s="50">
        <f>10*(AT143-$BL$9)/$BL$11</f>
        <v>2.071582913180789</v>
      </c>
      <c r="AV143" s="51">
        <f>$BL$24+AU143*$BL$25</f>
        <v>72.250540196132761</v>
      </c>
      <c r="AW143" s="62">
        <f>AK143*$BO$6</f>
        <v>73.374333320602233</v>
      </c>
      <c r="AX143" s="62">
        <f>AN143*$BO$6</f>
        <v>62.295555555555559</v>
      </c>
      <c r="AY143" s="63">
        <f>AV143*$BO$6</f>
        <v>70.083023990248776</v>
      </c>
    </row>
    <row r="144" spans="1:51" x14ac:dyDescent="0.25">
      <c r="A144" s="3" t="s">
        <v>213</v>
      </c>
      <c r="B144" s="4" t="s">
        <v>239</v>
      </c>
      <c r="C144" s="4" t="s">
        <v>251</v>
      </c>
      <c r="D144" s="4" t="s">
        <v>30</v>
      </c>
      <c r="E144" s="4" t="s">
        <v>74</v>
      </c>
      <c r="F144" s="5" t="s">
        <v>38</v>
      </c>
      <c r="G144" s="12">
        <v>18</v>
      </c>
      <c r="H144" s="13">
        <v>0.67</v>
      </c>
      <c r="I144" s="13">
        <v>0.44</v>
      </c>
      <c r="J144" s="13">
        <v>51</v>
      </c>
      <c r="K144" s="13">
        <v>55</v>
      </c>
      <c r="L144" s="13">
        <v>106</v>
      </c>
      <c r="M144" s="13">
        <v>2.9</v>
      </c>
      <c r="N144" s="13">
        <v>0.56999999999999995</v>
      </c>
      <c r="O144" s="13">
        <v>0.18</v>
      </c>
      <c r="P144" s="13">
        <v>0.22</v>
      </c>
      <c r="Q144" s="13">
        <v>0.06</v>
      </c>
      <c r="R144" s="13">
        <v>-59</v>
      </c>
      <c r="S144" s="13">
        <v>-59</v>
      </c>
      <c r="T144" s="13">
        <v>-4.7</v>
      </c>
      <c r="U144" s="13">
        <v>7.7</v>
      </c>
      <c r="V144" s="13">
        <v>0.25</v>
      </c>
      <c r="W144" s="13">
        <v>489</v>
      </c>
      <c r="X144" s="13">
        <v>0.23</v>
      </c>
      <c r="Y144" s="13"/>
      <c r="Z144" s="13">
        <v>265</v>
      </c>
      <c r="AA144" s="13">
        <v>0.22</v>
      </c>
      <c r="AB144" s="13"/>
      <c r="AC144" s="13">
        <v>0.51</v>
      </c>
      <c r="AD144" s="14">
        <v>0.21</v>
      </c>
      <c r="AE144" s="25">
        <f>Q144/$BF$5</f>
        <v>8.9552238805970144E-2</v>
      </c>
      <c r="AF144" s="26">
        <f>(R144-$BF$6)/$BF$8</f>
        <v>0.44268774703557312</v>
      </c>
      <c r="AG144" s="25">
        <f>(S144-$BF$9)/$BF$11</f>
        <v>0.45769230769230768</v>
      </c>
      <c r="AH144" s="26">
        <v>0.25696594427244585</v>
      </c>
      <c r="AI144" s="26">
        <f>SUM(AE144:AH144)</f>
        <v>1.2468982378062969</v>
      </c>
      <c r="AJ144" s="26">
        <f>10*(AI144-$BF$15)/$BF$17</f>
        <v>2.7934467491821762</v>
      </c>
      <c r="AK144" s="27">
        <f>$BF$31+AJ144*$BF$32</f>
        <v>71.173786996728708</v>
      </c>
      <c r="AL144" s="37">
        <f>SUM(AC144:AD144)</f>
        <v>0.72</v>
      </c>
      <c r="AM144" s="38">
        <f>10*AL144/$BI$5</f>
        <v>3.1999999999999997</v>
      </c>
      <c r="AN144" s="39">
        <f>$BI$6+AM144*$BI$7</f>
        <v>66</v>
      </c>
      <c r="AO144" s="49">
        <f>O144/$BL$5</f>
        <v>0.54545454545454541</v>
      </c>
      <c r="AP144" s="50">
        <f>X144/$BL$6</f>
        <v>0.74193548387096775</v>
      </c>
      <c r="AQ144" s="50">
        <f>AA144/$BL$7</f>
        <v>0.7857142857142857</v>
      </c>
      <c r="AR144" s="50">
        <f>N144/$BL$8</f>
        <v>0.72151898734177211</v>
      </c>
      <c r="AS144" s="50">
        <f>AL144</f>
        <v>0.72</v>
      </c>
      <c r="AT144" s="50">
        <f>SUM(AO144:AQ144)</f>
        <v>2.073104315039799</v>
      </c>
      <c r="AU144" s="50">
        <f>10*(AT144-$BL$9)/$BL$11</f>
        <v>2.5214693334810825</v>
      </c>
      <c r="AV144" s="51">
        <f>$BL$24+AU144*$BL$25</f>
        <v>73.825142667183783</v>
      </c>
      <c r="AW144" s="62">
        <f>AK144*$BO$6</f>
        <v>69.03857338682684</v>
      </c>
      <c r="AX144" s="62">
        <f>AN144*$BO$6</f>
        <v>64.02</v>
      </c>
      <c r="AY144" s="63">
        <f>AV144*$BO$6</f>
        <v>71.610388387168271</v>
      </c>
    </row>
    <row r="145" spans="1:51" x14ac:dyDescent="0.25">
      <c r="A145" s="3" t="s">
        <v>130</v>
      </c>
      <c r="B145" s="4" t="s">
        <v>256</v>
      </c>
      <c r="C145" s="4" t="s">
        <v>251</v>
      </c>
      <c r="D145" s="4" t="s">
        <v>30</v>
      </c>
      <c r="E145" s="4" t="s">
        <v>74</v>
      </c>
      <c r="F145" s="5" t="s">
        <v>32</v>
      </c>
      <c r="G145" s="12">
        <v>18</v>
      </c>
      <c r="H145" s="13">
        <v>0.67</v>
      </c>
      <c r="I145" s="13">
        <v>0.61</v>
      </c>
      <c r="J145" s="13">
        <v>89</v>
      </c>
      <c r="K145" s="13">
        <v>42</v>
      </c>
      <c r="L145" s="13">
        <v>101</v>
      </c>
      <c r="M145" s="13">
        <v>4.5</v>
      </c>
      <c r="N145" s="13">
        <v>0.68</v>
      </c>
      <c r="O145" s="13">
        <v>0.32</v>
      </c>
      <c r="P145" s="13">
        <v>0.17</v>
      </c>
      <c r="Q145" s="13">
        <v>0.22</v>
      </c>
      <c r="R145" s="13">
        <v>59</v>
      </c>
      <c r="S145" s="13">
        <v>48</v>
      </c>
      <c r="T145" s="13">
        <v>-1.7</v>
      </c>
      <c r="U145" s="13">
        <v>9.1</v>
      </c>
      <c r="V145" s="13">
        <v>0.31</v>
      </c>
      <c r="W145" s="13">
        <v>588</v>
      </c>
      <c r="X145" s="13">
        <v>0.27</v>
      </c>
      <c r="Y145" s="13"/>
      <c r="Z145" s="13">
        <v>312</v>
      </c>
      <c r="AA145" s="13">
        <v>0.26</v>
      </c>
      <c r="AB145" s="13"/>
      <c r="AC145" s="13">
        <v>0.5</v>
      </c>
      <c r="AD145" s="14">
        <v>0.4</v>
      </c>
      <c r="AE145" s="25">
        <f>Q145/$BF$5</f>
        <v>0.32835820895522388</v>
      </c>
      <c r="AF145" s="26">
        <f>(R145-$BF$6)/$BF$8</f>
        <v>0.59815546772068506</v>
      </c>
      <c r="AG145" s="25">
        <f>(S145-$BF$9)/$BF$11</f>
        <v>0.59487179487179487</v>
      </c>
      <c r="AH145" s="26">
        <v>0.34984520123839014</v>
      </c>
      <c r="AI145" s="26">
        <f>SUM(AE145:AH145)</f>
        <v>1.8712306727860941</v>
      </c>
      <c r="AJ145" s="26">
        <f>10*(AI145-$BF$24)/$BF$26</f>
        <v>5.0486983119238591</v>
      </c>
      <c r="AK145" s="27">
        <f>$BF$31+AJ145*$BF$32</f>
        <v>80.194793247695429</v>
      </c>
      <c r="AL145" s="37">
        <f>SUM(AC145:AD145)</f>
        <v>0.9</v>
      </c>
      <c r="AM145" s="38">
        <f>10*AL145/$BI$5</f>
        <v>4</v>
      </c>
      <c r="AN145" s="39">
        <f>$BI$6+AM145*$BI$7</f>
        <v>70</v>
      </c>
      <c r="AO145" s="49">
        <f>O145/$BL$5</f>
        <v>0.96969696969696972</v>
      </c>
      <c r="AP145" s="50">
        <f>X145/$BL$6</f>
        <v>0.87096774193548399</v>
      </c>
      <c r="AQ145" s="50">
        <f>AA145/$BL$7</f>
        <v>0.92857142857142849</v>
      </c>
      <c r="AR145" s="50">
        <f>N145/$BL$8</f>
        <v>0.86075949367088611</v>
      </c>
      <c r="AS145" s="50">
        <f>AL145</f>
        <v>0.9</v>
      </c>
      <c r="AT145" s="50">
        <f>SUM(AO145:AQ145)</f>
        <v>2.7692361402038821</v>
      </c>
      <c r="AU145" s="50">
        <f>10*(AT145-$BL$18)/$BL$20</f>
        <v>8.2707246376811554</v>
      </c>
      <c r="AV145" s="51">
        <f>$BL$24+AU145*$BL$25</f>
        <v>93.947536231884044</v>
      </c>
      <c r="AW145" s="62">
        <f>AK145*$BO$6</f>
        <v>77.788949450264568</v>
      </c>
      <c r="AX145" s="62">
        <f>AN145*$BO$6</f>
        <v>67.899999999999991</v>
      </c>
      <c r="AY145" s="63">
        <f>AV145*$BO$6</f>
        <v>91.129110144927523</v>
      </c>
    </row>
    <row r="146" spans="1:51" x14ac:dyDescent="0.25">
      <c r="A146" s="3" t="s">
        <v>142</v>
      </c>
      <c r="B146" s="4" t="s">
        <v>263</v>
      </c>
      <c r="C146" s="4" t="s">
        <v>251</v>
      </c>
      <c r="D146" s="4" t="s">
        <v>30</v>
      </c>
      <c r="E146" s="4" t="s">
        <v>74</v>
      </c>
      <c r="F146" s="5" t="s">
        <v>35</v>
      </c>
      <c r="G146" s="12">
        <v>18</v>
      </c>
      <c r="H146" s="13">
        <v>0.67</v>
      </c>
      <c r="I146" s="13">
        <v>0.61</v>
      </c>
      <c r="J146" s="13">
        <v>63</v>
      </c>
      <c r="K146" s="13">
        <v>41</v>
      </c>
      <c r="L146" s="13">
        <v>133</v>
      </c>
      <c r="M146" s="13">
        <v>4.8</v>
      </c>
      <c r="N146" s="13">
        <v>0.71</v>
      </c>
      <c r="O146" s="13">
        <v>0.23</v>
      </c>
      <c r="P146" s="13">
        <v>0.16</v>
      </c>
      <c r="Q146" s="13">
        <v>0.22</v>
      </c>
      <c r="R146" s="13">
        <v>-31</v>
      </c>
      <c r="S146" s="13">
        <v>7</v>
      </c>
      <c r="T146" s="13">
        <v>2.9</v>
      </c>
      <c r="U146" s="13">
        <v>5.9</v>
      </c>
      <c r="V146" s="13">
        <v>0.17</v>
      </c>
      <c r="W146" s="13">
        <v>348</v>
      </c>
      <c r="X146" s="13">
        <v>0.16</v>
      </c>
      <c r="Y146" s="13"/>
      <c r="Z146" s="13">
        <v>226</v>
      </c>
      <c r="AA146" s="13">
        <v>0.19</v>
      </c>
      <c r="AB146" s="13"/>
      <c r="AC146" s="13">
        <v>0.38</v>
      </c>
      <c r="AD146" s="14">
        <v>0.34</v>
      </c>
      <c r="AE146" s="25">
        <f>Q146/$BF$5</f>
        <v>0.32835820895522388</v>
      </c>
      <c r="AF146" s="26">
        <f>(R146-$BF$6)/$BF$8</f>
        <v>0.47957839262187091</v>
      </c>
      <c r="AG146" s="25">
        <f>(S146-$BF$9)/$BF$11</f>
        <v>0.54230769230769227</v>
      </c>
      <c r="AH146" s="26">
        <v>0.49226006191950472</v>
      </c>
      <c r="AI146" s="26">
        <f>SUM(AE146:AH146)</f>
        <v>1.8425043558042919</v>
      </c>
      <c r="AJ146" s="26">
        <f>10*(AI146-$BF$18)/$BF$20</f>
        <v>4.1976834131651239</v>
      </c>
      <c r="AK146" s="27">
        <f>$BF$31+AJ146*$BF$32</f>
        <v>76.790733652660492</v>
      </c>
      <c r="AL146" s="37">
        <f>SUM(AC146:AD146)</f>
        <v>0.72</v>
      </c>
      <c r="AM146" s="38">
        <f>10*AL146/$BI$5</f>
        <v>3.1999999999999997</v>
      </c>
      <c r="AN146" s="39">
        <f>$BI$6+AM146*$BI$7</f>
        <v>66</v>
      </c>
      <c r="AO146" s="49">
        <f>O146/$BL$5</f>
        <v>0.69696969696969702</v>
      </c>
      <c r="AP146" s="50">
        <f>X146/$BL$6</f>
        <v>0.5161290322580645</v>
      </c>
      <c r="AQ146" s="50">
        <f>AA146/$BL$7</f>
        <v>0.67857142857142849</v>
      </c>
      <c r="AR146" s="50">
        <f>N146/$BL$8</f>
        <v>0.89873417721518978</v>
      </c>
      <c r="AS146" s="50">
        <f>AL146</f>
        <v>0.72</v>
      </c>
      <c r="AT146" s="50">
        <f>SUM(AO146:AQ146)</f>
        <v>1.8916701577991901</v>
      </c>
      <c r="AU146" s="50">
        <f>10*(AT146-$BL$12)/$BL$14</f>
        <v>4.6137474381207637</v>
      </c>
      <c r="AV146" s="51">
        <f>$BL$24+AU146*$BL$25</f>
        <v>81.148116033422667</v>
      </c>
      <c r="AW146" s="62">
        <f>AK146*$BO$6</f>
        <v>74.487011643080677</v>
      </c>
      <c r="AX146" s="62">
        <f>AN146*$BO$6</f>
        <v>64.02</v>
      </c>
      <c r="AY146" s="63">
        <f>AV146*$BO$6</f>
        <v>78.713672552419979</v>
      </c>
    </row>
    <row r="147" spans="1:51" x14ac:dyDescent="0.25">
      <c r="A147" s="3" t="s">
        <v>73</v>
      </c>
      <c r="B147" s="4" t="s">
        <v>256</v>
      </c>
      <c r="C147" s="4" t="s">
        <v>251</v>
      </c>
      <c r="D147" s="4" t="s">
        <v>30</v>
      </c>
      <c r="E147" s="4" t="s">
        <v>74</v>
      </c>
      <c r="F147" s="5" t="s">
        <v>56</v>
      </c>
      <c r="G147" s="12">
        <v>18</v>
      </c>
      <c r="H147" s="13">
        <v>0.67</v>
      </c>
      <c r="I147" s="13">
        <v>0.44</v>
      </c>
      <c r="J147" s="13">
        <v>62</v>
      </c>
      <c r="K147" s="13">
        <v>63</v>
      </c>
      <c r="L147" s="13">
        <v>112</v>
      </c>
      <c r="M147" s="13">
        <v>2.8</v>
      </c>
      <c r="N147" s="13">
        <v>0.63</v>
      </c>
      <c r="O147" s="13">
        <v>0.22</v>
      </c>
      <c r="P147" s="13">
        <v>0.25</v>
      </c>
      <c r="Q147" s="13">
        <v>0.28000000000000003</v>
      </c>
      <c r="R147" s="13">
        <v>146</v>
      </c>
      <c r="S147" s="13">
        <v>206</v>
      </c>
      <c r="T147" s="13">
        <v>-0.2</v>
      </c>
      <c r="U147" s="13">
        <v>8.1</v>
      </c>
      <c r="V147" s="13">
        <v>0.24</v>
      </c>
      <c r="W147" s="13">
        <v>553</v>
      </c>
      <c r="X147" s="13">
        <v>0.27</v>
      </c>
      <c r="Y147" s="13"/>
      <c r="Z147" s="13">
        <v>277</v>
      </c>
      <c r="AA147" s="13">
        <v>0.23</v>
      </c>
      <c r="AB147" s="13"/>
      <c r="AC147" s="13">
        <v>0.4</v>
      </c>
      <c r="AD147" s="14">
        <v>0.2</v>
      </c>
      <c r="AE147" s="25">
        <f>Q147/$BF$5</f>
        <v>0.41791044776119407</v>
      </c>
      <c r="AF147" s="26">
        <f>(R147-$BF$6)/$BF$8</f>
        <v>0.71277997364953882</v>
      </c>
      <c r="AG147" s="25">
        <f>(S147-$BF$9)/$BF$11</f>
        <v>0.79743589743589749</v>
      </c>
      <c r="AH147" s="26">
        <v>0.39628482972136231</v>
      </c>
      <c r="AI147" s="26">
        <f>SUM(AE147:AH147)</f>
        <v>2.3244111485679926</v>
      </c>
      <c r="AJ147" s="26">
        <f>10*(AI147-$BF$21)/$BF$23</f>
        <v>8.7673169651300995</v>
      </c>
      <c r="AK147" s="27">
        <f>$BF$31+AJ147*$BF$32</f>
        <v>95.069267860520398</v>
      </c>
      <c r="AL147" s="37">
        <f>SUM(AC147:AD147)</f>
        <v>0.60000000000000009</v>
      </c>
      <c r="AM147" s="38">
        <f>10*AL147/$BI$5</f>
        <v>2.666666666666667</v>
      </c>
      <c r="AN147" s="39">
        <f>$BI$6+AM147*$BI$7</f>
        <v>63.333333333333336</v>
      </c>
      <c r="AO147" s="49">
        <f>O147/$BL$5</f>
        <v>0.66666666666666663</v>
      </c>
      <c r="AP147" s="50">
        <f>X147/$BL$6</f>
        <v>0.87096774193548399</v>
      </c>
      <c r="AQ147" s="50">
        <f>AA147/$BL$7</f>
        <v>0.8214285714285714</v>
      </c>
      <c r="AR147" s="50">
        <f>N147/$BL$8</f>
        <v>0.79746835443037967</v>
      </c>
      <c r="AS147" s="50">
        <f>AL147</f>
        <v>0.60000000000000009</v>
      </c>
      <c r="AT147" s="50">
        <f>SUM(AO147:AQ147)</f>
        <v>2.3590629800307221</v>
      </c>
      <c r="AU147" s="50">
        <f>10*(AT147-$BL$15)/$BL$17</f>
        <v>4.9344897582579836</v>
      </c>
      <c r="AV147" s="51">
        <f>$BL$24+AU147*$BL$25</f>
        <v>82.270714153902944</v>
      </c>
      <c r="AW147" s="62">
        <f>AK147*$BO$6</f>
        <v>92.217189824704789</v>
      </c>
      <c r="AX147" s="62">
        <f>AN147*$BO$6</f>
        <v>61.433333333333337</v>
      </c>
      <c r="AY147" s="63">
        <f>AV147*$BO$6</f>
        <v>79.802592729285848</v>
      </c>
    </row>
    <row r="148" spans="1:51" x14ac:dyDescent="0.25">
      <c r="A148" s="3" t="s">
        <v>77</v>
      </c>
      <c r="B148" s="4" t="s">
        <v>250</v>
      </c>
      <c r="C148" s="4" t="s">
        <v>251</v>
      </c>
      <c r="D148" s="4" t="s">
        <v>30</v>
      </c>
      <c r="E148" s="4" t="s">
        <v>74</v>
      </c>
      <c r="F148" s="5" t="s">
        <v>47</v>
      </c>
      <c r="G148" s="12">
        <v>18</v>
      </c>
      <c r="H148" s="13">
        <v>0.67</v>
      </c>
      <c r="I148" s="13">
        <v>0.33</v>
      </c>
      <c r="J148" s="13">
        <v>13</v>
      </c>
      <c r="K148" s="13">
        <v>54</v>
      </c>
      <c r="L148" s="13">
        <v>170</v>
      </c>
      <c r="M148" s="13">
        <v>3.4</v>
      </c>
      <c r="N148" s="13">
        <v>0.66</v>
      </c>
      <c r="O148" s="13">
        <v>0.05</v>
      </c>
      <c r="P148" s="13">
        <v>0.21</v>
      </c>
      <c r="Q148" s="13">
        <v>0.28000000000000003</v>
      </c>
      <c r="R148" s="13">
        <v>148</v>
      </c>
      <c r="S148" s="13">
        <v>124</v>
      </c>
      <c r="T148" s="13">
        <v>2.7</v>
      </c>
      <c r="U148" s="13">
        <v>1.1000000000000001</v>
      </c>
      <c r="V148" s="13">
        <v>0.03</v>
      </c>
      <c r="W148" s="13">
        <v>158</v>
      </c>
      <c r="X148" s="13">
        <v>0.08</v>
      </c>
      <c r="Y148" s="13"/>
      <c r="Z148" s="13">
        <v>108</v>
      </c>
      <c r="AA148" s="13">
        <v>0.09</v>
      </c>
      <c r="AB148" s="13"/>
      <c r="AC148" s="13">
        <v>1.59</v>
      </c>
      <c r="AD148" s="14">
        <v>0.42</v>
      </c>
      <c r="AE148" s="25">
        <f>Q148/$BF$5</f>
        <v>0.41791044776119407</v>
      </c>
      <c r="AF148" s="26">
        <f>(R148-$BF$6)/$BF$8</f>
        <v>0.71541501976284583</v>
      </c>
      <c r="AG148" s="25">
        <f>(S148-$BF$9)/$BF$11</f>
        <v>0.69230769230769229</v>
      </c>
      <c r="AH148" s="26">
        <v>0.48606811145510836</v>
      </c>
      <c r="AI148" s="26">
        <f>SUM(AE148:AH148)</f>
        <v>2.3117012712868403</v>
      </c>
      <c r="AJ148" s="26">
        <f>10*(AI148-$BF$27)/$BF$29</f>
        <v>7.2170617153264471</v>
      </c>
      <c r="AK148" s="27">
        <f>$BF$31+AJ148*$BF$32</f>
        <v>88.868246861305792</v>
      </c>
      <c r="AL148" s="37">
        <f>SUM(AC148:AD148)</f>
        <v>2.0100000000000002</v>
      </c>
      <c r="AM148" s="38">
        <f>10*AL148/$BI$5</f>
        <v>8.9333333333333336</v>
      </c>
      <c r="AN148" s="39">
        <f>$BI$6+AM148*$BI$7</f>
        <v>94.666666666666671</v>
      </c>
      <c r="AO148" s="49">
        <f>O148/$BL$5</f>
        <v>0.15151515151515152</v>
      </c>
      <c r="AP148" s="50">
        <f>X148/$BL$6</f>
        <v>0.25806451612903225</v>
      </c>
      <c r="AQ148" s="50">
        <f>AA148/$BL$7</f>
        <v>0.3214285714285714</v>
      </c>
      <c r="AR148" s="50">
        <f>N148/$BL$8</f>
        <v>0.83544303797468356</v>
      </c>
      <c r="AS148" s="50">
        <f>AL148</f>
        <v>2.0100000000000002</v>
      </c>
      <c r="AT148" s="50">
        <f>SUM(AR148:AS148)</f>
        <v>2.8454430379746838</v>
      </c>
      <c r="AU148" s="50">
        <f>10*(AT148-$BL$21)/$BL$23</f>
        <v>6.394689737470169</v>
      </c>
      <c r="AV148" s="51">
        <f>$BL$24+AU148*$BL$25</f>
        <v>87.381414081145593</v>
      </c>
      <c r="AW148" s="62">
        <f>AK148*$BO$6</f>
        <v>86.202199455466612</v>
      </c>
      <c r="AX148" s="62">
        <f>AN148*$BO$6</f>
        <v>91.826666666666668</v>
      </c>
      <c r="AY148" s="63">
        <f>AV148*$BO$6</f>
        <v>84.759971658711223</v>
      </c>
    </row>
    <row r="149" spans="1:51" x14ac:dyDescent="0.25">
      <c r="A149" s="3" t="s">
        <v>148</v>
      </c>
      <c r="B149" s="4" t="s">
        <v>238</v>
      </c>
      <c r="C149" s="4" t="s">
        <v>251</v>
      </c>
      <c r="D149" s="4" t="s">
        <v>30</v>
      </c>
      <c r="E149" s="4" t="s">
        <v>53</v>
      </c>
      <c r="F149" s="5" t="s">
        <v>38</v>
      </c>
      <c r="G149" s="12">
        <v>18</v>
      </c>
      <c r="H149" s="13">
        <v>0.67</v>
      </c>
      <c r="I149" s="13">
        <v>0.56000000000000005</v>
      </c>
      <c r="J149" s="13">
        <v>57</v>
      </c>
      <c r="K149" s="13">
        <v>47</v>
      </c>
      <c r="L149" s="13">
        <v>115</v>
      </c>
      <c r="M149" s="13">
        <v>3.7</v>
      </c>
      <c r="N149" s="13">
        <v>0.65</v>
      </c>
      <c r="O149" s="13">
        <v>0.21</v>
      </c>
      <c r="P149" s="13">
        <v>0.22</v>
      </c>
      <c r="Q149" s="13">
        <v>0.11</v>
      </c>
      <c r="R149" s="13">
        <v>11</v>
      </c>
      <c r="S149" s="13">
        <v>89</v>
      </c>
      <c r="T149" s="13">
        <v>2.2000000000000002</v>
      </c>
      <c r="U149" s="13">
        <v>8</v>
      </c>
      <c r="V149" s="13">
        <v>0.25</v>
      </c>
      <c r="W149" s="13">
        <v>514</v>
      </c>
      <c r="X149" s="13">
        <v>0.26</v>
      </c>
      <c r="Y149" s="13"/>
      <c r="Z149" s="13">
        <v>267</v>
      </c>
      <c r="AA149" s="13">
        <v>0.23</v>
      </c>
      <c r="AB149" s="13"/>
      <c r="AC149" s="13">
        <v>0.32</v>
      </c>
      <c r="AD149" s="14">
        <v>0.26</v>
      </c>
      <c r="AE149" s="25">
        <f>Q149/$BF$5</f>
        <v>0.16417910447761194</v>
      </c>
      <c r="AF149" s="26">
        <f>(R149-$BF$6)/$BF$8</f>
        <v>0.53491436100131751</v>
      </c>
      <c r="AG149" s="25">
        <f>(S149-$BF$9)/$BF$11</f>
        <v>0.64743589743589747</v>
      </c>
      <c r="AH149" s="26">
        <v>0.47058823529411764</v>
      </c>
      <c r="AI149" s="26">
        <f>SUM(AE149:AH149)</f>
        <v>1.8171175982089447</v>
      </c>
      <c r="AJ149" s="26">
        <f>10*(AI149-$BF$15)/$BF$17</f>
        <v>4.9839857263779397</v>
      </c>
      <c r="AK149" s="27">
        <f>$BF$31+AJ149*$BF$32</f>
        <v>79.935942905511752</v>
      </c>
      <c r="AL149" s="37">
        <f>SUM(AC149:AD149)</f>
        <v>0.58000000000000007</v>
      </c>
      <c r="AM149" s="38">
        <f>10*AL149/$BI$5</f>
        <v>2.5777777777777779</v>
      </c>
      <c r="AN149" s="39">
        <f>$BI$6+AM149*$BI$7</f>
        <v>62.888888888888886</v>
      </c>
      <c r="AO149" s="49">
        <f>O149/$BL$5</f>
        <v>0.63636363636363635</v>
      </c>
      <c r="AP149" s="50">
        <f>X149/$BL$6</f>
        <v>0.83870967741935487</v>
      </c>
      <c r="AQ149" s="50">
        <f>AA149/$BL$7</f>
        <v>0.8214285714285714</v>
      </c>
      <c r="AR149" s="50">
        <f>N149/$BL$8</f>
        <v>0.82278481012658222</v>
      </c>
      <c r="AS149" s="50">
        <f>AL149</f>
        <v>0.58000000000000007</v>
      </c>
      <c r="AT149" s="50">
        <f>SUM(AO149:AQ149)</f>
        <v>2.2965018852115628</v>
      </c>
      <c r="AU149" s="50">
        <f>10*(AT149-$BL$9)/$BL$11</f>
        <v>6.0668181062662807</v>
      </c>
      <c r="AV149" s="51">
        <f>$BL$24+AU149*$BL$25</f>
        <v>86.233863371931989</v>
      </c>
      <c r="AW149" s="62">
        <f>AK149*$BO$6</f>
        <v>77.53786461834639</v>
      </c>
      <c r="AX149" s="62">
        <f>AN149*$BO$6</f>
        <v>61.002222222222215</v>
      </c>
      <c r="AY149" s="63">
        <f>AV149*$BO$6</f>
        <v>83.64684747077402</v>
      </c>
    </row>
    <row r="150" spans="1:51" x14ac:dyDescent="0.25">
      <c r="A150" s="3" t="s">
        <v>212</v>
      </c>
      <c r="B150" s="4" t="s">
        <v>240</v>
      </c>
      <c r="C150" s="4" t="s">
        <v>251</v>
      </c>
      <c r="D150" s="4" t="s">
        <v>30</v>
      </c>
      <c r="E150" s="4" t="s">
        <v>53</v>
      </c>
      <c r="F150" s="5" t="s">
        <v>32</v>
      </c>
      <c r="G150" s="12">
        <v>18</v>
      </c>
      <c r="H150" s="13">
        <v>0.67</v>
      </c>
      <c r="I150" s="13">
        <v>0.5</v>
      </c>
      <c r="J150" s="13">
        <v>57</v>
      </c>
      <c r="K150" s="13">
        <v>31</v>
      </c>
      <c r="L150" s="13">
        <v>112</v>
      </c>
      <c r="M150" s="13">
        <v>5.5</v>
      </c>
      <c r="N150" s="13">
        <v>0.64</v>
      </c>
      <c r="O150" s="13">
        <v>0.21</v>
      </c>
      <c r="P150" s="13">
        <v>0.14000000000000001</v>
      </c>
      <c r="Q150" s="13">
        <v>0.22</v>
      </c>
      <c r="R150" s="13">
        <v>-135</v>
      </c>
      <c r="S150" s="13">
        <v>-209</v>
      </c>
      <c r="T150" s="13">
        <v>-5.4</v>
      </c>
      <c r="U150" s="13">
        <v>9.3000000000000007</v>
      </c>
      <c r="V150" s="13">
        <v>0.31</v>
      </c>
      <c r="W150" s="13">
        <v>458</v>
      </c>
      <c r="X150" s="13">
        <v>0.23</v>
      </c>
      <c r="Y150" s="13"/>
      <c r="Z150" s="13">
        <v>296</v>
      </c>
      <c r="AA150" s="13">
        <v>0.25</v>
      </c>
      <c r="AB150" s="13"/>
      <c r="AC150" s="13">
        <v>0.52</v>
      </c>
      <c r="AD150" s="14">
        <v>0.38</v>
      </c>
      <c r="AE150" s="25">
        <f>Q150/$BF$5</f>
        <v>0.32835820895522388</v>
      </c>
      <c r="AF150" s="26">
        <f>(R150-$BF$6)/$BF$8</f>
        <v>0.34255599472990778</v>
      </c>
      <c r="AG150" s="25">
        <f>(S150-$BF$9)/$BF$11</f>
        <v>0.26538461538461539</v>
      </c>
      <c r="AH150" s="26">
        <v>0.23529411764705882</v>
      </c>
      <c r="AI150" s="26">
        <f>SUM(AE150:AH150)</f>
        <v>1.1715929367168059</v>
      </c>
      <c r="AJ150" s="26">
        <f>10*(AI150-$BF$24)/$BF$26</f>
        <v>2.8785707842550754</v>
      </c>
      <c r="AK150" s="27">
        <f>$BF$31+AJ150*$BF$32</f>
        <v>71.5142831370203</v>
      </c>
      <c r="AL150" s="37">
        <f>SUM(AC150:AD150)</f>
        <v>0.9</v>
      </c>
      <c r="AM150" s="38">
        <f>10*AL150/$BI$5</f>
        <v>4</v>
      </c>
      <c r="AN150" s="39">
        <f>$BI$6+AM150*$BI$7</f>
        <v>70</v>
      </c>
      <c r="AO150" s="49">
        <f>O150/$BL$5</f>
        <v>0.63636363636363635</v>
      </c>
      <c r="AP150" s="50">
        <f>X150/$BL$6</f>
        <v>0.74193548387096775</v>
      </c>
      <c r="AQ150" s="50">
        <f>AA150/$BL$7</f>
        <v>0.89285714285714279</v>
      </c>
      <c r="AR150" s="50">
        <f>N150/$BL$8</f>
        <v>0.810126582278481</v>
      </c>
      <c r="AS150" s="50">
        <f>AL150</f>
        <v>0.9</v>
      </c>
      <c r="AT150" s="50">
        <f>SUM(AO150:AQ150)</f>
        <v>2.271156263091747</v>
      </c>
      <c r="AU150" s="50">
        <f>10*(AT150-$BL$18)/$BL$20</f>
        <v>0</v>
      </c>
      <c r="AV150" s="51">
        <f>$BL$24+AU150*$BL$25</f>
        <v>65</v>
      </c>
      <c r="AW150" s="62">
        <f>AK150*$BO$6</f>
        <v>69.368854642909696</v>
      </c>
      <c r="AX150" s="62">
        <f>AN150*$BO$6</f>
        <v>67.899999999999991</v>
      </c>
      <c r="AY150" s="63">
        <f>AV150*$BO$6</f>
        <v>63.05</v>
      </c>
    </row>
    <row r="151" spans="1:51" x14ac:dyDescent="0.25">
      <c r="A151" s="3" t="s">
        <v>52</v>
      </c>
      <c r="B151" s="4" t="s">
        <v>263</v>
      </c>
      <c r="C151" s="4" t="s">
        <v>251</v>
      </c>
      <c r="D151" s="4" t="s">
        <v>30</v>
      </c>
      <c r="E151" s="4" t="s">
        <v>53</v>
      </c>
      <c r="F151" s="5" t="s">
        <v>35</v>
      </c>
      <c r="G151" s="12">
        <v>18</v>
      </c>
      <c r="H151" s="13">
        <v>0.67</v>
      </c>
      <c r="I151" s="13">
        <v>0.28000000000000003</v>
      </c>
      <c r="J151" s="13">
        <v>58</v>
      </c>
      <c r="K151" s="13">
        <v>53</v>
      </c>
      <c r="L151" s="13">
        <v>147</v>
      </c>
      <c r="M151" s="13">
        <v>3.9</v>
      </c>
      <c r="N151" s="13">
        <v>0.77</v>
      </c>
      <c r="O151" s="13">
        <v>0.22</v>
      </c>
      <c r="P151" s="13">
        <v>0.25</v>
      </c>
      <c r="Q151" s="13">
        <v>0.56000000000000005</v>
      </c>
      <c r="R151" s="13">
        <v>54</v>
      </c>
      <c r="S151" s="13">
        <v>169</v>
      </c>
      <c r="T151" s="13">
        <v>2.2999999999999998</v>
      </c>
      <c r="U151" s="13">
        <v>5.6</v>
      </c>
      <c r="V151" s="13">
        <v>0.15</v>
      </c>
      <c r="W151" s="13">
        <v>397</v>
      </c>
      <c r="X151" s="13">
        <v>0.21</v>
      </c>
      <c r="Y151" s="13"/>
      <c r="Z151" s="13">
        <v>216</v>
      </c>
      <c r="AA151" s="13">
        <v>0.19</v>
      </c>
      <c r="AB151" s="13"/>
      <c r="AC151" s="13">
        <v>0.48</v>
      </c>
      <c r="AD151" s="14">
        <v>0.42</v>
      </c>
      <c r="AE151" s="25">
        <f>Q151/$BF$5</f>
        <v>0.83582089552238814</v>
      </c>
      <c r="AF151" s="26">
        <f>(R151-$BF$6)/$BF$8</f>
        <v>0.59156785243741761</v>
      </c>
      <c r="AG151" s="25">
        <f>(S151-$BF$9)/$BF$11</f>
        <v>0.75</v>
      </c>
      <c r="AH151" s="26">
        <v>0.47368421052631587</v>
      </c>
      <c r="AI151" s="26">
        <f>SUM(AE151:AH151)</f>
        <v>2.6510729584861217</v>
      </c>
      <c r="AJ151" s="26">
        <f>10*(AI151-$BF$18)/$BF$20</f>
        <v>7.7699197523592618</v>
      </c>
      <c r="AK151" s="27">
        <f>$BF$31+AJ151*$BF$32</f>
        <v>91.079679009437044</v>
      </c>
      <c r="AL151" s="37">
        <f>SUM(AC151:AD151)</f>
        <v>0.89999999999999991</v>
      </c>
      <c r="AM151" s="38">
        <f>10*AL151/$BI$5</f>
        <v>4</v>
      </c>
      <c r="AN151" s="39">
        <f>$BI$6+AM151*$BI$7</f>
        <v>70</v>
      </c>
      <c r="AO151" s="49">
        <f>O151/$BL$5</f>
        <v>0.66666666666666663</v>
      </c>
      <c r="AP151" s="50">
        <f>X151/$BL$6</f>
        <v>0.67741935483870963</v>
      </c>
      <c r="AQ151" s="50">
        <f>AA151/$BL$7</f>
        <v>0.67857142857142849</v>
      </c>
      <c r="AR151" s="50">
        <f>N151/$BL$8</f>
        <v>0.97468354430379744</v>
      </c>
      <c r="AS151" s="50">
        <f>AL151</f>
        <v>0.89999999999999991</v>
      </c>
      <c r="AT151" s="50">
        <f>SUM(AO151:AQ151)</f>
        <v>2.0226574500768049</v>
      </c>
      <c r="AU151" s="50">
        <f>10*(AT151-$BL$12)/$BL$14</f>
        <v>6.0925429607441268</v>
      </c>
      <c r="AV151" s="51">
        <f>$BL$24+AU151*$BL$25</f>
        <v>86.323900362604448</v>
      </c>
      <c r="AW151" s="62">
        <f>AK151*$BO$6</f>
        <v>88.34728863915393</v>
      </c>
      <c r="AX151" s="62">
        <f>AN151*$BO$6</f>
        <v>67.899999999999991</v>
      </c>
      <c r="AY151" s="63">
        <f>AV151*$BO$6</f>
        <v>83.734183351726315</v>
      </c>
    </row>
    <row r="152" spans="1:51" x14ac:dyDescent="0.25">
      <c r="A152" s="3" t="s">
        <v>111</v>
      </c>
      <c r="B152" s="4" t="s">
        <v>262</v>
      </c>
      <c r="C152" s="4" t="s">
        <v>251</v>
      </c>
      <c r="D152" s="4" t="s">
        <v>30</v>
      </c>
      <c r="E152" s="4" t="s">
        <v>53</v>
      </c>
      <c r="F152" s="5" t="s">
        <v>47</v>
      </c>
      <c r="G152" s="12">
        <v>18</v>
      </c>
      <c r="H152" s="13">
        <v>0.67</v>
      </c>
      <c r="I152" s="13">
        <v>0.61</v>
      </c>
      <c r="J152" s="13">
        <v>9</v>
      </c>
      <c r="K152" s="13">
        <v>49</v>
      </c>
      <c r="L152" s="13">
        <v>160</v>
      </c>
      <c r="M152" s="13">
        <v>3.4</v>
      </c>
      <c r="N152" s="13">
        <v>0.64</v>
      </c>
      <c r="O152" s="13">
        <v>0.03</v>
      </c>
      <c r="P152" s="13">
        <v>0.23</v>
      </c>
      <c r="Q152" s="13">
        <v>0.22</v>
      </c>
      <c r="R152" s="13">
        <v>-61</v>
      </c>
      <c r="S152" s="13">
        <v>202</v>
      </c>
      <c r="T152" s="13">
        <v>2.2999999999999998</v>
      </c>
      <c r="U152" s="13">
        <v>1.1000000000000001</v>
      </c>
      <c r="V152" s="13">
        <v>0.02</v>
      </c>
      <c r="W152" s="13">
        <v>131</v>
      </c>
      <c r="X152" s="13">
        <v>7.0000000000000007E-2</v>
      </c>
      <c r="Y152" s="13"/>
      <c r="Z152" s="13">
        <v>96</v>
      </c>
      <c r="AA152" s="13">
        <v>0.08</v>
      </c>
      <c r="AB152" s="13"/>
      <c r="AC152" s="13">
        <v>1.7</v>
      </c>
      <c r="AD152" s="14">
        <v>0.28999999999999998</v>
      </c>
      <c r="AE152" s="25">
        <f>Q152/$BF$5</f>
        <v>0.32835820895522388</v>
      </c>
      <c r="AF152" s="26">
        <f>(R152-$BF$6)/$BF$8</f>
        <v>0.44005270092226612</v>
      </c>
      <c r="AG152" s="25">
        <f>(S152-$BF$9)/$BF$11</f>
        <v>0.79230769230769227</v>
      </c>
      <c r="AH152" s="26">
        <v>0.47368421052631587</v>
      </c>
      <c r="AI152" s="26">
        <f>SUM(AE152:AH152)</f>
        <v>2.0344028127114981</v>
      </c>
      <c r="AJ152" s="26">
        <f>10*(AI152-$BF$27)/$BF$29</f>
        <v>5.7705737581061323</v>
      </c>
      <c r="AK152" s="27">
        <f>$BF$31+AJ152*$BF$32</f>
        <v>83.082295032424526</v>
      </c>
      <c r="AL152" s="37">
        <f>SUM(AC152:AD152)</f>
        <v>1.99</v>
      </c>
      <c r="AM152" s="38">
        <f>10*AL152/$BI$5</f>
        <v>8.8444444444444432</v>
      </c>
      <c r="AN152" s="39">
        <f>$BI$6+AM152*$BI$7</f>
        <v>94.222222222222214</v>
      </c>
      <c r="AO152" s="49">
        <f>O152/$BL$5</f>
        <v>9.0909090909090898E-2</v>
      </c>
      <c r="AP152" s="50">
        <f>X152/$BL$6</f>
        <v>0.22580645161290325</v>
      </c>
      <c r="AQ152" s="50">
        <f>AA152/$BL$7</f>
        <v>0.2857142857142857</v>
      </c>
      <c r="AR152" s="50">
        <f>N152/$BL$8</f>
        <v>0.810126582278481</v>
      </c>
      <c r="AS152" s="50">
        <f>AL152</f>
        <v>1.99</v>
      </c>
      <c r="AT152" s="50">
        <f>SUM(AR152:AS152)</f>
        <v>2.8001265822784811</v>
      </c>
      <c r="AU152" s="50">
        <f>10*(AT152-$BL$21)/$BL$23</f>
        <v>5.860680190930788</v>
      </c>
      <c r="AV152" s="51">
        <f>$BL$24+AU152*$BL$25</f>
        <v>85.512380668257762</v>
      </c>
      <c r="AW152" s="62">
        <f>AK152*$BO$6</f>
        <v>80.589826181451784</v>
      </c>
      <c r="AX152" s="62">
        <f>AN152*$BO$6</f>
        <v>91.395555555555546</v>
      </c>
      <c r="AY152" s="63">
        <f>AV152*$BO$6</f>
        <v>82.947009248210023</v>
      </c>
    </row>
    <row r="153" spans="1:51" x14ac:dyDescent="0.25">
      <c r="A153" s="3" t="s">
        <v>178</v>
      </c>
      <c r="B153" s="4" t="s">
        <v>257</v>
      </c>
      <c r="C153" s="4" t="s">
        <v>251</v>
      </c>
      <c r="D153" s="4" t="s">
        <v>30</v>
      </c>
      <c r="E153" s="4" t="s">
        <v>53</v>
      </c>
      <c r="F153" s="5" t="s">
        <v>56</v>
      </c>
      <c r="G153" s="12">
        <v>18</v>
      </c>
      <c r="H153" s="13">
        <v>0.67</v>
      </c>
      <c r="I153" s="13">
        <v>0.56000000000000005</v>
      </c>
      <c r="J153" s="13">
        <v>85</v>
      </c>
      <c r="K153" s="13">
        <v>36</v>
      </c>
      <c r="L153" s="13">
        <v>106</v>
      </c>
      <c r="M153" s="13">
        <v>5.3</v>
      </c>
      <c r="N153" s="13">
        <v>0.72</v>
      </c>
      <c r="O153" s="13">
        <v>0.32</v>
      </c>
      <c r="P153" s="13">
        <v>0.17</v>
      </c>
      <c r="Q153" s="13">
        <v>0.17</v>
      </c>
      <c r="R153" s="13">
        <v>-20</v>
      </c>
      <c r="S153" s="13">
        <v>-5</v>
      </c>
      <c r="T153" s="13">
        <v>-1.4</v>
      </c>
      <c r="U153" s="13">
        <v>8.9</v>
      </c>
      <c r="V153" s="13">
        <v>0.27</v>
      </c>
      <c r="W153" s="13">
        <v>465</v>
      </c>
      <c r="X153" s="13">
        <v>0.24</v>
      </c>
      <c r="Y153" s="13"/>
      <c r="Z153" s="13">
        <v>290</v>
      </c>
      <c r="AA153" s="13">
        <v>0.25</v>
      </c>
      <c r="AB153" s="13"/>
      <c r="AC153" s="13">
        <v>0.35</v>
      </c>
      <c r="AD153" s="14">
        <v>0.23</v>
      </c>
      <c r="AE153" s="25">
        <f>Q153/$BF$5</f>
        <v>0.2537313432835821</v>
      </c>
      <c r="AF153" s="26">
        <f>(R153-$BF$6)/$BF$8</f>
        <v>0.49407114624505927</v>
      </c>
      <c r="AG153" s="25">
        <f>(S153-$BF$9)/$BF$11</f>
        <v>0.52692307692307694</v>
      </c>
      <c r="AH153" s="26">
        <v>0.35913312693498456</v>
      </c>
      <c r="AI153" s="26">
        <f>SUM(AE153:AH153)</f>
        <v>1.6338586933867028</v>
      </c>
      <c r="AJ153" s="26">
        <f>10*(AI153-$BF$21)/$BF$23</f>
        <v>5.1334284632057834</v>
      </c>
      <c r="AK153" s="27">
        <f>$BF$31+AJ153*$BF$32</f>
        <v>80.533713852823126</v>
      </c>
      <c r="AL153" s="37">
        <f>SUM(AC153:AD153)</f>
        <v>0.57999999999999996</v>
      </c>
      <c r="AM153" s="38">
        <f>10*AL153/$BI$5</f>
        <v>2.5777777777777775</v>
      </c>
      <c r="AN153" s="39">
        <f>$BI$6+AM153*$BI$7</f>
        <v>62.888888888888886</v>
      </c>
      <c r="AO153" s="49">
        <f>O153/$BL$5</f>
        <v>0.96969696969696972</v>
      </c>
      <c r="AP153" s="50">
        <f>X153/$BL$6</f>
        <v>0.77419354838709675</v>
      </c>
      <c r="AQ153" s="50">
        <f>AA153/$BL$7</f>
        <v>0.89285714285714279</v>
      </c>
      <c r="AR153" s="50">
        <f>N153/$BL$8</f>
        <v>0.91139240506329111</v>
      </c>
      <c r="AS153" s="50">
        <f>AL153</f>
        <v>0.57999999999999996</v>
      </c>
      <c r="AT153" s="50">
        <f>SUM(AO153:AQ153)</f>
        <v>2.636747660941209</v>
      </c>
      <c r="AU153" s="50">
        <f>10*(AT153-$BL$15)/$BL$17</f>
        <v>8.6039859752721881</v>
      </c>
      <c r="AV153" s="51">
        <f>$BL$24+AU153*$BL$25</f>
        <v>95.113950913452655</v>
      </c>
      <c r="AW153" s="62">
        <f>AK153*$BO$6</f>
        <v>78.117702437238435</v>
      </c>
      <c r="AX153" s="62">
        <f>AN153*$BO$6</f>
        <v>61.002222222222215</v>
      </c>
      <c r="AY153" s="63">
        <f>AV153*$BO$6</f>
        <v>92.260532386049078</v>
      </c>
    </row>
    <row r="154" spans="1:51" x14ac:dyDescent="0.25">
      <c r="A154" s="3" t="s">
        <v>29</v>
      </c>
      <c r="B154" s="4" t="s">
        <v>257</v>
      </c>
      <c r="C154" s="4" t="s">
        <v>251</v>
      </c>
      <c r="D154" s="4" t="s">
        <v>30</v>
      </c>
      <c r="E154" s="4" t="s">
        <v>31</v>
      </c>
      <c r="F154" s="5" t="s">
        <v>32</v>
      </c>
      <c r="G154" s="12">
        <v>18</v>
      </c>
      <c r="H154" s="13">
        <v>0.72</v>
      </c>
      <c r="I154" s="13">
        <v>0.28000000000000003</v>
      </c>
      <c r="J154" s="13">
        <v>71</v>
      </c>
      <c r="K154" s="13">
        <v>30</v>
      </c>
      <c r="L154" s="13">
        <v>107</v>
      </c>
      <c r="M154" s="13">
        <v>5.9</v>
      </c>
      <c r="N154" s="13">
        <v>0.64</v>
      </c>
      <c r="O154" s="13">
        <v>0.25</v>
      </c>
      <c r="P154" s="13">
        <v>0.16</v>
      </c>
      <c r="Q154" s="13">
        <v>0.33</v>
      </c>
      <c r="R154" s="13">
        <v>345</v>
      </c>
      <c r="S154" s="13">
        <v>364</v>
      </c>
      <c r="T154" s="13">
        <v>19.3</v>
      </c>
      <c r="U154" s="13">
        <v>9.6</v>
      </c>
      <c r="V154" s="13">
        <v>0.3</v>
      </c>
      <c r="W154" s="13">
        <v>487</v>
      </c>
      <c r="X154" s="13">
        <v>0.25</v>
      </c>
      <c r="Y154" s="13"/>
      <c r="Z154" s="13">
        <v>322</v>
      </c>
      <c r="AA154" s="13">
        <v>0.26</v>
      </c>
      <c r="AB154" s="13"/>
      <c r="AC154" s="13">
        <v>0.65</v>
      </c>
      <c r="AD154" s="14">
        <v>0.37</v>
      </c>
      <c r="AE154" s="25">
        <f>Q154/$BF$5</f>
        <v>0.4925373134328358</v>
      </c>
      <c r="AF154" s="26">
        <f>(R154-$BF$6)/$BF$8</f>
        <v>0.97496706192358362</v>
      </c>
      <c r="AG154" s="25">
        <f>(S154-$BF$9)/$BF$11</f>
        <v>1</v>
      </c>
      <c r="AH154" s="26">
        <v>1</v>
      </c>
      <c r="AI154" s="26">
        <f>SUM(AE154:AH154)</f>
        <v>3.4675043753564196</v>
      </c>
      <c r="AJ154" s="26">
        <f>10*(AI154-$BF$24)/$BF$26</f>
        <v>10</v>
      </c>
      <c r="AK154" s="27">
        <f>$BF$31+AJ154*$BF$32</f>
        <v>100</v>
      </c>
      <c r="AL154" s="37">
        <f>SUM(AC154:AD154)</f>
        <v>1.02</v>
      </c>
      <c r="AM154" s="38">
        <f>10*AL154/$BI$5</f>
        <v>4.5333333333333332</v>
      </c>
      <c r="AN154" s="39">
        <f>$BI$6+AM154*$BI$7</f>
        <v>72.666666666666657</v>
      </c>
      <c r="AO154" s="49">
        <f>O154/$BL$5</f>
        <v>0.75757575757575757</v>
      </c>
      <c r="AP154" s="50">
        <f>X154/$BL$6</f>
        <v>0.80645161290322587</v>
      </c>
      <c r="AQ154" s="50">
        <f>AA154/$BL$7</f>
        <v>0.92857142857142849</v>
      </c>
      <c r="AR154" s="50">
        <f>N154/$BL$8</f>
        <v>0.810126582278481</v>
      </c>
      <c r="AS154" s="50">
        <f>AL154</f>
        <v>1.02</v>
      </c>
      <c r="AT154" s="50">
        <f>SUM(AO154:AQ154)</f>
        <v>2.4925987990504117</v>
      </c>
      <c r="AU154" s="50">
        <f>10*(AT154-$BL$18)/$BL$20</f>
        <v>3.6771014492753564</v>
      </c>
      <c r="AV154" s="51">
        <f>$BL$24+AU154*$BL$25</f>
        <v>77.86985507246375</v>
      </c>
      <c r="AW154" s="62">
        <f>AK154*$BO$6</f>
        <v>97</v>
      </c>
      <c r="AX154" s="62">
        <f>AN154*$BO$6</f>
        <v>70.48666666666665</v>
      </c>
      <c r="AY154" s="63">
        <f>AV154*$BO$6</f>
        <v>75.53375942028984</v>
      </c>
    </row>
    <row r="155" spans="1:51" x14ac:dyDescent="0.25">
      <c r="A155" s="3" t="s">
        <v>60</v>
      </c>
      <c r="B155" s="4" t="s">
        <v>262</v>
      </c>
      <c r="C155" s="4" t="s">
        <v>251</v>
      </c>
      <c r="D155" s="4" t="s">
        <v>30</v>
      </c>
      <c r="E155" s="4" t="s">
        <v>31</v>
      </c>
      <c r="F155" s="5" t="s">
        <v>35</v>
      </c>
      <c r="G155" s="12">
        <v>18</v>
      </c>
      <c r="H155" s="13">
        <v>0.72</v>
      </c>
      <c r="I155" s="13">
        <v>0.56000000000000005</v>
      </c>
      <c r="J155" s="13">
        <v>57</v>
      </c>
      <c r="K155" s="13">
        <v>35</v>
      </c>
      <c r="L155" s="13">
        <v>130</v>
      </c>
      <c r="M155" s="13">
        <v>5.3</v>
      </c>
      <c r="N155" s="13">
        <v>0.67</v>
      </c>
      <c r="O155" s="13">
        <v>0.2</v>
      </c>
      <c r="P155" s="13">
        <v>0.18</v>
      </c>
      <c r="Q155" s="13">
        <v>0.39</v>
      </c>
      <c r="R155" s="13">
        <v>109</v>
      </c>
      <c r="S155" s="13">
        <v>144</v>
      </c>
      <c r="T155" s="13">
        <v>1.8</v>
      </c>
      <c r="U155" s="13">
        <v>6.3</v>
      </c>
      <c r="V155" s="13">
        <v>0.18</v>
      </c>
      <c r="W155" s="13">
        <v>348</v>
      </c>
      <c r="X155" s="13">
        <v>0.17</v>
      </c>
      <c r="Y155" s="13"/>
      <c r="Z155" s="13">
        <v>230</v>
      </c>
      <c r="AA155" s="13">
        <v>0.19</v>
      </c>
      <c r="AB155" s="13"/>
      <c r="AC155" s="13">
        <v>0.44</v>
      </c>
      <c r="AD155" s="14">
        <v>0.34</v>
      </c>
      <c r="AE155" s="25">
        <f>Q155/$BF$5</f>
        <v>0.58208955223880599</v>
      </c>
      <c r="AF155" s="26">
        <f>(R155-$BF$6)/$BF$8</f>
        <v>0.66403162055335974</v>
      </c>
      <c r="AG155" s="25">
        <f>(S155-$BF$9)/$BF$11</f>
        <v>0.71794871794871795</v>
      </c>
      <c r="AH155" s="26">
        <v>0.45820433436532515</v>
      </c>
      <c r="AI155" s="26">
        <f>SUM(AE155:AH155)</f>
        <v>2.4222742251062086</v>
      </c>
      <c r="AJ155" s="26">
        <f>10*(AI155-$BF$18)/$BF$20</f>
        <v>6.759092536176925</v>
      </c>
      <c r="AK155" s="27">
        <f>$BF$31+AJ155*$BF$32</f>
        <v>87.036370144707703</v>
      </c>
      <c r="AL155" s="37">
        <f>SUM(AC155:AD155)</f>
        <v>0.78</v>
      </c>
      <c r="AM155" s="38">
        <f>10*AL155/$BI$5</f>
        <v>3.4666666666666668</v>
      </c>
      <c r="AN155" s="39">
        <f>$BI$6+AM155*$BI$7</f>
        <v>67.333333333333343</v>
      </c>
      <c r="AO155" s="49">
        <f>O155/$BL$5</f>
        <v>0.60606060606060608</v>
      </c>
      <c r="AP155" s="50">
        <f>X155/$BL$6</f>
        <v>0.54838709677419362</v>
      </c>
      <c r="AQ155" s="50">
        <f>AA155/$BL$7</f>
        <v>0.67857142857142849</v>
      </c>
      <c r="AR155" s="50">
        <f>N155/$BL$8</f>
        <v>0.84810126582278478</v>
      </c>
      <c r="AS155" s="50">
        <f>AL155</f>
        <v>0.78</v>
      </c>
      <c r="AT155" s="50">
        <f>SUM(AO155:AQ155)</f>
        <v>1.8330191314062283</v>
      </c>
      <c r="AU155" s="50">
        <f>10*(AT155-$BL$12)/$BL$14</f>
        <v>3.9516001891849291</v>
      </c>
      <c r="AV155" s="51">
        <f>$BL$24+AU155*$BL$25</f>
        <v>78.830600662147248</v>
      </c>
      <c r="AW155" s="62">
        <f>AK155*$BO$6</f>
        <v>84.425279040366476</v>
      </c>
      <c r="AX155" s="62">
        <f>AN155*$BO$6</f>
        <v>65.313333333333347</v>
      </c>
      <c r="AY155" s="63">
        <f>AV155*$BO$6</f>
        <v>76.465682642282829</v>
      </c>
    </row>
    <row r="156" spans="1:51" x14ac:dyDescent="0.25">
      <c r="A156" s="3" t="s">
        <v>85</v>
      </c>
      <c r="B156" s="4" t="s">
        <v>242</v>
      </c>
      <c r="C156" s="4" t="s">
        <v>251</v>
      </c>
      <c r="D156" s="4" t="s">
        <v>30</v>
      </c>
      <c r="E156" s="4" t="s">
        <v>31</v>
      </c>
      <c r="F156" s="5" t="s">
        <v>56</v>
      </c>
      <c r="G156" s="12">
        <v>18</v>
      </c>
      <c r="H156" s="13">
        <v>0.72</v>
      </c>
      <c r="I156" s="13">
        <v>0.39</v>
      </c>
      <c r="J156" s="13">
        <v>74</v>
      </c>
      <c r="K156" s="13">
        <v>35</v>
      </c>
      <c r="L156" s="13">
        <v>100</v>
      </c>
      <c r="M156" s="13">
        <v>5</v>
      </c>
      <c r="N156" s="13">
        <v>0.62</v>
      </c>
      <c r="O156" s="13">
        <v>0.27</v>
      </c>
      <c r="P156" s="13">
        <v>0.18</v>
      </c>
      <c r="Q156" s="13">
        <v>0.11</v>
      </c>
      <c r="R156" s="13">
        <v>213</v>
      </c>
      <c r="S156" s="13">
        <v>75</v>
      </c>
      <c r="T156" s="13">
        <v>7.1</v>
      </c>
      <c r="U156" s="13">
        <v>9.1999999999999993</v>
      </c>
      <c r="V156" s="13">
        <v>0.27</v>
      </c>
      <c r="W156" s="13">
        <v>509</v>
      </c>
      <c r="X156" s="13">
        <v>0.26</v>
      </c>
      <c r="Y156" s="13"/>
      <c r="Z156" s="13">
        <v>320</v>
      </c>
      <c r="AA156" s="13">
        <v>0.26</v>
      </c>
      <c r="AB156" s="13"/>
      <c r="AC156" s="13">
        <v>0.32</v>
      </c>
      <c r="AD156" s="14">
        <v>0.11</v>
      </c>
      <c r="AE156" s="25">
        <f>Q156/$BF$5</f>
        <v>0.16417910447761194</v>
      </c>
      <c r="AF156" s="26">
        <f>(R156-$BF$6)/$BF$8</f>
        <v>0.80105401844532276</v>
      </c>
      <c r="AG156" s="25">
        <f>(S156-$BF$9)/$BF$11</f>
        <v>0.62948717948717947</v>
      </c>
      <c r="AH156" s="26">
        <v>0.62229102167182671</v>
      </c>
      <c r="AI156" s="26">
        <f>SUM(AE156:AH156)</f>
        <v>2.2170113240819411</v>
      </c>
      <c r="AJ156" s="26">
        <f>10*(AI156-$BF$21)/$BF$23</f>
        <v>8.2021477525956321</v>
      </c>
      <c r="AK156" s="27">
        <f>$BF$31+AJ156*$BF$32</f>
        <v>92.808591010382528</v>
      </c>
      <c r="AL156" s="37">
        <f>SUM(AC156:AD156)</f>
        <v>0.43</v>
      </c>
      <c r="AM156" s="38">
        <f>10*AL156/$BI$5</f>
        <v>1.911111111111111</v>
      </c>
      <c r="AN156" s="39">
        <f>$BI$6+AM156*$BI$7</f>
        <v>59.555555555555557</v>
      </c>
      <c r="AO156" s="49">
        <f>O156/$BL$5</f>
        <v>0.81818181818181823</v>
      </c>
      <c r="AP156" s="50">
        <f>X156/$BL$6</f>
        <v>0.83870967741935487</v>
      </c>
      <c r="AQ156" s="50">
        <f>AA156/$BL$7</f>
        <v>0.92857142857142849</v>
      </c>
      <c r="AR156" s="50">
        <f>N156/$BL$8</f>
        <v>0.78481012658227844</v>
      </c>
      <c r="AS156" s="50">
        <f>AL156</f>
        <v>0.43</v>
      </c>
      <c r="AT156" s="50">
        <f>SUM(AO156:AQ156)</f>
        <v>2.5854629241726017</v>
      </c>
      <c r="AU156" s="50">
        <f>10*(AT156-$BL$15)/$BL$17</f>
        <v>7.9262779110537025</v>
      </c>
      <c r="AV156" s="51">
        <f>$BL$24+AU156*$BL$25</f>
        <v>92.741972688687952</v>
      </c>
      <c r="AW156" s="62">
        <f>AK156*$BO$6</f>
        <v>90.024333280071048</v>
      </c>
      <c r="AX156" s="62">
        <f>AN156*$BO$6</f>
        <v>57.768888888888888</v>
      </c>
      <c r="AY156" s="63">
        <f>AV156*$BO$6</f>
        <v>89.959713508027306</v>
      </c>
    </row>
    <row r="157" spans="1:51" x14ac:dyDescent="0.25">
      <c r="A157" s="3" t="s">
        <v>68</v>
      </c>
      <c r="B157" s="4" t="s">
        <v>247</v>
      </c>
      <c r="C157" s="4" t="s">
        <v>251</v>
      </c>
      <c r="D157" s="4" t="s">
        <v>30</v>
      </c>
      <c r="E157" s="4" t="s">
        <v>31</v>
      </c>
      <c r="F157" s="5" t="s">
        <v>38</v>
      </c>
      <c r="G157" s="12">
        <v>18</v>
      </c>
      <c r="H157" s="13">
        <v>0.72</v>
      </c>
      <c r="I157" s="13">
        <v>0.61</v>
      </c>
      <c r="J157" s="13">
        <v>51</v>
      </c>
      <c r="K157" s="13">
        <v>39</v>
      </c>
      <c r="L157" s="13">
        <v>104</v>
      </c>
      <c r="M157" s="13">
        <v>4</v>
      </c>
      <c r="N157" s="13">
        <v>0.56000000000000005</v>
      </c>
      <c r="O157" s="13">
        <v>0.18</v>
      </c>
      <c r="P157" s="13">
        <v>0.21</v>
      </c>
      <c r="Q157" s="13">
        <v>0.22</v>
      </c>
      <c r="R157" s="13">
        <v>274</v>
      </c>
      <c r="S157" s="13">
        <v>89</v>
      </c>
      <c r="T157" s="13">
        <v>2.4</v>
      </c>
      <c r="U157" s="13">
        <v>7.6</v>
      </c>
      <c r="V157" s="13">
        <v>0.22</v>
      </c>
      <c r="W157" s="13">
        <v>461</v>
      </c>
      <c r="X157" s="13">
        <v>0.24</v>
      </c>
      <c r="Y157" s="13"/>
      <c r="Z157" s="13">
        <v>253</v>
      </c>
      <c r="AA157" s="13">
        <v>0.2</v>
      </c>
      <c r="AB157" s="13"/>
      <c r="AC157" s="13">
        <v>0.4</v>
      </c>
      <c r="AD157" s="14">
        <v>0.22</v>
      </c>
      <c r="AE157" s="25">
        <f>Q157/$BF$5</f>
        <v>0.32835820895522388</v>
      </c>
      <c r="AF157" s="26">
        <f>(R157-$BF$6)/$BF$8</f>
        <v>0.88142292490118579</v>
      </c>
      <c r="AG157" s="25">
        <f>(S157-$BF$9)/$BF$11</f>
        <v>0.64743589743589747</v>
      </c>
      <c r="AH157" s="26">
        <v>0.476780185758514</v>
      </c>
      <c r="AI157" s="26">
        <f>SUM(AE157:AH157)</f>
        <v>2.3339972170508214</v>
      </c>
      <c r="AJ157" s="26">
        <f>10*(AI157-$BF$15)/$BF$17</f>
        <v>6.969616222669246</v>
      </c>
      <c r="AK157" s="27">
        <f>$BF$31+AJ157*$BF$32</f>
        <v>87.87846489067698</v>
      </c>
      <c r="AL157" s="37">
        <f>SUM(AC157:AD157)</f>
        <v>0.62</v>
      </c>
      <c r="AM157" s="38">
        <f>10*AL157/$BI$5</f>
        <v>2.7555555555555555</v>
      </c>
      <c r="AN157" s="39">
        <f>$BI$6+AM157*$BI$7</f>
        <v>63.777777777777779</v>
      </c>
      <c r="AO157" s="49">
        <f>O157/$BL$5</f>
        <v>0.54545454545454541</v>
      </c>
      <c r="AP157" s="50">
        <f>X157/$BL$6</f>
        <v>0.77419354838709675</v>
      </c>
      <c r="AQ157" s="50">
        <f>AA157/$BL$7</f>
        <v>0.7142857142857143</v>
      </c>
      <c r="AR157" s="50">
        <f>N157/$BL$8</f>
        <v>0.70886075949367089</v>
      </c>
      <c r="AS157" s="50">
        <f>AL157</f>
        <v>0.62</v>
      </c>
      <c r="AT157" s="50">
        <f>SUM(AO157:AQ157)</f>
        <v>2.0339338081273564</v>
      </c>
      <c r="AU157" s="50">
        <f>10*(AT157-$BL$9)/$BL$11</f>
        <v>1.8998282453321511</v>
      </c>
      <c r="AV157" s="51">
        <f>$BL$24+AU157*$BL$25</f>
        <v>71.649398858662522</v>
      </c>
      <c r="AW157" s="62">
        <f>AK157*$BO$6</f>
        <v>85.242110943956675</v>
      </c>
      <c r="AX157" s="62">
        <f>AN157*$BO$6</f>
        <v>61.864444444444445</v>
      </c>
      <c r="AY157" s="63">
        <f>AV157*$BO$6</f>
        <v>69.499916892902647</v>
      </c>
    </row>
    <row r="158" spans="1:51" x14ac:dyDescent="0.25">
      <c r="A158" s="3" t="s">
        <v>110</v>
      </c>
      <c r="B158" s="4" t="s">
        <v>262</v>
      </c>
      <c r="C158" s="4" t="s">
        <v>251</v>
      </c>
      <c r="D158" s="4" t="s">
        <v>30</v>
      </c>
      <c r="E158" s="4" t="s">
        <v>31</v>
      </c>
      <c r="F158" s="5" t="s">
        <v>47</v>
      </c>
      <c r="G158" s="12">
        <v>18</v>
      </c>
      <c r="H158" s="13">
        <v>0.72</v>
      </c>
      <c r="I158" s="13">
        <v>0.67</v>
      </c>
      <c r="J158" s="13">
        <v>26</v>
      </c>
      <c r="K158" s="13">
        <v>51</v>
      </c>
      <c r="L158" s="13">
        <v>160</v>
      </c>
      <c r="M158" s="13">
        <v>3.6</v>
      </c>
      <c r="N158" s="13">
        <v>0.67</v>
      </c>
      <c r="O158" s="13">
        <v>0.09</v>
      </c>
      <c r="P158" s="13">
        <v>0.27</v>
      </c>
      <c r="Q158" s="13">
        <v>0.44</v>
      </c>
      <c r="R158" s="13">
        <v>93</v>
      </c>
      <c r="S158" s="13">
        <v>-36</v>
      </c>
      <c r="T158" s="13">
        <v>-5.8</v>
      </c>
      <c r="U158" s="13">
        <v>1</v>
      </c>
      <c r="V158" s="13">
        <v>0.03</v>
      </c>
      <c r="W158" s="13">
        <v>156</v>
      </c>
      <c r="X158" s="13">
        <v>0.08</v>
      </c>
      <c r="Y158" s="13"/>
      <c r="Z158" s="13">
        <v>113</v>
      </c>
      <c r="AA158" s="13">
        <v>0.09</v>
      </c>
      <c r="AB158" s="13"/>
      <c r="AC158" s="13">
        <v>1.46</v>
      </c>
      <c r="AD158" s="14">
        <v>0.36</v>
      </c>
      <c r="AE158" s="25">
        <f>Q158/$BF$5</f>
        <v>0.65671641791044777</v>
      </c>
      <c r="AF158" s="26">
        <f>(R158-$BF$6)/$BF$8</f>
        <v>0.64295125164690381</v>
      </c>
      <c r="AG158" s="25">
        <f>(S158-$BF$9)/$BF$11</f>
        <v>0.48717948717948717</v>
      </c>
      <c r="AH158" s="26">
        <v>0.22291021671826627</v>
      </c>
      <c r="AI158" s="26">
        <f>SUM(AE158:AH158)</f>
        <v>2.0097573734551051</v>
      </c>
      <c r="AJ158" s="26">
        <f>10*(AI158-$BF$27)/$BF$29</f>
        <v>5.6420143305927937</v>
      </c>
      <c r="AK158" s="27">
        <f>$BF$31+AJ158*$BF$32</f>
        <v>82.568057322371175</v>
      </c>
      <c r="AL158" s="37">
        <f>SUM(AC158:AD158)</f>
        <v>1.8199999999999998</v>
      </c>
      <c r="AM158" s="38">
        <f>10*AL158/$BI$5</f>
        <v>8.0888888888888886</v>
      </c>
      <c r="AN158" s="39">
        <f>$BI$6+AM158*$BI$7</f>
        <v>90.444444444444443</v>
      </c>
      <c r="AO158" s="49">
        <f>O158/$BL$5</f>
        <v>0.27272727272727271</v>
      </c>
      <c r="AP158" s="50">
        <f>X158/$BL$6</f>
        <v>0.25806451612903225</v>
      </c>
      <c r="AQ158" s="50">
        <f>AA158/$BL$7</f>
        <v>0.3214285714285714</v>
      </c>
      <c r="AR158" s="50">
        <f>N158/$BL$8</f>
        <v>0.84810126582278478</v>
      </c>
      <c r="AS158" s="50">
        <f>AL158</f>
        <v>1.8199999999999998</v>
      </c>
      <c r="AT158" s="50">
        <f>SUM(AR158:AS158)</f>
        <v>2.6681012658227847</v>
      </c>
      <c r="AU158" s="50">
        <f>10*(AT158-$BL$21)/$BL$23</f>
        <v>4.3048926014319795</v>
      </c>
      <c r="AV158" s="51">
        <f>$BL$24+AU158*$BL$25</f>
        <v>80.067124105011928</v>
      </c>
      <c r="AW158" s="62">
        <f>AK158*$BO$6</f>
        <v>80.09101560270004</v>
      </c>
      <c r="AX158" s="62">
        <f>AN158*$BO$6</f>
        <v>87.731111111111105</v>
      </c>
      <c r="AY158" s="63">
        <f>AV158*$BO$6</f>
        <v>77.665110381861567</v>
      </c>
    </row>
    <row r="159" spans="1:51" x14ac:dyDescent="0.25">
      <c r="A159" s="3" t="s">
        <v>229</v>
      </c>
      <c r="B159" s="4" t="s">
        <v>260</v>
      </c>
      <c r="C159" s="4" t="s">
        <v>251</v>
      </c>
      <c r="D159" s="4" t="s">
        <v>30</v>
      </c>
      <c r="E159" s="4" t="s">
        <v>165</v>
      </c>
      <c r="F159" s="5" t="s">
        <v>56</v>
      </c>
      <c r="G159" s="12">
        <v>15</v>
      </c>
      <c r="H159" s="13">
        <v>0.33</v>
      </c>
      <c r="I159" s="13">
        <v>0.73</v>
      </c>
      <c r="J159" s="13">
        <v>47</v>
      </c>
      <c r="K159" s="13">
        <v>38</v>
      </c>
      <c r="L159" s="13">
        <v>58</v>
      </c>
      <c r="M159" s="13">
        <v>2.8</v>
      </c>
      <c r="N159" s="13">
        <v>0.69</v>
      </c>
      <c r="O159" s="13">
        <v>0.31</v>
      </c>
      <c r="P159" s="13">
        <v>0.18</v>
      </c>
      <c r="Q159" s="13">
        <v>0.13</v>
      </c>
      <c r="R159" s="13">
        <v>-395</v>
      </c>
      <c r="S159" s="13">
        <v>-276</v>
      </c>
      <c r="T159" s="13">
        <v>-3.8</v>
      </c>
      <c r="U159" s="13">
        <v>9.3000000000000007</v>
      </c>
      <c r="V159" s="13">
        <v>0.3</v>
      </c>
      <c r="W159" s="13">
        <v>459</v>
      </c>
      <c r="X159" s="13">
        <v>0.26</v>
      </c>
      <c r="Y159" s="13"/>
      <c r="Z159" s="13">
        <v>276</v>
      </c>
      <c r="AA159" s="13">
        <v>0.27</v>
      </c>
      <c r="AB159" s="13"/>
      <c r="AC159" s="13">
        <v>0.44</v>
      </c>
      <c r="AD159" s="14">
        <v>0.27</v>
      </c>
      <c r="AE159" s="25">
        <f>Q159/$BF$5</f>
        <v>0.19402985074626866</v>
      </c>
      <c r="AF159" s="26">
        <f>(R159-$BF$6)/$BF$8</f>
        <v>0</v>
      </c>
      <c r="AG159" s="25">
        <f>(S159-$BF$9)/$BF$11</f>
        <v>0.17948717948717949</v>
      </c>
      <c r="AH159" s="26">
        <v>0.28482972136222912</v>
      </c>
      <c r="AI159" s="26">
        <f>SUM(AE159:AH159)</f>
        <v>0.65834675159567735</v>
      </c>
      <c r="AJ159" s="26">
        <f>10*(AI159-$BF$21)/$BF$23</f>
        <v>0</v>
      </c>
      <c r="AK159" s="27">
        <f>$BF$31+AJ159*$BF$32</f>
        <v>60</v>
      </c>
      <c r="AL159" s="37">
        <f>SUM(AC159:AD159)</f>
        <v>0.71</v>
      </c>
      <c r="AM159" s="38">
        <f>10*AL159/$BI$5</f>
        <v>3.1555555555555554</v>
      </c>
      <c r="AN159" s="39">
        <f>$BI$6+AM159*$BI$7</f>
        <v>65.777777777777771</v>
      </c>
      <c r="AO159" s="49">
        <f>O159/$BL$5</f>
        <v>0.93939393939393934</v>
      </c>
      <c r="AP159" s="50">
        <f>X159/$BL$6</f>
        <v>0.83870967741935487</v>
      </c>
      <c r="AQ159" s="50">
        <f>AA159/$BL$7</f>
        <v>0.9642857142857143</v>
      </c>
      <c r="AR159" s="50">
        <f>N159/$BL$8</f>
        <v>0.87341772151898722</v>
      </c>
      <c r="AS159" s="50">
        <f>AL159</f>
        <v>0.71</v>
      </c>
      <c r="AT159" s="50">
        <f>SUM(AO159:AQ159)</f>
        <v>2.7423893310990084</v>
      </c>
      <c r="AU159" s="50">
        <f>10*(AT159-$BL$15)/$BL$17</f>
        <v>10</v>
      </c>
      <c r="AV159" s="51">
        <f>$BL$24+AU159*$BL$25</f>
        <v>100</v>
      </c>
      <c r="AW159" s="62">
        <f>AK159*$BO$6</f>
        <v>58.199999999999996</v>
      </c>
      <c r="AX159" s="62">
        <f>AN159*$BO$6</f>
        <v>63.804444444444435</v>
      </c>
      <c r="AY159" s="63">
        <f>AV159*$BO$6</f>
        <v>97</v>
      </c>
    </row>
    <row r="160" spans="1:51" x14ac:dyDescent="0.25">
      <c r="A160" s="3" t="s">
        <v>164</v>
      </c>
      <c r="B160" s="4" t="s">
        <v>250</v>
      </c>
      <c r="C160" s="4" t="s">
        <v>251</v>
      </c>
      <c r="D160" s="4" t="s">
        <v>30</v>
      </c>
      <c r="E160" s="4" t="s">
        <v>165</v>
      </c>
      <c r="F160" s="5" t="s">
        <v>38</v>
      </c>
      <c r="G160" s="12">
        <v>18</v>
      </c>
      <c r="H160" s="13">
        <v>0.28000000000000003</v>
      </c>
      <c r="I160" s="13">
        <v>0.61</v>
      </c>
      <c r="J160" s="13">
        <v>33</v>
      </c>
      <c r="K160" s="13">
        <v>55</v>
      </c>
      <c r="L160" s="13">
        <v>69</v>
      </c>
      <c r="M160" s="13">
        <v>1.9</v>
      </c>
      <c r="N160" s="13">
        <v>0.56000000000000005</v>
      </c>
      <c r="O160" s="13">
        <v>0.18</v>
      </c>
      <c r="P160" s="13">
        <v>0.22</v>
      </c>
      <c r="Q160" s="13">
        <v>0.17</v>
      </c>
      <c r="R160" s="13">
        <v>-33</v>
      </c>
      <c r="S160" s="13">
        <v>-25</v>
      </c>
      <c r="T160" s="13">
        <v>2.7</v>
      </c>
      <c r="U160" s="13">
        <v>8.1999999999999993</v>
      </c>
      <c r="V160" s="13">
        <v>0.24</v>
      </c>
      <c r="W160" s="13">
        <v>411</v>
      </c>
      <c r="X160" s="13">
        <v>0.23</v>
      </c>
      <c r="Y160" s="13"/>
      <c r="Z160" s="13">
        <v>240</v>
      </c>
      <c r="AA160" s="13">
        <v>0.23</v>
      </c>
      <c r="AB160" s="13"/>
      <c r="AC160" s="13">
        <v>0.46</v>
      </c>
      <c r="AD160" s="14">
        <v>0.23</v>
      </c>
      <c r="AE160" s="25">
        <f>Q160/$BF$5</f>
        <v>0.2537313432835821</v>
      </c>
      <c r="AF160" s="26">
        <f>(R160-$BF$6)/$BF$8</f>
        <v>0.4769433465085639</v>
      </c>
      <c r="AG160" s="25">
        <f>(S160-$BF$9)/$BF$11</f>
        <v>0.50128205128205128</v>
      </c>
      <c r="AH160" s="26">
        <v>0.48606811145510836</v>
      </c>
      <c r="AI160" s="26">
        <f>SUM(AE160:AH160)</f>
        <v>1.7180248525293058</v>
      </c>
      <c r="AJ160" s="26">
        <f>10*(AI160-$BF$15)/$BF$17</f>
        <v>4.6033137660023415</v>
      </c>
      <c r="AK160" s="27">
        <f>$BF$31+AJ160*$BF$32</f>
        <v>78.413255064009363</v>
      </c>
      <c r="AL160" s="37">
        <f>SUM(AC160:AD160)</f>
        <v>0.69000000000000006</v>
      </c>
      <c r="AM160" s="38">
        <f>10*AL160/$BI$5</f>
        <v>3.0666666666666669</v>
      </c>
      <c r="AN160" s="39">
        <f>$BI$6+AM160*$BI$7</f>
        <v>65.333333333333329</v>
      </c>
      <c r="AO160" s="49">
        <f>O160/$BL$5</f>
        <v>0.54545454545454541</v>
      </c>
      <c r="AP160" s="50">
        <f>X160/$BL$6</f>
        <v>0.74193548387096775</v>
      </c>
      <c r="AQ160" s="50">
        <f>AA160/$BL$7</f>
        <v>0.8214285714285714</v>
      </c>
      <c r="AR160" s="50">
        <f>N160/$BL$8</f>
        <v>0.70886075949367089</v>
      </c>
      <c r="AS160" s="50">
        <f>AL160</f>
        <v>0.69000000000000006</v>
      </c>
      <c r="AT160" s="50">
        <f>SUM(AO160:AQ160)</f>
        <v>2.1088186007540846</v>
      </c>
      <c r="AU160" s="50">
        <f>10*(AT160-$BL$9)/$BL$11</f>
        <v>3.0882597373815734</v>
      </c>
      <c r="AV160" s="51">
        <f>$BL$24+AU160*$BL$25</f>
        <v>75.808909080835505</v>
      </c>
      <c r="AW160" s="62">
        <f>AK160*$BO$6</f>
        <v>76.060857412089078</v>
      </c>
      <c r="AX160" s="62">
        <f>AN160*$BO$6</f>
        <v>63.373333333333328</v>
      </c>
      <c r="AY160" s="63">
        <f>AV160*$BO$6</f>
        <v>73.534641808410441</v>
      </c>
    </row>
    <row r="161" spans="1:51" x14ac:dyDescent="0.25">
      <c r="A161" s="3" t="s">
        <v>203</v>
      </c>
      <c r="B161" s="4" t="s">
        <v>257</v>
      </c>
      <c r="C161" s="4" t="s">
        <v>251</v>
      </c>
      <c r="D161" s="4" t="s">
        <v>30</v>
      </c>
      <c r="E161" s="4" t="s">
        <v>165</v>
      </c>
      <c r="F161" s="5" t="s">
        <v>32</v>
      </c>
      <c r="G161" s="12">
        <v>18</v>
      </c>
      <c r="H161" s="13">
        <v>0.28000000000000003</v>
      </c>
      <c r="I161" s="13">
        <v>0.56000000000000005</v>
      </c>
      <c r="J161" s="13">
        <v>49</v>
      </c>
      <c r="K161" s="13">
        <v>37</v>
      </c>
      <c r="L161" s="13">
        <v>73</v>
      </c>
      <c r="M161" s="13">
        <v>3.3</v>
      </c>
      <c r="N161" s="13">
        <v>0.67</v>
      </c>
      <c r="O161" s="13">
        <v>0.27</v>
      </c>
      <c r="P161" s="13">
        <v>0.15</v>
      </c>
      <c r="Q161" s="13">
        <v>0.22</v>
      </c>
      <c r="R161" s="13">
        <v>-133</v>
      </c>
      <c r="S161" s="13">
        <v>-59</v>
      </c>
      <c r="T161" s="13">
        <v>-5.6</v>
      </c>
      <c r="U161" s="13">
        <v>8.8000000000000007</v>
      </c>
      <c r="V161" s="13">
        <v>0.28999999999999998</v>
      </c>
      <c r="W161" s="13">
        <v>419</v>
      </c>
      <c r="X161" s="13">
        <v>0.23</v>
      </c>
      <c r="Y161" s="13"/>
      <c r="Z161" s="13">
        <v>262</v>
      </c>
      <c r="AA161" s="13">
        <v>0.25</v>
      </c>
      <c r="AB161" s="13"/>
      <c r="AC161" s="13">
        <v>0.45</v>
      </c>
      <c r="AD161" s="14">
        <v>0.25</v>
      </c>
      <c r="AE161" s="25">
        <f>Q161/$BF$5</f>
        <v>0.32835820895522388</v>
      </c>
      <c r="AF161" s="26">
        <f>(R161-$BF$6)/$BF$8</f>
        <v>0.34519104084321478</v>
      </c>
      <c r="AG161" s="25">
        <f>(S161-$BF$9)/$BF$11</f>
        <v>0.45769230769230768</v>
      </c>
      <c r="AH161" s="26">
        <v>0.22910216718266257</v>
      </c>
      <c r="AI161" s="26">
        <f>SUM(AE161:AH161)</f>
        <v>1.3603437246734089</v>
      </c>
      <c r="AJ161" s="26">
        <f>10*(AI161-$BF$24)/$BF$26</f>
        <v>3.4640356036844722</v>
      </c>
      <c r="AK161" s="27">
        <f>$BF$31+AJ161*$BF$32</f>
        <v>73.856142414737889</v>
      </c>
      <c r="AL161" s="37">
        <f>SUM(AC161:AD161)</f>
        <v>0.7</v>
      </c>
      <c r="AM161" s="38">
        <f>10*AL161/$BI$5</f>
        <v>3.1111111111111112</v>
      </c>
      <c r="AN161" s="39">
        <f>$BI$6+AM161*$BI$7</f>
        <v>65.555555555555557</v>
      </c>
      <c r="AO161" s="49">
        <f>O161/$BL$5</f>
        <v>0.81818181818181823</v>
      </c>
      <c r="AP161" s="50">
        <f>X161/$BL$6</f>
        <v>0.74193548387096775</v>
      </c>
      <c r="AQ161" s="50">
        <f>AA161/$BL$7</f>
        <v>0.89285714285714279</v>
      </c>
      <c r="AR161" s="50">
        <f>N161/$BL$8</f>
        <v>0.84810126582278478</v>
      </c>
      <c r="AS161" s="50">
        <f>AL161</f>
        <v>0.7</v>
      </c>
      <c r="AT161" s="50">
        <f>SUM(AO161:AQ161)</f>
        <v>2.4529744449099287</v>
      </c>
      <c r="AU161" s="50">
        <f>10*(AT161-$BL$18)/$BL$20</f>
        <v>3.0191304347826051</v>
      </c>
      <c r="AV161" s="51">
        <f>$BL$24+AU161*$BL$25</f>
        <v>75.566956521739115</v>
      </c>
      <c r="AW161" s="62">
        <f>AK161*$BO$6</f>
        <v>71.640458142295756</v>
      </c>
      <c r="AX161" s="62">
        <f>AN161*$BO$6</f>
        <v>63.588888888888889</v>
      </c>
      <c r="AY161" s="63">
        <f>AV161*$BO$6</f>
        <v>73.299947826086935</v>
      </c>
    </row>
    <row r="162" spans="1:51" x14ac:dyDescent="0.25">
      <c r="A162" s="3" t="s">
        <v>194</v>
      </c>
      <c r="B162" s="4" t="s">
        <v>250</v>
      </c>
      <c r="C162" s="4" t="s">
        <v>251</v>
      </c>
      <c r="D162" s="4" t="s">
        <v>30</v>
      </c>
      <c r="E162" s="4" t="s">
        <v>165</v>
      </c>
      <c r="F162" s="5" t="s">
        <v>47</v>
      </c>
      <c r="G162" s="12">
        <v>13</v>
      </c>
      <c r="H162" s="13">
        <v>0.38</v>
      </c>
      <c r="I162" s="13">
        <v>0.23</v>
      </c>
      <c r="J162" s="13">
        <v>5</v>
      </c>
      <c r="K162" s="13">
        <v>48</v>
      </c>
      <c r="L162" s="13">
        <v>73</v>
      </c>
      <c r="M162" s="13">
        <v>1.6</v>
      </c>
      <c r="N162" s="13">
        <v>0.56999999999999995</v>
      </c>
      <c r="O162" s="13">
        <v>0.04</v>
      </c>
      <c r="P162" s="13">
        <v>0.26</v>
      </c>
      <c r="Q162" s="13">
        <v>0.23</v>
      </c>
      <c r="R162" s="13">
        <v>-94</v>
      </c>
      <c r="S162" s="13">
        <v>-125</v>
      </c>
      <c r="T162" s="13">
        <v>0.9</v>
      </c>
      <c r="U162" s="13">
        <v>1.1000000000000001</v>
      </c>
      <c r="V162" s="13">
        <v>0.02</v>
      </c>
      <c r="W162" s="13">
        <v>117</v>
      </c>
      <c r="X162" s="13">
        <v>7.0000000000000007E-2</v>
      </c>
      <c r="Y162" s="13"/>
      <c r="Z162" s="13">
        <v>86</v>
      </c>
      <c r="AA162" s="13">
        <v>0.08</v>
      </c>
      <c r="AB162" s="13"/>
      <c r="AC162" s="13">
        <v>1.62</v>
      </c>
      <c r="AD162" s="14">
        <v>0.38</v>
      </c>
      <c r="AE162" s="25">
        <f>Q162/$BF$5</f>
        <v>0.34328358208955223</v>
      </c>
      <c r="AF162" s="26">
        <f>(R162-$BF$6)/$BF$8</f>
        <v>0.39657444005270093</v>
      </c>
      <c r="AG162" s="25">
        <f>(S162-$BF$9)/$BF$11</f>
        <v>0.37307692307692308</v>
      </c>
      <c r="AH162" s="26">
        <v>0.43034055727554182</v>
      </c>
      <c r="AI162" s="26">
        <f>SUM(AE162:AH162)</f>
        <v>1.5432755024947182</v>
      </c>
      <c r="AJ162" s="26">
        <f>10*(AI162-$BF$27)/$BF$29</f>
        <v>3.2086780182581638</v>
      </c>
      <c r="AK162" s="27">
        <f>$BF$31+AJ162*$BF$32</f>
        <v>72.834712073032648</v>
      </c>
      <c r="AL162" s="37">
        <f>SUM(AC162:AD162)</f>
        <v>2</v>
      </c>
      <c r="AM162" s="38">
        <f>10*AL162/$BI$5</f>
        <v>8.8888888888888893</v>
      </c>
      <c r="AN162" s="39">
        <f>$BI$6+AM162*$BI$7</f>
        <v>94.444444444444443</v>
      </c>
      <c r="AO162" s="49">
        <f>O162/$BL$5</f>
        <v>0.12121212121212122</v>
      </c>
      <c r="AP162" s="50">
        <f>X162/$BL$6</f>
        <v>0.22580645161290325</v>
      </c>
      <c r="AQ162" s="50">
        <f>AA162/$BL$7</f>
        <v>0.2857142857142857</v>
      </c>
      <c r="AR162" s="50">
        <f>N162/$BL$8</f>
        <v>0.72151898734177211</v>
      </c>
      <c r="AS162" s="50">
        <f>AL162</f>
        <v>2</v>
      </c>
      <c r="AT162" s="50">
        <f>SUM(AR162:AS162)</f>
        <v>2.721518987341772</v>
      </c>
      <c r="AU162" s="50">
        <f>10*(AT162-$BL$21)/$BL$23</f>
        <v>4.9343675417661075</v>
      </c>
      <c r="AV162" s="51">
        <f>$BL$24+AU162*$BL$25</f>
        <v>82.270286396181376</v>
      </c>
      <c r="AW162" s="62">
        <f>AK162*$BO$6</f>
        <v>70.649670710841662</v>
      </c>
      <c r="AX162" s="62">
        <f>AN162*$BO$6</f>
        <v>91.6111111111111</v>
      </c>
      <c r="AY162" s="63">
        <f>AV162*$BO$6</f>
        <v>79.802177804295937</v>
      </c>
    </row>
    <row r="163" spans="1:51" x14ac:dyDescent="0.25">
      <c r="A163" s="3" t="s">
        <v>166</v>
      </c>
      <c r="B163" s="4" t="s">
        <v>242</v>
      </c>
      <c r="C163" s="4" t="s">
        <v>251</v>
      </c>
      <c r="D163" s="4" t="s">
        <v>30</v>
      </c>
      <c r="E163" s="4" t="s">
        <v>165</v>
      </c>
      <c r="F163" s="5" t="s">
        <v>35</v>
      </c>
      <c r="G163" s="12">
        <v>18</v>
      </c>
      <c r="H163" s="13">
        <v>0.28000000000000003</v>
      </c>
      <c r="I163" s="13">
        <v>0.56000000000000005</v>
      </c>
      <c r="J163" s="13">
        <v>34</v>
      </c>
      <c r="K163" s="13">
        <v>50</v>
      </c>
      <c r="L163" s="13">
        <v>93</v>
      </c>
      <c r="M163" s="13">
        <v>2.5</v>
      </c>
      <c r="N163" s="13">
        <v>0.7</v>
      </c>
      <c r="O163" s="13">
        <v>0.19</v>
      </c>
      <c r="P163" s="13">
        <v>0.2</v>
      </c>
      <c r="Q163" s="13">
        <v>0.44</v>
      </c>
      <c r="R163" s="13">
        <v>-67</v>
      </c>
      <c r="S163" s="13">
        <v>-111</v>
      </c>
      <c r="T163" s="13">
        <v>-3.8</v>
      </c>
      <c r="U163" s="13">
        <v>5.7</v>
      </c>
      <c r="V163" s="13">
        <v>0.16</v>
      </c>
      <c r="W163" s="13">
        <v>389</v>
      </c>
      <c r="X163" s="13">
        <v>0.22</v>
      </c>
      <c r="Y163" s="13"/>
      <c r="Z163" s="13">
        <v>192</v>
      </c>
      <c r="AA163" s="13">
        <v>0.18</v>
      </c>
      <c r="AB163" s="13"/>
      <c r="AC163" s="13">
        <v>0.31</v>
      </c>
      <c r="AD163" s="14">
        <v>0.34</v>
      </c>
      <c r="AE163" s="25">
        <f>Q163/$BF$5</f>
        <v>0.65671641791044777</v>
      </c>
      <c r="AF163" s="26">
        <f>(R163-$BF$6)/$BF$8</f>
        <v>0.43214756258234521</v>
      </c>
      <c r="AG163" s="25">
        <f>(S163-$BF$9)/$BF$11</f>
        <v>0.39102564102564102</v>
      </c>
      <c r="AH163" s="26">
        <v>0.28482972136222912</v>
      </c>
      <c r="AI163" s="26">
        <f>SUM(AE163:AH163)</f>
        <v>1.7647193428806631</v>
      </c>
      <c r="AJ163" s="26">
        <f>10*(AI163-$BF$18)/$BF$20</f>
        <v>3.8540311257910465</v>
      </c>
      <c r="AK163" s="27">
        <f>$BF$31+AJ163*$BF$32</f>
        <v>75.416124503164184</v>
      </c>
      <c r="AL163" s="37">
        <f>SUM(AC163:AD163)</f>
        <v>0.65</v>
      </c>
      <c r="AM163" s="38">
        <f>10*AL163/$BI$5</f>
        <v>2.8888888888888888</v>
      </c>
      <c r="AN163" s="39">
        <f>$BI$6+AM163*$BI$7</f>
        <v>64.444444444444443</v>
      </c>
      <c r="AO163" s="49">
        <f>O163/$BL$5</f>
        <v>0.57575757575757569</v>
      </c>
      <c r="AP163" s="50">
        <f>X163/$BL$6</f>
        <v>0.70967741935483875</v>
      </c>
      <c r="AQ163" s="50">
        <f>AA163/$BL$7</f>
        <v>0.64285714285714279</v>
      </c>
      <c r="AR163" s="50">
        <f>N163/$BL$8</f>
        <v>0.88607594936708856</v>
      </c>
      <c r="AS163" s="50">
        <f>AL163</f>
        <v>0.65</v>
      </c>
      <c r="AT163" s="50">
        <f>SUM(AO163:AQ163)</f>
        <v>1.9282921379695572</v>
      </c>
      <c r="AU163" s="50">
        <f>10*(AT163-$BL$12)/$BL$14</f>
        <v>5.0271953334384341</v>
      </c>
      <c r="AV163" s="51">
        <f>$BL$24+AU163*$BL$25</f>
        <v>82.595183667034519</v>
      </c>
      <c r="AW163" s="62">
        <f>AK163*$BO$6</f>
        <v>73.153640768069252</v>
      </c>
      <c r="AX163" s="62">
        <f>AN163*$BO$6</f>
        <v>62.511111111111106</v>
      </c>
      <c r="AY163" s="63">
        <f>AV163*$BO$6</f>
        <v>80.117328157023479</v>
      </c>
    </row>
    <row r="164" spans="1:51" x14ac:dyDescent="0.25">
      <c r="A164" s="3" t="s">
        <v>132</v>
      </c>
      <c r="B164" s="4" t="s">
        <v>261</v>
      </c>
      <c r="C164" s="4" t="s">
        <v>251</v>
      </c>
      <c r="D164" s="4" t="s">
        <v>30</v>
      </c>
      <c r="E164" s="4" t="s">
        <v>34</v>
      </c>
      <c r="F164" s="5" t="s">
        <v>32</v>
      </c>
      <c r="G164" s="12">
        <v>18</v>
      </c>
      <c r="H164" s="13">
        <v>0.44</v>
      </c>
      <c r="I164" s="13">
        <v>0.5</v>
      </c>
      <c r="J164" s="13">
        <v>72</v>
      </c>
      <c r="K164" s="13">
        <v>24</v>
      </c>
      <c r="L164" s="13">
        <v>81</v>
      </c>
      <c r="M164" s="13">
        <v>6.4</v>
      </c>
      <c r="N164" s="13">
        <v>0.61</v>
      </c>
      <c r="O164" s="13">
        <v>0.28999999999999998</v>
      </c>
      <c r="P164" s="13">
        <v>0.1</v>
      </c>
      <c r="Q164" s="13">
        <v>0.17</v>
      </c>
      <c r="R164" s="13">
        <v>72</v>
      </c>
      <c r="S164" s="13">
        <v>29</v>
      </c>
      <c r="T164" s="13">
        <v>2.6</v>
      </c>
      <c r="U164" s="13">
        <v>10</v>
      </c>
      <c r="V164" s="13">
        <v>0.33</v>
      </c>
      <c r="W164" s="13">
        <v>545</v>
      </c>
      <c r="X164" s="13">
        <v>0.28000000000000003</v>
      </c>
      <c r="Y164" s="13"/>
      <c r="Z164" s="13">
        <v>317</v>
      </c>
      <c r="AA164" s="13">
        <v>0.27</v>
      </c>
      <c r="AB164" s="13"/>
      <c r="AC164" s="13">
        <v>0.53</v>
      </c>
      <c r="AD164" s="14">
        <v>0.36</v>
      </c>
      <c r="AE164" s="25">
        <f>Q164/$BF$5</f>
        <v>0.2537313432835821</v>
      </c>
      <c r="AF164" s="26">
        <f>(R164-$BF$6)/$BF$8</f>
        <v>0.61528326745718054</v>
      </c>
      <c r="AG164" s="25">
        <f>(S164-$BF$9)/$BF$11</f>
        <v>0.57051282051282048</v>
      </c>
      <c r="AH164" s="26">
        <v>0.48297213622291024</v>
      </c>
      <c r="AI164" s="26">
        <f>SUM(AE164:AH164)</f>
        <v>1.9224995674764933</v>
      </c>
      <c r="AJ164" s="26">
        <f>10*(AI164-$BF$24)/$BF$26</f>
        <v>5.2077235244658091</v>
      </c>
      <c r="AK164" s="27">
        <f>$BF$31+AJ164*$BF$32</f>
        <v>80.830894097863236</v>
      </c>
      <c r="AL164" s="37">
        <f>SUM(AC164:AD164)</f>
        <v>0.89</v>
      </c>
      <c r="AM164" s="38">
        <f>10*AL164/$BI$5</f>
        <v>3.9555555555555557</v>
      </c>
      <c r="AN164" s="39">
        <f>$BI$6+AM164*$BI$7</f>
        <v>69.777777777777771</v>
      </c>
      <c r="AO164" s="49">
        <f>O164/$BL$5</f>
        <v>0.87878787878787867</v>
      </c>
      <c r="AP164" s="50">
        <f>X164/$BL$6</f>
        <v>0.90322580645161299</v>
      </c>
      <c r="AQ164" s="50">
        <f>AA164/$BL$7</f>
        <v>0.9642857142857143</v>
      </c>
      <c r="AR164" s="50">
        <f>N164/$BL$8</f>
        <v>0.77215189873417711</v>
      </c>
      <c r="AS164" s="50">
        <f>AL164</f>
        <v>0.89</v>
      </c>
      <c r="AT164" s="50">
        <f>SUM(AO164:AQ164)</f>
        <v>2.7462993995252059</v>
      </c>
      <c r="AU164" s="50">
        <f>10*(AT164-$BL$18)/$BL$20</f>
        <v>7.8898550724637628</v>
      </c>
      <c r="AV164" s="51">
        <f>$BL$24+AU164*$BL$25</f>
        <v>92.614492753623168</v>
      </c>
      <c r="AW164" s="62">
        <f>AK164*$BO$6</f>
        <v>78.405967274927335</v>
      </c>
      <c r="AX164" s="62">
        <f>AN164*$BO$6</f>
        <v>67.684444444444438</v>
      </c>
      <c r="AY164" s="63">
        <f>AV164*$BO$6</f>
        <v>89.836057971014469</v>
      </c>
    </row>
    <row r="165" spans="1:51" x14ac:dyDescent="0.25">
      <c r="A165" s="3" t="s">
        <v>156</v>
      </c>
      <c r="B165" s="4" t="s">
        <v>264</v>
      </c>
      <c r="C165" s="4" t="s">
        <v>251</v>
      </c>
      <c r="D165" s="4" t="s">
        <v>30</v>
      </c>
      <c r="E165" s="4" t="s">
        <v>34</v>
      </c>
      <c r="F165" s="5" t="s">
        <v>47</v>
      </c>
      <c r="G165" s="12">
        <v>18</v>
      </c>
      <c r="H165" s="13">
        <v>0.44</v>
      </c>
      <c r="I165" s="13">
        <v>0.39</v>
      </c>
      <c r="J165" s="13">
        <v>11</v>
      </c>
      <c r="K165" s="13">
        <v>65</v>
      </c>
      <c r="L165" s="13">
        <v>170</v>
      </c>
      <c r="M165" s="13">
        <v>2.8</v>
      </c>
      <c r="N165" s="13">
        <v>0.73</v>
      </c>
      <c r="O165" s="13">
        <v>0.04</v>
      </c>
      <c r="P165" s="13">
        <v>0.26</v>
      </c>
      <c r="Q165" s="13">
        <v>0.22</v>
      </c>
      <c r="R165" s="13">
        <v>60</v>
      </c>
      <c r="S165" s="13">
        <v>5</v>
      </c>
      <c r="T165" s="13">
        <v>-1</v>
      </c>
      <c r="U165" s="13">
        <v>1.1000000000000001</v>
      </c>
      <c r="V165" s="13">
        <v>0.02</v>
      </c>
      <c r="W165" s="13">
        <v>144</v>
      </c>
      <c r="X165" s="13">
        <v>0.08</v>
      </c>
      <c r="Y165" s="13"/>
      <c r="Z165" s="13">
        <v>101</v>
      </c>
      <c r="AA165" s="13">
        <v>0.09</v>
      </c>
      <c r="AB165" s="13"/>
      <c r="AC165" s="13">
        <v>1.42</v>
      </c>
      <c r="AD165" s="14">
        <v>0.32</v>
      </c>
      <c r="AE165" s="25">
        <f>Q165/$BF$5</f>
        <v>0.32835820895522388</v>
      </c>
      <c r="AF165" s="26">
        <f>(R165-$BF$6)/$BF$8</f>
        <v>0.59947299077733862</v>
      </c>
      <c r="AG165" s="25">
        <f>(S165-$BF$9)/$BF$11</f>
        <v>0.53974358974358971</v>
      </c>
      <c r="AH165" s="26">
        <v>0.37151702786377711</v>
      </c>
      <c r="AI165" s="26">
        <f>SUM(AE165:AH165)</f>
        <v>1.8390918173399295</v>
      </c>
      <c r="AJ165" s="26">
        <f>10*(AI165-$BF$27)/$BF$29</f>
        <v>4.7517617381290114</v>
      </c>
      <c r="AK165" s="27">
        <f>$BF$31+AJ165*$BF$32</f>
        <v>79.007046952516049</v>
      </c>
      <c r="AL165" s="37">
        <f>SUM(AC165:AD165)</f>
        <v>1.74</v>
      </c>
      <c r="AM165" s="38">
        <f>10*AL165/$BI$5</f>
        <v>7.7333333333333325</v>
      </c>
      <c r="AN165" s="39">
        <f>$BI$6+AM165*$BI$7</f>
        <v>88.666666666666657</v>
      </c>
      <c r="AO165" s="49">
        <f>O165/$BL$5</f>
        <v>0.12121212121212122</v>
      </c>
      <c r="AP165" s="50">
        <f>X165/$BL$6</f>
        <v>0.25806451612903225</v>
      </c>
      <c r="AQ165" s="50">
        <f>AA165/$BL$7</f>
        <v>0.3214285714285714</v>
      </c>
      <c r="AR165" s="50">
        <f>N165/$BL$8</f>
        <v>0.92405063291139233</v>
      </c>
      <c r="AS165" s="50">
        <f>AL165</f>
        <v>1.74</v>
      </c>
      <c r="AT165" s="50">
        <f>SUM(AR165:AS165)</f>
        <v>2.6640506329113922</v>
      </c>
      <c r="AU165" s="50">
        <f>10*(AT165-$BL$21)/$BL$23</f>
        <v>4.2571599045346034</v>
      </c>
      <c r="AV165" s="51">
        <f>$BL$24+AU165*$BL$25</f>
        <v>79.900059665871112</v>
      </c>
      <c r="AW165" s="62">
        <f>AK165*$BO$6</f>
        <v>76.636835543940563</v>
      </c>
      <c r="AX165" s="62">
        <f>AN165*$BO$6</f>
        <v>86.006666666666661</v>
      </c>
      <c r="AY165" s="63">
        <f>AV165*$BO$6</f>
        <v>77.503057875894982</v>
      </c>
    </row>
    <row r="166" spans="1:51" x14ac:dyDescent="0.25">
      <c r="A166" s="3" t="s">
        <v>100</v>
      </c>
      <c r="B166" s="4" t="s">
        <v>255</v>
      </c>
      <c r="C166" s="4" t="s">
        <v>251</v>
      </c>
      <c r="D166" s="4" t="s">
        <v>30</v>
      </c>
      <c r="E166" s="4" t="s">
        <v>34</v>
      </c>
      <c r="F166" s="5" t="s">
        <v>56</v>
      </c>
      <c r="G166" s="12">
        <v>18</v>
      </c>
      <c r="H166" s="13">
        <v>0.44</v>
      </c>
      <c r="I166" s="13">
        <v>0.56000000000000005</v>
      </c>
      <c r="J166" s="13">
        <v>71</v>
      </c>
      <c r="K166" s="13">
        <v>51</v>
      </c>
      <c r="L166" s="13">
        <v>85</v>
      </c>
      <c r="M166" s="13">
        <v>3.1</v>
      </c>
      <c r="N166" s="13">
        <v>0.63</v>
      </c>
      <c r="O166" s="13">
        <v>0.28999999999999998</v>
      </c>
      <c r="P166" s="13">
        <v>0.2</v>
      </c>
      <c r="Q166" s="13">
        <v>0.5</v>
      </c>
      <c r="R166" s="13">
        <v>-16</v>
      </c>
      <c r="S166" s="13">
        <v>-68</v>
      </c>
      <c r="T166" s="13">
        <v>-0.3</v>
      </c>
      <c r="U166" s="13">
        <v>8.6999999999999993</v>
      </c>
      <c r="V166" s="13">
        <v>0.27</v>
      </c>
      <c r="W166" s="13">
        <v>463</v>
      </c>
      <c r="X166" s="13">
        <v>0.24</v>
      </c>
      <c r="Y166" s="13"/>
      <c r="Z166" s="13">
        <v>290</v>
      </c>
      <c r="AA166" s="13">
        <v>0.26</v>
      </c>
      <c r="AB166" s="13"/>
      <c r="AC166" s="13">
        <v>0.34</v>
      </c>
      <c r="AD166" s="14">
        <v>0.2</v>
      </c>
      <c r="AE166" s="25">
        <f>Q166/$BF$5</f>
        <v>0.74626865671641784</v>
      </c>
      <c r="AF166" s="26">
        <f>(R166-$BF$6)/$BF$8</f>
        <v>0.49934123847167328</v>
      </c>
      <c r="AG166" s="25">
        <f>(S166-$BF$9)/$BF$11</f>
        <v>0.44615384615384618</v>
      </c>
      <c r="AH166" s="26">
        <v>0.39318885448916407</v>
      </c>
      <c r="AI166" s="26">
        <f>SUM(AE166:AH166)</f>
        <v>2.0849525958311013</v>
      </c>
      <c r="AJ166" s="26">
        <f>10*(AI166-$BF$21)/$BF$23</f>
        <v>7.5072161937128374</v>
      </c>
      <c r="AK166" s="27">
        <f>$BF$31+AJ166*$BF$32</f>
        <v>90.028864774851343</v>
      </c>
      <c r="AL166" s="37">
        <f>SUM(AC166:AD166)</f>
        <v>0.54</v>
      </c>
      <c r="AM166" s="38">
        <f>10*AL166/$BI$5</f>
        <v>2.4000000000000004</v>
      </c>
      <c r="AN166" s="39">
        <f>$BI$6+AM166*$BI$7</f>
        <v>62</v>
      </c>
      <c r="AO166" s="49">
        <f>O166/$BL$5</f>
        <v>0.87878787878787867</v>
      </c>
      <c r="AP166" s="50">
        <f>X166/$BL$6</f>
        <v>0.77419354838709675</v>
      </c>
      <c r="AQ166" s="50">
        <f>AA166/$BL$7</f>
        <v>0.92857142857142849</v>
      </c>
      <c r="AR166" s="50">
        <f>N166/$BL$8</f>
        <v>0.79746835443037967</v>
      </c>
      <c r="AS166" s="50">
        <f>AL166</f>
        <v>0.54</v>
      </c>
      <c r="AT166" s="50">
        <f>SUM(AO166:AQ166)</f>
        <v>2.5815528557464038</v>
      </c>
      <c r="AU166" s="50">
        <f>10*(AT166-$BL$15)/$BL$17</f>
        <v>7.8746078612290056</v>
      </c>
      <c r="AV166" s="51">
        <f>$BL$24+AU166*$BL$25</f>
        <v>92.561127514301518</v>
      </c>
      <c r="AW166" s="62">
        <f>AK166*$BO$6</f>
        <v>87.327998831605797</v>
      </c>
      <c r="AX166" s="62">
        <f>AN166*$BO$6</f>
        <v>60.14</v>
      </c>
      <c r="AY166" s="63">
        <f>AV166*$BO$6</f>
        <v>89.784293688872467</v>
      </c>
    </row>
    <row r="167" spans="1:51" x14ac:dyDescent="0.25">
      <c r="A167" s="6" t="s">
        <v>33</v>
      </c>
      <c r="B167" s="7" t="s">
        <v>262</v>
      </c>
      <c r="C167" s="7" t="s">
        <v>251</v>
      </c>
      <c r="D167" s="7" t="s">
        <v>30</v>
      </c>
      <c r="E167" s="7" t="s">
        <v>34</v>
      </c>
      <c r="F167" s="8" t="s">
        <v>35</v>
      </c>
      <c r="G167" s="15">
        <v>18</v>
      </c>
      <c r="H167" s="16">
        <v>0.44</v>
      </c>
      <c r="I167" s="16">
        <v>0.56000000000000005</v>
      </c>
      <c r="J167" s="16">
        <v>70</v>
      </c>
      <c r="K167" s="16">
        <v>54</v>
      </c>
      <c r="L167" s="16">
        <v>110</v>
      </c>
      <c r="M167" s="16">
        <v>3.3</v>
      </c>
      <c r="N167" s="16">
        <v>0.72</v>
      </c>
      <c r="O167" s="16">
        <v>0.28000000000000003</v>
      </c>
      <c r="P167" s="16">
        <v>0.21</v>
      </c>
      <c r="Q167" s="16">
        <v>0.44</v>
      </c>
      <c r="R167" s="16">
        <v>269</v>
      </c>
      <c r="S167" s="16">
        <v>339</v>
      </c>
      <c r="T167" s="16">
        <v>8.1999999999999993</v>
      </c>
      <c r="U167" s="16">
        <v>6.3</v>
      </c>
      <c r="V167" s="16">
        <v>0.18</v>
      </c>
      <c r="W167" s="16">
        <v>420</v>
      </c>
      <c r="X167" s="16">
        <v>0.22</v>
      </c>
      <c r="Y167" s="16"/>
      <c r="Z167" s="16">
        <v>224</v>
      </c>
      <c r="AA167" s="16">
        <v>0.2</v>
      </c>
      <c r="AB167" s="16"/>
      <c r="AC167" s="16">
        <v>0.44</v>
      </c>
      <c r="AD167" s="17">
        <v>0.28000000000000003</v>
      </c>
      <c r="AE167" s="25">
        <f>Q167/$BF$5</f>
        <v>0.65671641791044777</v>
      </c>
      <c r="AF167" s="26">
        <f>(R167-$BF$6)/$BF$8</f>
        <v>0.87483530961791833</v>
      </c>
      <c r="AG167" s="28">
        <f>(S167-$BF$9)/$BF$11</f>
        <v>0.96794871794871795</v>
      </c>
      <c r="AH167" s="29">
        <v>0.65634674922600622</v>
      </c>
      <c r="AI167" s="29">
        <f>SUM(AE167:AH167)</f>
        <v>3.1558471947030902</v>
      </c>
      <c r="AJ167" s="29">
        <f>10*(AI167-$BF$18)/$BF$20</f>
        <v>10</v>
      </c>
      <c r="AK167" s="30">
        <f>$BF$31+AJ167*$BF$32</f>
        <v>100</v>
      </c>
      <c r="AL167" s="40">
        <f>SUM(AC167:AD167)</f>
        <v>0.72</v>
      </c>
      <c r="AM167" s="41">
        <f>10*AL167/$BI$5</f>
        <v>3.1999999999999997</v>
      </c>
      <c r="AN167" s="42">
        <f>$BI$6+AM167*$BI$7</f>
        <v>66</v>
      </c>
      <c r="AO167" s="52">
        <f>O167/$BL$5</f>
        <v>0.84848484848484851</v>
      </c>
      <c r="AP167" s="53">
        <f>X167/$BL$6</f>
        <v>0.70967741935483875</v>
      </c>
      <c r="AQ167" s="53">
        <f>AA167/$BL$7</f>
        <v>0.7142857142857143</v>
      </c>
      <c r="AR167" s="53">
        <f>N167/$BL$8</f>
        <v>0.91139240506329111</v>
      </c>
      <c r="AS167" s="53">
        <f>AL167</f>
        <v>0.72</v>
      </c>
      <c r="AT167" s="53">
        <f>SUM(AO167:AQ167)</f>
        <v>2.2724479821254016</v>
      </c>
      <c r="AU167" s="53">
        <f>10*(AT167-$BL$12)/$BL$14</f>
        <v>8.9125807977297828</v>
      </c>
      <c r="AV167" s="54">
        <f>$BL$24+AU167*$BL$25</f>
        <v>96.194032792054244</v>
      </c>
      <c r="AW167" s="64">
        <f>AK167*$BO$6</f>
        <v>97</v>
      </c>
      <c r="AX167" s="64">
        <f>AN167*$BO$6</f>
        <v>64.02</v>
      </c>
      <c r="AY167" s="65">
        <f>AV167*$BO$6</f>
        <v>93.308211808292612</v>
      </c>
    </row>
  </sheetData>
  <autoFilter ref="A2:AY167" xr:uid="{00000000-0001-0000-0000-000000000000}">
    <sortState xmlns:xlrd2="http://schemas.microsoft.com/office/spreadsheetml/2017/richdata2" ref="A3:AY167">
      <sortCondition ref="C2:C167"/>
    </sortState>
  </autoFilter>
  <mergeCells count="10">
    <mergeCell ref="BN4:BO4"/>
    <mergeCell ref="BH4:BI4"/>
    <mergeCell ref="BK4:BL4"/>
    <mergeCell ref="BE4:BF4"/>
    <mergeCell ref="AW1:AY1"/>
    <mergeCell ref="A1:F1"/>
    <mergeCell ref="G1:AD1"/>
    <mergeCell ref="AE1:AK1"/>
    <mergeCell ref="AL1:AN1"/>
    <mergeCell ref="AO1:AV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start over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Nolan</cp:lastModifiedBy>
  <cp:lastPrinted>2021-11-09T20:27:32Z</cp:lastPrinted>
  <dcterms:created xsi:type="dcterms:W3CDTF">2021-11-08T03:27:51Z</dcterms:created>
  <dcterms:modified xsi:type="dcterms:W3CDTF">2021-11-10T01:14:23Z</dcterms:modified>
</cp:coreProperties>
</file>