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Liquid Hacks Workspace\"/>
    </mc:Choice>
  </mc:AlternateContent>
  <xr:revisionPtr revIDLastSave="0" documentId="13_ncr:1_{358B28BB-C682-4BCF-8028-C5E02E0F1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 over" sheetId="1" r:id="rId1"/>
  </sheets>
  <definedNames>
    <definedName name="_xlnm._FilterDatabase" localSheetId="0" hidden="1">'start over'!$A$2:$BJ$167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30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3" i="1"/>
  <c r="BT11" i="1"/>
  <c r="AL147" i="1"/>
  <c r="AS147" i="1" s="1"/>
  <c r="BQ13" i="1"/>
  <c r="BQ12" i="1"/>
  <c r="BQ10" i="1"/>
  <c r="BQ9" i="1"/>
  <c r="BQ7" i="1"/>
  <c r="BQ6" i="1"/>
  <c r="BQ5" i="1"/>
  <c r="AE129" i="1" s="1"/>
  <c r="BW25" i="1"/>
  <c r="BW8" i="1"/>
  <c r="BW5" i="1"/>
  <c r="BW6" i="1"/>
  <c r="BW7" i="1"/>
  <c r="BT7" i="1"/>
  <c r="AL135" i="1"/>
  <c r="AS135" i="1" s="1"/>
  <c r="AL9" i="1"/>
  <c r="AS9" i="1" s="1"/>
  <c r="AL18" i="1"/>
  <c r="AS18" i="1" s="1"/>
  <c r="AL153" i="1"/>
  <c r="AS153" i="1" s="1"/>
  <c r="AL64" i="1"/>
  <c r="AS64" i="1" s="1"/>
  <c r="AL70" i="1"/>
  <c r="AS70" i="1" s="1"/>
  <c r="AL129" i="1"/>
  <c r="AS129" i="1" s="1"/>
  <c r="AL88" i="1"/>
  <c r="AS88" i="1" s="1"/>
  <c r="AL81" i="1"/>
  <c r="AS81" i="1" s="1"/>
  <c r="AL44" i="1"/>
  <c r="AS44" i="1" s="1"/>
  <c r="AL29" i="1"/>
  <c r="AS29" i="1" s="1"/>
  <c r="AL26" i="1"/>
  <c r="AS26" i="1" s="1"/>
  <c r="AL42" i="1"/>
  <c r="AS42" i="1" s="1"/>
  <c r="AL72" i="1"/>
  <c r="AS72" i="1" s="1"/>
  <c r="AL166" i="1"/>
  <c r="AS166" i="1" s="1"/>
  <c r="AL152" i="1"/>
  <c r="AS152" i="1" s="1"/>
  <c r="AL121" i="1"/>
  <c r="AS121" i="1" s="1"/>
  <c r="AL8" i="1"/>
  <c r="AS8" i="1" s="1"/>
  <c r="AL60" i="1"/>
  <c r="AS60" i="1" s="1"/>
  <c r="AL116" i="1"/>
  <c r="AS116" i="1" s="1"/>
  <c r="AL65" i="1"/>
  <c r="AS65" i="1" s="1"/>
  <c r="AL69" i="1"/>
  <c r="AS69" i="1" s="1"/>
  <c r="AL84" i="1"/>
  <c r="AS84" i="1" s="1"/>
  <c r="AL157" i="1"/>
  <c r="AS157" i="1" s="1"/>
  <c r="AL24" i="1"/>
  <c r="AS24" i="1" s="1"/>
  <c r="AL117" i="1"/>
  <c r="AS117" i="1" s="1"/>
  <c r="AL25" i="1"/>
  <c r="AS25" i="1" s="1"/>
  <c r="AL66" i="1"/>
  <c r="AS66" i="1" s="1"/>
  <c r="AL95" i="1"/>
  <c r="AS95" i="1" s="1"/>
  <c r="AL4" i="1"/>
  <c r="AS4" i="1" s="1"/>
  <c r="AL144" i="1"/>
  <c r="AS144" i="1" s="1"/>
  <c r="AL80" i="1"/>
  <c r="AS80" i="1" s="1"/>
  <c r="AL58" i="1"/>
  <c r="AS58" i="1" s="1"/>
  <c r="AL140" i="1"/>
  <c r="AS140" i="1" s="1"/>
  <c r="AL120" i="1"/>
  <c r="AS120" i="1" s="1"/>
  <c r="AL23" i="1"/>
  <c r="AS23" i="1" s="1"/>
  <c r="AL10" i="1"/>
  <c r="AS10" i="1" s="1"/>
  <c r="AL134" i="1"/>
  <c r="AS134" i="1" s="1"/>
  <c r="AL37" i="1"/>
  <c r="AS37" i="1" s="1"/>
  <c r="AL148" i="1"/>
  <c r="AS148" i="1" s="1"/>
  <c r="AL86" i="1"/>
  <c r="AS86" i="1" s="1"/>
  <c r="AL146" i="1"/>
  <c r="AS146" i="1" s="1"/>
  <c r="AL50" i="1"/>
  <c r="AS50" i="1" s="1"/>
  <c r="AL128" i="1"/>
  <c r="AS128" i="1" s="1"/>
  <c r="AL100" i="1"/>
  <c r="AS100" i="1" s="1"/>
  <c r="AL143" i="1"/>
  <c r="AS143" i="1" s="1"/>
  <c r="AL97" i="1"/>
  <c r="AS97" i="1" s="1"/>
  <c r="AL5" i="1"/>
  <c r="AS5" i="1" s="1"/>
  <c r="AL130" i="1"/>
  <c r="AS130" i="1" s="1"/>
  <c r="AL154" i="1"/>
  <c r="AS154" i="1" s="1"/>
  <c r="AL41" i="1"/>
  <c r="AS41" i="1" s="1"/>
  <c r="AL162" i="1"/>
  <c r="AS162" i="1" s="1"/>
  <c r="AL83" i="1"/>
  <c r="AS83" i="1" s="1"/>
  <c r="AL151" i="1"/>
  <c r="AS151" i="1" s="1"/>
  <c r="AL51" i="1"/>
  <c r="AS51" i="1" s="1"/>
  <c r="AL76" i="1"/>
  <c r="AS76" i="1" s="1"/>
  <c r="AL73" i="1"/>
  <c r="AS73" i="1" s="1"/>
  <c r="AL31" i="1"/>
  <c r="AS31" i="1" s="1"/>
  <c r="AL52" i="1"/>
  <c r="AS52" i="1" s="1"/>
  <c r="AL141" i="1"/>
  <c r="AS141" i="1" s="1"/>
  <c r="AL17" i="1"/>
  <c r="AS17" i="1" s="1"/>
  <c r="AL126" i="1"/>
  <c r="AS126" i="1" s="1"/>
  <c r="AL30" i="1"/>
  <c r="AS30" i="1" s="1"/>
  <c r="AL43" i="1"/>
  <c r="AS43" i="1" s="1"/>
  <c r="AL13" i="1"/>
  <c r="AS13" i="1" s="1"/>
  <c r="AL110" i="1"/>
  <c r="AS110" i="1" s="1"/>
  <c r="AL34" i="1"/>
  <c r="AS34" i="1" s="1"/>
  <c r="AL32" i="1"/>
  <c r="AS32" i="1" s="1"/>
  <c r="AL61" i="1"/>
  <c r="AS61" i="1" s="1"/>
  <c r="AL96" i="1"/>
  <c r="AS96" i="1" s="1"/>
  <c r="AL124" i="1"/>
  <c r="AS124" i="1" s="1"/>
  <c r="AL145" i="1"/>
  <c r="AS145" i="1" s="1"/>
  <c r="AL103" i="1"/>
  <c r="AS103" i="1" s="1"/>
  <c r="AL27" i="1"/>
  <c r="AS27" i="1" s="1"/>
  <c r="AL21" i="1"/>
  <c r="AS21" i="1" s="1"/>
  <c r="AL98" i="1"/>
  <c r="AS98" i="1" s="1"/>
  <c r="AL15" i="1"/>
  <c r="AS15" i="1" s="1"/>
  <c r="AL112" i="1"/>
  <c r="AS112" i="1" s="1"/>
  <c r="AL67" i="1"/>
  <c r="AS67" i="1" s="1"/>
  <c r="AL75" i="1"/>
  <c r="AS75" i="1" s="1"/>
  <c r="AL48" i="1"/>
  <c r="AS48" i="1" s="1"/>
  <c r="AL94" i="1"/>
  <c r="AS94" i="1" s="1"/>
  <c r="AL87" i="1"/>
  <c r="AS87" i="1" s="1"/>
  <c r="AL133" i="1"/>
  <c r="AS133" i="1" s="1"/>
  <c r="AL107" i="1"/>
  <c r="AS107" i="1" s="1"/>
  <c r="AL149" i="1"/>
  <c r="AS149" i="1" s="1"/>
  <c r="AL108" i="1"/>
  <c r="AS108" i="1" s="1"/>
  <c r="AL55" i="1"/>
  <c r="AS55" i="1" s="1"/>
  <c r="AL19" i="1"/>
  <c r="AS19" i="1" s="1"/>
  <c r="AL62" i="1"/>
  <c r="AS62" i="1" s="1"/>
  <c r="AL142" i="1"/>
  <c r="AS142" i="1" s="1"/>
  <c r="AL136" i="1"/>
  <c r="AS136" i="1" s="1"/>
  <c r="AL163" i="1"/>
  <c r="AS163" i="1" s="1"/>
  <c r="AL160" i="1"/>
  <c r="AS160" i="1" s="1"/>
  <c r="AL101" i="1"/>
  <c r="AS101" i="1" s="1"/>
  <c r="AL92" i="1"/>
  <c r="AS92" i="1" s="1"/>
  <c r="AL115" i="1"/>
  <c r="AS115" i="1" s="1"/>
  <c r="AL35" i="1"/>
  <c r="AS35" i="1" s="1"/>
  <c r="AL150" i="1"/>
  <c r="AS150" i="1" s="1"/>
  <c r="AL104" i="1"/>
  <c r="AS104" i="1" s="1"/>
  <c r="AL68" i="1"/>
  <c r="AS68" i="1" s="1"/>
  <c r="AL119" i="1"/>
  <c r="AS119" i="1" s="1"/>
  <c r="AL16" i="1"/>
  <c r="AS16" i="1" s="1"/>
  <c r="AL74" i="1"/>
  <c r="AS74" i="1" s="1"/>
  <c r="AL159" i="1"/>
  <c r="AS159" i="1" s="1"/>
  <c r="AL156" i="1"/>
  <c r="AS156" i="1" s="1"/>
  <c r="AL7" i="1"/>
  <c r="AS7" i="1" s="1"/>
  <c r="AL33" i="1"/>
  <c r="AS33" i="1" s="1"/>
  <c r="AL40" i="1"/>
  <c r="AS40" i="1" s="1"/>
  <c r="AL85" i="1"/>
  <c r="AS85" i="1" s="1"/>
  <c r="AL155" i="1"/>
  <c r="AS155" i="1" s="1"/>
  <c r="AL82" i="1"/>
  <c r="AS82" i="1" s="1"/>
  <c r="AL6" i="1"/>
  <c r="AS6" i="1" s="1"/>
  <c r="AL127" i="1"/>
  <c r="AS127" i="1" s="1"/>
  <c r="AL38" i="1"/>
  <c r="AS38" i="1" s="1"/>
  <c r="AL125" i="1"/>
  <c r="AS125" i="1" s="1"/>
  <c r="AL109" i="1"/>
  <c r="AS109" i="1" s="1"/>
  <c r="AL78" i="1"/>
  <c r="AS78" i="1" s="1"/>
  <c r="AL139" i="1"/>
  <c r="AS139" i="1" s="1"/>
  <c r="AL11" i="1"/>
  <c r="AS11" i="1" s="1"/>
  <c r="AL54" i="1"/>
  <c r="AS54" i="1" s="1"/>
  <c r="AL102" i="1"/>
  <c r="AS102" i="1" s="1"/>
  <c r="AL161" i="1"/>
  <c r="AS161" i="1" s="1"/>
  <c r="AL56" i="1"/>
  <c r="AS56" i="1" s="1"/>
  <c r="AL131" i="1"/>
  <c r="AS131" i="1" s="1"/>
  <c r="AL99" i="1"/>
  <c r="AS99" i="1" s="1"/>
  <c r="AL49" i="1"/>
  <c r="AS49" i="1" s="1"/>
  <c r="AL122" i="1"/>
  <c r="AS122" i="1" s="1"/>
  <c r="AL71" i="1"/>
  <c r="AS71" i="1" s="1"/>
  <c r="AL89" i="1"/>
  <c r="AS89" i="1" s="1"/>
  <c r="AL158" i="1"/>
  <c r="AS158" i="1" s="1"/>
  <c r="AL53" i="1"/>
  <c r="AS53" i="1" s="1"/>
  <c r="AL39" i="1"/>
  <c r="AS39" i="1" s="1"/>
  <c r="AL106" i="1"/>
  <c r="AS106" i="1" s="1"/>
  <c r="AL167" i="1"/>
  <c r="AS167" i="1" s="1"/>
  <c r="AL79" i="1"/>
  <c r="AS79" i="1" s="1"/>
  <c r="AL114" i="1"/>
  <c r="AS114" i="1" s="1"/>
  <c r="AL123" i="1"/>
  <c r="AS123" i="1" s="1"/>
  <c r="AL137" i="1"/>
  <c r="AS137" i="1" s="1"/>
  <c r="AL138" i="1"/>
  <c r="AS138" i="1" s="1"/>
  <c r="AL47" i="1"/>
  <c r="AS47" i="1" s="1"/>
  <c r="AL12" i="1"/>
  <c r="AS12" i="1" s="1"/>
  <c r="AL111" i="1"/>
  <c r="AS111" i="1" s="1"/>
  <c r="AL113" i="1"/>
  <c r="AS113" i="1" s="1"/>
  <c r="AL91" i="1"/>
  <c r="AS91" i="1" s="1"/>
  <c r="AL46" i="1"/>
  <c r="AS46" i="1" s="1"/>
  <c r="AL22" i="1"/>
  <c r="AS22" i="1" s="1"/>
  <c r="AL36" i="1"/>
  <c r="AS36" i="1" s="1"/>
  <c r="AL105" i="1"/>
  <c r="AS105" i="1" s="1"/>
  <c r="AL3" i="1"/>
  <c r="AS3" i="1" s="1"/>
  <c r="AL132" i="1"/>
  <c r="AS132" i="1" s="1"/>
  <c r="AL14" i="1"/>
  <c r="AS14" i="1" s="1"/>
  <c r="AL118" i="1"/>
  <c r="AS118" i="1" s="1"/>
  <c r="AL164" i="1"/>
  <c r="AS164" i="1" s="1"/>
  <c r="AL165" i="1"/>
  <c r="AS165" i="1" s="1"/>
  <c r="AL45" i="1"/>
  <c r="AS45" i="1" s="1"/>
  <c r="AL28" i="1"/>
  <c r="AS28" i="1" s="1"/>
  <c r="AL90" i="1"/>
  <c r="AS90" i="1" s="1"/>
  <c r="AL57" i="1"/>
  <c r="AS57" i="1" s="1"/>
  <c r="AL63" i="1"/>
  <c r="AS63" i="1" s="1"/>
  <c r="AL20" i="1"/>
  <c r="AS20" i="1" s="1"/>
  <c r="AL93" i="1"/>
  <c r="AS93" i="1" s="1"/>
  <c r="AL77" i="1"/>
  <c r="AS77" i="1" s="1"/>
  <c r="AL59" i="1"/>
  <c r="AS59" i="1" s="1"/>
  <c r="BT21" i="1" l="1"/>
  <c r="BT15" i="1"/>
  <c r="BT24" i="1"/>
  <c r="BT18" i="1"/>
  <c r="BT27" i="1"/>
  <c r="BT14" i="1"/>
  <c r="BT17" i="1"/>
  <c r="BT20" i="1"/>
  <c r="BT23" i="1"/>
  <c r="BT26" i="1"/>
  <c r="AE142" i="1"/>
  <c r="AE138" i="1"/>
  <c r="AE158" i="1"/>
  <c r="AE21" i="1"/>
  <c r="AE19" i="1"/>
  <c r="AE87" i="1"/>
  <c r="AE75" i="1"/>
  <c r="AE34" i="1"/>
  <c r="AE135" i="1"/>
  <c r="AE76" i="1"/>
  <c r="AE98" i="1"/>
  <c r="AE77" i="1"/>
  <c r="AE161" i="1"/>
  <c r="AE61" i="1"/>
  <c r="AE118" i="1"/>
  <c r="AE134" i="1"/>
  <c r="AE43" i="1"/>
  <c r="AE137" i="1"/>
  <c r="AE89" i="1"/>
  <c r="AE126" i="1"/>
  <c r="AE123" i="1"/>
  <c r="AE155" i="1"/>
  <c r="AE83" i="1"/>
  <c r="AE165" i="1"/>
  <c r="AE54" i="1"/>
  <c r="AE50" i="1"/>
  <c r="AE122" i="1"/>
  <c r="AE78" i="1"/>
  <c r="AE120" i="1"/>
  <c r="AE11" i="1"/>
  <c r="AE38" i="1"/>
  <c r="AE58" i="1"/>
  <c r="AE82" i="1"/>
  <c r="AE115" i="1"/>
  <c r="AE25" i="1"/>
  <c r="AE91" i="1"/>
  <c r="AE121" i="1"/>
  <c r="AE60" i="1"/>
  <c r="AE159" i="1"/>
  <c r="AE33" i="1"/>
  <c r="AE29" i="1"/>
  <c r="BQ8" i="1"/>
  <c r="AF102" i="1" s="1"/>
  <c r="AE68" i="1"/>
  <c r="AE156" i="1"/>
  <c r="AE88" i="1"/>
  <c r="AE93" i="1"/>
  <c r="AE71" i="1"/>
  <c r="AE3" i="1"/>
  <c r="AE110" i="1"/>
  <c r="AE10" i="1"/>
  <c r="AE109" i="1"/>
  <c r="AE94" i="1"/>
  <c r="AE133" i="1"/>
  <c r="AE30" i="1"/>
  <c r="AE84" i="1"/>
  <c r="AE44" i="1"/>
  <c r="AE28" i="1"/>
  <c r="AE49" i="1"/>
  <c r="AE12" i="1"/>
  <c r="AE141" i="1"/>
  <c r="AE125" i="1"/>
  <c r="AE150" i="1"/>
  <c r="AE48" i="1"/>
  <c r="AE73" i="1"/>
  <c r="AE17" i="1"/>
  <c r="AE65" i="1"/>
  <c r="AE153" i="1"/>
  <c r="AE45" i="1"/>
  <c r="AE99" i="1"/>
  <c r="AE104" i="1"/>
  <c r="AE52" i="1"/>
  <c r="AE6" i="1"/>
  <c r="AE157" i="1"/>
  <c r="AE67" i="1"/>
  <c r="AE15" i="1"/>
  <c r="AE23" i="1"/>
  <c r="AE116" i="1"/>
  <c r="AE164" i="1"/>
  <c r="AE131" i="1"/>
  <c r="AE46" i="1"/>
  <c r="AE31" i="1"/>
  <c r="AE140" i="1"/>
  <c r="AE69" i="1"/>
  <c r="AE112" i="1"/>
  <c r="AE151" i="1"/>
  <c r="AE51" i="1"/>
  <c r="AE18" i="1"/>
  <c r="AE20" i="1"/>
  <c r="AE139" i="1"/>
  <c r="AE55" i="1"/>
  <c r="AE162" i="1"/>
  <c r="AE56" i="1"/>
  <c r="AE92" i="1"/>
  <c r="AE27" i="1"/>
  <c r="AE154" i="1"/>
  <c r="AE95" i="1"/>
  <c r="AE72" i="1"/>
  <c r="AE36" i="1"/>
  <c r="AE105" i="1"/>
  <c r="AE113" i="1"/>
  <c r="AE41" i="1"/>
  <c r="AE80" i="1"/>
  <c r="AE8" i="1"/>
  <c r="AE103" i="1"/>
  <c r="AE124" i="1"/>
  <c r="AE97" i="1"/>
  <c r="AE117" i="1"/>
  <c r="AE22" i="1"/>
  <c r="AE127" i="1"/>
  <c r="AE149" i="1"/>
  <c r="AE167" i="1"/>
  <c r="AE144" i="1"/>
  <c r="AE147" i="1"/>
  <c r="AE16" i="1"/>
  <c r="AE96" i="1"/>
  <c r="AE143" i="1"/>
  <c r="AE24" i="1"/>
  <c r="AE114" i="1"/>
  <c r="AE106" i="1"/>
  <c r="AE4" i="1"/>
  <c r="AE85" i="1"/>
  <c r="AE35" i="1"/>
  <c r="AE130" i="1"/>
  <c r="AE128" i="1"/>
  <c r="AE26" i="1"/>
  <c r="BQ11" i="1"/>
  <c r="AG55" i="1" s="1"/>
  <c r="AE90" i="1"/>
  <c r="AE40" i="1"/>
  <c r="AE79" i="1"/>
  <c r="AE5" i="1"/>
  <c r="AE7" i="1"/>
  <c r="AE62" i="1"/>
  <c r="AE101" i="1"/>
  <c r="AE81" i="1"/>
  <c r="AE86" i="1"/>
  <c r="AE9" i="1"/>
  <c r="AE63" i="1"/>
  <c r="AE14" i="1"/>
  <c r="AE145" i="1"/>
  <c r="AE102" i="1"/>
  <c r="AE74" i="1"/>
  <c r="AE108" i="1"/>
  <c r="AE160" i="1"/>
  <c r="AE100" i="1"/>
  <c r="AE148" i="1"/>
  <c r="AE152" i="1"/>
  <c r="BQ14" i="1"/>
  <c r="AE57" i="1"/>
  <c r="AE111" i="1"/>
  <c r="AE47" i="1"/>
  <c r="AE39" i="1"/>
  <c r="AE66" i="1"/>
  <c r="AE107" i="1"/>
  <c r="AE163" i="1"/>
  <c r="AE13" i="1"/>
  <c r="AE64" i="1"/>
  <c r="AE42" i="1"/>
  <c r="AE59" i="1"/>
  <c r="AE53" i="1"/>
  <c r="AE132" i="1"/>
  <c r="AE32" i="1"/>
  <c r="AE146" i="1"/>
  <c r="AE119" i="1"/>
  <c r="AE166" i="1"/>
  <c r="AE136" i="1"/>
  <c r="AE70" i="1"/>
  <c r="AE37" i="1"/>
  <c r="AR125" i="1"/>
  <c r="AT125" i="1" s="1"/>
  <c r="AR55" i="1"/>
  <c r="AR103" i="1"/>
  <c r="AT103" i="1" s="1"/>
  <c r="AR112" i="1"/>
  <c r="AR96" i="1"/>
  <c r="AR57" i="1"/>
  <c r="AR93" i="1"/>
  <c r="AR62" i="1"/>
  <c r="AR15" i="1"/>
  <c r="AR20" i="1"/>
  <c r="AR135" i="1"/>
  <c r="AR109" i="1"/>
  <c r="AR117" i="1"/>
  <c r="AR31" i="1"/>
  <c r="AR85" i="1"/>
  <c r="AT85" i="1" s="1"/>
  <c r="AR98" i="1"/>
  <c r="AR6" i="1"/>
  <c r="AR69" i="1"/>
  <c r="AT69" i="1" s="1"/>
  <c r="AR144" i="1"/>
  <c r="AR65" i="1"/>
  <c r="AR68" i="1"/>
  <c r="AR63" i="1"/>
  <c r="AR35" i="1"/>
  <c r="AR104" i="1"/>
  <c r="AR100" i="1"/>
  <c r="AR39" i="1"/>
  <c r="AR105" i="1"/>
  <c r="AR165" i="1"/>
  <c r="AR114" i="1"/>
  <c r="AR23" i="1"/>
  <c r="AR128" i="1"/>
  <c r="AR41" i="1"/>
  <c r="AT41" i="1" s="1"/>
  <c r="AR28" i="1"/>
  <c r="AT28" i="1" s="1"/>
  <c r="AR139" i="1"/>
  <c r="AR13" i="1"/>
  <c r="AR79" i="1"/>
  <c r="AR66" i="1"/>
  <c r="AR27" i="1"/>
  <c r="AR38" i="1"/>
  <c r="AT38" i="1" s="1"/>
  <c r="AR77" i="1"/>
  <c r="AR111" i="1"/>
  <c r="AR53" i="1"/>
  <c r="AR26" i="1"/>
  <c r="AR45" i="1"/>
  <c r="AT45" i="1" s="1"/>
  <c r="AR3" i="1"/>
  <c r="AR40" i="1"/>
  <c r="AT40" i="1" s="1"/>
  <c r="AR88" i="1"/>
  <c r="AR30" i="1"/>
  <c r="AR123" i="1"/>
  <c r="AR44" i="1"/>
  <c r="AR75" i="1"/>
  <c r="AR52" i="1"/>
  <c r="AR7" i="1"/>
  <c r="AT7" i="1" s="1"/>
  <c r="AR43" i="1"/>
  <c r="AR122" i="1"/>
  <c r="AR36" i="1"/>
  <c r="AR82" i="1"/>
  <c r="AR14" i="1"/>
  <c r="AR91" i="1"/>
  <c r="AR76" i="1"/>
  <c r="AR150" i="1"/>
  <c r="AR64" i="1"/>
  <c r="AT64" i="1" s="1"/>
  <c r="AR129" i="1"/>
  <c r="AR138" i="1"/>
  <c r="AR4" i="1"/>
  <c r="AR121" i="1"/>
  <c r="AR106" i="1"/>
  <c r="AR10" i="1"/>
  <c r="AT10" i="1" s="1"/>
  <c r="AR160" i="1"/>
  <c r="AR118" i="1"/>
  <c r="AR113" i="1"/>
  <c r="AR127" i="1"/>
  <c r="AR134" i="1"/>
  <c r="AR74" i="1"/>
  <c r="AR92" i="1"/>
  <c r="AR97" i="1"/>
  <c r="AT97" i="1" s="1"/>
  <c r="AR18" i="1"/>
  <c r="AR21" i="1"/>
  <c r="AR24" i="1"/>
  <c r="AR161" i="1"/>
  <c r="AR37" i="1"/>
  <c r="AR51" i="1"/>
  <c r="AR71" i="1"/>
  <c r="AR50" i="1"/>
  <c r="AR11" i="1"/>
  <c r="AR146" i="1"/>
  <c r="AR99" i="1"/>
  <c r="AR83" i="1"/>
  <c r="AT83" i="1" s="1"/>
  <c r="AR60" i="1"/>
  <c r="AT60" i="1" s="1"/>
  <c r="AR90" i="1"/>
  <c r="AR108" i="1"/>
  <c r="AT108" i="1" s="1"/>
  <c r="AR80" i="1"/>
  <c r="AR143" i="1"/>
  <c r="AR5" i="1"/>
  <c r="AR131" i="1"/>
  <c r="AR59" i="1"/>
  <c r="AR94" i="1"/>
  <c r="AT94" i="1" s="1"/>
  <c r="AR163" i="1"/>
  <c r="AR16" i="1"/>
  <c r="AT16" i="1" s="1"/>
  <c r="AR137" i="1"/>
  <c r="AT137" i="1" s="1"/>
  <c r="AR133" i="1"/>
  <c r="AR110" i="1"/>
  <c r="AR84" i="1"/>
  <c r="AT84" i="1" s="1"/>
  <c r="AR81" i="1"/>
  <c r="AR142" i="1"/>
  <c r="AR162" i="1"/>
  <c r="AR46" i="1"/>
  <c r="AR145" i="1"/>
  <c r="AT145" i="1" s="1"/>
  <c r="AR73" i="1"/>
  <c r="AR70" i="1"/>
  <c r="AR141" i="1"/>
  <c r="AR115" i="1"/>
  <c r="AR159" i="1"/>
  <c r="AR130" i="1"/>
  <c r="AR136" i="1"/>
  <c r="AR56" i="1"/>
  <c r="AR12" i="1"/>
  <c r="AR61" i="1"/>
  <c r="AR72" i="1"/>
  <c r="AR140" i="1"/>
  <c r="AR167" i="1"/>
  <c r="AT167" i="1" s="1"/>
  <c r="AR86" i="1"/>
  <c r="AT86" i="1" s="1"/>
  <c r="AR101" i="1"/>
  <c r="AT101" i="1" s="1"/>
  <c r="AR67" i="1"/>
  <c r="AT67" i="1" s="1"/>
  <c r="AR164" i="1"/>
  <c r="AR148" i="1"/>
  <c r="AR149" i="1"/>
  <c r="AR120" i="1"/>
  <c r="AR32" i="1"/>
  <c r="AT32" i="1" s="1"/>
  <c r="AR9" i="1"/>
  <c r="AR33" i="1"/>
  <c r="AR22" i="1"/>
  <c r="AR47" i="1"/>
  <c r="AT47" i="1" s="1"/>
  <c r="AR119" i="1"/>
  <c r="AR124" i="1"/>
  <c r="AR8" i="1"/>
  <c r="AR147" i="1"/>
  <c r="AR78" i="1"/>
  <c r="AR152" i="1"/>
  <c r="AR87" i="1"/>
  <c r="AR116" i="1"/>
  <c r="AR19" i="1"/>
  <c r="AR158" i="1"/>
  <c r="AR156" i="1"/>
  <c r="AT156" i="1" s="1"/>
  <c r="AR107" i="1"/>
  <c r="AR153" i="1"/>
  <c r="AR49" i="1"/>
  <c r="AR58" i="1"/>
  <c r="AR25" i="1"/>
  <c r="AR154" i="1"/>
  <c r="AT154" i="1" s="1"/>
  <c r="AR151" i="1"/>
  <c r="AT151" i="1" s="1"/>
  <c r="AR102" i="1"/>
  <c r="AT102" i="1" s="1"/>
  <c r="AR34" i="1"/>
  <c r="AR157" i="1"/>
  <c r="AT157" i="1" s="1"/>
  <c r="AR17" i="1"/>
  <c r="AT17" i="1" s="1"/>
  <c r="AR126" i="1"/>
  <c r="AR29" i="1"/>
  <c r="AR42" i="1"/>
  <c r="AR48" i="1"/>
  <c r="AR155" i="1"/>
  <c r="AR95" i="1"/>
  <c r="AR54" i="1"/>
  <c r="AR89" i="1"/>
  <c r="AR166" i="1"/>
  <c r="AR132" i="1"/>
  <c r="AO101" i="1"/>
  <c r="AO125" i="1"/>
  <c r="AO163" i="1"/>
  <c r="AO95" i="1"/>
  <c r="AO59" i="1"/>
  <c r="AO44" i="1"/>
  <c r="AO65" i="1"/>
  <c r="AO122" i="1"/>
  <c r="AO109" i="1"/>
  <c r="AO161" i="1"/>
  <c r="AO16" i="1"/>
  <c r="AO127" i="1"/>
  <c r="AO39" i="1"/>
  <c r="AO166" i="1"/>
  <c r="AO53" i="1"/>
  <c r="AO132" i="1"/>
  <c r="AO93" i="1"/>
  <c r="AO138" i="1"/>
  <c r="AO154" i="1"/>
  <c r="AO34" i="1"/>
  <c r="AO57" i="1"/>
  <c r="AO21" i="1"/>
  <c r="AO150" i="1"/>
  <c r="AO3" i="1"/>
  <c r="AO36" i="1"/>
  <c r="AO14" i="1"/>
  <c r="AO74" i="1"/>
  <c r="AO106" i="1"/>
  <c r="AO82" i="1"/>
  <c r="AO141" i="1"/>
  <c r="AO20" i="1"/>
  <c r="AO51" i="1"/>
  <c r="AO75" i="1"/>
  <c r="AO151" i="1"/>
  <c r="AO149" i="1"/>
  <c r="AO144" i="1"/>
  <c r="AO140" i="1"/>
  <c r="AO162" i="1"/>
  <c r="AO124" i="1"/>
  <c r="AO157" i="1"/>
  <c r="AO25" i="1"/>
  <c r="AO84" i="1"/>
  <c r="AO89" i="1"/>
  <c r="AO10" i="1"/>
  <c r="AO117" i="1"/>
  <c r="AO92" i="1"/>
  <c r="AO11" i="1"/>
  <c r="AO86" i="1"/>
  <c r="AO113" i="1"/>
  <c r="AO24" i="1"/>
  <c r="AO133" i="1"/>
  <c r="AO135" i="1"/>
  <c r="AO87" i="1"/>
  <c r="AO7" i="1"/>
  <c r="AO126" i="1"/>
  <c r="AO38" i="1"/>
  <c r="AO45" i="1"/>
  <c r="AO96" i="1"/>
  <c r="AO22" i="1"/>
  <c r="AO15" i="1"/>
  <c r="AO70" i="1"/>
  <c r="AO30" i="1"/>
  <c r="AO41" i="1"/>
  <c r="AO9" i="1"/>
  <c r="AO40" i="1"/>
  <c r="AO160" i="1"/>
  <c r="AO12" i="1"/>
  <c r="AO102" i="1"/>
  <c r="AO119" i="1"/>
  <c r="AO118" i="1"/>
  <c r="AO136" i="1"/>
  <c r="AO115" i="1"/>
  <c r="AO33" i="1"/>
  <c r="AO78" i="1"/>
  <c r="AO58" i="1"/>
  <c r="AO91" i="1"/>
  <c r="AO47" i="1"/>
  <c r="AO28" i="1"/>
  <c r="AO98" i="1"/>
  <c r="AO153" i="1"/>
  <c r="AO142" i="1"/>
  <c r="AO71" i="1"/>
  <c r="AO111" i="1"/>
  <c r="AO66" i="1"/>
  <c r="AO63" i="1"/>
  <c r="AO35" i="1"/>
  <c r="AO49" i="1"/>
  <c r="AO108" i="1"/>
  <c r="AO69" i="1"/>
  <c r="AO27" i="1"/>
  <c r="AO100" i="1"/>
  <c r="AO128" i="1"/>
  <c r="AO99" i="1"/>
  <c r="AO52" i="1"/>
  <c r="AO131" i="1"/>
  <c r="AO13" i="1"/>
  <c r="AO165" i="1"/>
  <c r="AO139" i="1"/>
  <c r="AO85" i="1"/>
  <c r="AO64" i="1"/>
  <c r="AO155" i="1"/>
  <c r="AO5" i="1"/>
  <c r="AO79" i="1"/>
  <c r="AO55" i="1"/>
  <c r="AO88" i="1"/>
  <c r="AO43" i="1"/>
  <c r="AO129" i="1"/>
  <c r="AO167" i="1"/>
  <c r="AO134" i="1"/>
  <c r="AO103" i="1"/>
  <c r="AO112" i="1"/>
  <c r="AO23" i="1"/>
  <c r="AO148" i="1"/>
  <c r="AO62" i="1"/>
  <c r="AO29" i="1"/>
  <c r="AO8" i="1"/>
  <c r="AO110" i="1"/>
  <c r="AO37" i="1"/>
  <c r="AO121" i="1"/>
  <c r="AO97" i="1"/>
  <c r="AO56" i="1"/>
  <c r="AO145" i="1"/>
  <c r="AO120" i="1"/>
  <c r="AO83" i="1"/>
  <c r="AO31" i="1"/>
  <c r="AO48" i="1"/>
  <c r="AO54" i="1"/>
  <c r="AO76" i="1"/>
  <c r="AO18" i="1"/>
  <c r="AO137" i="1"/>
  <c r="AO50" i="1"/>
  <c r="AO164" i="1"/>
  <c r="AO68" i="1"/>
  <c r="AO94" i="1"/>
  <c r="AO26" i="1"/>
  <c r="AO123" i="1"/>
  <c r="AO67" i="1"/>
  <c r="AO72" i="1"/>
  <c r="AO105" i="1"/>
  <c r="AO73" i="1"/>
  <c r="AO156" i="1"/>
  <c r="AO19" i="1"/>
  <c r="AO17" i="1"/>
  <c r="AO32" i="1"/>
  <c r="AO114" i="1"/>
  <c r="AO158" i="1"/>
  <c r="AO80" i="1"/>
  <c r="AO143" i="1"/>
  <c r="AO4" i="1"/>
  <c r="AO81" i="1"/>
  <c r="AO6" i="1"/>
  <c r="AO116" i="1"/>
  <c r="AO46" i="1"/>
  <c r="AO146" i="1"/>
  <c r="AO61" i="1"/>
  <c r="AO147" i="1"/>
  <c r="AO159" i="1"/>
  <c r="AO77" i="1"/>
  <c r="AO60" i="1"/>
  <c r="AO107" i="1"/>
  <c r="AO104" i="1"/>
  <c r="AO152" i="1"/>
  <c r="AO90" i="1"/>
  <c r="AO42" i="1"/>
  <c r="AQ24" i="1"/>
  <c r="AQ38" i="1"/>
  <c r="AQ154" i="1"/>
  <c r="AQ45" i="1"/>
  <c r="AQ67" i="1"/>
  <c r="AQ47" i="1"/>
  <c r="AQ28" i="1"/>
  <c r="AQ108" i="1"/>
  <c r="AQ69" i="1"/>
  <c r="AQ85" i="1"/>
  <c r="AQ64" i="1"/>
  <c r="AQ86" i="1"/>
  <c r="AQ41" i="1"/>
  <c r="AQ167" i="1"/>
  <c r="AQ102" i="1"/>
  <c r="AQ60" i="1"/>
  <c r="AQ125" i="1"/>
  <c r="AQ151" i="1"/>
  <c r="AQ84" i="1"/>
  <c r="AQ40" i="1"/>
  <c r="AQ137" i="1"/>
  <c r="AQ10" i="1"/>
  <c r="AQ17" i="1"/>
  <c r="AQ32" i="1"/>
  <c r="AQ103" i="1"/>
  <c r="AQ101" i="1"/>
  <c r="AQ97" i="1"/>
  <c r="AQ94" i="1"/>
  <c r="AQ145" i="1"/>
  <c r="AQ7" i="1"/>
  <c r="AQ156" i="1"/>
  <c r="AQ83" i="1"/>
  <c r="AQ157" i="1"/>
  <c r="AQ16" i="1"/>
  <c r="AP116" i="1"/>
  <c r="AP16" i="1"/>
  <c r="AP10" i="1"/>
  <c r="AP38" i="1"/>
  <c r="AP45" i="1"/>
  <c r="AP167" i="1"/>
  <c r="AP154" i="1"/>
  <c r="AP67" i="1"/>
  <c r="AP47" i="1"/>
  <c r="AP28" i="1"/>
  <c r="AP40" i="1"/>
  <c r="AP97" i="1"/>
  <c r="AP145" i="1"/>
  <c r="AP157" i="1"/>
  <c r="AP125" i="1"/>
  <c r="AP108" i="1"/>
  <c r="AP69" i="1"/>
  <c r="AP85" i="1"/>
  <c r="AP64" i="1"/>
  <c r="AP86" i="1"/>
  <c r="AP41" i="1"/>
  <c r="AP17" i="1"/>
  <c r="AP156" i="1"/>
  <c r="AP102" i="1"/>
  <c r="AP32" i="1"/>
  <c r="AP94" i="1"/>
  <c r="AP60" i="1"/>
  <c r="AP101" i="1"/>
  <c r="AP83" i="1"/>
  <c r="AP137" i="1"/>
  <c r="AP103" i="1"/>
  <c r="AP151" i="1"/>
  <c r="AP7" i="1"/>
  <c r="AP84" i="1"/>
  <c r="AP15" i="1"/>
  <c r="AP90" i="1"/>
  <c r="AQ30" i="1"/>
  <c r="AQ58" i="1"/>
  <c r="AP12" i="1"/>
  <c r="AQ121" i="1"/>
  <c r="AQ135" i="1"/>
  <c r="AQ23" i="1"/>
  <c r="AQ110" i="1"/>
  <c r="AQ68" i="1"/>
  <c r="AQ122" i="1"/>
  <c r="AQ14" i="1"/>
  <c r="AQ18" i="1"/>
  <c r="AQ100" i="1"/>
  <c r="AQ162" i="1"/>
  <c r="AQ115" i="1"/>
  <c r="AQ159" i="1"/>
  <c r="AQ90" i="1"/>
  <c r="AQ87" i="1"/>
  <c r="AQ63" i="1"/>
  <c r="AQ117" i="1"/>
  <c r="AQ106" i="1"/>
  <c r="AQ59" i="1"/>
  <c r="AQ53" i="1"/>
  <c r="AQ164" i="1"/>
  <c r="AQ133" i="1"/>
  <c r="AQ138" i="1"/>
  <c r="AQ65" i="1"/>
  <c r="AQ140" i="1"/>
  <c r="AQ31" i="1"/>
  <c r="AQ75" i="1"/>
  <c r="AQ139" i="1"/>
  <c r="AQ93" i="1"/>
  <c r="AQ120" i="1"/>
  <c r="AQ43" i="1"/>
  <c r="AQ109" i="1"/>
  <c r="AQ113" i="1"/>
  <c r="AQ111" i="1"/>
  <c r="AQ148" i="1"/>
  <c r="AQ163" i="1"/>
  <c r="AQ166" i="1"/>
  <c r="AQ73" i="1"/>
  <c r="AQ141" i="1"/>
  <c r="AQ149" i="1"/>
  <c r="AQ158" i="1"/>
  <c r="AQ46" i="1"/>
  <c r="AQ105" i="1"/>
  <c r="AQ61" i="1"/>
  <c r="AQ54" i="1"/>
  <c r="AQ95" i="1"/>
  <c r="AQ48" i="1"/>
  <c r="AQ55" i="1"/>
  <c r="AQ131" i="1"/>
  <c r="AQ50" i="1"/>
  <c r="AQ8" i="1"/>
  <c r="AQ107" i="1"/>
  <c r="AQ155" i="1"/>
  <c r="AQ124" i="1"/>
  <c r="AQ34" i="1"/>
  <c r="AQ6" i="1"/>
  <c r="AQ49" i="1"/>
  <c r="AQ152" i="1"/>
  <c r="AQ9" i="1"/>
  <c r="AQ36" i="1"/>
  <c r="AQ29" i="1"/>
  <c r="AQ96" i="1"/>
  <c r="AQ132" i="1"/>
  <c r="AQ146" i="1"/>
  <c r="AQ56" i="1"/>
  <c r="AQ165" i="1"/>
  <c r="AQ98" i="1"/>
  <c r="AQ79" i="1"/>
  <c r="AQ82" i="1"/>
  <c r="AQ57" i="1"/>
  <c r="AQ112" i="1"/>
  <c r="AQ147" i="1"/>
  <c r="AQ130" i="1"/>
  <c r="AQ72" i="1"/>
  <c r="AP152" i="1"/>
  <c r="AP155" i="1"/>
  <c r="AP107" i="1"/>
  <c r="AP146" i="1"/>
  <c r="AP8" i="1"/>
  <c r="AP92" i="1"/>
  <c r="AP66" i="1"/>
  <c r="AP14" i="1"/>
  <c r="AP128" i="1"/>
  <c r="AP165" i="1"/>
  <c r="AP49" i="1"/>
  <c r="AP56" i="1"/>
  <c r="AP132" i="1"/>
  <c r="AP35" i="1"/>
  <c r="AP29" i="1"/>
  <c r="AP22" i="1"/>
  <c r="AP44" i="1"/>
  <c r="AP131" i="1"/>
  <c r="AP55" i="1"/>
  <c r="AP48" i="1"/>
  <c r="AP95" i="1"/>
  <c r="AP78" i="1"/>
  <c r="AP61" i="1"/>
  <c r="AP77" i="1"/>
  <c r="AP105" i="1"/>
  <c r="AP46" i="1"/>
  <c r="AP11" i="1"/>
  <c r="AP52" i="1"/>
  <c r="AP163" i="1"/>
  <c r="AP111" i="1"/>
  <c r="AP113" i="1"/>
  <c r="AP136" i="1"/>
  <c r="AP43" i="1"/>
  <c r="AP20" i="1"/>
  <c r="AP139" i="1"/>
  <c r="AP75" i="1"/>
  <c r="AP31" i="1"/>
  <c r="AP140" i="1"/>
  <c r="AP65" i="1"/>
  <c r="AP147" i="1"/>
  <c r="AP126" i="1"/>
  <c r="AP58" i="1"/>
  <c r="AP82" i="1"/>
  <c r="AP112" i="1"/>
  <c r="AP130" i="1"/>
  <c r="AP72" i="1"/>
  <c r="AP59" i="1"/>
  <c r="AP138" i="1"/>
  <c r="AP133" i="1"/>
  <c r="AP119" i="1"/>
  <c r="AP76" i="1"/>
  <c r="AP80" i="1"/>
  <c r="AP70" i="1"/>
  <c r="AP114" i="1"/>
  <c r="AP27" i="1"/>
  <c r="AP4" i="1"/>
  <c r="AP106" i="1"/>
  <c r="AP117" i="1"/>
  <c r="AP39" i="1"/>
  <c r="AP3" i="1"/>
  <c r="AQ78" i="1"/>
  <c r="AP33" i="1"/>
  <c r="AQ15" i="1"/>
  <c r="AP13" i="1"/>
  <c r="AP25" i="1"/>
  <c r="AQ20" i="1"/>
  <c r="AP118" i="1"/>
  <c r="AQ114" i="1"/>
  <c r="AP99" i="1"/>
  <c r="AP142" i="1"/>
  <c r="AQ92" i="1"/>
  <c r="AP134" i="1"/>
  <c r="AQ66" i="1"/>
  <c r="AP121" i="1"/>
  <c r="AO130" i="1"/>
  <c r="AP63" i="1"/>
  <c r="AQ39" i="1"/>
  <c r="AP109" i="1"/>
  <c r="AQ136" i="1"/>
  <c r="AP98" i="1"/>
  <c r="AP148" i="1"/>
  <c r="AQ44" i="1"/>
  <c r="AP79" i="1"/>
  <c r="AP68" i="1"/>
  <c r="AQ119" i="1"/>
  <c r="AP110" i="1"/>
  <c r="AQ76" i="1"/>
  <c r="AQ80" i="1"/>
  <c r="AP23" i="1"/>
  <c r="AQ26" i="1"/>
  <c r="AP18" i="1"/>
  <c r="AP26" i="1"/>
  <c r="AP30" i="1"/>
  <c r="AQ37" i="1"/>
  <c r="AP24" i="1"/>
  <c r="AP36" i="1"/>
  <c r="AQ71" i="1"/>
  <c r="AP158" i="1"/>
  <c r="AQ104" i="1"/>
  <c r="AP149" i="1"/>
  <c r="AQ62" i="1"/>
  <c r="AP141" i="1"/>
  <c r="AQ5" i="1"/>
  <c r="AP73" i="1"/>
  <c r="AP166" i="1"/>
  <c r="AQ153" i="1"/>
  <c r="AP57" i="1"/>
  <c r="AQ89" i="1"/>
  <c r="AQ19" i="1"/>
  <c r="AP124" i="1"/>
  <c r="AQ143" i="1"/>
  <c r="AP37" i="1"/>
  <c r="AQ88" i="1"/>
  <c r="AQ123" i="1"/>
  <c r="AP71" i="1"/>
  <c r="AQ161" i="1"/>
  <c r="AP104" i="1"/>
  <c r="AQ150" i="1"/>
  <c r="AP62" i="1"/>
  <c r="AQ21" i="1"/>
  <c r="AP5" i="1"/>
  <c r="AQ144" i="1"/>
  <c r="AQ81" i="1"/>
  <c r="AP153" i="1"/>
  <c r="AP89" i="1"/>
  <c r="AQ35" i="1"/>
  <c r="AP19" i="1"/>
  <c r="AQ126" i="1"/>
  <c r="AP143" i="1"/>
  <c r="AP88" i="1"/>
  <c r="AQ22" i="1"/>
  <c r="AP123" i="1"/>
  <c r="AQ11" i="1"/>
  <c r="AP161" i="1"/>
  <c r="AP150" i="1"/>
  <c r="AQ52" i="1"/>
  <c r="AP21" i="1"/>
  <c r="AP144" i="1"/>
  <c r="AP81" i="1"/>
  <c r="AP96" i="1"/>
  <c r="AQ128" i="1"/>
  <c r="AP120" i="1"/>
  <c r="AQ77" i="1"/>
  <c r="AP164" i="1"/>
  <c r="AQ12" i="1"/>
  <c r="AP122" i="1"/>
  <c r="AP6" i="1"/>
  <c r="AQ27" i="1"/>
  <c r="AP34" i="1"/>
  <c r="AQ4" i="1"/>
  <c r="AQ70" i="1"/>
  <c r="AP9" i="1"/>
  <c r="AQ129" i="1"/>
  <c r="AP135" i="1"/>
  <c r="AP54" i="1"/>
  <c r="AQ160" i="1"/>
  <c r="AP87" i="1"/>
  <c r="AQ51" i="1"/>
  <c r="AP50" i="1"/>
  <c r="AQ42" i="1"/>
  <c r="AP93" i="1"/>
  <c r="AQ91" i="1"/>
  <c r="AP53" i="1"/>
  <c r="AQ127" i="1"/>
  <c r="AP159" i="1"/>
  <c r="AQ74" i="1"/>
  <c r="AP115" i="1"/>
  <c r="AP162" i="1"/>
  <c r="AP100" i="1"/>
  <c r="AQ116" i="1"/>
  <c r="AP129" i="1"/>
  <c r="AQ3" i="1"/>
  <c r="AQ33" i="1"/>
  <c r="AP160" i="1"/>
  <c r="AQ13" i="1"/>
  <c r="AP51" i="1"/>
  <c r="AQ25" i="1"/>
  <c r="AP42" i="1"/>
  <c r="AQ118" i="1"/>
  <c r="AP91" i="1"/>
  <c r="AQ99" i="1"/>
  <c r="AP127" i="1"/>
  <c r="AQ142" i="1"/>
  <c r="AP74" i="1"/>
  <c r="AQ134" i="1"/>
  <c r="BT5" i="1"/>
  <c r="AM112" i="1" s="1"/>
  <c r="AN112" i="1" s="1"/>
  <c r="BC112" i="1" s="1"/>
  <c r="BT25" i="1" l="1"/>
  <c r="AZ77" i="1" s="1"/>
  <c r="BA77" i="1" s="1"/>
  <c r="BG77" i="1" s="1"/>
  <c r="BT19" i="1"/>
  <c r="AZ8" i="1" s="1"/>
  <c r="BA8" i="1" s="1"/>
  <c r="BG8" i="1" s="1"/>
  <c r="BT16" i="1"/>
  <c r="AZ49" i="1" s="1"/>
  <c r="BA49" i="1" s="1"/>
  <c r="BG49" i="1" s="1"/>
  <c r="BT22" i="1"/>
  <c r="AZ20" i="1" s="1"/>
  <c r="BA20" i="1" s="1"/>
  <c r="BG20" i="1" s="1"/>
  <c r="BT28" i="1"/>
  <c r="AZ167" i="1" s="1"/>
  <c r="BA167" i="1" s="1"/>
  <c r="BG167" i="1" s="1"/>
  <c r="AF144" i="1"/>
  <c r="AF93" i="1"/>
  <c r="AF72" i="1"/>
  <c r="AG150" i="1"/>
  <c r="AG24" i="1"/>
  <c r="AG116" i="1"/>
  <c r="AG15" i="1"/>
  <c r="AG18" i="1"/>
  <c r="AG6" i="1"/>
  <c r="AG69" i="1"/>
  <c r="AG21" i="1"/>
  <c r="AG131" i="1"/>
  <c r="AG155" i="1"/>
  <c r="AF11" i="1"/>
  <c r="AG11" i="1"/>
  <c r="AF101" i="1"/>
  <c r="AG93" i="1"/>
  <c r="AF142" i="1"/>
  <c r="AF58" i="1"/>
  <c r="AF95" i="1"/>
  <c r="AF15" i="1"/>
  <c r="AF149" i="1"/>
  <c r="AF92" i="1"/>
  <c r="AF157" i="1"/>
  <c r="AF70" i="1"/>
  <c r="AF7" i="1"/>
  <c r="AF75" i="1"/>
  <c r="AF35" i="1"/>
  <c r="AF127" i="1"/>
  <c r="AF6" i="1"/>
  <c r="AF5" i="1"/>
  <c r="AF4" i="1"/>
  <c r="AF90" i="1"/>
  <c r="AF106" i="1"/>
  <c r="AF120" i="1"/>
  <c r="AF71" i="1"/>
  <c r="AG76" i="1"/>
  <c r="AG67" i="1"/>
  <c r="AF14" i="1"/>
  <c r="AG142" i="1"/>
  <c r="AG157" i="1"/>
  <c r="AG153" i="1"/>
  <c r="AG118" i="1"/>
  <c r="AG51" i="1"/>
  <c r="AG45" i="1"/>
  <c r="AG65" i="1"/>
  <c r="AG36" i="1"/>
  <c r="AG151" i="1"/>
  <c r="AG73" i="1"/>
  <c r="AF57" i="1"/>
  <c r="AG112" i="1"/>
  <c r="AG48" i="1"/>
  <c r="AG137" i="1"/>
  <c r="AG152" i="1"/>
  <c r="AG140" i="1"/>
  <c r="AF137" i="1"/>
  <c r="AG125" i="1"/>
  <c r="AG127" i="1"/>
  <c r="AG148" i="1"/>
  <c r="AF43" i="1"/>
  <c r="AG31" i="1"/>
  <c r="AG12" i="1"/>
  <c r="AG88" i="1"/>
  <c r="AG74" i="1"/>
  <c r="AF110" i="1"/>
  <c r="AG46" i="1"/>
  <c r="AG126" i="1"/>
  <c r="AG102" i="1"/>
  <c r="AI102" i="1" s="1"/>
  <c r="AG87" i="1"/>
  <c r="AG86" i="1"/>
  <c r="AG83" i="1"/>
  <c r="AG164" i="1"/>
  <c r="AG22" i="1"/>
  <c r="AG156" i="1"/>
  <c r="AG29" i="1"/>
  <c r="AG37" i="1"/>
  <c r="AG79" i="1"/>
  <c r="AG98" i="1"/>
  <c r="AF54" i="1"/>
  <c r="AG135" i="1"/>
  <c r="AG38" i="1"/>
  <c r="AG120" i="1"/>
  <c r="AG136" i="1"/>
  <c r="AF88" i="1"/>
  <c r="AG89" i="1"/>
  <c r="AG43" i="1"/>
  <c r="AG166" i="1"/>
  <c r="AG115" i="1"/>
  <c r="AF91" i="1"/>
  <c r="AG23" i="1"/>
  <c r="AG71" i="1"/>
  <c r="AF155" i="1"/>
  <c r="AG53" i="1"/>
  <c r="AF62" i="1"/>
  <c r="AF161" i="1"/>
  <c r="AF85" i="1"/>
  <c r="AF167" i="1"/>
  <c r="AF76" i="1"/>
  <c r="AF67" i="1"/>
  <c r="AF3" i="1"/>
  <c r="AF29" i="1"/>
  <c r="AF136" i="1"/>
  <c r="AF79" i="1"/>
  <c r="AF123" i="1"/>
  <c r="AF114" i="1"/>
  <c r="AF22" i="1"/>
  <c r="AF154" i="1"/>
  <c r="AF118" i="1"/>
  <c r="AF59" i="1"/>
  <c r="AF52" i="1"/>
  <c r="AG100" i="1"/>
  <c r="AF126" i="1"/>
  <c r="AF19" i="1"/>
  <c r="AF129" i="1"/>
  <c r="AF49" i="1"/>
  <c r="AF166" i="1"/>
  <c r="AF63" i="1"/>
  <c r="AF53" i="1"/>
  <c r="AF103" i="1"/>
  <c r="AF8" i="1"/>
  <c r="AF28" i="1"/>
  <c r="AF37" i="1"/>
  <c r="AF145" i="1"/>
  <c r="AF40" i="1"/>
  <c r="AF82" i="1"/>
  <c r="AF27" i="1"/>
  <c r="AF18" i="1"/>
  <c r="AF104" i="1"/>
  <c r="AF87" i="1"/>
  <c r="AF33" i="1"/>
  <c r="AF74" i="1"/>
  <c r="AF160" i="1"/>
  <c r="AG141" i="1"/>
  <c r="AG158" i="1"/>
  <c r="AF56" i="1"/>
  <c r="AG19" i="1"/>
  <c r="AF151" i="1"/>
  <c r="AF45" i="1"/>
  <c r="AF153" i="1"/>
  <c r="AF38" i="1"/>
  <c r="AG54" i="1"/>
  <c r="AF134" i="1"/>
  <c r="AF42" i="1"/>
  <c r="AF100" i="1"/>
  <c r="AF105" i="1"/>
  <c r="AF51" i="1"/>
  <c r="AG68" i="1"/>
  <c r="AF162" i="1"/>
  <c r="AG33" i="1"/>
  <c r="AF112" i="1"/>
  <c r="AF65" i="1"/>
  <c r="AF89" i="1"/>
  <c r="AG123" i="1"/>
  <c r="AF138" i="1"/>
  <c r="AF64" i="1"/>
  <c r="AF148" i="1"/>
  <c r="AF113" i="1"/>
  <c r="AF78" i="1"/>
  <c r="AG52" i="1"/>
  <c r="AG49" i="1"/>
  <c r="AG122" i="1"/>
  <c r="AF55" i="1"/>
  <c r="AI55" i="1" s="1"/>
  <c r="AG138" i="1"/>
  <c r="AF69" i="1"/>
  <c r="AG42" i="1"/>
  <c r="AF17" i="1"/>
  <c r="AF158" i="1"/>
  <c r="AF44" i="1"/>
  <c r="AF159" i="1"/>
  <c r="AF13" i="1"/>
  <c r="AF9" i="1"/>
  <c r="AF41" i="1"/>
  <c r="AG104" i="1"/>
  <c r="AG28" i="1"/>
  <c r="AG77" i="1"/>
  <c r="AF139" i="1"/>
  <c r="AG159" i="1"/>
  <c r="AF140" i="1"/>
  <c r="AG64" i="1"/>
  <c r="AF73" i="1"/>
  <c r="AF68" i="1"/>
  <c r="AF84" i="1"/>
  <c r="AF165" i="1"/>
  <c r="AF163" i="1"/>
  <c r="AF80" i="1"/>
  <c r="AF60" i="1"/>
  <c r="AG99" i="1"/>
  <c r="AF24" i="1"/>
  <c r="AG44" i="1"/>
  <c r="AF20" i="1"/>
  <c r="AF25" i="1"/>
  <c r="AF31" i="1"/>
  <c r="AG107" i="1"/>
  <c r="AF48" i="1"/>
  <c r="AF122" i="1"/>
  <c r="AF30" i="1"/>
  <c r="AF107" i="1"/>
  <c r="AF108" i="1"/>
  <c r="AF50" i="1"/>
  <c r="AF143" i="1"/>
  <c r="AG84" i="1"/>
  <c r="AF83" i="1"/>
  <c r="AF46" i="1"/>
  <c r="AG66" i="1"/>
  <c r="AF150" i="1"/>
  <c r="AF77" i="1"/>
  <c r="AF133" i="1"/>
  <c r="AF66" i="1"/>
  <c r="AF124" i="1"/>
  <c r="AF36" i="1"/>
  <c r="AF61" i="1"/>
  <c r="AF26" i="1"/>
  <c r="AF96" i="1"/>
  <c r="AG94" i="1"/>
  <c r="AF98" i="1"/>
  <c r="AF131" i="1"/>
  <c r="AF135" i="1"/>
  <c r="AF125" i="1"/>
  <c r="AF94" i="1"/>
  <c r="AF39" i="1"/>
  <c r="AF97" i="1"/>
  <c r="AF132" i="1"/>
  <c r="AF86" i="1"/>
  <c r="AF34" i="1"/>
  <c r="AF128" i="1"/>
  <c r="AF16" i="1"/>
  <c r="AG109" i="1"/>
  <c r="AF21" i="1"/>
  <c r="AF164" i="1"/>
  <c r="AF116" i="1"/>
  <c r="AI116" i="1" s="1"/>
  <c r="AF141" i="1"/>
  <c r="AF109" i="1"/>
  <c r="AG85" i="1"/>
  <c r="AF47" i="1"/>
  <c r="AF117" i="1"/>
  <c r="AF32" i="1"/>
  <c r="AF99" i="1"/>
  <c r="AF156" i="1"/>
  <c r="AF81" i="1"/>
  <c r="AF121" i="1"/>
  <c r="AF130" i="1"/>
  <c r="AF147" i="1"/>
  <c r="AG3" i="1"/>
  <c r="AF115" i="1"/>
  <c r="AG129" i="1"/>
  <c r="AF23" i="1"/>
  <c r="AF12" i="1"/>
  <c r="AF10" i="1"/>
  <c r="AG82" i="1"/>
  <c r="AF111" i="1"/>
  <c r="AF119" i="1"/>
  <c r="AF146" i="1"/>
  <c r="AF152" i="1"/>
  <c r="AG91" i="1"/>
  <c r="AG114" i="1"/>
  <c r="AG113" i="1"/>
  <c r="AG139" i="1"/>
  <c r="AG105" i="1"/>
  <c r="AG20" i="1"/>
  <c r="AG13" i="1"/>
  <c r="AG160" i="1"/>
  <c r="AG149" i="1"/>
  <c r="AG143" i="1"/>
  <c r="AG70" i="1"/>
  <c r="AG163" i="1"/>
  <c r="AG108" i="1"/>
  <c r="AG9" i="1"/>
  <c r="AG16" i="1"/>
  <c r="AG167" i="1"/>
  <c r="AG96" i="1"/>
  <c r="AG81" i="1"/>
  <c r="AG60" i="1"/>
  <c r="AG144" i="1"/>
  <c r="AI144" i="1" s="1"/>
  <c r="AG147" i="1"/>
  <c r="AG72" i="1"/>
  <c r="AG119" i="1"/>
  <c r="AG39" i="1"/>
  <c r="AG145" i="1"/>
  <c r="AG101" i="1"/>
  <c r="AG50" i="1"/>
  <c r="AG26" i="1"/>
  <c r="AG117" i="1"/>
  <c r="AG95" i="1"/>
  <c r="AG30" i="1"/>
  <c r="AG78" i="1"/>
  <c r="AG146" i="1"/>
  <c r="AG47" i="1"/>
  <c r="AG14" i="1"/>
  <c r="AG62" i="1"/>
  <c r="AG61" i="1"/>
  <c r="AG128" i="1"/>
  <c r="AG97" i="1"/>
  <c r="AG154" i="1"/>
  <c r="AG133" i="1"/>
  <c r="AG134" i="1"/>
  <c r="AG32" i="1"/>
  <c r="AG111" i="1"/>
  <c r="AG63" i="1"/>
  <c r="AG7" i="1"/>
  <c r="AG34" i="1"/>
  <c r="AG130" i="1"/>
  <c r="AG124" i="1"/>
  <c r="AG27" i="1"/>
  <c r="AG132" i="1"/>
  <c r="AG57" i="1"/>
  <c r="AG5" i="1"/>
  <c r="AG121" i="1"/>
  <c r="AG35" i="1"/>
  <c r="AG103" i="1"/>
  <c r="AG92" i="1"/>
  <c r="AG8" i="1"/>
  <c r="AG56" i="1"/>
  <c r="AG17" i="1"/>
  <c r="AG58" i="1"/>
  <c r="AG10" i="1"/>
  <c r="AG165" i="1"/>
  <c r="AG40" i="1"/>
  <c r="AG161" i="1"/>
  <c r="AG4" i="1"/>
  <c r="AG80" i="1"/>
  <c r="AG162" i="1"/>
  <c r="AG25" i="1"/>
  <c r="AG110" i="1"/>
  <c r="AG59" i="1"/>
  <c r="AG90" i="1"/>
  <c r="AG75" i="1"/>
  <c r="AG106" i="1"/>
  <c r="AG41" i="1"/>
  <c r="AT56" i="1"/>
  <c r="AT61" i="1"/>
  <c r="AT120" i="1"/>
  <c r="AT100" i="1"/>
  <c r="AT89" i="1"/>
  <c r="AT74" i="1"/>
  <c r="AT129" i="1"/>
  <c r="AT58" i="1"/>
  <c r="BW21" i="1"/>
  <c r="BW22" i="1"/>
  <c r="AT81" i="1"/>
  <c r="AT110" i="1"/>
  <c r="AT63" i="1"/>
  <c r="AT105" i="1"/>
  <c r="AT22" i="1"/>
  <c r="AT72" i="1"/>
  <c r="AT78" i="1"/>
  <c r="AT14" i="1"/>
  <c r="AT46" i="1"/>
  <c r="AT88" i="1"/>
  <c r="AT33" i="1"/>
  <c r="AT25" i="1"/>
  <c r="AT36" i="1"/>
  <c r="AT109" i="1"/>
  <c r="AT116" i="1"/>
  <c r="AT3" i="1"/>
  <c r="AT5" i="1"/>
  <c r="AT35" i="1"/>
  <c r="AT162" i="1"/>
  <c r="AT21" i="1"/>
  <c r="AT4" i="1"/>
  <c r="AT27" i="1"/>
  <c r="AT123" i="1"/>
  <c r="AT55" i="1"/>
  <c r="AT115" i="1"/>
  <c r="AT122" i="1"/>
  <c r="AT6" i="1"/>
  <c r="AT26" i="1"/>
  <c r="AT121" i="1"/>
  <c r="AT79" i="1"/>
  <c r="AT49" i="1"/>
  <c r="AT136" i="1"/>
  <c r="AT126" i="1"/>
  <c r="AT124" i="1"/>
  <c r="AT150" i="1"/>
  <c r="AT65" i="1"/>
  <c r="AT68" i="1"/>
  <c r="AT155" i="1"/>
  <c r="AT119" i="1"/>
  <c r="AT87" i="1"/>
  <c r="AT140" i="1"/>
  <c r="AT57" i="1"/>
  <c r="AT59" i="1"/>
  <c r="AT96" i="1"/>
  <c r="AT118" i="1"/>
  <c r="AT42" i="1"/>
  <c r="AT143" i="1"/>
  <c r="AT164" i="1"/>
  <c r="AT8" i="1"/>
  <c r="AT66" i="1"/>
  <c r="AT135" i="1"/>
  <c r="AT144" i="1"/>
  <c r="AT34" i="1"/>
  <c r="AT95" i="1"/>
  <c r="AT146" i="1"/>
  <c r="AT37" i="1"/>
  <c r="AT90" i="1"/>
  <c r="AT80" i="1"/>
  <c r="AT50" i="1"/>
  <c r="AT29" i="1"/>
  <c r="AT111" i="1"/>
  <c r="AT12" i="1"/>
  <c r="AT133" i="1"/>
  <c r="AT149" i="1"/>
  <c r="AT163" i="1"/>
  <c r="AT43" i="1"/>
  <c r="AT152" i="1"/>
  <c r="AT158" i="1"/>
  <c r="AT62" i="1"/>
  <c r="AT139" i="1"/>
  <c r="AT71" i="1"/>
  <c r="AT160" i="1"/>
  <c r="AT24" i="1"/>
  <c r="AT138" i="1"/>
  <c r="AT130" i="1"/>
  <c r="AT104" i="1"/>
  <c r="AT114" i="1"/>
  <c r="AT18" i="1"/>
  <c r="AT148" i="1"/>
  <c r="AT165" i="1"/>
  <c r="AT142" i="1"/>
  <c r="AT113" i="1"/>
  <c r="AT75" i="1"/>
  <c r="AT93" i="1"/>
  <c r="AT107" i="1"/>
  <c r="AT76" i="1"/>
  <c r="AT23" i="1"/>
  <c r="AT13" i="1"/>
  <c r="AT153" i="1"/>
  <c r="AT9" i="1"/>
  <c r="AT51" i="1"/>
  <c r="AT132" i="1"/>
  <c r="AT54" i="1"/>
  <c r="AT112" i="1"/>
  <c r="AT131" i="1"/>
  <c r="AT98" i="1"/>
  <c r="AT11" i="1"/>
  <c r="AT20" i="1"/>
  <c r="AT53" i="1"/>
  <c r="AT77" i="1"/>
  <c r="AT19" i="1"/>
  <c r="AT48" i="1"/>
  <c r="AT52" i="1"/>
  <c r="AT30" i="1"/>
  <c r="AT92" i="1"/>
  <c r="AT141" i="1"/>
  <c r="AT166" i="1"/>
  <c r="AT161" i="1"/>
  <c r="AT44" i="1"/>
  <c r="AT159" i="1"/>
  <c r="AT31" i="1"/>
  <c r="AT134" i="1"/>
  <c r="AT99" i="1"/>
  <c r="AT70" i="1"/>
  <c r="AT117" i="1"/>
  <c r="AT82" i="1"/>
  <c r="AT39" i="1"/>
  <c r="AT147" i="1"/>
  <c r="AT73" i="1"/>
  <c r="AT128" i="1"/>
  <c r="AT91" i="1"/>
  <c r="AT15" i="1"/>
  <c r="AT106" i="1"/>
  <c r="AT127" i="1"/>
  <c r="AM101" i="1"/>
  <c r="AN101" i="1" s="1"/>
  <c r="BC101" i="1" s="1"/>
  <c r="AM90" i="1"/>
  <c r="AN90" i="1" s="1"/>
  <c r="BC90" i="1" s="1"/>
  <c r="AM25" i="1"/>
  <c r="AN25" i="1" s="1"/>
  <c r="BC25" i="1" s="1"/>
  <c r="AM10" i="1"/>
  <c r="AN10" i="1" s="1"/>
  <c r="BC10" i="1" s="1"/>
  <c r="AM48" i="1"/>
  <c r="AN48" i="1" s="1"/>
  <c r="BC48" i="1" s="1"/>
  <c r="AM122" i="1"/>
  <c r="AN122" i="1" s="1"/>
  <c r="BC122" i="1" s="1"/>
  <c r="AM58" i="1"/>
  <c r="AN58" i="1" s="1"/>
  <c r="BC58" i="1" s="1"/>
  <c r="AM60" i="1"/>
  <c r="AN60" i="1" s="1"/>
  <c r="BC60" i="1" s="1"/>
  <c r="AM109" i="1"/>
  <c r="AN109" i="1" s="1"/>
  <c r="BC109" i="1" s="1"/>
  <c r="AM39" i="1"/>
  <c r="AN39" i="1" s="1"/>
  <c r="BC39" i="1" s="1"/>
  <c r="AM66" i="1"/>
  <c r="AN66" i="1" s="1"/>
  <c r="BC66" i="1" s="1"/>
  <c r="AM88" i="1"/>
  <c r="AN88" i="1" s="1"/>
  <c r="BC88" i="1" s="1"/>
  <c r="AM158" i="1"/>
  <c r="AN158" i="1" s="1"/>
  <c r="BC158" i="1" s="1"/>
  <c r="AM114" i="1"/>
  <c r="AN114" i="1" s="1"/>
  <c r="BC114" i="1" s="1"/>
  <c r="AM104" i="1"/>
  <c r="AN104" i="1" s="1"/>
  <c r="BC104" i="1" s="1"/>
  <c r="AM99" i="1"/>
  <c r="AN99" i="1" s="1"/>
  <c r="BC99" i="1" s="1"/>
  <c r="AM32" i="1"/>
  <c r="AN32" i="1" s="1"/>
  <c r="BC32" i="1" s="1"/>
  <c r="AM131" i="1"/>
  <c r="AN131" i="1" s="1"/>
  <c r="BC131" i="1" s="1"/>
  <c r="AM63" i="1"/>
  <c r="AN63" i="1" s="1"/>
  <c r="BC63" i="1" s="1"/>
  <c r="AM69" i="1"/>
  <c r="AN69" i="1" s="1"/>
  <c r="BC69" i="1" s="1"/>
  <c r="AM17" i="1"/>
  <c r="AN17" i="1" s="1"/>
  <c r="BC17" i="1" s="1"/>
  <c r="AM78" i="1"/>
  <c r="AN78" i="1" s="1"/>
  <c r="BC78" i="1" s="1"/>
  <c r="AM74" i="1"/>
  <c r="AN74" i="1" s="1"/>
  <c r="BC74" i="1" s="1"/>
  <c r="AM13" i="1"/>
  <c r="AN13" i="1" s="1"/>
  <c r="BC13" i="1" s="1"/>
  <c r="AM123" i="1"/>
  <c r="AN123" i="1" s="1"/>
  <c r="BC123" i="1" s="1"/>
  <c r="AM29" i="1"/>
  <c r="AN29" i="1" s="1"/>
  <c r="BC29" i="1" s="1"/>
  <c r="AM128" i="1"/>
  <c r="AN128" i="1" s="1"/>
  <c r="BC128" i="1" s="1"/>
  <c r="AM155" i="1"/>
  <c r="AN155" i="1" s="1"/>
  <c r="BC155" i="1" s="1"/>
  <c r="AM84" i="1"/>
  <c r="AN84" i="1" s="1"/>
  <c r="BC84" i="1" s="1"/>
  <c r="AM164" i="1"/>
  <c r="AN164" i="1" s="1"/>
  <c r="BC164" i="1" s="1"/>
  <c r="AM59" i="1"/>
  <c r="AN59" i="1" s="1"/>
  <c r="BC59" i="1" s="1"/>
  <c r="AM92" i="1"/>
  <c r="AN92" i="1" s="1"/>
  <c r="BC92" i="1" s="1"/>
  <c r="AM37" i="1"/>
  <c r="AN37" i="1" s="1"/>
  <c r="BC37" i="1" s="1"/>
  <c r="AM160" i="1"/>
  <c r="AN160" i="1" s="1"/>
  <c r="BC160" i="1" s="1"/>
  <c r="AM61" i="1"/>
  <c r="AN61" i="1" s="1"/>
  <c r="BC61" i="1" s="1"/>
  <c r="AM75" i="1"/>
  <c r="AN75" i="1" s="1"/>
  <c r="BC75" i="1" s="1"/>
  <c r="AM44" i="1"/>
  <c r="AN44" i="1" s="1"/>
  <c r="BC44" i="1" s="1"/>
  <c r="AM67" i="1"/>
  <c r="AN67" i="1" s="1"/>
  <c r="BC67" i="1" s="1"/>
  <c r="AM83" i="1"/>
  <c r="AN83" i="1" s="1"/>
  <c r="BC83" i="1" s="1"/>
  <c r="AM41" i="1"/>
  <c r="AN41" i="1" s="1"/>
  <c r="BC41" i="1" s="1"/>
  <c r="AM156" i="1"/>
  <c r="AN156" i="1" s="1"/>
  <c r="BC156" i="1" s="1"/>
  <c r="AM23" i="1"/>
  <c r="AN23" i="1" s="1"/>
  <c r="BC23" i="1" s="1"/>
  <c r="AM64" i="1"/>
  <c r="AN64" i="1" s="1"/>
  <c r="BC64" i="1" s="1"/>
  <c r="AM34" i="1"/>
  <c r="AN34" i="1" s="1"/>
  <c r="BC34" i="1" s="1"/>
  <c r="AM157" i="1"/>
  <c r="AN157" i="1" s="1"/>
  <c r="BC157" i="1" s="1"/>
  <c r="AM38" i="1"/>
  <c r="AN38" i="1" s="1"/>
  <c r="BC38" i="1" s="1"/>
  <c r="AM20" i="1"/>
  <c r="AN20" i="1" s="1"/>
  <c r="BC20" i="1" s="1"/>
  <c r="AM11" i="1"/>
  <c r="AN11" i="1" s="1"/>
  <c r="BC11" i="1" s="1"/>
  <c r="AM144" i="1"/>
  <c r="AN144" i="1" s="1"/>
  <c r="BC144" i="1" s="1"/>
  <c r="AM91" i="1"/>
  <c r="AN91" i="1" s="1"/>
  <c r="BC91" i="1" s="1"/>
  <c r="AM62" i="1"/>
  <c r="AN62" i="1" s="1"/>
  <c r="BC62" i="1" s="1"/>
  <c r="AM6" i="1"/>
  <c r="AN6" i="1" s="1"/>
  <c r="BC6" i="1" s="1"/>
  <c r="AM19" i="1"/>
  <c r="AN19" i="1" s="1"/>
  <c r="BC19" i="1" s="1"/>
  <c r="AM116" i="1"/>
  <c r="AN116" i="1" s="1"/>
  <c r="BC116" i="1" s="1"/>
  <c r="AM50" i="1"/>
  <c r="AN50" i="1" s="1"/>
  <c r="BC50" i="1" s="1"/>
  <c r="AM8" i="1"/>
  <c r="AN8" i="1" s="1"/>
  <c r="BC8" i="1" s="1"/>
  <c r="AM81" i="1"/>
  <c r="AN81" i="1" s="1"/>
  <c r="BC81" i="1" s="1"/>
  <c r="AM31" i="1"/>
  <c r="AN31" i="1" s="1"/>
  <c r="BC31" i="1" s="1"/>
  <c r="AM159" i="1"/>
  <c r="AN159" i="1" s="1"/>
  <c r="BC159" i="1" s="1"/>
  <c r="AM162" i="1"/>
  <c r="AN162" i="1" s="1"/>
  <c r="BC162" i="1" s="1"/>
  <c r="AM56" i="1"/>
  <c r="AN56" i="1" s="1"/>
  <c r="BC56" i="1" s="1"/>
  <c r="AM89" i="1"/>
  <c r="AN89" i="1" s="1"/>
  <c r="BC89" i="1" s="1"/>
  <c r="AM120" i="1"/>
  <c r="AN120" i="1" s="1"/>
  <c r="BC120" i="1" s="1"/>
  <c r="AM45" i="1"/>
  <c r="AN45" i="1" s="1"/>
  <c r="BC45" i="1" s="1"/>
  <c r="AM95" i="1"/>
  <c r="AN95" i="1" s="1"/>
  <c r="BC95" i="1" s="1"/>
  <c r="AM68" i="1"/>
  <c r="AN68" i="1" s="1"/>
  <c r="BC68" i="1" s="1"/>
  <c r="AM154" i="1"/>
  <c r="AN154" i="1" s="1"/>
  <c r="BC154" i="1" s="1"/>
  <c r="AM111" i="1"/>
  <c r="AN111" i="1" s="1"/>
  <c r="BC111" i="1" s="1"/>
  <c r="AM14" i="1"/>
  <c r="AN14" i="1" s="1"/>
  <c r="BC14" i="1" s="1"/>
  <c r="AM149" i="1"/>
  <c r="AN149" i="1" s="1"/>
  <c r="BC149" i="1" s="1"/>
  <c r="AM12" i="1"/>
  <c r="AN12" i="1" s="1"/>
  <c r="BC12" i="1" s="1"/>
  <c r="AM85" i="1"/>
  <c r="AN85" i="1" s="1"/>
  <c r="BC85" i="1" s="1"/>
  <c r="AM28" i="1"/>
  <c r="AN28" i="1" s="1"/>
  <c r="BC28" i="1" s="1"/>
  <c r="AM107" i="1"/>
  <c r="AN107" i="1" s="1"/>
  <c r="BC107" i="1" s="1"/>
  <c r="AM140" i="1"/>
  <c r="AN140" i="1" s="1"/>
  <c r="BC140" i="1" s="1"/>
  <c r="AM49" i="1"/>
  <c r="AN49" i="1" s="1"/>
  <c r="BC49" i="1" s="1"/>
  <c r="AM79" i="1"/>
  <c r="AN79" i="1" s="1"/>
  <c r="BC79" i="1" s="1"/>
  <c r="AM119" i="1"/>
  <c r="AN119" i="1" s="1"/>
  <c r="BC119" i="1" s="1"/>
  <c r="AM129" i="1"/>
  <c r="AN129" i="1" s="1"/>
  <c r="BC129" i="1" s="1"/>
  <c r="AM30" i="1"/>
  <c r="AN30" i="1" s="1"/>
  <c r="BC30" i="1" s="1"/>
  <c r="AM147" i="1"/>
  <c r="AN147" i="1" s="1"/>
  <c r="BC147" i="1" s="1"/>
  <c r="AM105" i="1"/>
  <c r="AN105" i="1" s="1"/>
  <c r="BC105" i="1" s="1"/>
  <c r="AM51" i="1"/>
  <c r="AN51" i="1" s="1"/>
  <c r="BC51" i="1" s="1"/>
  <c r="AM148" i="1"/>
  <c r="AN148" i="1" s="1"/>
  <c r="BC148" i="1" s="1"/>
  <c r="AM77" i="1"/>
  <c r="AN77" i="1" s="1"/>
  <c r="BC77" i="1" s="1"/>
  <c r="AM133" i="1"/>
  <c r="AN133" i="1" s="1"/>
  <c r="BC133" i="1" s="1"/>
  <c r="AM166" i="1"/>
  <c r="AN166" i="1" s="1"/>
  <c r="BC166" i="1" s="1"/>
  <c r="AM65" i="1"/>
  <c r="AN65" i="1" s="1"/>
  <c r="BC65" i="1" s="1"/>
  <c r="AM113" i="1"/>
  <c r="AN113" i="1" s="1"/>
  <c r="BC113" i="1" s="1"/>
  <c r="AM43" i="1"/>
  <c r="AN43" i="1" s="1"/>
  <c r="BC43" i="1" s="1"/>
  <c r="AM103" i="1"/>
  <c r="AN103" i="1" s="1"/>
  <c r="BC103" i="1" s="1"/>
  <c r="AM139" i="1"/>
  <c r="AN139" i="1" s="1"/>
  <c r="BC139" i="1" s="1"/>
  <c r="AM124" i="1"/>
  <c r="AN124" i="1" s="1"/>
  <c r="BC124" i="1" s="1"/>
  <c r="AM76" i="1"/>
  <c r="AN76" i="1" s="1"/>
  <c r="BC76" i="1" s="1"/>
  <c r="AM5" i="1"/>
  <c r="AN5" i="1" s="1"/>
  <c r="BC5" i="1" s="1"/>
  <c r="AM73" i="1"/>
  <c r="AN73" i="1" s="1"/>
  <c r="BC73" i="1" s="1"/>
  <c r="AM146" i="1"/>
  <c r="AN146" i="1" s="1"/>
  <c r="BC146" i="1" s="1"/>
  <c r="AM108" i="1"/>
  <c r="AN108" i="1" s="1"/>
  <c r="BC108" i="1" s="1"/>
  <c r="AM55" i="1"/>
  <c r="AN55" i="1" s="1"/>
  <c r="BC55" i="1" s="1"/>
  <c r="AM3" i="1"/>
  <c r="AN3" i="1" s="1"/>
  <c r="BC3" i="1" s="1"/>
  <c r="AM22" i="1"/>
  <c r="AN22" i="1" s="1"/>
  <c r="BC22" i="1" s="1"/>
  <c r="AM117" i="1"/>
  <c r="AN117" i="1" s="1"/>
  <c r="BC117" i="1" s="1"/>
  <c r="AM18" i="1"/>
  <c r="AN18" i="1" s="1"/>
  <c r="BC18" i="1" s="1"/>
  <c r="AM82" i="1"/>
  <c r="AN82" i="1" s="1"/>
  <c r="BC82" i="1" s="1"/>
  <c r="AM80" i="1"/>
  <c r="AN80" i="1" s="1"/>
  <c r="BC80" i="1" s="1"/>
  <c r="AM86" i="1"/>
  <c r="AN86" i="1" s="1"/>
  <c r="BC86" i="1" s="1"/>
  <c r="AM27" i="1"/>
  <c r="AN27" i="1" s="1"/>
  <c r="BC27" i="1" s="1"/>
  <c r="AM16" i="1"/>
  <c r="AN16" i="1" s="1"/>
  <c r="BC16" i="1" s="1"/>
  <c r="AM132" i="1"/>
  <c r="AN132" i="1" s="1"/>
  <c r="BC132" i="1" s="1"/>
  <c r="AM167" i="1"/>
  <c r="AN167" i="1" s="1"/>
  <c r="BC167" i="1" s="1"/>
  <c r="AM145" i="1"/>
  <c r="AN145" i="1" s="1"/>
  <c r="BC145" i="1" s="1"/>
  <c r="AM54" i="1"/>
  <c r="AN54" i="1" s="1"/>
  <c r="BC54" i="1" s="1"/>
  <c r="AM46" i="1"/>
  <c r="AN46" i="1" s="1"/>
  <c r="BC46" i="1" s="1"/>
  <c r="AM115" i="1"/>
  <c r="AN115" i="1" s="1"/>
  <c r="BC115" i="1" s="1"/>
  <c r="AM152" i="1"/>
  <c r="AN152" i="1" s="1"/>
  <c r="BC152" i="1" s="1"/>
  <c r="AM24" i="1"/>
  <c r="AN24" i="1" s="1"/>
  <c r="BC24" i="1" s="1"/>
  <c r="AM52" i="1"/>
  <c r="AN52" i="1" s="1"/>
  <c r="BC52" i="1" s="1"/>
  <c r="AM106" i="1"/>
  <c r="AN106" i="1" s="1"/>
  <c r="BC106" i="1" s="1"/>
  <c r="AM7" i="1"/>
  <c r="AN7" i="1" s="1"/>
  <c r="BC7" i="1" s="1"/>
  <c r="AM163" i="1"/>
  <c r="AN163" i="1" s="1"/>
  <c r="BC163" i="1" s="1"/>
  <c r="AM142" i="1"/>
  <c r="AN142" i="1" s="1"/>
  <c r="BC142" i="1" s="1"/>
  <c r="AM118" i="1"/>
  <c r="AN118" i="1" s="1"/>
  <c r="BC118" i="1" s="1"/>
  <c r="AM137" i="1"/>
  <c r="AN137" i="1" s="1"/>
  <c r="BC137" i="1" s="1"/>
  <c r="AM71" i="1"/>
  <c r="AN71" i="1" s="1"/>
  <c r="BC71" i="1" s="1"/>
  <c r="AM130" i="1"/>
  <c r="AN130" i="1" s="1"/>
  <c r="BC130" i="1" s="1"/>
  <c r="AM150" i="1"/>
  <c r="AN150" i="1" s="1"/>
  <c r="BC150" i="1" s="1"/>
  <c r="AM70" i="1"/>
  <c r="AN70" i="1" s="1"/>
  <c r="BC70" i="1" s="1"/>
  <c r="AM33" i="1"/>
  <c r="AN33" i="1" s="1"/>
  <c r="BC33" i="1" s="1"/>
  <c r="AM21" i="1"/>
  <c r="AN21" i="1" s="1"/>
  <c r="BC21" i="1" s="1"/>
  <c r="AM72" i="1"/>
  <c r="AN72" i="1" s="1"/>
  <c r="BC72" i="1" s="1"/>
  <c r="AM98" i="1"/>
  <c r="AN98" i="1" s="1"/>
  <c r="BC98" i="1" s="1"/>
  <c r="AM4" i="1"/>
  <c r="AN4" i="1" s="1"/>
  <c r="BC4" i="1" s="1"/>
  <c r="AM42" i="1"/>
  <c r="AN42" i="1" s="1"/>
  <c r="BC42" i="1" s="1"/>
  <c r="AM141" i="1"/>
  <c r="AN141" i="1" s="1"/>
  <c r="BC141" i="1" s="1"/>
  <c r="AM102" i="1"/>
  <c r="AN102" i="1" s="1"/>
  <c r="BC102" i="1" s="1"/>
  <c r="AM36" i="1"/>
  <c r="AN36" i="1" s="1"/>
  <c r="BC36" i="1" s="1"/>
  <c r="AM35" i="1"/>
  <c r="AN35" i="1" s="1"/>
  <c r="BC35" i="1" s="1"/>
  <c r="AM121" i="1"/>
  <c r="AN121" i="1" s="1"/>
  <c r="BC121" i="1" s="1"/>
  <c r="AM127" i="1"/>
  <c r="AN127" i="1" s="1"/>
  <c r="BC127" i="1" s="1"/>
  <c r="AM134" i="1"/>
  <c r="AN134" i="1" s="1"/>
  <c r="BC134" i="1" s="1"/>
  <c r="AM40" i="1"/>
  <c r="AN40" i="1" s="1"/>
  <c r="BC40" i="1" s="1"/>
  <c r="AM165" i="1"/>
  <c r="AN165" i="1" s="1"/>
  <c r="BC165" i="1" s="1"/>
  <c r="AM143" i="1"/>
  <c r="AN143" i="1" s="1"/>
  <c r="BC143" i="1" s="1"/>
  <c r="AM9" i="1"/>
  <c r="AN9" i="1" s="1"/>
  <c r="BC9" i="1" s="1"/>
  <c r="AM94" i="1"/>
  <c r="AN94" i="1" s="1"/>
  <c r="BC94" i="1" s="1"/>
  <c r="AM47" i="1"/>
  <c r="AN47" i="1" s="1"/>
  <c r="BC47" i="1" s="1"/>
  <c r="AM126" i="1"/>
  <c r="AN126" i="1" s="1"/>
  <c r="BC126" i="1" s="1"/>
  <c r="AM161" i="1"/>
  <c r="AN161" i="1" s="1"/>
  <c r="BC161" i="1" s="1"/>
  <c r="AM26" i="1"/>
  <c r="AN26" i="1" s="1"/>
  <c r="BC26" i="1" s="1"/>
  <c r="AM53" i="1"/>
  <c r="AN53" i="1" s="1"/>
  <c r="BC53" i="1" s="1"/>
  <c r="AM135" i="1"/>
  <c r="AN135" i="1" s="1"/>
  <c r="BC135" i="1" s="1"/>
  <c r="AM87" i="1"/>
  <c r="AN87" i="1" s="1"/>
  <c r="BC87" i="1" s="1"/>
  <c r="AM151" i="1"/>
  <c r="AN151" i="1" s="1"/>
  <c r="BC151" i="1" s="1"/>
  <c r="AM100" i="1"/>
  <c r="AN100" i="1" s="1"/>
  <c r="BC100" i="1" s="1"/>
  <c r="AM153" i="1"/>
  <c r="AN153" i="1" s="1"/>
  <c r="BC153" i="1" s="1"/>
  <c r="AM15" i="1"/>
  <c r="AN15" i="1" s="1"/>
  <c r="BC15" i="1" s="1"/>
  <c r="AM136" i="1"/>
  <c r="AN136" i="1" s="1"/>
  <c r="BC136" i="1" s="1"/>
  <c r="AM125" i="1"/>
  <c r="AN125" i="1" s="1"/>
  <c r="BC125" i="1" s="1"/>
  <c r="AM110" i="1"/>
  <c r="AN110" i="1" s="1"/>
  <c r="BC110" i="1" s="1"/>
  <c r="AM57" i="1"/>
  <c r="AN57" i="1" s="1"/>
  <c r="BC57" i="1" s="1"/>
  <c r="AM93" i="1"/>
  <c r="AN93" i="1" s="1"/>
  <c r="BC93" i="1" s="1"/>
  <c r="AM96" i="1"/>
  <c r="AN96" i="1" s="1"/>
  <c r="BC96" i="1" s="1"/>
  <c r="AM97" i="1"/>
  <c r="AN97" i="1" s="1"/>
  <c r="BC97" i="1" s="1"/>
  <c r="AM138" i="1"/>
  <c r="AN138" i="1" s="1"/>
  <c r="BC138" i="1" s="1"/>
  <c r="AZ18" i="1" l="1"/>
  <c r="BA18" i="1" s="1"/>
  <c r="BG18" i="1" s="1"/>
  <c r="AZ106" i="1"/>
  <c r="BA106" i="1" s="1"/>
  <c r="BG106" i="1" s="1"/>
  <c r="AZ42" i="1"/>
  <c r="BA42" i="1" s="1"/>
  <c r="BG42" i="1" s="1"/>
  <c r="AZ113" i="1"/>
  <c r="BA113" i="1" s="1"/>
  <c r="BG113" i="1" s="1"/>
  <c r="AZ81" i="1"/>
  <c r="BA81" i="1" s="1"/>
  <c r="BG81" i="1" s="1"/>
  <c r="AZ127" i="1"/>
  <c r="BA127" i="1" s="1"/>
  <c r="BG127" i="1" s="1"/>
  <c r="AZ14" i="1"/>
  <c r="BA14" i="1" s="1"/>
  <c r="BG14" i="1" s="1"/>
  <c r="AZ166" i="1"/>
  <c r="BA166" i="1" s="1"/>
  <c r="BG166" i="1" s="1"/>
  <c r="AZ86" i="1"/>
  <c r="BA86" i="1" s="1"/>
  <c r="BG86" i="1" s="1"/>
  <c r="AZ7" i="1"/>
  <c r="BA7" i="1" s="1"/>
  <c r="BG7" i="1" s="1"/>
  <c r="AZ97" i="1"/>
  <c r="BA97" i="1" s="1"/>
  <c r="BG97" i="1" s="1"/>
  <c r="AZ151" i="1"/>
  <c r="BA151" i="1" s="1"/>
  <c r="BG151" i="1" s="1"/>
  <c r="AZ32" i="1"/>
  <c r="BA32" i="1" s="1"/>
  <c r="BG32" i="1" s="1"/>
  <c r="AZ94" i="1"/>
  <c r="BA94" i="1" s="1"/>
  <c r="BG94" i="1" s="1"/>
  <c r="AZ145" i="1"/>
  <c r="BA145" i="1" s="1"/>
  <c r="BG145" i="1" s="1"/>
  <c r="AZ103" i="1"/>
  <c r="BA103" i="1" s="1"/>
  <c r="BG103" i="1" s="1"/>
  <c r="AZ102" i="1"/>
  <c r="BA102" i="1" s="1"/>
  <c r="BG102" i="1" s="1"/>
  <c r="AZ16" i="1"/>
  <c r="BA16" i="1" s="1"/>
  <c r="BG16" i="1" s="1"/>
  <c r="AZ137" i="1"/>
  <c r="BA137" i="1" s="1"/>
  <c r="BG137" i="1" s="1"/>
  <c r="AZ69" i="1"/>
  <c r="BA69" i="1" s="1"/>
  <c r="BG69" i="1" s="1"/>
  <c r="AZ17" i="1"/>
  <c r="BA17" i="1" s="1"/>
  <c r="BG17" i="1" s="1"/>
  <c r="AZ157" i="1"/>
  <c r="BA157" i="1" s="1"/>
  <c r="BG157" i="1" s="1"/>
  <c r="AZ28" i="1"/>
  <c r="BA28" i="1" s="1"/>
  <c r="BG28" i="1" s="1"/>
  <c r="AZ83" i="1"/>
  <c r="BA83" i="1" s="1"/>
  <c r="BG83" i="1" s="1"/>
  <c r="AZ114" i="1"/>
  <c r="BA114" i="1" s="1"/>
  <c r="BG114" i="1" s="1"/>
  <c r="AZ101" i="1"/>
  <c r="BA101" i="1" s="1"/>
  <c r="BG101" i="1" s="1"/>
  <c r="AZ125" i="1"/>
  <c r="BA125" i="1" s="1"/>
  <c r="BG125" i="1" s="1"/>
  <c r="AZ112" i="1"/>
  <c r="BA112" i="1" s="1"/>
  <c r="BG112" i="1" s="1"/>
  <c r="AZ85" i="1"/>
  <c r="BA85" i="1" s="1"/>
  <c r="BG85" i="1" s="1"/>
  <c r="AZ45" i="1"/>
  <c r="BA45" i="1" s="1"/>
  <c r="BG45" i="1" s="1"/>
  <c r="AZ50" i="1"/>
  <c r="BA50" i="1" s="1"/>
  <c r="BG50" i="1" s="1"/>
  <c r="AZ41" i="1"/>
  <c r="BA41" i="1" s="1"/>
  <c r="BG41" i="1" s="1"/>
  <c r="AZ156" i="1"/>
  <c r="BA156" i="1" s="1"/>
  <c r="BG156" i="1" s="1"/>
  <c r="AZ95" i="1"/>
  <c r="BA95" i="1" s="1"/>
  <c r="BG95" i="1" s="1"/>
  <c r="AZ10" i="1"/>
  <c r="BA10" i="1" s="1"/>
  <c r="BG10" i="1" s="1"/>
  <c r="AZ108" i="1"/>
  <c r="BA108" i="1" s="1"/>
  <c r="BG108" i="1" s="1"/>
  <c r="AZ155" i="1"/>
  <c r="BA155" i="1" s="1"/>
  <c r="BG155" i="1" s="1"/>
  <c r="AZ60" i="1"/>
  <c r="BA60" i="1" s="1"/>
  <c r="BG60" i="1" s="1"/>
  <c r="AZ64" i="1"/>
  <c r="BA64" i="1" s="1"/>
  <c r="BG64" i="1" s="1"/>
  <c r="AZ43" i="1"/>
  <c r="BA43" i="1" s="1"/>
  <c r="BG43" i="1" s="1"/>
  <c r="AZ67" i="1"/>
  <c r="BA67" i="1" s="1"/>
  <c r="BG67" i="1" s="1"/>
  <c r="AZ38" i="1"/>
  <c r="BA38" i="1" s="1"/>
  <c r="BG38" i="1" s="1"/>
  <c r="AZ26" i="1"/>
  <c r="BA26" i="1" s="1"/>
  <c r="BG26" i="1" s="1"/>
  <c r="AZ154" i="1"/>
  <c r="BA154" i="1" s="1"/>
  <c r="BG154" i="1" s="1"/>
  <c r="AZ47" i="1"/>
  <c r="BA47" i="1" s="1"/>
  <c r="BG47" i="1" s="1"/>
  <c r="AZ40" i="1"/>
  <c r="BA40" i="1" s="1"/>
  <c r="BG40" i="1" s="1"/>
  <c r="AZ84" i="1"/>
  <c r="BA84" i="1" s="1"/>
  <c r="BG84" i="1" s="1"/>
  <c r="AI7" i="1"/>
  <c r="AZ39" i="1"/>
  <c r="BA39" i="1" s="1"/>
  <c r="BG39" i="1" s="1"/>
  <c r="AZ159" i="1"/>
  <c r="BA159" i="1" s="1"/>
  <c r="BG159" i="1" s="1"/>
  <c r="AZ3" i="1"/>
  <c r="BA3" i="1" s="1"/>
  <c r="BG3" i="1" s="1"/>
  <c r="AZ79" i="1"/>
  <c r="BA79" i="1" s="1"/>
  <c r="BG79" i="1" s="1"/>
  <c r="AZ146" i="1"/>
  <c r="BA146" i="1" s="1"/>
  <c r="BG146" i="1" s="1"/>
  <c r="AZ153" i="1"/>
  <c r="BA153" i="1" s="1"/>
  <c r="BG153" i="1" s="1"/>
  <c r="AZ104" i="1"/>
  <c r="BA104" i="1" s="1"/>
  <c r="BG104" i="1" s="1"/>
  <c r="AZ149" i="1"/>
  <c r="BA149" i="1" s="1"/>
  <c r="BG149" i="1" s="1"/>
  <c r="AZ142" i="1"/>
  <c r="BA142" i="1" s="1"/>
  <c r="BG142" i="1" s="1"/>
  <c r="AZ61" i="1"/>
  <c r="BA61" i="1" s="1"/>
  <c r="BG61" i="1" s="1"/>
  <c r="AZ56" i="1"/>
  <c r="BA56" i="1" s="1"/>
  <c r="BG56" i="1" s="1"/>
  <c r="AZ148" i="1"/>
  <c r="BA148" i="1" s="1"/>
  <c r="BG148" i="1" s="1"/>
  <c r="AZ110" i="1"/>
  <c r="BA110" i="1" s="1"/>
  <c r="BG110" i="1" s="1"/>
  <c r="AZ111" i="1"/>
  <c r="BA111" i="1" s="1"/>
  <c r="BG111" i="1" s="1"/>
  <c r="AZ71" i="1"/>
  <c r="BA71" i="1" s="1"/>
  <c r="BG71" i="1" s="1"/>
  <c r="AZ34" i="1"/>
  <c r="BA34" i="1" s="1"/>
  <c r="BG34" i="1" s="1"/>
  <c r="AZ37" i="1"/>
  <c r="BA37" i="1" s="1"/>
  <c r="BG37" i="1" s="1"/>
  <c r="AZ29" i="1"/>
  <c r="BA29" i="1" s="1"/>
  <c r="BG29" i="1" s="1"/>
  <c r="AZ52" i="1"/>
  <c r="BA52" i="1" s="1"/>
  <c r="BG52" i="1" s="1"/>
  <c r="AZ124" i="1"/>
  <c r="BA124" i="1" s="1"/>
  <c r="BG124" i="1" s="1"/>
  <c r="AZ133" i="1"/>
  <c r="BA133" i="1" s="1"/>
  <c r="BG133" i="1" s="1"/>
  <c r="AZ147" i="1"/>
  <c r="BA147" i="1" s="1"/>
  <c r="BG147" i="1" s="1"/>
  <c r="AZ36" i="1"/>
  <c r="BA36" i="1" s="1"/>
  <c r="BG36" i="1" s="1"/>
  <c r="AZ91" i="1"/>
  <c r="BA91" i="1" s="1"/>
  <c r="BG91" i="1" s="1"/>
  <c r="AZ164" i="1"/>
  <c r="BA164" i="1" s="1"/>
  <c r="BG164" i="1" s="1"/>
  <c r="AZ27" i="1"/>
  <c r="BA27" i="1" s="1"/>
  <c r="BG27" i="1" s="1"/>
  <c r="AZ59" i="1"/>
  <c r="BA59" i="1" s="1"/>
  <c r="BG59" i="1" s="1"/>
  <c r="AZ9" i="1"/>
  <c r="BA9" i="1" s="1"/>
  <c r="BG9" i="1" s="1"/>
  <c r="AZ123" i="1"/>
  <c r="BA123" i="1" s="1"/>
  <c r="BG123" i="1" s="1"/>
  <c r="AZ98" i="1"/>
  <c r="BA98" i="1" s="1"/>
  <c r="BG98" i="1" s="1"/>
  <c r="AZ58" i="1"/>
  <c r="BA58" i="1" s="1"/>
  <c r="BG58" i="1" s="1"/>
  <c r="AZ21" i="1"/>
  <c r="BA21" i="1" s="1"/>
  <c r="BG21" i="1" s="1"/>
  <c r="AZ100" i="1"/>
  <c r="BA100" i="1" s="1"/>
  <c r="BG100" i="1" s="1"/>
  <c r="AZ119" i="1"/>
  <c r="BA119" i="1" s="1"/>
  <c r="BG119" i="1" s="1"/>
  <c r="AZ130" i="1"/>
  <c r="BA130" i="1" s="1"/>
  <c r="BG130" i="1" s="1"/>
  <c r="AZ88" i="1"/>
  <c r="BA88" i="1" s="1"/>
  <c r="BG88" i="1" s="1"/>
  <c r="AZ22" i="1"/>
  <c r="BA22" i="1" s="1"/>
  <c r="BG22" i="1" s="1"/>
  <c r="AZ6" i="1"/>
  <c r="BA6" i="1" s="1"/>
  <c r="BG6" i="1" s="1"/>
  <c r="AZ87" i="1"/>
  <c r="BA87" i="1" s="1"/>
  <c r="BG87" i="1" s="1"/>
  <c r="AZ31" i="1"/>
  <c r="BA31" i="1" s="1"/>
  <c r="BG31" i="1" s="1"/>
  <c r="AZ4" i="1"/>
  <c r="BA4" i="1" s="1"/>
  <c r="BG4" i="1" s="1"/>
  <c r="AZ121" i="1"/>
  <c r="BA121" i="1" s="1"/>
  <c r="BG121" i="1" s="1"/>
  <c r="AZ96" i="1"/>
  <c r="BA96" i="1" s="1"/>
  <c r="BG96" i="1" s="1"/>
  <c r="AZ57" i="1"/>
  <c r="BA57" i="1" s="1"/>
  <c r="BG57" i="1" s="1"/>
  <c r="AZ82" i="1"/>
  <c r="BA82" i="1" s="1"/>
  <c r="BG82" i="1" s="1"/>
  <c r="AZ136" i="1"/>
  <c r="BA136" i="1" s="1"/>
  <c r="BG136" i="1" s="1"/>
  <c r="AZ76" i="1"/>
  <c r="BA76" i="1" s="1"/>
  <c r="BG76" i="1" s="1"/>
  <c r="AZ11" i="1"/>
  <c r="BA11" i="1" s="1"/>
  <c r="BG11" i="1" s="1"/>
  <c r="AZ80" i="1"/>
  <c r="BA80" i="1" s="1"/>
  <c r="BG80" i="1" s="1"/>
  <c r="AZ115" i="1"/>
  <c r="BA115" i="1" s="1"/>
  <c r="BG115" i="1" s="1"/>
  <c r="AI150" i="1"/>
  <c r="AZ128" i="1"/>
  <c r="BA128" i="1" s="1"/>
  <c r="BG128" i="1" s="1"/>
  <c r="AZ126" i="1"/>
  <c r="BA126" i="1" s="1"/>
  <c r="BG126" i="1" s="1"/>
  <c r="AZ5" i="1"/>
  <c r="BA5" i="1" s="1"/>
  <c r="BG5" i="1" s="1"/>
  <c r="AZ138" i="1"/>
  <c r="BA138" i="1" s="1"/>
  <c r="BG138" i="1" s="1"/>
  <c r="AI24" i="1"/>
  <c r="AZ63" i="1"/>
  <c r="BA63" i="1" s="1"/>
  <c r="BG63" i="1" s="1"/>
  <c r="AZ144" i="1"/>
  <c r="BA144" i="1" s="1"/>
  <c r="BG144" i="1" s="1"/>
  <c r="AZ15" i="1"/>
  <c r="BA15" i="1" s="1"/>
  <c r="BG15" i="1" s="1"/>
  <c r="AZ51" i="1"/>
  <c r="BA51" i="1" s="1"/>
  <c r="BG51" i="1" s="1"/>
  <c r="AZ158" i="1"/>
  <c r="BA158" i="1" s="1"/>
  <c r="BG158" i="1" s="1"/>
  <c r="AZ68" i="1"/>
  <c r="BA68" i="1" s="1"/>
  <c r="BG68" i="1" s="1"/>
  <c r="AZ54" i="1"/>
  <c r="BA54" i="1" s="1"/>
  <c r="BG54" i="1" s="1"/>
  <c r="AZ122" i="1"/>
  <c r="BA122" i="1" s="1"/>
  <c r="BG122" i="1" s="1"/>
  <c r="AZ116" i="1"/>
  <c r="BA116" i="1" s="1"/>
  <c r="BG116" i="1" s="1"/>
  <c r="AZ13" i="1"/>
  <c r="BA13" i="1" s="1"/>
  <c r="BG13" i="1" s="1"/>
  <c r="AZ74" i="1"/>
  <c r="BA74" i="1" s="1"/>
  <c r="BG74" i="1" s="1"/>
  <c r="AZ140" i="1"/>
  <c r="BA140" i="1" s="1"/>
  <c r="BG140" i="1" s="1"/>
  <c r="AZ78" i="1"/>
  <c r="BA78" i="1" s="1"/>
  <c r="BG78" i="1" s="1"/>
  <c r="AZ105" i="1"/>
  <c r="BA105" i="1" s="1"/>
  <c r="BG105" i="1" s="1"/>
  <c r="AZ161" i="1"/>
  <c r="BA161" i="1" s="1"/>
  <c r="BG161" i="1" s="1"/>
  <c r="AZ129" i="1"/>
  <c r="BA129" i="1" s="1"/>
  <c r="BG129" i="1" s="1"/>
  <c r="AZ118" i="1"/>
  <c r="BA118" i="1" s="1"/>
  <c r="BG118" i="1" s="1"/>
  <c r="AZ65" i="1"/>
  <c r="BA65" i="1" s="1"/>
  <c r="BG65" i="1" s="1"/>
  <c r="AZ30" i="1"/>
  <c r="BA30" i="1" s="1"/>
  <c r="BG30" i="1" s="1"/>
  <c r="AZ117" i="1"/>
  <c r="BA117" i="1" s="1"/>
  <c r="BG117" i="1" s="1"/>
  <c r="AZ152" i="1"/>
  <c r="BA152" i="1" s="1"/>
  <c r="BG152" i="1" s="1"/>
  <c r="AZ160" i="1"/>
  <c r="BA160" i="1" s="1"/>
  <c r="BG160" i="1" s="1"/>
  <c r="AZ72" i="1"/>
  <c r="BA72" i="1" s="1"/>
  <c r="BG72" i="1" s="1"/>
  <c r="AZ73" i="1"/>
  <c r="BA73" i="1" s="1"/>
  <c r="BG73" i="1" s="1"/>
  <c r="AZ163" i="1"/>
  <c r="BA163" i="1" s="1"/>
  <c r="BG163" i="1" s="1"/>
  <c r="AZ90" i="1"/>
  <c r="BA90" i="1" s="1"/>
  <c r="BG90" i="1" s="1"/>
  <c r="AZ89" i="1"/>
  <c r="BA89" i="1" s="1"/>
  <c r="BG89" i="1" s="1"/>
  <c r="AZ44" i="1"/>
  <c r="BA44" i="1" s="1"/>
  <c r="BG44" i="1" s="1"/>
  <c r="AZ135" i="1"/>
  <c r="BA135" i="1" s="1"/>
  <c r="BG135" i="1" s="1"/>
  <c r="AZ35" i="1"/>
  <c r="BA35" i="1" s="1"/>
  <c r="BG35" i="1" s="1"/>
  <c r="AZ162" i="1"/>
  <c r="BA162" i="1" s="1"/>
  <c r="BG162" i="1" s="1"/>
  <c r="AI152" i="1"/>
  <c r="AZ19" i="1"/>
  <c r="BA19" i="1" s="1"/>
  <c r="BG19" i="1" s="1"/>
  <c r="AZ150" i="1"/>
  <c r="BA150" i="1" s="1"/>
  <c r="BG150" i="1" s="1"/>
  <c r="AZ165" i="1"/>
  <c r="BA165" i="1" s="1"/>
  <c r="BG165" i="1" s="1"/>
  <c r="AZ23" i="1"/>
  <c r="BA23" i="1" s="1"/>
  <c r="BG23" i="1" s="1"/>
  <c r="AI95" i="1"/>
  <c r="AI71" i="1"/>
  <c r="AZ33" i="1"/>
  <c r="BA33" i="1" s="1"/>
  <c r="BG33" i="1" s="1"/>
  <c r="AZ120" i="1"/>
  <c r="BA120" i="1" s="1"/>
  <c r="BG120" i="1" s="1"/>
  <c r="AZ134" i="1"/>
  <c r="BA134" i="1" s="1"/>
  <c r="BG134" i="1" s="1"/>
  <c r="AZ132" i="1"/>
  <c r="BA132" i="1" s="1"/>
  <c r="BG132" i="1" s="1"/>
  <c r="AZ48" i="1"/>
  <c r="BA48" i="1" s="1"/>
  <c r="BG48" i="1" s="1"/>
  <c r="AZ25" i="1"/>
  <c r="BA25" i="1" s="1"/>
  <c r="BG25" i="1" s="1"/>
  <c r="AZ107" i="1"/>
  <c r="BA107" i="1" s="1"/>
  <c r="BG107" i="1" s="1"/>
  <c r="AZ66" i="1"/>
  <c r="BA66" i="1" s="1"/>
  <c r="BG66" i="1" s="1"/>
  <c r="AZ24" i="1"/>
  <c r="BA24" i="1" s="1"/>
  <c r="BG24" i="1" s="1"/>
  <c r="AZ75" i="1"/>
  <c r="BA75" i="1" s="1"/>
  <c r="BG75" i="1" s="1"/>
  <c r="AZ53" i="1"/>
  <c r="BA53" i="1" s="1"/>
  <c r="BG53" i="1" s="1"/>
  <c r="AZ131" i="1"/>
  <c r="BA131" i="1" s="1"/>
  <c r="BG131" i="1" s="1"/>
  <c r="AZ139" i="1"/>
  <c r="BA139" i="1" s="1"/>
  <c r="BG139" i="1" s="1"/>
  <c r="AZ46" i="1"/>
  <c r="BA46" i="1" s="1"/>
  <c r="BG46" i="1" s="1"/>
  <c r="AZ12" i="1"/>
  <c r="BA12" i="1" s="1"/>
  <c r="BG12" i="1" s="1"/>
  <c r="AZ99" i="1"/>
  <c r="BA99" i="1" s="1"/>
  <c r="BG99" i="1" s="1"/>
  <c r="AZ93" i="1"/>
  <c r="BA93" i="1" s="1"/>
  <c r="BG93" i="1" s="1"/>
  <c r="AZ62" i="1"/>
  <c r="BA62" i="1" s="1"/>
  <c r="BG62" i="1" s="1"/>
  <c r="AZ70" i="1"/>
  <c r="BA70" i="1" s="1"/>
  <c r="BG70" i="1" s="1"/>
  <c r="AZ143" i="1"/>
  <c r="BA143" i="1" s="1"/>
  <c r="BG143" i="1" s="1"/>
  <c r="AZ92" i="1"/>
  <c r="BA92" i="1" s="1"/>
  <c r="BG92" i="1" s="1"/>
  <c r="AZ141" i="1"/>
  <c r="BA141" i="1" s="1"/>
  <c r="BG141" i="1" s="1"/>
  <c r="AZ109" i="1"/>
  <c r="BA109" i="1" s="1"/>
  <c r="BG109" i="1" s="1"/>
  <c r="AZ55" i="1"/>
  <c r="BA55" i="1" s="1"/>
  <c r="BG55" i="1" s="1"/>
  <c r="AI18" i="1"/>
  <c r="AI156" i="1"/>
  <c r="AI6" i="1"/>
  <c r="AI58" i="1"/>
  <c r="AI72" i="1"/>
  <c r="AI3" i="1"/>
  <c r="AI15" i="1"/>
  <c r="AI67" i="1"/>
  <c r="AI63" i="1"/>
  <c r="AI149" i="1"/>
  <c r="AI86" i="1"/>
  <c r="AI92" i="1"/>
  <c r="AI112" i="1"/>
  <c r="AI120" i="1"/>
  <c r="AI75" i="1"/>
  <c r="AI21" i="1"/>
  <c r="AI153" i="1"/>
  <c r="AI69" i="1"/>
  <c r="AI48" i="1"/>
  <c r="AI131" i="1"/>
  <c r="AI35" i="1"/>
  <c r="AI31" i="1"/>
  <c r="AI155" i="1"/>
  <c r="AI14" i="1"/>
  <c r="AI93" i="1"/>
  <c r="AI26" i="1"/>
  <c r="AI99" i="1"/>
  <c r="AI127" i="1"/>
  <c r="AI23" i="1"/>
  <c r="AI51" i="1"/>
  <c r="AI78" i="1"/>
  <c r="AI9" i="1"/>
  <c r="AI56" i="1"/>
  <c r="AI145" i="1"/>
  <c r="AI154" i="1"/>
  <c r="AI157" i="1"/>
  <c r="AI161" i="1"/>
  <c r="AI124" i="1"/>
  <c r="AI36" i="1"/>
  <c r="AI140" i="1"/>
  <c r="AI76" i="1"/>
  <c r="AI167" i="1"/>
  <c r="AI11" i="1"/>
  <c r="AI79" i="1"/>
  <c r="AI38" i="1"/>
  <c r="AI83" i="1"/>
  <c r="AI138" i="1"/>
  <c r="AI12" i="1"/>
  <c r="AI110" i="1"/>
  <c r="AI25" i="1"/>
  <c r="AI42" i="1"/>
  <c r="AI105" i="1"/>
  <c r="AI73" i="1"/>
  <c r="AI134" i="1"/>
  <c r="AI52" i="1"/>
  <c r="AI101" i="1"/>
  <c r="AI46" i="1"/>
  <c r="AI45" i="1"/>
  <c r="AI4" i="1"/>
  <c r="AI57" i="1"/>
  <c r="AI62" i="1"/>
  <c r="AI70" i="1"/>
  <c r="AI20" i="1"/>
  <c r="AI98" i="1"/>
  <c r="AI44" i="1"/>
  <c r="AI89" i="1"/>
  <c r="AI8" i="1"/>
  <c r="AI164" i="1"/>
  <c r="AI137" i="1"/>
  <c r="AI142" i="1"/>
  <c r="AI47" i="1"/>
  <c r="AI65" i="1"/>
  <c r="AI139" i="1"/>
  <c r="AI106" i="1"/>
  <c r="AI30" i="1"/>
  <c r="AI166" i="1"/>
  <c r="AI61" i="1"/>
  <c r="AI136" i="1"/>
  <c r="AI91" i="1"/>
  <c r="AI107" i="1"/>
  <c r="AI49" i="1"/>
  <c r="AI126" i="1"/>
  <c r="AI151" i="1"/>
  <c r="AI125" i="1"/>
  <c r="AI54" i="1"/>
  <c r="AI113" i="1"/>
  <c r="AI5" i="1"/>
  <c r="AI84" i="1"/>
  <c r="AI64" i="1"/>
  <c r="AI118" i="1"/>
  <c r="AI115" i="1"/>
  <c r="AI94" i="1"/>
  <c r="AI163" i="1"/>
  <c r="AI22" i="1"/>
  <c r="AI40" i="1"/>
  <c r="AI128" i="1"/>
  <c r="AI148" i="1"/>
  <c r="AI165" i="1"/>
  <c r="AI37" i="1"/>
  <c r="AI90" i="1"/>
  <c r="AI132" i="1"/>
  <c r="AI66" i="1"/>
  <c r="AI160" i="1"/>
  <c r="AI53" i="1"/>
  <c r="AI34" i="1"/>
  <c r="AI81" i="1"/>
  <c r="AI146" i="1"/>
  <c r="AI29" i="1"/>
  <c r="AI119" i="1"/>
  <c r="AI88" i="1"/>
  <c r="AI13" i="1"/>
  <c r="AI100" i="1"/>
  <c r="AI141" i="1"/>
  <c r="AI60" i="1"/>
  <c r="AI41" i="1"/>
  <c r="AI74" i="1"/>
  <c r="AI97" i="1"/>
  <c r="AI122" i="1"/>
  <c r="AI158" i="1"/>
  <c r="AI43" i="1"/>
  <c r="AI59" i="1"/>
  <c r="AI17" i="1"/>
  <c r="AI27" i="1"/>
  <c r="AI77" i="1"/>
  <c r="AI10" i="1"/>
  <c r="AI85" i="1"/>
  <c r="AI28" i="1"/>
  <c r="AI114" i="1"/>
  <c r="AI135" i="1"/>
  <c r="AI104" i="1"/>
  <c r="AI68" i="1"/>
  <c r="AI123" i="1"/>
  <c r="AI162" i="1"/>
  <c r="AI129" i="1"/>
  <c r="AI147" i="1"/>
  <c r="AI109" i="1"/>
  <c r="AI80" i="1"/>
  <c r="AI117" i="1"/>
  <c r="AI16" i="1"/>
  <c r="AI33" i="1"/>
  <c r="AI159" i="1"/>
  <c r="AI133" i="1"/>
  <c r="AI87" i="1"/>
  <c r="AI121" i="1"/>
  <c r="AI50" i="1"/>
  <c r="AI96" i="1"/>
  <c r="AI143" i="1"/>
  <c r="AI39" i="1"/>
  <c r="AI19" i="1"/>
  <c r="AI130" i="1"/>
  <c r="AI82" i="1"/>
  <c r="AI108" i="1"/>
  <c r="AI111" i="1"/>
  <c r="AI103" i="1"/>
  <c r="AI32" i="1"/>
  <c r="BW23" i="1"/>
  <c r="AU85" i="1" s="1"/>
  <c r="AV85" i="1" s="1"/>
  <c r="BD85" i="1" s="1"/>
  <c r="BW9" i="1"/>
  <c r="BW10" i="1"/>
  <c r="BW18" i="1"/>
  <c r="BW19" i="1"/>
  <c r="BW15" i="1"/>
  <c r="BW16" i="1"/>
  <c r="BW12" i="1"/>
  <c r="BW13" i="1"/>
  <c r="BQ16" i="1" l="1"/>
  <c r="BQ30" i="1"/>
  <c r="BQ15" i="1"/>
  <c r="BQ28" i="1"/>
  <c r="BQ25" i="1"/>
  <c r="BQ18" i="1"/>
  <c r="BQ27" i="1"/>
  <c r="BQ19" i="1"/>
  <c r="BQ21" i="1"/>
  <c r="BQ24" i="1"/>
  <c r="BQ22" i="1"/>
  <c r="AU83" i="1"/>
  <c r="AV83" i="1" s="1"/>
  <c r="BD83" i="1" s="1"/>
  <c r="AU64" i="1"/>
  <c r="AV64" i="1" s="1"/>
  <c r="BD64" i="1" s="1"/>
  <c r="AU67" i="1"/>
  <c r="AV67" i="1" s="1"/>
  <c r="BD67" i="1" s="1"/>
  <c r="AU38" i="1"/>
  <c r="AV38" i="1" s="1"/>
  <c r="BD38" i="1" s="1"/>
  <c r="AU151" i="1"/>
  <c r="AV151" i="1" s="1"/>
  <c r="BD151" i="1" s="1"/>
  <c r="AU40" i="1"/>
  <c r="AV40" i="1" s="1"/>
  <c r="BD40" i="1" s="1"/>
  <c r="AU154" i="1"/>
  <c r="AV154" i="1" s="1"/>
  <c r="BD154" i="1" s="1"/>
  <c r="AU97" i="1"/>
  <c r="AV97" i="1" s="1"/>
  <c r="BD97" i="1" s="1"/>
  <c r="AU137" i="1"/>
  <c r="AV137" i="1" s="1"/>
  <c r="BD137" i="1" s="1"/>
  <c r="AU101" i="1"/>
  <c r="AV101" i="1" s="1"/>
  <c r="BD101" i="1" s="1"/>
  <c r="AU10" i="1"/>
  <c r="AV10" i="1" s="1"/>
  <c r="BD10" i="1" s="1"/>
  <c r="AU108" i="1"/>
  <c r="AV108" i="1" s="1"/>
  <c r="BD108" i="1" s="1"/>
  <c r="AU16" i="1"/>
  <c r="AV16" i="1" s="1"/>
  <c r="BD16" i="1" s="1"/>
  <c r="AU102" i="1"/>
  <c r="AV102" i="1" s="1"/>
  <c r="BD102" i="1" s="1"/>
  <c r="AU86" i="1"/>
  <c r="AV86" i="1" s="1"/>
  <c r="BD86" i="1" s="1"/>
  <c r="AU125" i="1"/>
  <c r="AV125" i="1" s="1"/>
  <c r="BD125" i="1" s="1"/>
  <c r="AU69" i="1"/>
  <c r="AV69" i="1" s="1"/>
  <c r="BD69" i="1" s="1"/>
  <c r="AU41" i="1"/>
  <c r="AV41" i="1" s="1"/>
  <c r="BD41" i="1" s="1"/>
  <c r="AU60" i="1"/>
  <c r="AV60" i="1" s="1"/>
  <c r="BD60" i="1" s="1"/>
  <c r="AU157" i="1"/>
  <c r="AV157" i="1" s="1"/>
  <c r="BD157" i="1" s="1"/>
  <c r="AU84" i="1"/>
  <c r="AV84" i="1" s="1"/>
  <c r="BD84" i="1" s="1"/>
  <c r="AU103" i="1"/>
  <c r="AV103" i="1" s="1"/>
  <c r="BD103" i="1" s="1"/>
  <c r="AU145" i="1"/>
  <c r="AV145" i="1" s="1"/>
  <c r="BD145" i="1" s="1"/>
  <c r="AU167" i="1"/>
  <c r="AV167" i="1" s="1"/>
  <c r="BD167" i="1" s="1"/>
  <c r="AU32" i="1"/>
  <c r="AV32" i="1" s="1"/>
  <c r="BD32" i="1" s="1"/>
  <c r="AU47" i="1"/>
  <c r="AV47" i="1" s="1"/>
  <c r="BD47" i="1" s="1"/>
  <c r="AU94" i="1"/>
  <c r="AV94" i="1" s="1"/>
  <c r="BD94" i="1" s="1"/>
  <c r="AU45" i="1"/>
  <c r="AV45" i="1" s="1"/>
  <c r="BD45" i="1" s="1"/>
  <c r="AU156" i="1"/>
  <c r="AV156" i="1" s="1"/>
  <c r="BD156" i="1" s="1"/>
  <c r="AU7" i="1"/>
  <c r="AV7" i="1" s="1"/>
  <c r="BD7" i="1" s="1"/>
  <c r="AU28" i="1"/>
  <c r="AV28" i="1" s="1"/>
  <c r="BD28" i="1" s="1"/>
  <c r="AU17" i="1"/>
  <c r="AV17" i="1" s="1"/>
  <c r="BD17" i="1" s="1"/>
  <c r="BW14" i="1"/>
  <c r="AU19" i="1" s="1"/>
  <c r="AV19" i="1" s="1"/>
  <c r="BD19" i="1" s="1"/>
  <c r="BW17" i="1"/>
  <c r="AU95" i="1" s="1"/>
  <c r="AV95" i="1" s="1"/>
  <c r="BD95" i="1" s="1"/>
  <c r="BW11" i="1"/>
  <c r="AU21" i="1" s="1"/>
  <c r="AV21" i="1" s="1"/>
  <c r="BD21" i="1" s="1"/>
  <c r="BW20" i="1"/>
  <c r="AU147" i="1" s="1"/>
  <c r="AV147" i="1" s="1"/>
  <c r="BD147" i="1" s="1"/>
  <c r="BQ17" i="1" l="1"/>
  <c r="AJ143" i="1" s="1"/>
  <c r="AK143" i="1" s="1"/>
  <c r="BB143" i="1" s="1"/>
  <c r="BQ29" i="1"/>
  <c r="AJ10" i="1" s="1"/>
  <c r="AK10" i="1" s="1"/>
  <c r="BB10" i="1" s="1"/>
  <c r="BH10" i="1" s="1"/>
  <c r="BQ20" i="1"/>
  <c r="AJ135" i="1" s="1"/>
  <c r="AK135" i="1" s="1"/>
  <c r="BB135" i="1" s="1"/>
  <c r="BQ26" i="1"/>
  <c r="AJ59" i="1" s="1"/>
  <c r="AK59" i="1" s="1"/>
  <c r="BB59" i="1" s="1"/>
  <c r="BQ23" i="1"/>
  <c r="AJ15" i="1" s="1"/>
  <c r="AK15" i="1" s="1"/>
  <c r="BB15" i="1" s="1"/>
  <c r="AU42" i="1"/>
  <c r="AV42" i="1" s="1"/>
  <c r="BD42" i="1" s="1"/>
  <c r="AU141" i="1"/>
  <c r="AV141" i="1" s="1"/>
  <c r="BD141" i="1" s="1"/>
  <c r="AU88" i="1"/>
  <c r="AV88" i="1" s="1"/>
  <c r="BD88" i="1" s="1"/>
  <c r="AU93" i="1"/>
  <c r="AV93" i="1" s="1"/>
  <c r="BD93" i="1" s="1"/>
  <c r="AU128" i="1"/>
  <c r="AV128" i="1" s="1"/>
  <c r="BD128" i="1" s="1"/>
  <c r="AU75" i="1"/>
  <c r="AV75" i="1" s="1"/>
  <c r="BD75" i="1" s="1"/>
  <c r="AU55" i="1"/>
  <c r="AV55" i="1" s="1"/>
  <c r="BD55" i="1" s="1"/>
  <c r="AU6" i="1"/>
  <c r="AV6" i="1" s="1"/>
  <c r="BD6" i="1" s="1"/>
  <c r="AU49" i="1"/>
  <c r="AV49" i="1" s="1"/>
  <c r="BD49" i="1" s="1"/>
  <c r="AU89" i="1"/>
  <c r="AV89" i="1" s="1"/>
  <c r="BD89" i="1" s="1"/>
  <c r="AU158" i="1"/>
  <c r="AV158" i="1" s="1"/>
  <c r="BD158" i="1" s="1"/>
  <c r="AU46" i="1"/>
  <c r="AV46" i="1" s="1"/>
  <c r="BD46" i="1" s="1"/>
  <c r="AU9" i="1"/>
  <c r="AV9" i="1" s="1"/>
  <c r="BD9" i="1" s="1"/>
  <c r="AU143" i="1"/>
  <c r="AV143" i="1" s="1"/>
  <c r="BD143" i="1" s="1"/>
  <c r="AU70" i="1"/>
  <c r="AV70" i="1" s="1"/>
  <c r="BD70" i="1" s="1"/>
  <c r="AU161" i="1"/>
  <c r="AV161" i="1" s="1"/>
  <c r="BD161" i="1" s="1"/>
  <c r="AU131" i="1"/>
  <c r="AV131" i="1" s="1"/>
  <c r="BD131" i="1" s="1"/>
  <c r="AU63" i="1"/>
  <c r="AV63" i="1" s="1"/>
  <c r="BD63" i="1" s="1"/>
  <c r="AU87" i="1"/>
  <c r="AV87" i="1" s="1"/>
  <c r="BD87" i="1" s="1"/>
  <c r="AU109" i="1"/>
  <c r="AV109" i="1" s="1"/>
  <c r="BD109" i="1" s="1"/>
  <c r="AU53" i="1"/>
  <c r="AV53" i="1" s="1"/>
  <c r="BD53" i="1" s="1"/>
  <c r="AU116" i="1"/>
  <c r="AV116" i="1" s="1"/>
  <c r="BD116" i="1" s="1"/>
  <c r="AU74" i="1"/>
  <c r="AV74" i="1" s="1"/>
  <c r="BD74" i="1" s="1"/>
  <c r="AU66" i="1"/>
  <c r="AV66" i="1" s="1"/>
  <c r="BD66" i="1" s="1"/>
  <c r="AU132" i="1"/>
  <c r="AV132" i="1" s="1"/>
  <c r="BD132" i="1" s="1"/>
  <c r="AU92" i="1"/>
  <c r="AV92" i="1" s="1"/>
  <c r="BD92" i="1" s="1"/>
  <c r="AU24" i="1"/>
  <c r="AV24" i="1" s="1"/>
  <c r="BD24" i="1" s="1"/>
  <c r="AU12" i="1"/>
  <c r="AV12" i="1" s="1"/>
  <c r="BD12" i="1" s="1"/>
  <c r="AU62" i="1"/>
  <c r="AV62" i="1" s="1"/>
  <c r="BD62" i="1" s="1"/>
  <c r="AU99" i="1"/>
  <c r="AV99" i="1" s="1"/>
  <c r="BD99" i="1" s="1"/>
  <c r="AU139" i="1"/>
  <c r="AV139" i="1" s="1"/>
  <c r="BD139" i="1" s="1"/>
  <c r="AU153" i="1"/>
  <c r="AV153" i="1" s="1"/>
  <c r="BD153" i="1" s="1"/>
  <c r="AU37" i="1"/>
  <c r="AV37" i="1" s="1"/>
  <c r="BD37" i="1" s="1"/>
  <c r="AU98" i="1"/>
  <c r="AV98" i="1" s="1"/>
  <c r="BD98" i="1" s="1"/>
  <c r="AU81" i="1"/>
  <c r="AV81" i="1" s="1"/>
  <c r="BD81" i="1" s="1"/>
  <c r="AU91" i="1"/>
  <c r="AV91" i="1" s="1"/>
  <c r="BD91" i="1" s="1"/>
  <c r="AU25" i="1"/>
  <c r="AV25" i="1" s="1"/>
  <c r="BD25" i="1" s="1"/>
  <c r="AU51" i="1"/>
  <c r="AV51" i="1" s="1"/>
  <c r="BD51" i="1" s="1"/>
  <c r="AU4" i="1"/>
  <c r="AV4" i="1" s="1"/>
  <c r="BD4" i="1" s="1"/>
  <c r="AU50" i="1"/>
  <c r="AV50" i="1" s="1"/>
  <c r="BD50" i="1" s="1"/>
  <c r="AU54" i="1"/>
  <c r="AV54" i="1" s="1"/>
  <c r="BD54" i="1" s="1"/>
  <c r="AU115" i="1"/>
  <c r="AV115" i="1" s="1"/>
  <c r="BD115" i="1" s="1"/>
  <c r="AU96" i="1"/>
  <c r="AV96" i="1" s="1"/>
  <c r="BD96" i="1" s="1"/>
  <c r="AU114" i="1"/>
  <c r="AV114" i="1" s="1"/>
  <c r="BD114" i="1" s="1"/>
  <c r="AU18" i="1"/>
  <c r="AV18" i="1" s="1"/>
  <c r="BD18" i="1" s="1"/>
  <c r="AU80" i="1"/>
  <c r="AV80" i="1" s="1"/>
  <c r="BD80" i="1" s="1"/>
  <c r="AU136" i="1"/>
  <c r="AV136" i="1" s="1"/>
  <c r="BD136" i="1" s="1"/>
  <c r="AU20" i="1"/>
  <c r="AV20" i="1" s="1"/>
  <c r="BD20" i="1" s="1"/>
  <c r="AU15" i="1"/>
  <c r="AV15" i="1" s="1"/>
  <c r="BD15" i="1" s="1"/>
  <c r="AU73" i="1"/>
  <c r="AV73" i="1" s="1"/>
  <c r="BD73" i="1" s="1"/>
  <c r="AU56" i="1"/>
  <c r="AV56" i="1" s="1"/>
  <c r="BD56" i="1" s="1"/>
  <c r="AU23" i="1"/>
  <c r="AV23" i="1" s="1"/>
  <c r="BD23" i="1" s="1"/>
  <c r="AU105" i="1"/>
  <c r="AV105" i="1" s="1"/>
  <c r="BD105" i="1" s="1"/>
  <c r="AU29" i="1"/>
  <c r="AV29" i="1" s="1"/>
  <c r="BD29" i="1" s="1"/>
  <c r="AU65" i="1"/>
  <c r="AV65" i="1" s="1"/>
  <c r="BD65" i="1" s="1"/>
  <c r="AU104" i="1"/>
  <c r="AV104" i="1" s="1"/>
  <c r="BD104" i="1" s="1"/>
  <c r="AU90" i="1"/>
  <c r="AV90" i="1" s="1"/>
  <c r="BD90" i="1" s="1"/>
  <c r="AU57" i="1"/>
  <c r="AV57" i="1" s="1"/>
  <c r="BD57" i="1" s="1"/>
  <c r="AU71" i="1"/>
  <c r="AV71" i="1" s="1"/>
  <c r="BD71" i="1" s="1"/>
  <c r="AU78" i="1"/>
  <c r="AV78" i="1" s="1"/>
  <c r="BD78" i="1" s="1"/>
  <c r="AU138" i="1"/>
  <c r="AV138" i="1" s="1"/>
  <c r="BD138" i="1" s="1"/>
  <c r="AU35" i="1"/>
  <c r="AV35" i="1" s="1"/>
  <c r="BD35" i="1" s="1"/>
  <c r="AU5" i="1"/>
  <c r="AV5" i="1" s="1"/>
  <c r="BD5" i="1" s="1"/>
  <c r="AU26" i="1"/>
  <c r="AV26" i="1" s="1"/>
  <c r="BD26" i="1" s="1"/>
  <c r="AU43" i="1"/>
  <c r="AV43" i="1" s="1"/>
  <c r="BD43" i="1" s="1"/>
  <c r="AU22" i="1"/>
  <c r="AV22" i="1" s="1"/>
  <c r="BD22" i="1" s="1"/>
  <c r="AU113" i="1"/>
  <c r="AV113" i="1" s="1"/>
  <c r="BD113" i="1" s="1"/>
  <c r="AU120" i="1"/>
  <c r="AV120" i="1" s="1"/>
  <c r="BD120" i="1" s="1"/>
  <c r="AU122" i="1"/>
  <c r="AV122" i="1" s="1"/>
  <c r="BD122" i="1" s="1"/>
  <c r="AU164" i="1"/>
  <c r="AV164" i="1" s="1"/>
  <c r="BD164" i="1" s="1"/>
  <c r="AU76" i="1"/>
  <c r="AV76" i="1" s="1"/>
  <c r="BD76" i="1" s="1"/>
  <c r="AU118" i="1"/>
  <c r="AV118" i="1" s="1"/>
  <c r="BD118" i="1" s="1"/>
  <c r="AU121" i="1"/>
  <c r="AV121" i="1" s="1"/>
  <c r="BD121" i="1" s="1"/>
  <c r="AU133" i="1"/>
  <c r="AV133" i="1" s="1"/>
  <c r="BD133" i="1" s="1"/>
  <c r="AU144" i="1"/>
  <c r="AV144" i="1" s="1"/>
  <c r="BD144" i="1" s="1"/>
  <c r="AU112" i="1"/>
  <c r="AV112" i="1" s="1"/>
  <c r="BD112" i="1" s="1"/>
  <c r="AU123" i="1"/>
  <c r="AV123" i="1" s="1"/>
  <c r="BD123" i="1" s="1"/>
  <c r="AU155" i="1"/>
  <c r="AV155" i="1" s="1"/>
  <c r="BD155" i="1" s="1"/>
  <c r="AU124" i="1"/>
  <c r="AV124" i="1" s="1"/>
  <c r="BD124" i="1" s="1"/>
  <c r="AU117" i="1"/>
  <c r="AV117" i="1" s="1"/>
  <c r="BD117" i="1" s="1"/>
  <c r="AU100" i="1"/>
  <c r="AV100" i="1" s="1"/>
  <c r="BD100" i="1" s="1"/>
  <c r="AU106" i="1"/>
  <c r="AV106" i="1" s="1"/>
  <c r="BD106" i="1" s="1"/>
  <c r="AU135" i="1"/>
  <c r="AV135" i="1" s="1"/>
  <c r="BD135" i="1" s="1"/>
  <c r="AU160" i="1"/>
  <c r="AV160" i="1" s="1"/>
  <c r="BD160" i="1" s="1"/>
  <c r="AU33" i="1"/>
  <c r="AV33" i="1" s="1"/>
  <c r="BD33" i="1" s="1"/>
  <c r="AU152" i="1"/>
  <c r="AV152" i="1" s="1"/>
  <c r="BD152" i="1" s="1"/>
  <c r="AU68" i="1"/>
  <c r="AV68" i="1" s="1"/>
  <c r="BD68" i="1" s="1"/>
  <c r="AU150" i="1"/>
  <c r="AV150" i="1" s="1"/>
  <c r="BD150" i="1" s="1"/>
  <c r="AU31" i="1"/>
  <c r="AV31" i="1" s="1"/>
  <c r="BD31" i="1" s="1"/>
  <c r="AU162" i="1"/>
  <c r="AV162" i="1" s="1"/>
  <c r="BD162" i="1" s="1"/>
  <c r="AU48" i="1"/>
  <c r="AV48" i="1" s="1"/>
  <c r="BD48" i="1" s="1"/>
  <c r="AU129" i="1"/>
  <c r="AV129" i="1" s="1"/>
  <c r="BD129" i="1" s="1"/>
  <c r="AU11" i="1"/>
  <c r="AV11" i="1" s="1"/>
  <c r="BD11" i="1" s="1"/>
  <c r="AU140" i="1"/>
  <c r="AV140" i="1" s="1"/>
  <c r="BD140" i="1" s="1"/>
  <c r="AU165" i="1"/>
  <c r="AV165" i="1" s="1"/>
  <c r="BD165" i="1" s="1"/>
  <c r="AU163" i="1"/>
  <c r="AV163" i="1" s="1"/>
  <c r="BD163" i="1" s="1"/>
  <c r="AU8" i="1"/>
  <c r="AV8" i="1" s="1"/>
  <c r="BD8" i="1" s="1"/>
  <c r="AU13" i="1"/>
  <c r="AV13" i="1" s="1"/>
  <c r="BD13" i="1" s="1"/>
  <c r="AU72" i="1"/>
  <c r="AV72" i="1" s="1"/>
  <c r="BD72" i="1" s="1"/>
  <c r="AU126" i="1"/>
  <c r="AV126" i="1" s="1"/>
  <c r="BD126" i="1" s="1"/>
  <c r="AU107" i="1"/>
  <c r="AV107" i="1" s="1"/>
  <c r="BD107" i="1" s="1"/>
  <c r="AU82" i="1"/>
  <c r="AV82" i="1" s="1"/>
  <c r="BD82" i="1" s="1"/>
  <c r="AU30" i="1"/>
  <c r="AV30" i="1" s="1"/>
  <c r="BD30" i="1" s="1"/>
  <c r="AU134" i="1"/>
  <c r="AV134" i="1" s="1"/>
  <c r="BD134" i="1" s="1"/>
  <c r="AU44" i="1"/>
  <c r="AV44" i="1" s="1"/>
  <c r="BD44" i="1" s="1"/>
  <c r="AU149" i="1"/>
  <c r="AV149" i="1" s="1"/>
  <c r="BD149" i="1" s="1"/>
  <c r="AU3" i="1"/>
  <c r="AV3" i="1" s="1"/>
  <c r="BD3" i="1" s="1"/>
  <c r="AU148" i="1"/>
  <c r="AV148" i="1" s="1"/>
  <c r="BD148" i="1" s="1"/>
  <c r="AU39" i="1"/>
  <c r="AV39" i="1" s="1"/>
  <c r="BD39" i="1" s="1"/>
  <c r="AU127" i="1"/>
  <c r="AV127" i="1" s="1"/>
  <c r="BD127" i="1" s="1"/>
  <c r="AU14" i="1"/>
  <c r="AV14" i="1" s="1"/>
  <c r="BD14" i="1" s="1"/>
  <c r="AU27" i="1"/>
  <c r="AV27" i="1" s="1"/>
  <c r="BD27" i="1" s="1"/>
  <c r="AU34" i="1"/>
  <c r="AV34" i="1" s="1"/>
  <c r="BD34" i="1" s="1"/>
  <c r="AU52" i="1"/>
  <c r="AV52" i="1" s="1"/>
  <c r="BD52" i="1" s="1"/>
  <c r="AU79" i="1"/>
  <c r="AV79" i="1" s="1"/>
  <c r="BD79" i="1" s="1"/>
  <c r="AU61" i="1"/>
  <c r="AV61" i="1" s="1"/>
  <c r="BD61" i="1" s="1"/>
  <c r="AU159" i="1"/>
  <c r="AV159" i="1" s="1"/>
  <c r="BD159" i="1" s="1"/>
  <c r="AU166" i="1"/>
  <c r="AV166" i="1" s="1"/>
  <c r="BD166" i="1" s="1"/>
  <c r="AU142" i="1"/>
  <c r="AV142" i="1" s="1"/>
  <c r="BD142" i="1" s="1"/>
  <c r="AU58" i="1"/>
  <c r="AV58" i="1" s="1"/>
  <c r="BD58" i="1" s="1"/>
  <c r="AU110" i="1"/>
  <c r="AV110" i="1" s="1"/>
  <c r="BD110" i="1" s="1"/>
  <c r="AU111" i="1"/>
  <c r="AV111" i="1" s="1"/>
  <c r="BD111" i="1" s="1"/>
  <c r="AU130" i="1"/>
  <c r="AV130" i="1" s="1"/>
  <c r="BD130" i="1" s="1"/>
  <c r="AU119" i="1"/>
  <c r="AV119" i="1" s="1"/>
  <c r="BD119" i="1" s="1"/>
  <c r="AU77" i="1"/>
  <c r="AV77" i="1" s="1"/>
  <c r="BD77" i="1" s="1"/>
  <c r="AU146" i="1"/>
  <c r="AV146" i="1" s="1"/>
  <c r="BD146" i="1" s="1"/>
  <c r="AU36" i="1"/>
  <c r="AV36" i="1" s="1"/>
  <c r="BD36" i="1" s="1"/>
  <c r="AU59" i="1"/>
  <c r="AV59" i="1" s="1"/>
  <c r="BD59" i="1" s="1"/>
  <c r="BH15" i="1" l="1"/>
  <c r="BH59" i="1"/>
  <c r="BH135" i="1"/>
  <c r="BH143" i="1"/>
  <c r="AJ23" i="1"/>
  <c r="AK23" i="1" s="1"/>
  <c r="BB23" i="1" s="1"/>
  <c r="BH23" i="1" s="1"/>
  <c r="AJ72" i="1"/>
  <c r="AK72" i="1" s="1"/>
  <c r="BB72" i="1" s="1"/>
  <c r="BH72" i="1" s="1"/>
  <c r="AJ66" i="1"/>
  <c r="AK66" i="1" s="1"/>
  <c r="BB66" i="1" s="1"/>
  <c r="BH66" i="1" s="1"/>
  <c r="AJ6" i="1"/>
  <c r="AK6" i="1" s="1"/>
  <c r="BB6" i="1" s="1"/>
  <c r="BH6" i="1" s="1"/>
  <c r="AJ131" i="1"/>
  <c r="AK131" i="1" s="1"/>
  <c r="BB131" i="1" s="1"/>
  <c r="BH131" i="1" s="1"/>
  <c r="AJ63" i="1"/>
  <c r="AK63" i="1" s="1"/>
  <c r="BB63" i="1" s="1"/>
  <c r="BH63" i="1" s="1"/>
  <c r="AJ92" i="1"/>
  <c r="AK92" i="1" s="1"/>
  <c r="BB92" i="1" s="1"/>
  <c r="BH92" i="1" s="1"/>
  <c r="AJ132" i="1"/>
  <c r="AK132" i="1" s="1"/>
  <c r="BB132" i="1" s="1"/>
  <c r="BH132" i="1" s="1"/>
  <c r="AJ30" i="1"/>
  <c r="AK30" i="1" s="1"/>
  <c r="BB30" i="1" s="1"/>
  <c r="BH30" i="1" s="1"/>
  <c r="AJ73" i="1"/>
  <c r="AK73" i="1" s="1"/>
  <c r="BB73" i="1" s="1"/>
  <c r="BH73" i="1" s="1"/>
  <c r="AJ90" i="1"/>
  <c r="AK90" i="1" s="1"/>
  <c r="BB90" i="1" s="1"/>
  <c r="BH90" i="1" s="1"/>
  <c r="AJ163" i="1"/>
  <c r="AK163" i="1" s="1"/>
  <c r="BB163" i="1" s="1"/>
  <c r="BH163" i="1" s="1"/>
  <c r="AJ48" i="1"/>
  <c r="AK48" i="1" s="1"/>
  <c r="BB48" i="1" s="1"/>
  <c r="BH48" i="1" s="1"/>
  <c r="AJ144" i="1"/>
  <c r="AK144" i="1" s="1"/>
  <c r="BB144" i="1" s="1"/>
  <c r="BH144" i="1" s="1"/>
  <c r="AJ120" i="1"/>
  <c r="AK120" i="1" s="1"/>
  <c r="BB120" i="1" s="1"/>
  <c r="BH120" i="1" s="1"/>
  <c r="AJ150" i="1"/>
  <c r="AK150" i="1" s="1"/>
  <c r="BB150" i="1" s="1"/>
  <c r="BH150" i="1" s="1"/>
  <c r="AJ8" i="1"/>
  <c r="AK8" i="1" s="1"/>
  <c r="BB8" i="1" s="1"/>
  <c r="BH8" i="1" s="1"/>
  <c r="AJ12" i="1"/>
  <c r="AK12" i="1" s="1"/>
  <c r="BB12" i="1" s="1"/>
  <c r="BH12" i="1" s="1"/>
  <c r="AJ161" i="1"/>
  <c r="AK161" i="1" s="1"/>
  <c r="BB161" i="1" s="1"/>
  <c r="BH161" i="1" s="1"/>
  <c r="AJ55" i="1"/>
  <c r="AK55" i="1" s="1"/>
  <c r="BB55" i="1" s="1"/>
  <c r="BH55" i="1" s="1"/>
  <c r="AJ24" i="1"/>
  <c r="AK24" i="1" s="1"/>
  <c r="BB24" i="1" s="1"/>
  <c r="BH24" i="1" s="1"/>
  <c r="AJ87" i="1"/>
  <c r="AK87" i="1" s="1"/>
  <c r="BB87" i="1" s="1"/>
  <c r="BH87" i="1" s="1"/>
  <c r="AJ21" i="1"/>
  <c r="AK21" i="1" s="1"/>
  <c r="BB21" i="1" s="1"/>
  <c r="BH21" i="1" s="1"/>
  <c r="AJ165" i="1"/>
  <c r="AK165" i="1" s="1"/>
  <c r="BB165" i="1" s="1"/>
  <c r="BH165" i="1" s="1"/>
  <c r="AJ44" i="1"/>
  <c r="AK44" i="1" s="1"/>
  <c r="BB44" i="1" s="1"/>
  <c r="BH44" i="1" s="1"/>
  <c r="AJ89" i="1"/>
  <c r="AK89" i="1" s="1"/>
  <c r="BB89" i="1" s="1"/>
  <c r="BH89" i="1" s="1"/>
  <c r="AJ93" i="1"/>
  <c r="AK93" i="1" s="1"/>
  <c r="BB93" i="1" s="1"/>
  <c r="BH93" i="1" s="1"/>
  <c r="AJ75" i="1"/>
  <c r="AK75" i="1" s="1"/>
  <c r="BB75" i="1" s="1"/>
  <c r="BH75" i="1" s="1"/>
  <c r="AJ62" i="1"/>
  <c r="AK62" i="1" s="1"/>
  <c r="BB62" i="1" s="1"/>
  <c r="BH62" i="1" s="1"/>
  <c r="AJ141" i="1"/>
  <c r="AK141" i="1" s="1"/>
  <c r="BB141" i="1" s="1"/>
  <c r="BH141" i="1" s="1"/>
  <c r="AJ35" i="1"/>
  <c r="AK35" i="1" s="1"/>
  <c r="BB35" i="1" s="1"/>
  <c r="BH35" i="1" s="1"/>
  <c r="AJ53" i="1"/>
  <c r="AK53" i="1" s="1"/>
  <c r="BB53" i="1" s="1"/>
  <c r="BH53" i="1" s="1"/>
  <c r="AJ99" i="1"/>
  <c r="AK99" i="1" s="1"/>
  <c r="BB99" i="1" s="1"/>
  <c r="BH99" i="1" s="1"/>
  <c r="AJ19" i="1"/>
  <c r="AK19" i="1" s="1"/>
  <c r="BB19" i="1" s="1"/>
  <c r="BH19" i="1" s="1"/>
  <c r="AJ107" i="1"/>
  <c r="AK107" i="1" s="1"/>
  <c r="BB107" i="1" s="1"/>
  <c r="BH107" i="1" s="1"/>
  <c r="AJ106" i="1"/>
  <c r="AK106" i="1" s="1"/>
  <c r="BB106" i="1" s="1"/>
  <c r="BH106" i="1" s="1"/>
  <c r="AJ116" i="1"/>
  <c r="AK116" i="1" s="1"/>
  <c r="BB116" i="1" s="1"/>
  <c r="BH116" i="1" s="1"/>
  <c r="AJ109" i="1"/>
  <c r="AK109" i="1" s="1"/>
  <c r="BB109" i="1" s="1"/>
  <c r="BH109" i="1" s="1"/>
  <c r="AJ45" i="1"/>
  <c r="AK45" i="1" s="1"/>
  <c r="BB45" i="1" s="1"/>
  <c r="BH45" i="1" s="1"/>
  <c r="AJ160" i="1"/>
  <c r="AK160" i="1" s="1"/>
  <c r="BB160" i="1" s="1"/>
  <c r="BH160" i="1" s="1"/>
  <c r="AJ11" i="1"/>
  <c r="AK11" i="1" s="1"/>
  <c r="BB11" i="1" s="1"/>
  <c r="BH11" i="1" s="1"/>
  <c r="AJ13" i="1"/>
  <c r="AK13" i="1" s="1"/>
  <c r="BB13" i="1" s="1"/>
  <c r="BH13" i="1" s="1"/>
  <c r="AJ33" i="1"/>
  <c r="AK33" i="1" s="1"/>
  <c r="BB33" i="1" s="1"/>
  <c r="BH33" i="1" s="1"/>
  <c r="AJ27" i="1"/>
  <c r="AK27" i="1" s="1"/>
  <c r="BB27" i="1" s="1"/>
  <c r="BH27" i="1" s="1"/>
  <c r="AJ153" i="1"/>
  <c r="AK153" i="1" s="1"/>
  <c r="BB153" i="1" s="1"/>
  <c r="BH153" i="1" s="1"/>
  <c r="AJ152" i="1"/>
  <c r="AK152" i="1" s="1"/>
  <c r="BB152" i="1" s="1"/>
  <c r="BH152" i="1" s="1"/>
  <c r="AJ129" i="1"/>
  <c r="AK129" i="1" s="1"/>
  <c r="BB129" i="1" s="1"/>
  <c r="BH129" i="1" s="1"/>
  <c r="AJ18" i="1"/>
  <c r="AK18" i="1" s="1"/>
  <c r="BB18" i="1" s="1"/>
  <c r="BH18" i="1" s="1"/>
  <c r="AJ29" i="1"/>
  <c r="AK29" i="1" s="1"/>
  <c r="BB29" i="1" s="1"/>
  <c r="BH29" i="1" s="1"/>
  <c r="AJ31" i="1"/>
  <c r="AK31" i="1" s="1"/>
  <c r="BB31" i="1" s="1"/>
  <c r="BH31" i="1" s="1"/>
  <c r="AJ117" i="1"/>
  <c r="AK117" i="1" s="1"/>
  <c r="BB117" i="1" s="1"/>
  <c r="BH117" i="1" s="1"/>
  <c r="AJ82" i="1"/>
  <c r="AK82" i="1" s="1"/>
  <c r="BB82" i="1" s="1"/>
  <c r="BH82" i="1" s="1"/>
  <c r="AJ140" i="1"/>
  <c r="AK140" i="1" s="1"/>
  <c r="BB140" i="1" s="1"/>
  <c r="BH140" i="1" s="1"/>
  <c r="AJ162" i="1"/>
  <c r="AK162" i="1" s="1"/>
  <c r="BB162" i="1" s="1"/>
  <c r="BH162" i="1" s="1"/>
  <c r="AJ126" i="1"/>
  <c r="AK126" i="1" s="1"/>
  <c r="BB126" i="1" s="1"/>
  <c r="BH126" i="1" s="1"/>
  <c r="AJ158" i="1"/>
  <c r="AK158" i="1" s="1"/>
  <c r="BB158" i="1" s="1"/>
  <c r="BH158" i="1" s="1"/>
  <c r="AJ68" i="1"/>
  <c r="AK68" i="1" s="1"/>
  <c r="BB68" i="1" s="1"/>
  <c r="BH68" i="1" s="1"/>
  <c r="AJ40" i="1"/>
  <c r="AK40" i="1" s="1"/>
  <c r="BB40" i="1" s="1"/>
  <c r="BH40" i="1" s="1"/>
  <c r="AJ38" i="1"/>
  <c r="AK38" i="1" s="1"/>
  <c r="BB38" i="1" s="1"/>
  <c r="BH38" i="1" s="1"/>
  <c r="AJ134" i="1"/>
  <c r="AK134" i="1" s="1"/>
  <c r="BB134" i="1" s="1"/>
  <c r="BH134" i="1" s="1"/>
  <c r="AJ86" i="1"/>
  <c r="AK86" i="1" s="1"/>
  <c r="BB86" i="1" s="1"/>
  <c r="BH86" i="1" s="1"/>
  <c r="AJ25" i="1"/>
  <c r="AK25" i="1" s="1"/>
  <c r="BB25" i="1" s="1"/>
  <c r="BH25" i="1" s="1"/>
  <c r="AJ14" i="1"/>
  <c r="AK14" i="1" s="1"/>
  <c r="BB14" i="1" s="1"/>
  <c r="BH14" i="1" s="1"/>
  <c r="AJ67" i="1"/>
  <c r="AK67" i="1" s="1"/>
  <c r="BB67" i="1" s="1"/>
  <c r="BH67" i="1" s="1"/>
  <c r="AJ85" i="1"/>
  <c r="AK85" i="1" s="1"/>
  <c r="BB85" i="1" s="1"/>
  <c r="BH85" i="1" s="1"/>
  <c r="AJ28" i="1"/>
  <c r="AK28" i="1" s="1"/>
  <c r="BB28" i="1" s="1"/>
  <c r="BH28" i="1" s="1"/>
  <c r="AJ102" i="1"/>
  <c r="AK102" i="1" s="1"/>
  <c r="BB102" i="1" s="1"/>
  <c r="BH102" i="1" s="1"/>
  <c r="AJ94" i="1"/>
  <c r="AK94" i="1" s="1"/>
  <c r="BB94" i="1" s="1"/>
  <c r="BH94" i="1" s="1"/>
  <c r="AJ154" i="1"/>
  <c r="AK154" i="1" s="1"/>
  <c r="BB154" i="1" s="1"/>
  <c r="BH154" i="1" s="1"/>
  <c r="AJ47" i="1"/>
  <c r="AK47" i="1" s="1"/>
  <c r="BB47" i="1" s="1"/>
  <c r="BH47" i="1" s="1"/>
  <c r="AJ60" i="1"/>
  <c r="AK60" i="1" s="1"/>
  <c r="BB60" i="1" s="1"/>
  <c r="BH60" i="1" s="1"/>
  <c r="AJ84" i="1"/>
  <c r="AK84" i="1" s="1"/>
  <c r="BB84" i="1" s="1"/>
  <c r="BH84" i="1" s="1"/>
  <c r="AJ151" i="1"/>
  <c r="AK151" i="1" s="1"/>
  <c r="BB151" i="1" s="1"/>
  <c r="BH151" i="1" s="1"/>
  <c r="AJ41" i="1"/>
  <c r="AK41" i="1" s="1"/>
  <c r="BB41" i="1" s="1"/>
  <c r="BH41" i="1" s="1"/>
  <c r="AJ103" i="1"/>
  <c r="AK103" i="1" s="1"/>
  <c r="BB103" i="1" s="1"/>
  <c r="BH103" i="1" s="1"/>
  <c r="AJ156" i="1"/>
  <c r="AK156" i="1" s="1"/>
  <c r="BB156" i="1" s="1"/>
  <c r="BH156" i="1" s="1"/>
  <c r="AJ32" i="1"/>
  <c r="AK32" i="1" s="1"/>
  <c r="BB32" i="1" s="1"/>
  <c r="BH32" i="1" s="1"/>
  <c r="AJ167" i="1"/>
  <c r="AK167" i="1" s="1"/>
  <c r="BB167" i="1" s="1"/>
  <c r="BH167" i="1" s="1"/>
  <c r="AJ16" i="1"/>
  <c r="AK16" i="1" s="1"/>
  <c r="BB16" i="1" s="1"/>
  <c r="BH16" i="1" s="1"/>
  <c r="AJ7" i="1"/>
  <c r="AK7" i="1" s="1"/>
  <c r="BB7" i="1" s="1"/>
  <c r="BH7" i="1" s="1"/>
  <c r="AJ83" i="1"/>
  <c r="AK83" i="1" s="1"/>
  <c r="BB83" i="1" s="1"/>
  <c r="BH83" i="1" s="1"/>
  <c r="AJ69" i="1"/>
  <c r="AK69" i="1" s="1"/>
  <c r="BB69" i="1" s="1"/>
  <c r="BH69" i="1" s="1"/>
  <c r="AJ145" i="1"/>
  <c r="AK145" i="1" s="1"/>
  <c r="BB145" i="1" s="1"/>
  <c r="BH145" i="1" s="1"/>
  <c r="AJ157" i="1"/>
  <c r="AK157" i="1" s="1"/>
  <c r="BB157" i="1" s="1"/>
  <c r="BH157" i="1" s="1"/>
  <c r="AJ149" i="1"/>
  <c r="AK149" i="1" s="1"/>
  <c r="BB149" i="1" s="1"/>
  <c r="BH149" i="1" s="1"/>
  <c r="AJ50" i="1"/>
  <c r="AK50" i="1" s="1"/>
  <c r="BB50" i="1" s="1"/>
  <c r="BH50" i="1" s="1"/>
  <c r="AJ36" i="1"/>
  <c r="AK36" i="1" s="1"/>
  <c r="BB36" i="1" s="1"/>
  <c r="BH36" i="1" s="1"/>
  <c r="AJ81" i="1"/>
  <c r="AK81" i="1" s="1"/>
  <c r="BB81" i="1" s="1"/>
  <c r="BH81" i="1" s="1"/>
  <c r="AJ128" i="1"/>
  <c r="AK128" i="1" s="1"/>
  <c r="BB128" i="1" s="1"/>
  <c r="BH128" i="1" s="1"/>
  <c r="AJ108" i="1"/>
  <c r="AK108" i="1" s="1"/>
  <c r="BB108" i="1" s="1"/>
  <c r="BH108" i="1" s="1"/>
  <c r="AJ9" i="1"/>
  <c r="AK9" i="1" s="1"/>
  <c r="BB9" i="1" s="1"/>
  <c r="BH9" i="1" s="1"/>
  <c r="AJ64" i="1"/>
  <c r="AK64" i="1" s="1"/>
  <c r="BB64" i="1" s="1"/>
  <c r="BH64" i="1" s="1"/>
  <c r="AJ49" i="1"/>
  <c r="AK49" i="1" s="1"/>
  <c r="BB49" i="1" s="1"/>
  <c r="BH49" i="1" s="1"/>
  <c r="AJ97" i="1"/>
  <c r="AK97" i="1" s="1"/>
  <c r="BB97" i="1" s="1"/>
  <c r="BH97" i="1" s="1"/>
  <c r="AJ74" i="1"/>
  <c r="AK74" i="1" s="1"/>
  <c r="BB74" i="1" s="1"/>
  <c r="BH74" i="1" s="1"/>
  <c r="AJ101" i="1"/>
  <c r="AK101" i="1" s="1"/>
  <c r="BB101" i="1" s="1"/>
  <c r="BH101" i="1" s="1"/>
  <c r="AJ70" i="1"/>
  <c r="AK70" i="1" s="1"/>
  <c r="BB70" i="1" s="1"/>
  <c r="BH70" i="1" s="1"/>
  <c r="AJ88" i="1"/>
  <c r="AK88" i="1" s="1"/>
  <c r="BB88" i="1" s="1"/>
  <c r="BH88" i="1" s="1"/>
  <c r="AJ42" i="1"/>
  <c r="AK42" i="1" s="1"/>
  <c r="BB42" i="1" s="1"/>
  <c r="BH42" i="1" s="1"/>
  <c r="AJ56" i="1"/>
  <c r="AK56" i="1" s="1"/>
  <c r="BB56" i="1" s="1"/>
  <c r="BH56" i="1" s="1"/>
  <c r="AJ17" i="1"/>
  <c r="AK17" i="1" s="1"/>
  <c r="BB17" i="1" s="1"/>
  <c r="BH17" i="1" s="1"/>
  <c r="AJ139" i="1"/>
  <c r="AK139" i="1" s="1"/>
  <c r="BB139" i="1" s="1"/>
  <c r="BH139" i="1" s="1"/>
  <c r="AJ125" i="1"/>
  <c r="AK125" i="1" s="1"/>
  <c r="BB125" i="1" s="1"/>
  <c r="BH125" i="1" s="1"/>
  <c r="AJ46" i="1"/>
  <c r="AK46" i="1" s="1"/>
  <c r="BB46" i="1" s="1"/>
  <c r="BH46" i="1" s="1"/>
  <c r="AJ137" i="1"/>
  <c r="AK137" i="1" s="1"/>
  <c r="BB137" i="1" s="1"/>
  <c r="BH137" i="1" s="1"/>
  <c r="AJ5" i="1"/>
  <c r="AK5" i="1" s="1"/>
  <c r="BB5" i="1" s="1"/>
  <c r="BH5" i="1" s="1"/>
  <c r="AJ122" i="1"/>
  <c r="AK122" i="1" s="1"/>
  <c r="BB122" i="1" s="1"/>
  <c r="BH122" i="1" s="1"/>
  <c r="AJ20" i="1"/>
  <c r="AK20" i="1" s="1"/>
  <c r="BB20" i="1" s="1"/>
  <c r="BH20" i="1" s="1"/>
  <c r="AJ65" i="1"/>
  <c r="AK65" i="1" s="1"/>
  <c r="BB65" i="1" s="1"/>
  <c r="BH65" i="1" s="1"/>
  <c r="AJ51" i="1"/>
  <c r="AK51" i="1" s="1"/>
  <c r="BB51" i="1" s="1"/>
  <c r="BH51" i="1" s="1"/>
  <c r="AJ22" i="1"/>
  <c r="AK22" i="1" s="1"/>
  <c r="BB22" i="1" s="1"/>
  <c r="BH22" i="1" s="1"/>
  <c r="AJ123" i="1"/>
  <c r="AK123" i="1" s="1"/>
  <c r="BB123" i="1" s="1"/>
  <c r="BH123" i="1" s="1"/>
  <c r="AJ121" i="1"/>
  <c r="AK121" i="1" s="1"/>
  <c r="BB121" i="1" s="1"/>
  <c r="BH121" i="1" s="1"/>
  <c r="AJ164" i="1"/>
  <c r="AK164" i="1" s="1"/>
  <c r="BB164" i="1" s="1"/>
  <c r="BH164" i="1" s="1"/>
  <c r="AJ114" i="1"/>
  <c r="AK114" i="1" s="1"/>
  <c r="BB114" i="1" s="1"/>
  <c r="BH114" i="1" s="1"/>
  <c r="AJ138" i="1"/>
  <c r="AK138" i="1" s="1"/>
  <c r="BB138" i="1" s="1"/>
  <c r="BH138" i="1" s="1"/>
  <c r="AJ100" i="1"/>
  <c r="AK100" i="1" s="1"/>
  <c r="BB100" i="1" s="1"/>
  <c r="BH100" i="1" s="1"/>
  <c r="AJ54" i="1"/>
  <c r="AK54" i="1" s="1"/>
  <c r="BB54" i="1" s="1"/>
  <c r="BH54" i="1" s="1"/>
  <c r="AJ112" i="1"/>
  <c r="AK112" i="1" s="1"/>
  <c r="BB112" i="1" s="1"/>
  <c r="BH112" i="1" s="1"/>
  <c r="AJ4" i="1"/>
  <c r="AK4" i="1" s="1"/>
  <c r="BB4" i="1" s="1"/>
  <c r="BH4" i="1" s="1"/>
  <c r="AJ155" i="1"/>
  <c r="AK155" i="1" s="1"/>
  <c r="BB155" i="1" s="1"/>
  <c r="BH155" i="1" s="1"/>
  <c r="AJ57" i="1"/>
  <c r="AK57" i="1" s="1"/>
  <c r="BB57" i="1" s="1"/>
  <c r="BH57" i="1" s="1"/>
  <c r="AJ95" i="1"/>
  <c r="AK95" i="1" s="1"/>
  <c r="BB95" i="1" s="1"/>
  <c r="BH95" i="1" s="1"/>
  <c r="AJ71" i="1"/>
  <c r="AK71" i="1" s="1"/>
  <c r="BB71" i="1" s="1"/>
  <c r="BH71" i="1" s="1"/>
  <c r="AJ113" i="1"/>
  <c r="AK113" i="1" s="1"/>
  <c r="BB113" i="1" s="1"/>
  <c r="BH113" i="1" s="1"/>
  <c r="AJ111" i="1"/>
  <c r="AK111" i="1" s="1"/>
  <c r="BB111" i="1" s="1"/>
  <c r="BH111" i="1" s="1"/>
  <c r="AJ77" i="1"/>
  <c r="AK77" i="1" s="1"/>
  <c r="BB77" i="1" s="1"/>
  <c r="BH77" i="1" s="1"/>
  <c r="AJ3" i="1"/>
  <c r="AK3" i="1" s="1"/>
  <c r="BB3" i="1" s="1"/>
  <c r="BH3" i="1" s="1"/>
  <c r="AJ130" i="1"/>
  <c r="AK130" i="1" s="1"/>
  <c r="BB130" i="1" s="1"/>
  <c r="BH130" i="1" s="1"/>
  <c r="AJ91" i="1"/>
  <c r="AK91" i="1" s="1"/>
  <c r="BB91" i="1" s="1"/>
  <c r="BH91" i="1" s="1"/>
  <c r="AJ127" i="1"/>
  <c r="AK127" i="1" s="1"/>
  <c r="BB127" i="1" s="1"/>
  <c r="BH127" i="1" s="1"/>
  <c r="AJ43" i="1"/>
  <c r="AK43" i="1" s="1"/>
  <c r="BB43" i="1" s="1"/>
  <c r="BH43" i="1" s="1"/>
  <c r="AJ119" i="1"/>
  <c r="AK119" i="1" s="1"/>
  <c r="BB119" i="1" s="1"/>
  <c r="BH119" i="1" s="1"/>
  <c r="AJ61" i="1"/>
  <c r="AK61" i="1" s="1"/>
  <c r="BB61" i="1" s="1"/>
  <c r="BH61" i="1" s="1"/>
  <c r="AJ146" i="1"/>
  <c r="AK146" i="1" s="1"/>
  <c r="BB146" i="1" s="1"/>
  <c r="BH146" i="1" s="1"/>
  <c r="AJ58" i="1"/>
  <c r="AK58" i="1" s="1"/>
  <c r="BB58" i="1" s="1"/>
  <c r="BH58" i="1" s="1"/>
  <c r="AJ147" i="1"/>
  <c r="AK147" i="1" s="1"/>
  <c r="BB147" i="1" s="1"/>
  <c r="BH147" i="1" s="1"/>
  <c r="AJ26" i="1"/>
  <c r="AK26" i="1" s="1"/>
  <c r="BB26" i="1" s="1"/>
  <c r="BH26" i="1" s="1"/>
  <c r="AJ105" i="1"/>
  <c r="AK105" i="1" s="1"/>
  <c r="BB105" i="1" s="1"/>
  <c r="BH105" i="1" s="1"/>
  <c r="AJ133" i="1"/>
  <c r="AK133" i="1" s="1"/>
  <c r="BB133" i="1" s="1"/>
  <c r="BH133" i="1" s="1"/>
  <c r="AJ76" i="1"/>
  <c r="AK76" i="1" s="1"/>
  <c r="BB76" i="1" s="1"/>
  <c r="BH76" i="1" s="1"/>
  <c r="AJ96" i="1"/>
  <c r="AK96" i="1" s="1"/>
  <c r="BB96" i="1" s="1"/>
  <c r="BH96" i="1" s="1"/>
  <c r="AJ80" i="1"/>
  <c r="AK80" i="1" s="1"/>
  <c r="BB80" i="1" s="1"/>
  <c r="BH80" i="1" s="1"/>
  <c r="AJ115" i="1"/>
  <c r="AK115" i="1" s="1"/>
  <c r="BB115" i="1" s="1"/>
  <c r="BH115" i="1" s="1"/>
  <c r="AJ118" i="1"/>
  <c r="AK118" i="1" s="1"/>
  <c r="BB118" i="1" s="1"/>
  <c r="BH118" i="1" s="1"/>
  <c r="AJ78" i="1"/>
  <c r="AK78" i="1" s="1"/>
  <c r="BB78" i="1" s="1"/>
  <c r="BH78" i="1" s="1"/>
  <c r="AJ98" i="1"/>
  <c r="AK98" i="1" s="1"/>
  <c r="BB98" i="1" s="1"/>
  <c r="BH98" i="1" s="1"/>
  <c r="AJ142" i="1"/>
  <c r="AK142" i="1" s="1"/>
  <c r="BB142" i="1" s="1"/>
  <c r="BH142" i="1" s="1"/>
  <c r="AJ159" i="1"/>
  <c r="AK159" i="1" s="1"/>
  <c r="BB159" i="1" s="1"/>
  <c r="BH159" i="1" s="1"/>
  <c r="AJ52" i="1"/>
  <c r="AK52" i="1" s="1"/>
  <c r="BB52" i="1" s="1"/>
  <c r="BH52" i="1" s="1"/>
  <c r="AJ136" i="1"/>
  <c r="AK136" i="1" s="1"/>
  <c r="BB136" i="1" s="1"/>
  <c r="BH136" i="1" s="1"/>
  <c r="AJ79" i="1"/>
  <c r="AK79" i="1" s="1"/>
  <c r="BB79" i="1" s="1"/>
  <c r="BH79" i="1" s="1"/>
  <c r="AJ37" i="1"/>
  <c r="AK37" i="1" s="1"/>
  <c r="BB37" i="1" s="1"/>
  <c r="BH37" i="1" s="1"/>
  <c r="AJ34" i="1"/>
  <c r="AK34" i="1" s="1"/>
  <c r="BB34" i="1" s="1"/>
  <c r="BH34" i="1" s="1"/>
  <c r="AJ148" i="1"/>
  <c r="AK148" i="1" s="1"/>
  <c r="BB148" i="1" s="1"/>
  <c r="BH148" i="1" s="1"/>
  <c r="AJ124" i="1"/>
  <c r="AK124" i="1" s="1"/>
  <c r="BB124" i="1" s="1"/>
  <c r="BH124" i="1" s="1"/>
  <c r="AJ104" i="1"/>
  <c r="AK104" i="1" s="1"/>
  <c r="BB104" i="1" s="1"/>
  <c r="BH104" i="1" s="1"/>
  <c r="AJ110" i="1"/>
  <c r="AK110" i="1" s="1"/>
  <c r="BB110" i="1" s="1"/>
  <c r="BH110" i="1" s="1"/>
  <c r="AJ166" i="1"/>
  <c r="AK166" i="1" s="1"/>
  <c r="BB166" i="1" s="1"/>
  <c r="BH166" i="1" s="1"/>
  <c r="AJ39" i="1"/>
  <c r="AK39" i="1" s="1"/>
  <c r="BB39" i="1" s="1"/>
  <c r="BH39" i="1" s="1"/>
  <c r="BM6" i="1" l="1"/>
  <c r="BM5" i="1"/>
  <c r="BM11" i="1"/>
  <c r="BM18" i="1" l="1"/>
  <c r="BM15" i="1"/>
  <c r="BM9" i="1"/>
  <c r="BM17" i="1"/>
  <c r="BM8" i="1"/>
  <c r="BM13" i="1"/>
  <c r="BI50" i="1" s="1"/>
  <c r="BJ50" i="1" s="1"/>
  <c r="BM14" i="1"/>
  <c r="BM7" i="1"/>
  <c r="BI88" i="1" s="1"/>
  <c r="BJ88" i="1" s="1"/>
  <c r="BM19" i="1" l="1"/>
  <c r="BI10" i="1" s="1"/>
  <c r="BJ10" i="1" s="1"/>
  <c r="BI80" i="1"/>
  <c r="BJ80" i="1" s="1"/>
  <c r="BI43" i="1"/>
  <c r="BJ43" i="1" s="1"/>
  <c r="BI115" i="1"/>
  <c r="BJ115" i="1" s="1"/>
  <c r="BI54" i="1"/>
  <c r="BJ54" i="1" s="1"/>
  <c r="BI123" i="1"/>
  <c r="BJ123" i="1" s="1"/>
  <c r="BI29" i="1"/>
  <c r="BI164" i="1"/>
  <c r="BJ164" i="1" s="1"/>
  <c r="BI4" i="1"/>
  <c r="BJ4" i="1" s="1"/>
  <c r="BI76" i="1"/>
  <c r="BJ76" i="1" s="1"/>
  <c r="BI65" i="1"/>
  <c r="BJ65" i="1" s="1"/>
  <c r="BI122" i="1"/>
  <c r="BJ122" i="1" s="1"/>
  <c r="BI15" i="1"/>
  <c r="BJ15" i="1" s="1"/>
  <c r="BI114" i="1"/>
  <c r="BJ114" i="1" s="1"/>
  <c r="BI71" i="1"/>
  <c r="BJ71" i="1" s="1"/>
  <c r="BI95" i="1"/>
  <c r="BJ95" i="1" s="1"/>
  <c r="BI100" i="1"/>
  <c r="BJ100" i="1" s="1"/>
  <c r="BI96" i="1"/>
  <c r="BJ96" i="1" s="1"/>
  <c r="BI105" i="1"/>
  <c r="BJ105" i="1" s="1"/>
  <c r="BI78" i="1"/>
  <c r="BJ78" i="1" s="1"/>
  <c r="BI51" i="1"/>
  <c r="BJ51" i="1" s="1"/>
  <c r="BI20" i="1"/>
  <c r="BJ20" i="1" s="1"/>
  <c r="BI138" i="1"/>
  <c r="BJ138" i="1" s="1"/>
  <c r="BI118" i="1"/>
  <c r="BJ118" i="1" s="1"/>
  <c r="BI26" i="1"/>
  <c r="BJ26" i="1" s="1"/>
  <c r="BI112" i="1"/>
  <c r="BJ112" i="1" s="1"/>
  <c r="BI136" i="1"/>
  <c r="BJ136" i="1" s="1"/>
  <c r="BI121" i="1"/>
  <c r="BJ121" i="1" s="1"/>
  <c r="BI155" i="1"/>
  <c r="BJ155" i="1" s="1"/>
  <c r="BI57" i="1"/>
  <c r="BJ57" i="1" s="1"/>
  <c r="BI5" i="1"/>
  <c r="BJ5" i="1" s="1"/>
  <c r="BI161" i="1"/>
  <c r="BJ161" i="1" s="1"/>
  <c r="BI66" i="1"/>
  <c r="BJ66" i="1" s="1"/>
  <c r="BI158" i="1"/>
  <c r="BJ158" i="1" s="1"/>
  <c r="BI132" i="1"/>
  <c r="BJ132" i="1" s="1"/>
  <c r="BI55" i="1"/>
  <c r="BJ55" i="1" s="1"/>
  <c r="BI49" i="1"/>
  <c r="BJ49" i="1" s="1"/>
  <c r="BI62" i="1"/>
  <c r="BJ62" i="1" s="1"/>
  <c r="BI89" i="1"/>
  <c r="BJ89" i="1" s="1"/>
  <c r="BI87" i="1"/>
  <c r="BJ87" i="1" s="1"/>
  <c r="BI143" i="1"/>
  <c r="BJ143" i="1" s="1"/>
  <c r="BI63" i="1"/>
  <c r="BJ63" i="1" s="1"/>
  <c r="BI74" i="1"/>
  <c r="BJ74" i="1" s="1"/>
  <c r="BI24" i="1"/>
  <c r="BJ24" i="1" s="1"/>
  <c r="BI131" i="1"/>
  <c r="BJ131" i="1" s="1"/>
  <c r="BI21" i="1"/>
  <c r="BJ21" i="1" s="1"/>
  <c r="BI12" i="1"/>
  <c r="BJ12" i="1" s="1"/>
  <c r="BI92" i="1"/>
  <c r="BJ92" i="1" s="1"/>
  <c r="BI70" i="1"/>
  <c r="BJ70" i="1" s="1"/>
  <c r="BI139" i="1"/>
  <c r="BJ139" i="1" s="1"/>
  <c r="BI6" i="1"/>
  <c r="BJ6" i="1" s="1"/>
  <c r="BI99" i="1"/>
  <c r="BJ99" i="1" s="1"/>
  <c r="BI93" i="1"/>
  <c r="BJ93" i="1" s="1"/>
  <c r="BI109" i="1"/>
  <c r="BJ109" i="1" s="1"/>
  <c r="BI75" i="1"/>
  <c r="BJ75" i="1" s="1"/>
  <c r="BI53" i="1"/>
  <c r="BJ53" i="1" s="1"/>
  <c r="BI128" i="1"/>
  <c r="BJ128" i="1" s="1"/>
  <c r="BI116" i="1"/>
  <c r="BJ116" i="1" s="1"/>
  <c r="BI42" i="1"/>
  <c r="BJ42" i="1" s="1"/>
  <c r="BI141" i="1"/>
  <c r="BJ141" i="1" s="1"/>
  <c r="BI46" i="1"/>
  <c r="BJ46" i="1" s="1"/>
  <c r="BI9" i="1"/>
  <c r="BJ9" i="1" s="1"/>
  <c r="BM16" i="1"/>
  <c r="BI124" i="1" s="1"/>
  <c r="BJ124" i="1" s="1"/>
  <c r="BM10" i="1"/>
  <c r="BI25" i="1" s="1"/>
  <c r="BJ25" i="1" s="1"/>
  <c r="BM30" i="1" l="1" a="1"/>
  <c r="BM30" i="1" s="1"/>
  <c r="BM29" i="1" a="1"/>
  <c r="BM29" i="1" s="1"/>
  <c r="BM28" i="1" a="1"/>
  <c r="BM28" i="1" s="1"/>
  <c r="BM27" i="1" a="1"/>
  <c r="BM27" i="1" s="1"/>
  <c r="BM26" i="1" a="1"/>
  <c r="BM26" i="1" s="1"/>
  <c r="BI83" i="1"/>
  <c r="BJ83" i="1" s="1"/>
  <c r="BI17" i="1"/>
  <c r="BJ17" i="1" s="1"/>
  <c r="BI64" i="1"/>
  <c r="BJ64" i="1" s="1"/>
  <c r="BI28" i="1"/>
  <c r="BJ28" i="1" s="1"/>
  <c r="BI86" i="1"/>
  <c r="BJ86" i="1" s="1"/>
  <c r="BI69" i="1"/>
  <c r="BJ69" i="1" s="1"/>
  <c r="BI47" i="1"/>
  <c r="BJ47" i="1" s="1"/>
  <c r="BI151" i="1"/>
  <c r="BJ151" i="1" s="1"/>
  <c r="BI133" i="1"/>
  <c r="BJ133" i="1" s="1"/>
  <c r="BI167" i="1"/>
  <c r="BJ167" i="1" s="1"/>
  <c r="BI97" i="1"/>
  <c r="BJ97" i="1" s="1"/>
  <c r="BI16" i="1"/>
  <c r="BJ16" i="1" s="1"/>
  <c r="BI40" i="1"/>
  <c r="BJ40" i="1" s="1"/>
  <c r="BI145" i="1"/>
  <c r="BJ145" i="1" s="1"/>
  <c r="BI85" i="1"/>
  <c r="BJ85" i="1" s="1"/>
  <c r="BI103" i="1"/>
  <c r="BJ103" i="1" s="1"/>
  <c r="BI156" i="1"/>
  <c r="BJ156" i="1" s="1"/>
  <c r="BI32" i="1"/>
  <c r="BJ32" i="1" s="1"/>
  <c r="BI67" i="1"/>
  <c r="BJ67" i="1" s="1"/>
  <c r="BI94" i="1"/>
  <c r="BJ94" i="1" s="1"/>
  <c r="BI45" i="1"/>
  <c r="BJ45" i="1" s="1"/>
  <c r="BI7" i="1"/>
  <c r="BJ7" i="1" s="1"/>
  <c r="BI157" i="1"/>
  <c r="BJ157" i="1" s="1"/>
  <c r="BI60" i="1"/>
  <c r="BJ60" i="1" s="1"/>
  <c r="BI137" i="1"/>
  <c r="BJ137" i="1" s="1"/>
  <c r="BI101" i="1"/>
  <c r="BJ101" i="1" s="1"/>
  <c r="BI38" i="1"/>
  <c r="BJ38" i="1" s="1"/>
  <c r="BI125" i="1"/>
  <c r="BJ125" i="1" s="1"/>
  <c r="BI108" i="1"/>
  <c r="BJ108" i="1" s="1"/>
  <c r="BI102" i="1"/>
  <c r="BJ102" i="1" s="1"/>
  <c r="BI154" i="1"/>
  <c r="BJ154" i="1" s="1"/>
  <c r="BI84" i="1"/>
  <c r="BJ84" i="1" s="1"/>
  <c r="BI41" i="1"/>
  <c r="BJ41" i="1" s="1"/>
  <c r="BI149" i="1"/>
  <c r="BJ149" i="1" s="1"/>
  <c r="BI104" i="1"/>
  <c r="BJ104" i="1" s="1"/>
  <c r="BI110" i="1"/>
  <c r="BJ110" i="1" s="1"/>
  <c r="BI61" i="1"/>
  <c r="BJ61" i="1" s="1"/>
  <c r="BI59" i="1"/>
  <c r="BJ59" i="1" s="1"/>
  <c r="BI52" i="1"/>
  <c r="BJ52" i="1" s="1"/>
  <c r="BI34" i="1"/>
  <c r="BJ34" i="1" s="1"/>
  <c r="BI77" i="1"/>
  <c r="BJ77" i="1" s="1"/>
  <c r="BI166" i="1"/>
  <c r="BJ166" i="1" s="1"/>
  <c r="BI79" i="1"/>
  <c r="BJ79" i="1" s="1"/>
  <c r="BI37" i="1"/>
  <c r="BJ37" i="1" s="1"/>
  <c r="BI159" i="1"/>
  <c r="BJ159" i="1" s="1"/>
  <c r="BI127" i="1"/>
  <c r="BJ127" i="1" s="1"/>
  <c r="BI148" i="1"/>
  <c r="BJ148" i="1" s="1"/>
  <c r="BI152" i="1"/>
  <c r="BJ152" i="1" s="1"/>
  <c r="BI153" i="1"/>
  <c r="BJ153" i="1" s="1"/>
  <c r="BI98" i="1"/>
  <c r="BJ98" i="1" s="1"/>
  <c r="BI13" i="1"/>
  <c r="BJ13" i="1" s="1"/>
  <c r="BI162" i="1"/>
  <c r="BJ162" i="1" s="1"/>
  <c r="BI113" i="1"/>
  <c r="BJ113" i="1" s="1"/>
  <c r="BI3" i="1"/>
  <c r="BJ3" i="1" s="1"/>
  <c r="BI119" i="1"/>
  <c r="BJ119" i="1" s="1"/>
  <c r="BI81" i="1"/>
  <c r="BJ81" i="1" s="1"/>
  <c r="BI130" i="1"/>
  <c r="BJ130" i="1" s="1"/>
  <c r="BI58" i="1"/>
  <c r="BJ58" i="1" s="1"/>
  <c r="BI56" i="1"/>
  <c r="BJ56" i="1" s="1"/>
  <c r="BI39" i="1"/>
  <c r="BJ39" i="1" s="1"/>
  <c r="BI111" i="1"/>
  <c r="BJ111" i="1" s="1"/>
  <c r="BI147" i="1"/>
  <c r="BJ147" i="1" s="1"/>
  <c r="BI142" i="1"/>
  <c r="BJ142" i="1" s="1"/>
  <c r="BI36" i="1"/>
  <c r="BJ36" i="1" s="1"/>
  <c r="BI27" i="1"/>
  <c r="BJ27" i="1" s="1"/>
  <c r="BI14" i="1"/>
  <c r="BJ14" i="1" s="1"/>
  <c r="BI91" i="1"/>
  <c r="BJ91" i="1" s="1"/>
  <c r="BI146" i="1"/>
  <c r="BJ146" i="1" s="1"/>
  <c r="BI150" i="1"/>
  <c r="BJ150" i="1" s="1"/>
  <c r="BI126" i="1"/>
  <c r="BJ126" i="1" s="1"/>
  <c r="BI30" i="1"/>
  <c r="BJ30" i="1" s="1"/>
  <c r="BI72" i="1"/>
  <c r="BJ72" i="1" s="1"/>
  <c r="BI19" i="1"/>
  <c r="BJ19" i="1" s="1"/>
  <c r="BI144" i="1"/>
  <c r="BJ144" i="1" s="1"/>
  <c r="BI31" i="1"/>
  <c r="BJ31" i="1" s="1"/>
  <c r="BI135" i="1"/>
  <c r="BJ135" i="1" s="1"/>
  <c r="BI44" i="1"/>
  <c r="BJ44" i="1" s="1"/>
  <c r="BI18" i="1"/>
  <c r="BJ18" i="1" s="1"/>
  <c r="BI120" i="1"/>
  <c r="BJ120" i="1" s="1"/>
  <c r="BI165" i="1"/>
  <c r="BJ165" i="1" s="1"/>
  <c r="BI106" i="1"/>
  <c r="BJ106" i="1" s="1"/>
  <c r="BI35" i="1"/>
  <c r="BJ35" i="1" s="1"/>
  <c r="BI160" i="1"/>
  <c r="BJ160" i="1" s="1"/>
  <c r="BI82" i="1"/>
  <c r="BJ82" i="1" s="1"/>
  <c r="BI23" i="1"/>
  <c r="BJ23" i="1" s="1"/>
  <c r="BI90" i="1"/>
  <c r="BJ90" i="1" s="1"/>
  <c r="BI117" i="1"/>
  <c r="BJ117" i="1" s="1"/>
  <c r="BI107" i="1"/>
  <c r="BJ107" i="1" s="1"/>
  <c r="BI140" i="1"/>
  <c r="BJ140" i="1" s="1"/>
  <c r="BI129" i="1"/>
  <c r="BJ129" i="1" s="1"/>
  <c r="BI8" i="1"/>
  <c r="BJ8" i="1" s="1"/>
  <c r="BI68" i="1"/>
  <c r="BJ68" i="1" s="1"/>
  <c r="BI33" i="1"/>
  <c r="BJ33" i="1" s="1"/>
  <c r="BI11" i="1"/>
  <c r="BJ11" i="1" s="1"/>
  <c r="BI48" i="1"/>
  <c r="BJ48" i="1" s="1"/>
  <c r="BI22" i="1"/>
  <c r="BJ22" i="1" s="1"/>
  <c r="BI134" i="1"/>
  <c r="BJ134" i="1" s="1"/>
  <c r="BI73" i="1"/>
  <c r="BJ73" i="1" s="1"/>
  <c r="BI163" i="1"/>
  <c r="BJ1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<sst xmlns="http://schemas.openxmlformats.org/spreadsheetml/2006/main" count="1165" uniqueCount="339">
  <si>
    <t>Player</t>
  </si>
  <si>
    <t>Region</t>
  </si>
  <si>
    <t>Import</t>
  </si>
  <si>
    <t>Team</t>
  </si>
  <si>
    <t>GP</t>
  </si>
  <si>
    <t>W%</t>
  </si>
  <si>
    <t>CTR%</t>
  </si>
  <si>
    <t>K</t>
  </si>
  <si>
    <t>D</t>
  </si>
  <si>
    <t>A</t>
  </si>
  <si>
    <t>KDA</t>
  </si>
  <si>
    <t>KP</t>
  </si>
  <si>
    <t>KS%</t>
  </si>
  <si>
    <t>DTH%</t>
  </si>
  <si>
    <t>FB%</t>
  </si>
  <si>
    <t>GD10</t>
  </si>
  <si>
    <t>XPD10</t>
  </si>
  <si>
    <t>CSD10</t>
  </si>
  <si>
    <t>CSPM</t>
  </si>
  <si>
    <t>CS%P15</t>
  </si>
  <si>
    <t>DPM</t>
  </si>
  <si>
    <t>DMG%</t>
  </si>
  <si>
    <t>D%P15</t>
  </si>
  <si>
    <t>EGPM</t>
  </si>
  <si>
    <t>GOLD%</t>
  </si>
  <si>
    <t>STL</t>
  </si>
  <si>
    <t>WPM</t>
  </si>
  <si>
    <t>WCPM</t>
  </si>
  <si>
    <t>Laning</t>
  </si>
  <si>
    <t>Hans sama</t>
  </si>
  <si>
    <t>T</t>
  </si>
  <si>
    <t>Rogue</t>
  </si>
  <si>
    <t>ADC</t>
  </si>
  <si>
    <t>Selfmade</t>
  </si>
  <si>
    <t>Team Vitality</t>
  </si>
  <si>
    <t>JG</t>
  </si>
  <si>
    <t>Alphari</t>
  </si>
  <si>
    <t>Team Liquid</t>
  </si>
  <si>
    <t>TOP</t>
  </si>
  <si>
    <t>Blaber</t>
  </si>
  <si>
    <t>USA</t>
  </si>
  <si>
    <t>F</t>
  </si>
  <si>
    <t>Cloud9</t>
  </si>
  <si>
    <t>Upset</t>
  </si>
  <si>
    <t>Fnatic</t>
  </si>
  <si>
    <t>huhi</t>
  </si>
  <si>
    <t>100 Thieves</t>
  </si>
  <si>
    <t>SUP</t>
  </si>
  <si>
    <t>Kiin</t>
  </si>
  <si>
    <t>Afreeca Freecs</t>
  </si>
  <si>
    <t>Impact</t>
  </si>
  <si>
    <t>Evil Geniuses</t>
  </si>
  <si>
    <t>Razork</t>
  </si>
  <si>
    <t>Misfits Gaming</t>
  </si>
  <si>
    <t>Chovy</t>
  </si>
  <si>
    <t>Hanwha Life Esports</t>
  </si>
  <si>
    <t>MID</t>
  </si>
  <si>
    <t>Johnsun</t>
  </si>
  <si>
    <t>FlyQuest</t>
  </si>
  <si>
    <t>Dread</t>
  </si>
  <si>
    <t>Inspired</t>
  </si>
  <si>
    <t>Doran</t>
  </si>
  <si>
    <t>KT Rolster</t>
  </si>
  <si>
    <t>Caps</t>
  </si>
  <si>
    <t>G2 Esports</t>
  </si>
  <si>
    <t>Zven</t>
  </si>
  <si>
    <t>Akaadian</t>
  </si>
  <si>
    <t>Dignitas</t>
  </si>
  <si>
    <t>Odoamne</t>
  </si>
  <si>
    <t>Perkz</t>
  </si>
  <si>
    <t>IgNar</t>
  </si>
  <si>
    <t>UmTi</t>
  </si>
  <si>
    <t>Fredit BRION</t>
  </si>
  <si>
    <t>Humanoid</t>
  </si>
  <si>
    <t>MAD Lions</t>
  </si>
  <si>
    <t>Harp</t>
  </si>
  <si>
    <t>Vulcan</t>
  </si>
  <si>
    <t>Kaiser</t>
  </si>
  <si>
    <t>Abbedagge</t>
  </si>
  <si>
    <t>Huni</t>
  </si>
  <si>
    <t>TSM</t>
  </si>
  <si>
    <t>Canyon</t>
  </si>
  <si>
    <t>DWG KIA</t>
  </si>
  <si>
    <t>Canna</t>
  </si>
  <si>
    <t>T1</t>
  </si>
  <si>
    <t>Larssen</t>
  </si>
  <si>
    <t>Oner</t>
  </si>
  <si>
    <t>Gumayusi</t>
  </si>
  <si>
    <t>Jiizuke</t>
  </si>
  <si>
    <t>Peanut</t>
  </si>
  <si>
    <t>Nongshim RedForce</t>
  </si>
  <si>
    <t>Bwipo</t>
  </si>
  <si>
    <t>Svenskeren</t>
  </si>
  <si>
    <t>Spica</t>
  </si>
  <si>
    <t>Faker</t>
  </si>
  <si>
    <t>Deft</t>
  </si>
  <si>
    <t>Rekkles</t>
  </si>
  <si>
    <t>Rascal</t>
  </si>
  <si>
    <t>Gen.G</t>
  </si>
  <si>
    <t>aphromoo</t>
  </si>
  <si>
    <t>LIDER</t>
  </si>
  <si>
    <t>Lehends</t>
  </si>
  <si>
    <t>Summit</t>
  </si>
  <si>
    <t>Liiv SANDBOX</t>
  </si>
  <si>
    <t>Ablazeolive</t>
  </si>
  <si>
    <t>Golden Guardians</t>
  </si>
  <si>
    <t>Tactical</t>
  </si>
  <si>
    <t>Keria</t>
  </si>
  <si>
    <t>Santorin</t>
  </si>
  <si>
    <t>Teddy</t>
  </si>
  <si>
    <t>Trymbi</t>
  </si>
  <si>
    <t>Vander</t>
  </si>
  <si>
    <t>Clid</t>
  </si>
  <si>
    <t>BeryL</t>
  </si>
  <si>
    <t>Diamond</t>
  </si>
  <si>
    <t>Pyosik</t>
  </si>
  <si>
    <t>DRX</t>
  </si>
  <si>
    <t>Dove</t>
  </si>
  <si>
    <t>Ssumday</t>
  </si>
  <si>
    <t>Arthur</t>
  </si>
  <si>
    <t>FBI</t>
  </si>
  <si>
    <t>Jankos</t>
  </si>
  <si>
    <t>Jun</t>
  </si>
  <si>
    <t>Jensen</t>
  </si>
  <si>
    <t>Closer</t>
  </si>
  <si>
    <t>Xerxe</t>
  </si>
  <si>
    <t>Immortals</t>
  </si>
  <si>
    <t>FATE</t>
  </si>
  <si>
    <t>Leo</t>
  </si>
  <si>
    <t>SwordArt</t>
  </si>
  <si>
    <t>Carzzy</t>
  </si>
  <si>
    <t>Prince</t>
  </si>
  <si>
    <t>Crownshot</t>
  </si>
  <si>
    <t>Broken Blade</t>
  </si>
  <si>
    <t>FC Schalke 04 Esports</t>
  </si>
  <si>
    <t>Lava</t>
  </si>
  <si>
    <t>LIMIT</t>
  </si>
  <si>
    <t>Neo</t>
  </si>
  <si>
    <t>Hena</t>
  </si>
  <si>
    <t>CoreJJ</t>
  </si>
  <si>
    <t>Tomo</t>
  </si>
  <si>
    <t>Mikyx</t>
  </si>
  <si>
    <t>Elyoya</t>
  </si>
  <si>
    <t>Hylissang</t>
  </si>
  <si>
    <t>Jenkins</t>
  </si>
  <si>
    <t>Khan</t>
  </si>
  <si>
    <t>Kryze</t>
  </si>
  <si>
    <t>Excel Esports</t>
  </si>
  <si>
    <t>HiRit</t>
  </si>
  <si>
    <t>Stixxay</t>
  </si>
  <si>
    <t>Bdd</t>
  </si>
  <si>
    <t>Life</t>
  </si>
  <si>
    <t>Markoon</t>
  </si>
  <si>
    <t>Nisqy</t>
  </si>
  <si>
    <t>Willer</t>
  </si>
  <si>
    <t>Blank</t>
  </si>
  <si>
    <t>Labrov</t>
  </si>
  <si>
    <t>ShowMaker</t>
  </si>
  <si>
    <t>Ruler</t>
  </si>
  <si>
    <t>Fudge</t>
  </si>
  <si>
    <t>yoHan</t>
  </si>
  <si>
    <t>Advienne</t>
  </si>
  <si>
    <t>Croco</t>
  </si>
  <si>
    <t>Becca</t>
  </si>
  <si>
    <t>Jenax</t>
  </si>
  <si>
    <t>SK Gaming</t>
  </si>
  <si>
    <t>Treatz</t>
  </si>
  <si>
    <t>Vsta</t>
  </si>
  <si>
    <t>Cuzz</t>
  </si>
  <si>
    <t>Iconic</t>
  </si>
  <si>
    <t>Lost</t>
  </si>
  <si>
    <t>nukeduck</t>
  </si>
  <si>
    <t>Patrik</t>
  </si>
  <si>
    <t>WildTurtle</t>
  </si>
  <si>
    <t>Counter Logic Gaming</t>
  </si>
  <si>
    <t>Delight</t>
  </si>
  <si>
    <t>Josedeodo</t>
  </si>
  <si>
    <t>Raes</t>
  </si>
  <si>
    <t>Vetheo</t>
  </si>
  <si>
    <t>Adam</t>
  </si>
  <si>
    <t>Destiny</t>
  </si>
  <si>
    <t>Kellin</t>
  </si>
  <si>
    <t>Taeyoon</t>
  </si>
  <si>
    <t>Revenge</t>
  </si>
  <si>
    <t>Armao</t>
  </si>
  <si>
    <t>Licorice</t>
  </si>
  <si>
    <t>Wunder</t>
  </si>
  <si>
    <t>Solo</t>
  </si>
  <si>
    <t>promisq</t>
  </si>
  <si>
    <t>Astralis</t>
  </si>
  <si>
    <t>Fly</t>
  </si>
  <si>
    <t>Ghost</t>
  </si>
  <si>
    <t>Morgan</t>
  </si>
  <si>
    <t>Jett</t>
  </si>
  <si>
    <t>Lilipp</t>
  </si>
  <si>
    <t>Kingen</t>
  </si>
  <si>
    <t>Pobelter</t>
  </si>
  <si>
    <t>WhiteKnight</t>
  </si>
  <si>
    <t>Insanity</t>
  </si>
  <si>
    <t>FakeGod</t>
  </si>
  <si>
    <t>Finn</t>
  </si>
  <si>
    <t>Zzus</t>
  </si>
  <si>
    <t>Malrang</t>
  </si>
  <si>
    <t>Jezu</t>
  </si>
  <si>
    <t>deokdam</t>
  </si>
  <si>
    <t>NUCLEARINT</t>
  </si>
  <si>
    <t>PowerOfEvil</t>
  </si>
  <si>
    <t>Smoothie</t>
  </si>
  <si>
    <t>SOLKA</t>
  </si>
  <si>
    <t>Noah</t>
  </si>
  <si>
    <t>Neon</t>
  </si>
  <si>
    <t>Effort</t>
  </si>
  <si>
    <t>Kobbe</t>
  </si>
  <si>
    <t>Armut</t>
  </si>
  <si>
    <t>5kid</t>
  </si>
  <si>
    <t>Broxah</t>
  </si>
  <si>
    <t>DuDu</t>
  </si>
  <si>
    <t>Danny</t>
  </si>
  <si>
    <t>MagiFelix</t>
  </si>
  <si>
    <t>Yusui</t>
  </si>
  <si>
    <t>Palafox</t>
  </si>
  <si>
    <t>Rich</t>
  </si>
  <si>
    <t>BAO</t>
  </si>
  <si>
    <t>Chime</t>
  </si>
  <si>
    <t>Zanzarah</t>
  </si>
  <si>
    <t>Dreams</t>
  </si>
  <si>
    <t>Kirei</t>
  </si>
  <si>
    <t>Gori</t>
  </si>
  <si>
    <t>Hoya</t>
  </si>
  <si>
    <t>Blue</t>
  </si>
  <si>
    <t>Kumo</t>
  </si>
  <si>
    <t>Jeskla</t>
  </si>
  <si>
    <t>Vision</t>
  </si>
  <si>
    <t>Carry Score</t>
  </si>
  <si>
    <t>Nationality</t>
  </si>
  <si>
    <t>LCS</t>
  </si>
  <si>
    <t>Australia</t>
  </si>
  <si>
    <t>Canada</t>
  </si>
  <si>
    <t>South Korea</t>
  </si>
  <si>
    <t>Turkey</t>
  </si>
  <si>
    <t>Denmark</t>
  </si>
  <si>
    <t>Croatia</t>
  </si>
  <si>
    <t>Sweden</t>
  </si>
  <si>
    <t>Vietnam</t>
  </si>
  <si>
    <t>Italy</t>
  </si>
  <si>
    <t>Argentina</t>
  </si>
  <si>
    <t>New Zealand</t>
  </si>
  <si>
    <t>Romania</t>
  </si>
  <si>
    <t>Wales</t>
  </si>
  <si>
    <t>Taiwan</t>
  </si>
  <si>
    <t>Germany</t>
  </si>
  <si>
    <t>LEC</t>
  </si>
  <si>
    <t>Finland</t>
  </si>
  <si>
    <t>Russia</t>
  </si>
  <si>
    <t>Netherlands</t>
  </si>
  <si>
    <t>Norway</t>
  </si>
  <si>
    <t>Czechia</t>
  </si>
  <si>
    <t>France</t>
  </si>
  <si>
    <t>Slovakia</t>
  </si>
  <si>
    <t>Bulgaria</t>
  </si>
  <si>
    <t>Belgium</t>
  </si>
  <si>
    <t>Slovenia</t>
  </si>
  <si>
    <t>Poland</t>
  </si>
  <si>
    <t>Spain</t>
  </si>
  <si>
    <t>Greece</t>
  </si>
  <si>
    <t>LCK</t>
  </si>
  <si>
    <t>Debuffs</t>
  </si>
  <si>
    <t>Max</t>
  </si>
  <si>
    <t>Base</t>
  </si>
  <si>
    <t>Scale</t>
  </si>
  <si>
    <t>Max kill share</t>
  </si>
  <si>
    <t>Max damage share</t>
  </si>
  <si>
    <t>Max gold share</t>
  </si>
  <si>
    <t>Max TOP</t>
  </si>
  <si>
    <t>Max JG</t>
  </si>
  <si>
    <t>Max MID</t>
  </si>
  <si>
    <t>Max ADC</t>
  </si>
  <si>
    <t>Max SUP</t>
  </si>
  <si>
    <t>Max kill participation</t>
  </si>
  <si>
    <t>Min TOP</t>
  </si>
  <si>
    <t>Min JG</t>
  </si>
  <si>
    <t>Min MID</t>
  </si>
  <si>
    <t>Min ADC</t>
  </si>
  <si>
    <t>TOP range</t>
  </si>
  <si>
    <t>JG range</t>
  </si>
  <si>
    <t>MID range</t>
  </si>
  <si>
    <t>ADC range</t>
  </si>
  <si>
    <t>SUP range</t>
  </si>
  <si>
    <t>Max FB%</t>
  </si>
  <si>
    <t>Max GD10</t>
  </si>
  <si>
    <t>Max XPD10</t>
  </si>
  <si>
    <t>Max CSD10</t>
  </si>
  <si>
    <t>Min GD10</t>
  </si>
  <si>
    <t>Min XPD10</t>
  </si>
  <si>
    <t>Min CSD10</t>
  </si>
  <si>
    <t>Position</t>
  </si>
  <si>
    <t>Adjusted Laning</t>
  </si>
  <si>
    <t>Adjusted Vision</t>
  </si>
  <si>
    <t>Adjusted Carry Score</t>
  </si>
  <si>
    <t>Carry Bonus</t>
  </si>
  <si>
    <t>Player Info</t>
  </si>
  <si>
    <t>Player Stats</t>
  </si>
  <si>
    <t>Laning Score</t>
  </si>
  <si>
    <t>Laning Bonus</t>
  </si>
  <si>
    <t>XPD10 Range</t>
  </si>
  <si>
    <t>GD10 Range</t>
  </si>
  <si>
    <t>CSD10 Range</t>
  </si>
  <si>
    <t>Vision Score</t>
  </si>
  <si>
    <t>Vision Bonus</t>
  </si>
  <si>
    <t>Base Vision Score</t>
  </si>
  <si>
    <t>Vision Score (support only)</t>
  </si>
  <si>
    <t>Laning Sum</t>
  </si>
  <si>
    <t>Vision Sum</t>
  </si>
  <si>
    <t>Carry Sum</t>
  </si>
  <si>
    <t>FB Score</t>
  </si>
  <si>
    <t>GD10 Score</t>
  </si>
  <si>
    <t>XPD10 Score</t>
  </si>
  <si>
    <t>CSD10 Score</t>
  </si>
  <si>
    <t>KS Score</t>
  </si>
  <si>
    <t>DMG% Score</t>
  </si>
  <si>
    <t>GS Score</t>
  </si>
  <si>
    <t>KP Score (support only)</t>
  </si>
  <si>
    <t>Min SUP</t>
  </si>
  <si>
    <t>Adjusted Scores</t>
  </si>
  <si>
    <t xml:space="preserve"> Laning Score</t>
  </si>
  <si>
    <t>Adjusted Versatility</t>
  </si>
  <si>
    <t>Experience</t>
  </si>
  <si>
    <t>Games Played</t>
  </si>
  <si>
    <t>Banned Against</t>
  </si>
  <si>
    <t>Raw Threat Score</t>
  </si>
  <si>
    <t>Threat Bonus</t>
  </si>
  <si>
    <t>Threat Score</t>
  </si>
  <si>
    <t>Draft Threat Score</t>
  </si>
  <si>
    <t>Adjusted Draft Threat</t>
  </si>
  <si>
    <t>Average</t>
  </si>
  <si>
    <t>Overall</t>
  </si>
  <si>
    <t>Overall Bonus</t>
  </si>
  <si>
    <t>***hardcoded</t>
  </si>
  <si>
    <t>***hardcoded chovy at 96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</si>
</sst>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E4D3F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8265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0" fillId="34" borderId="15" xfId="0" applyFill="1" applyBorder="1"/>
    <xf numFmtId="0" fontId="0" fillId="34" borderId="0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0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7" borderId="20" xfId="0" applyFont="1" applyFill="1" applyBorder="1"/>
    <xf numFmtId="0" fontId="0" fillId="37" borderId="21" xfId="0" applyFont="1" applyFill="1" applyBorder="1"/>
    <xf numFmtId="0" fontId="0" fillId="37" borderId="22" xfId="0" applyFont="1" applyFill="1" applyBorder="1"/>
    <xf numFmtId="0" fontId="0" fillId="39" borderId="20" xfId="0" applyFont="1" applyFill="1" applyBorder="1"/>
    <xf numFmtId="0" fontId="0" fillId="39" borderId="21" xfId="0" applyFont="1" applyFill="1" applyBorder="1"/>
    <xf numFmtId="0" fontId="0" fillId="41" borderId="20" xfId="0" applyFill="1" applyBorder="1"/>
    <xf numFmtId="0" fontId="0" fillId="41" borderId="21" xfId="0" applyFill="1" applyBorder="1"/>
    <xf numFmtId="2" fontId="0" fillId="42" borderId="15" xfId="0" applyNumberFormat="1" applyFill="1" applyBorder="1" applyAlignment="1">
      <alignment horizontal="center"/>
    </xf>
    <xf numFmtId="2" fontId="0" fillId="42" borderId="0" xfId="0" applyNumberFormat="1" applyFill="1" applyBorder="1" applyAlignment="1">
      <alignment horizontal="center"/>
    </xf>
    <xf numFmtId="1" fontId="0" fillId="42" borderId="16" xfId="0" applyNumberFormat="1" applyFill="1" applyBorder="1" applyAlignment="1">
      <alignment horizontal="center"/>
    </xf>
    <xf numFmtId="2" fontId="0" fillId="42" borderId="17" xfId="0" applyNumberFormat="1" applyFill="1" applyBorder="1" applyAlignment="1">
      <alignment horizontal="center"/>
    </xf>
    <xf numFmtId="2" fontId="0" fillId="42" borderId="18" xfId="0" applyNumberFormat="1" applyFill="1" applyBorder="1" applyAlignment="1">
      <alignment horizontal="center"/>
    </xf>
    <xf numFmtId="1" fontId="0" fillId="42" borderId="19" xfId="0" applyNumberFormat="1" applyFill="1" applyBorder="1" applyAlignment="1">
      <alignment horizontal="center"/>
    </xf>
    <xf numFmtId="0" fontId="0" fillId="41" borderId="10" xfId="0" applyFill="1" applyBorder="1"/>
    <xf numFmtId="0" fontId="0" fillId="42" borderId="10" xfId="0" applyFill="1" applyBorder="1"/>
    <xf numFmtId="2" fontId="0" fillId="42" borderId="10" xfId="0" applyNumberFormat="1" applyFill="1" applyBorder="1"/>
    <xf numFmtId="0" fontId="0" fillId="44" borderId="20" xfId="0" applyFill="1" applyBorder="1"/>
    <xf numFmtId="0" fontId="0" fillId="44" borderId="21" xfId="0" applyFill="1" applyBorder="1"/>
    <xf numFmtId="0" fontId="0" fillId="44" borderId="22" xfId="0" applyFill="1" applyBorder="1"/>
    <xf numFmtId="0" fontId="0" fillId="45" borderId="15" xfId="0" applyFill="1" applyBorder="1" applyAlignment="1">
      <alignment horizontal="center"/>
    </xf>
    <xf numFmtId="2" fontId="0" fillId="45" borderId="0" xfId="0" applyNumberFormat="1" applyFill="1" applyBorder="1" applyAlignment="1">
      <alignment horizontal="center"/>
    </xf>
    <xf numFmtId="1" fontId="0" fillId="45" borderId="16" xfId="0" applyNumberFormat="1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2" fontId="0" fillId="45" borderId="18" xfId="0" applyNumberFormat="1" applyFill="1" applyBorder="1" applyAlignment="1">
      <alignment horizontal="center"/>
    </xf>
    <xf numFmtId="1" fontId="0" fillId="45" borderId="19" xfId="0" applyNumberFormat="1" applyFill="1" applyBorder="1" applyAlignment="1">
      <alignment horizontal="center"/>
    </xf>
    <xf numFmtId="0" fontId="0" fillId="46" borderId="20" xfId="0" applyFill="1" applyBorder="1"/>
    <xf numFmtId="0" fontId="0" fillId="46" borderId="21" xfId="0" applyFill="1" applyBorder="1"/>
    <xf numFmtId="0" fontId="0" fillId="46" borderId="22" xfId="0" applyFill="1" applyBorder="1"/>
    <xf numFmtId="2" fontId="0" fillId="47" borderId="12" xfId="0" applyNumberFormat="1" applyFill="1" applyBorder="1" applyAlignment="1">
      <alignment horizontal="center"/>
    </xf>
    <xf numFmtId="2" fontId="0" fillId="47" borderId="13" xfId="0" applyNumberFormat="1" applyFill="1" applyBorder="1" applyAlignment="1">
      <alignment horizontal="center"/>
    </xf>
    <xf numFmtId="1" fontId="0" fillId="47" borderId="14" xfId="0" applyNumberFormat="1" applyFill="1" applyBorder="1" applyAlignment="1">
      <alignment horizontal="center"/>
    </xf>
    <xf numFmtId="2" fontId="0" fillId="47" borderId="15" xfId="0" applyNumberFormat="1" applyFill="1" applyBorder="1" applyAlignment="1">
      <alignment horizontal="center"/>
    </xf>
    <xf numFmtId="2" fontId="0" fillId="47" borderId="0" xfId="0" applyNumberFormat="1" applyFill="1" applyBorder="1" applyAlignment="1">
      <alignment horizontal="center"/>
    </xf>
    <xf numFmtId="1" fontId="0" fillId="47" borderId="16" xfId="0" applyNumberFormat="1" applyFill="1" applyBorder="1" applyAlignment="1">
      <alignment horizontal="center"/>
    </xf>
    <xf numFmtId="2" fontId="0" fillId="47" borderId="17" xfId="0" applyNumberFormat="1" applyFill="1" applyBorder="1" applyAlignment="1">
      <alignment horizontal="center"/>
    </xf>
    <xf numFmtId="2" fontId="0" fillId="47" borderId="18" xfId="0" applyNumberFormat="1" applyFill="1" applyBorder="1" applyAlignment="1">
      <alignment horizontal="center"/>
    </xf>
    <xf numFmtId="1" fontId="0" fillId="47" borderId="19" xfId="0" applyNumberFormat="1" applyFill="1" applyBorder="1" applyAlignment="1">
      <alignment horizontal="center"/>
    </xf>
    <xf numFmtId="0" fontId="0" fillId="47" borderId="10" xfId="0" applyFill="1" applyBorder="1"/>
    <xf numFmtId="2" fontId="0" fillId="47" borderId="10" xfId="0" applyNumberFormat="1" applyFill="1" applyBorder="1"/>
    <xf numFmtId="0" fontId="0" fillId="46" borderId="10" xfId="0" applyFill="1" applyBorder="1"/>
    <xf numFmtId="0" fontId="0" fillId="41" borderId="11" xfId="0" applyFill="1" applyBorder="1"/>
    <xf numFmtId="0" fontId="0" fillId="49" borderId="21" xfId="0" applyFill="1" applyBorder="1"/>
    <xf numFmtId="1" fontId="0" fillId="50" borderId="0" xfId="0" applyNumberFormat="1" applyFill="1" applyBorder="1" applyAlignment="1">
      <alignment horizontal="center"/>
    </xf>
    <xf numFmtId="1" fontId="0" fillId="50" borderId="18" xfId="0" applyNumberFormat="1" applyFill="1" applyBorder="1" applyAlignment="1">
      <alignment horizontal="center"/>
    </xf>
    <xf numFmtId="0" fontId="0" fillId="49" borderId="20" xfId="0" applyFill="1" applyBorder="1"/>
    <xf numFmtId="1" fontId="18" fillId="50" borderId="15" xfId="0" applyNumberFormat="1" applyFont="1" applyFill="1" applyBorder="1" applyAlignment="1">
      <alignment horizontal="center"/>
    </xf>
    <xf numFmtId="1" fontId="0" fillId="50" borderId="15" xfId="0" applyNumberFormat="1" applyFill="1" applyBorder="1" applyAlignment="1">
      <alignment horizontal="center"/>
    </xf>
    <xf numFmtId="0" fontId="0" fillId="50" borderId="0" xfId="0" applyFill="1" applyBorder="1" applyAlignment="1">
      <alignment horizontal="center"/>
    </xf>
    <xf numFmtId="0" fontId="0" fillId="50" borderId="18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18" fillId="50" borderId="17" xfId="0" applyNumberFormat="1" applyFont="1" applyFill="1" applyBorder="1" applyAlignment="1">
      <alignment horizontal="center"/>
    </xf>
    <xf numFmtId="0" fontId="0" fillId="52" borderId="21" xfId="0" applyFill="1" applyBorder="1"/>
    <xf numFmtId="1" fontId="0" fillId="53" borderId="0" xfId="0" applyNumberFormat="1" applyFill="1" applyBorder="1" applyAlignment="1">
      <alignment horizontal="center"/>
    </xf>
    <xf numFmtId="1" fontId="0" fillId="53" borderId="18" xfId="0" applyNumberFormat="1" applyFill="1" applyBorder="1" applyAlignment="1">
      <alignment horizontal="center"/>
    </xf>
    <xf numFmtId="2" fontId="0" fillId="53" borderId="0" xfId="0" applyNumberFormat="1" applyFill="1" applyBorder="1" applyAlignment="1">
      <alignment horizontal="center"/>
    </xf>
    <xf numFmtId="2" fontId="0" fillId="53" borderId="18" xfId="0" applyNumberFormat="1" applyFill="1" applyBorder="1" applyAlignment="1">
      <alignment horizontal="center"/>
    </xf>
    <xf numFmtId="0" fontId="0" fillId="52" borderId="10" xfId="0" applyFill="1" applyBorder="1"/>
    <xf numFmtId="0" fontId="0" fillId="53" borderId="10" xfId="0" applyFill="1" applyBorder="1"/>
    <xf numFmtId="2" fontId="0" fillId="53" borderId="10" xfId="0" applyNumberFormat="1" applyFill="1" applyBorder="1"/>
    <xf numFmtId="2" fontId="0" fillId="53" borderId="21" xfId="0" applyNumberFormat="1" applyFill="1" applyBorder="1" applyAlignment="1">
      <alignment horizontal="center"/>
    </xf>
    <xf numFmtId="1" fontId="0" fillId="50" borderId="16" xfId="0" applyNumberFormat="1" applyFill="1" applyBorder="1" applyAlignment="1">
      <alignment horizontal="center"/>
    </xf>
    <xf numFmtId="1" fontId="0" fillId="50" borderId="19" xfId="0" applyNumberFormat="1" applyFill="1" applyBorder="1" applyAlignment="1">
      <alignment horizontal="center"/>
    </xf>
    <xf numFmtId="0" fontId="16" fillId="48" borderId="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51" borderId="10" xfId="0" applyFont="1" applyFill="1" applyBorder="1" applyAlignment="1">
      <alignment horizontal="center"/>
    </xf>
    <xf numFmtId="0" fontId="16" fillId="48" borderId="15" xfId="0" applyFont="1" applyFill="1" applyBorder="1" applyAlignment="1">
      <alignment horizontal="center"/>
    </xf>
    <xf numFmtId="0" fontId="16" fillId="48" borderId="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8" borderId="18" xfId="0" applyFont="1" applyFill="1" applyBorder="1" applyAlignment="1">
      <alignment horizontal="center"/>
    </xf>
    <xf numFmtId="0" fontId="16" fillId="40" borderId="12" xfId="0" applyFont="1" applyFill="1" applyBorder="1" applyAlignment="1">
      <alignment horizontal="center"/>
    </xf>
    <xf numFmtId="0" fontId="16" fillId="40" borderId="13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  <xf numFmtId="0" fontId="16" fillId="43" borderId="20" xfId="0" applyFont="1" applyFill="1" applyBorder="1" applyAlignment="1">
      <alignment horizontal="center"/>
    </xf>
    <xf numFmtId="0" fontId="16" fillId="43" borderId="21" xfId="0" applyFont="1" applyFill="1" applyBorder="1" applyAlignment="1">
      <alignment horizontal="center"/>
    </xf>
    <xf numFmtId="0" fontId="16" fillId="43" borderId="22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6" borderId="22" xfId="0" applyFont="1" applyFill="1" applyBorder="1" applyAlignment="1">
      <alignment horizontal="center"/>
    </xf>
    <xf numFmtId="0" fontId="16" fillId="51" borderId="17" xfId="0" applyFont="1" applyFill="1" applyBorder="1" applyAlignment="1">
      <alignment horizontal="center"/>
    </xf>
    <xf numFmtId="0" fontId="16" fillId="51" borderId="18" xfId="0" applyFont="1" applyFill="1" applyBorder="1" applyAlignment="1">
      <alignment horizontal="center"/>
    </xf>
    <xf numFmtId="0" fontId="16" fillId="51" borderId="19" xfId="0" applyFont="1" applyFill="1" applyBorder="1" applyAlignment="1">
      <alignment horizontal="center"/>
    </xf>
    <xf numFmtId="1" fontId="18" fillId="50" borderId="12" xfId="0" applyNumberFormat="1" applyFont="1" applyFill="1" applyBorder="1" applyAlignment="1">
      <alignment horizontal="center"/>
    </xf>
    <xf numFmtId="1" fontId="0" fillId="50" borderId="13" xfId="0" applyNumberFormat="1" applyFill="1" applyBorder="1" applyAlignment="1">
      <alignment horizontal="center"/>
    </xf>
    <xf numFmtId="0" fontId="0" fillId="50" borderId="13" xfId="0" applyFill="1" applyBorder="1" applyAlignment="1">
      <alignment horizontal="center"/>
    </xf>
    <xf numFmtId="1" fontId="0" fillId="50" borderId="14" xfId="0" applyNumberFormat="1" applyFill="1" applyBorder="1" applyAlignment="1">
      <alignment horizontal="center"/>
    </xf>
    <xf numFmtId="164" fontId="0" fillId="42" borderId="10" xfId="0" applyNumberFormat="1" applyFill="1" applyBorder="1"/>
    <xf numFmtId="1" fontId="0" fillId="53" borderId="21" xfId="0" applyNumberFormat="1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2" fontId="0" fillId="50" borderId="0" xfId="0" applyNumberFormat="1" applyFill="1" applyBorder="1" applyAlignment="1">
      <alignment horizontal="center"/>
    </xf>
    <xf numFmtId="2" fontId="0" fillId="50" borderId="13" xfId="0" applyNumberFormat="1" applyFill="1" applyBorder="1" applyAlignment="1">
      <alignment horizontal="center"/>
    </xf>
    <xf numFmtId="2" fontId="0" fillId="50" borderId="18" xfId="0" applyNumberFormat="1" applyFill="1" applyBorder="1" applyAlignment="1">
      <alignment horizontal="center"/>
    </xf>
    <xf numFmtId="2" fontId="0" fillId="5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7CD"/>
      <color rgb="FFFF8265"/>
      <color rgb="FFFF3300"/>
      <color rgb="FFE4D3F1"/>
      <color rgb="FFBA8CDC"/>
      <color rgb="FF65D7FF"/>
      <color rgb="FFD1F3FF"/>
      <color rgb="FFB3EBFF"/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Z167"/>
  <sheetViews>
    <sheetView showGridLines="0" tabSelected="1" workbookViewId="0">
      <pane xSplit="6" ySplit="2" topLeftCell="BF134" activePane="bottomRight" state="frozen"/>
      <selection pane="topRight" activeCell="G1" sqref="G1"/>
      <selection pane="bottomLeft" activeCell="A3" sqref="A3"/>
      <selection pane="bottomRight" activeCell="BF144" sqref="BF144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9.42578125" customWidth="1"/>
    <col min="4" max="4" width="9.28515625" customWidth="1"/>
    <col min="5" max="5" width="20.42578125" bestFit="1" customWidth="1"/>
    <col min="6" max="6" width="10.5703125" bestFit="1" customWidth="1"/>
    <col min="7" max="7" width="5.7109375" customWidth="1"/>
    <col min="8" max="8" width="6.7109375" customWidth="1"/>
    <col min="9" max="9" width="8.140625" customWidth="1"/>
    <col min="10" max="10" width="4.42578125" customWidth="1"/>
    <col min="11" max="12" width="4.5703125" customWidth="1"/>
    <col min="13" max="13" width="7" customWidth="1"/>
    <col min="14" max="14" width="5.5703125" customWidth="1"/>
    <col min="15" max="15" width="7" customWidth="1"/>
    <col min="16" max="16" width="8.42578125" customWidth="1"/>
    <col min="17" max="17" width="7" customWidth="1"/>
    <col min="18" max="18" width="7.85546875" customWidth="1"/>
    <col min="19" max="19" width="8.85546875" customWidth="1"/>
    <col min="20" max="20" width="8.7109375" customWidth="1"/>
    <col min="21" max="21" width="8.28515625" customWidth="1"/>
    <col min="22" max="22" width="10.140625" customWidth="1"/>
    <col min="23" max="23" width="7.42578125" customWidth="1"/>
    <col min="24" max="24" width="9.140625" customWidth="1"/>
    <col min="25" max="25" width="9.28515625" customWidth="1"/>
    <col min="26" max="26" width="8.42578125" customWidth="1"/>
    <col min="27" max="27" width="9.7109375" customWidth="1"/>
    <col min="28" max="28" width="6.140625" customWidth="1"/>
    <col min="29" max="29" width="8" customWidth="1"/>
    <col min="30" max="30" width="9.140625" customWidth="1"/>
    <col min="31" max="31" width="15" bestFit="1" customWidth="1"/>
    <col min="32" max="32" width="17.5703125" bestFit="1" customWidth="1"/>
    <col min="33" max="33" width="18.5703125" bestFit="1" customWidth="1"/>
    <col min="34" max="34" width="18.42578125" bestFit="1" customWidth="1"/>
    <col min="35" max="35" width="14.28515625" bestFit="1" customWidth="1"/>
    <col min="36" max="36" width="14.85546875" bestFit="1" customWidth="1"/>
    <col min="37" max="37" width="14.7109375" bestFit="1" customWidth="1"/>
    <col min="38" max="38" width="14.140625" bestFit="1" customWidth="1"/>
    <col min="39" max="39" width="14.7109375" bestFit="1" customWidth="1"/>
    <col min="40" max="40" width="18.85546875" bestFit="1" customWidth="1"/>
    <col min="41" max="41" width="10.7109375" bestFit="1" customWidth="1"/>
    <col min="42" max="42" width="14.42578125" bestFit="1" customWidth="1"/>
    <col min="43" max="43" width="10.85546875" bestFit="1" customWidth="1"/>
    <col min="44" max="44" width="24.28515625" bestFit="1" customWidth="1"/>
    <col min="45" max="45" width="27.5703125" bestFit="1" customWidth="1"/>
    <col min="46" max="46" width="12.140625" bestFit="1" customWidth="1"/>
    <col min="47" max="47" width="13.7109375" bestFit="1" customWidth="1"/>
    <col min="48" max="48" width="13.140625" bestFit="1" customWidth="1"/>
    <col min="49" max="49" width="15.85546875" bestFit="1" customWidth="1"/>
    <col min="50" max="50" width="17.140625" bestFit="1" customWidth="1"/>
    <col min="51" max="51" width="18.5703125" bestFit="1" customWidth="1"/>
    <col min="52" max="52" width="14.85546875" bestFit="1" customWidth="1"/>
    <col min="53" max="53" width="14.28515625" bestFit="1" customWidth="1"/>
    <col min="54" max="54" width="17.5703125" bestFit="1" customWidth="1"/>
    <col min="55" max="55" width="17.42578125" bestFit="1" customWidth="1"/>
    <col min="56" max="56" width="21.85546875" bestFit="1" customWidth="1"/>
    <col min="57" max="57" width="21.140625" bestFit="1" customWidth="1"/>
    <col min="58" max="58" width="18.85546875" customWidth="1"/>
    <col min="59" max="59" width="22.5703125" bestFit="1" customWidth="1"/>
    <col min="60" max="62" width="22.5703125" customWidth="1"/>
    <col min="63" max="63" width="10" bestFit="1" customWidth="1"/>
    <col min="64" max="65" width="18.42578125" customWidth="1"/>
    <col min="68" max="68" width="12.42578125" bestFit="1" customWidth="1"/>
    <col min="71" max="71" width="10.140625" bestFit="1" customWidth="1"/>
    <col min="74" max="74" width="19.85546875" bestFit="1" customWidth="1"/>
  </cols>
  <sheetData>
    <row r="1" spans="1:78" x14ac:dyDescent="0.25">
      <c r="A1" s="89" t="s">
        <v>300</v>
      </c>
      <c r="B1" s="89"/>
      <c r="C1" s="89"/>
      <c r="D1" s="89"/>
      <c r="E1" s="89"/>
      <c r="F1" s="89"/>
      <c r="G1" s="90" t="s">
        <v>301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1" t="s">
        <v>302</v>
      </c>
      <c r="AF1" s="92"/>
      <c r="AG1" s="92"/>
      <c r="AH1" s="92"/>
      <c r="AI1" s="92"/>
      <c r="AJ1" s="92"/>
      <c r="AK1" s="93"/>
      <c r="AL1" s="94" t="s">
        <v>307</v>
      </c>
      <c r="AM1" s="95"/>
      <c r="AN1" s="96"/>
      <c r="AO1" s="97" t="s">
        <v>233</v>
      </c>
      <c r="AP1" s="98"/>
      <c r="AQ1" s="98"/>
      <c r="AR1" s="98"/>
      <c r="AS1" s="98"/>
      <c r="AT1" s="98"/>
      <c r="AU1" s="98"/>
      <c r="AV1" s="99"/>
      <c r="AW1" s="100" t="s">
        <v>332</v>
      </c>
      <c r="AX1" s="101"/>
      <c r="AY1" s="101"/>
      <c r="AZ1" s="101"/>
      <c r="BA1" s="102"/>
      <c r="BB1" s="87" t="s">
        <v>323</v>
      </c>
      <c r="BC1" s="88"/>
      <c r="BD1" s="88"/>
      <c r="BE1" s="88"/>
      <c r="BF1" s="88"/>
      <c r="BG1" s="88"/>
      <c r="BH1" s="88"/>
      <c r="BI1" s="82"/>
      <c r="BJ1" s="82"/>
    </row>
    <row r="2" spans="1:78" x14ac:dyDescent="0.25">
      <c r="A2" s="18" t="s">
        <v>0</v>
      </c>
      <c r="B2" s="19" t="s">
        <v>234</v>
      </c>
      <c r="C2" s="19" t="s">
        <v>1</v>
      </c>
      <c r="D2" s="19" t="s">
        <v>2</v>
      </c>
      <c r="E2" s="19" t="s">
        <v>3</v>
      </c>
      <c r="F2" s="20" t="s">
        <v>295</v>
      </c>
      <c r="G2" s="21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M2" s="22" t="s">
        <v>10</v>
      </c>
      <c r="N2" s="22" t="s">
        <v>11</v>
      </c>
      <c r="O2" s="22" t="s">
        <v>12</v>
      </c>
      <c r="P2" s="22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2" t="s">
        <v>19</v>
      </c>
      <c r="W2" s="22" t="s">
        <v>20</v>
      </c>
      <c r="X2" s="22" t="s">
        <v>21</v>
      </c>
      <c r="Y2" s="22" t="s">
        <v>22</v>
      </c>
      <c r="Z2" s="22" t="s">
        <v>23</v>
      </c>
      <c r="AA2" s="22" t="s">
        <v>24</v>
      </c>
      <c r="AB2" s="22" t="s">
        <v>25</v>
      </c>
      <c r="AC2" s="22" t="s">
        <v>26</v>
      </c>
      <c r="AD2" s="22" t="s">
        <v>27</v>
      </c>
      <c r="AE2" s="23" t="s">
        <v>314</v>
      </c>
      <c r="AF2" s="24" t="s">
        <v>315</v>
      </c>
      <c r="AG2" s="23" t="s">
        <v>316</v>
      </c>
      <c r="AH2" s="24" t="s">
        <v>317</v>
      </c>
      <c r="AI2" s="24" t="s">
        <v>311</v>
      </c>
      <c r="AJ2" s="24" t="s">
        <v>303</v>
      </c>
      <c r="AK2" s="24" t="s">
        <v>324</v>
      </c>
      <c r="AL2" s="34" t="s">
        <v>312</v>
      </c>
      <c r="AM2" s="35" t="s">
        <v>308</v>
      </c>
      <c r="AN2" s="36" t="s">
        <v>309</v>
      </c>
      <c r="AO2" s="43" t="s">
        <v>318</v>
      </c>
      <c r="AP2" s="44" t="s">
        <v>319</v>
      </c>
      <c r="AQ2" s="44" t="s">
        <v>320</v>
      </c>
      <c r="AR2" s="44" t="s">
        <v>321</v>
      </c>
      <c r="AS2" s="44" t="s">
        <v>310</v>
      </c>
      <c r="AT2" s="44" t="s">
        <v>313</v>
      </c>
      <c r="AU2" s="44" t="s">
        <v>299</v>
      </c>
      <c r="AV2" s="45" t="s">
        <v>233</v>
      </c>
      <c r="AW2" s="71" t="s">
        <v>327</v>
      </c>
      <c r="AX2" s="71" t="s">
        <v>328</v>
      </c>
      <c r="AY2" s="71" t="s">
        <v>329</v>
      </c>
      <c r="AZ2" s="71" t="s">
        <v>330</v>
      </c>
      <c r="BA2" s="71" t="s">
        <v>331</v>
      </c>
      <c r="BB2" s="62" t="s">
        <v>296</v>
      </c>
      <c r="BC2" s="59" t="s">
        <v>297</v>
      </c>
      <c r="BD2" s="59" t="s">
        <v>298</v>
      </c>
      <c r="BE2" s="59" t="s">
        <v>325</v>
      </c>
      <c r="BF2" s="67" t="s">
        <v>326</v>
      </c>
      <c r="BG2" s="59" t="s">
        <v>333</v>
      </c>
      <c r="BH2" s="67" t="s">
        <v>334</v>
      </c>
      <c r="BI2" s="67" t="s">
        <v>336</v>
      </c>
      <c r="BJ2" s="109" t="s">
        <v>335</v>
      </c>
    </row>
    <row r="3" spans="1:78" x14ac:dyDescent="0.25">
      <c r="A3" s="3" t="s">
        <v>214</v>
      </c>
      <c r="B3" s="4" t="s">
        <v>238</v>
      </c>
      <c r="C3" s="4" t="s">
        <v>265</v>
      </c>
      <c r="D3" s="4" t="s">
        <v>30</v>
      </c>
      <c r="E3" s="4" t="s">
        <v>62</v>
      </c>
      <c r="F3" s="5" t="s">
        <v>32</v>
      </c>
      <c r="G3" s="9">
        <v>15</v>
      </c>
      <c r="H3" s="10">
        <v>0.47</v>
      </c>
      <c r="I3" s="10">
        <v>0.8</v>
      </c>
      <c r="J3" s="10">
        <v>41</v>
      </c>
      <c r="K3" s="10">
        <v>19</v>
      </c>
      <c r="L3" s="10">
        <v>56</v>
      </c>
      <c r="M3" s="10">
        <v>5.0999999999999996</v>
      </c>
      <c r="N3" s="10">
        <v>0.53</v>
      </c>
      <c r="O3" s="10">
        <v>0.23</v>
      </c>
      <c r="P3" s="10">
        <v>0.12</v>
      </c>
      <c r="Q3" s="10">
        <v>0</v>
      </c>
      <c r="R3" s="10">
        <v>-232</v>
      </c>
      <c r="S3" s="10">
        <v>-26</v>
      </c>
      <c r="T3" s="10">
        <v>-0.8</v>
      </c>
      <c r="U3" s="10">
        <v>10.3</v>
      </c>
      <c r="V3" s="10">
        <v>0.33</v>
      </c>
      <c r="W3" s="10">
        <v>461</v>
      </c>
      <c r="X3" s="10">
        <v>0.25</v>
      </c>
      <c r="Y3" s="10">
        <v>0.28999999999999998</v>
      </c>
      <c r="Z3" s="10">
        <v>295</v>
      </c>
      <c r="AA3" s="10">
        <v>0.26</v>
      </c>
      <c r="AB3" s="10">
        <v>0</v>
      </c>
      <c r="AC3" s="10">
        <v>0.53</v>
      </c>
      <c r="AD3" s="11">
        <v>0.33</v>
      </c>
      <c r="AE3" s="25">
        <f>Q3/$BQ$5</f>
        <v>0</v>
      </c>
      <c r="AF3" s="26">
        <f>(R3-$BQ$6)/$BQ$8</f>
        <v>0.2147562582345191</v>
      </c>
      <c r="AG3" s="25">
        <f>(S3-$BQ$9)/$BQ$11</f>
        <v>0.5</v>
      </c>
      <c r="AH3" s="26">
        <v>0.37770897832817341</v>
      </c>
      <c r="AI3" s="26">
        <f>SUM(AE3:AH3)</f>
        <v>1.0924652365626923</v>
      </c>
      <c r="AJ3" s="26">
        <f>10*(AI3-$BQ$24)/$BQ$26</f>
        <v>2.6331334794145635</v>
      </c>
      <c r="AK3" s="27">
        <f>$BQ$31+AJ3*$BQ$32</f>
        <v>70.532533917658256</v>
      </c>
      <c r="AL3" s="37">
        <f>SUM(AC3:AD3)</f>
        <v>0.8600000000000001</v>
      </c>
      <c r="AM3" s="38">
        <f>10*AL3/$BT$5</f>
        <v>3.8222222222222229</v>
      </c>
      <c r="AN3" s="39">
        <f>$BT$6+AM3*$BT$7</f>
        <v>69.111111111111114</v>
      </c>
      <c r="AO3" s="46">
        <f>O3/$BW$5</f>
        <v>0.69696969696969702</v>
      </c>
      <c r="AP3" s="47">
        <f>X3/$BW$6</f>
        <v>0.80645161290322587</v>
      </c>
      <c r="AQ3" s="47">
        <f>AA3/$BW$7</f>
        <v>0.92857142857142849</v>
      </c>
      <c r="AR3" s="47">
        <f>N3/$BW$8</f>
        <v>0.67088607594936711</v>
      </c>
      <c r="AS3" s="47">
        <f>AL3</f>
        <v>0.8600000000000001</v>
      </c>
      <c r="AT3" s="47">
        <f>SUM(AO3:AQ3)</f>
        <v>2.4319927384443512</v>
      </c>
      <c r="AU3" s="47">
        <f>10*(AT3-$BW$18)/$BW$20</f>
        <v>2.6707246376811549</v>
      </c>
      <c r="AV3" s="48">
        <f>$BW$24+AU3*$BW$25</f>
        <v>74.34753623188405</v>
      </c>
      <c r="AW3" s="72">
        <v>15</v>
      </c>
      <c r="AX3" s="72">
        <v>12</v>
      </c>
      <c r="AY3" s="74">
        <f>AX3/AW3</f>
        <v>0.8</v>
      </c>
      <c r="AZ3" s="74">
        <f>10*(AY3-$BT$23)/$BT$25</f>
        <v>2.7776049766718507</v>
      </c>
      <c r="BA3" s="72">
        <f>$BT$29+AZ3*$BT$30</f>
        <v>71.110419906687397</v>
      </c>
      <c r="BB3" s="103">
        <f>AK3*$BZ$5</f>
        <v>69.827208578481674</v>
      </c>
      <c r="BC3" s="104">
        <f>AN3*$BZ$5</f>
        <v>68.42</v>
      </c>
      <c r="BD3" s="104">
        <f>AV3*$BZ$5</f>
        <v>73.604060869565203</v>
      </c>
      <c r="BE3" s="105">
        <v>81</v>
      </c>
      <c r="BF3" s="105">
        <v>53</v>
      </c>
      <c r="BG3" s="104">
        <f>BA3*$BZ$5</f>
        <v>70.399315707620516</v>
      </c>
      <c r="BH3" s="104">
        <f>AVERAGE(BB3,BD3,BE3,BF3)</f>
        <v>69.357817362011716</v>
      </c>
      <c r="BI3" s="111">
        <f>10*(BH3-$BM$14)/$BM$16</f>
        <v>1.6302842153624069</v>
      </c>
      <c r="BJ3" s="106">
        <f>$BM$21+BI3*$BM$22</f>
        <v>57.336278969130831</v>
      </c>
      <c r="BL3" s="68"/>
      <c r="BM3" s="68"/>
      <c r="BN3" s="68"/>
    </row>
    <row r="4" spans="1:78" x14ac:dyDescent="0.25">
      <c r="A4" s="3" t="s">
        <v>78</v>
      </c>
      <c r="B4" s="4" t="s">
        <v>250</v>
      </c>
      <c r="C4" s="4" t="s">
        <v>235</v>
      </c>
      <c r="D4" s="4" t="s">
        <v>30</v>
      </c>
      <c r="E4" s="4" t="s">
        <v>46</v>
      </c>
      <c r="F4" s="5" t="s">
        <v>56</v>
      </c>
      <c r="G4" s="12">
        <v>26</v>
      </c>
      <c r="H4" s="13">
        <v>0.69</v>
      </c>
      <c r="I4" s="13">
        <v>0.69</v>
      </c>
      <c r="J4" s="13">
        <v>80</v>
      </c>
      <c r="K4" s="13">
        <v>52</v>
      </c>
      <c r="L4" s="13">
        <v>154</v>
      </c>
      <c r="M4" s="13">
        <v>4.5</v>
      </c>
      <c r="N4" s="13">
        <v>0.68</v>
      </c>
      <c r="O4" s="13">
        <v>0.23</v>
      </c>
      <c r="P4" s="13">
        <v>0.2</v>
      </c>
      <c r="Q4" s="13">
        <v>0.31</v>
      </c>
      <c r="R4" s="13">
        <v>105</v>
      </c>
      <c r="S4" s="13">
        <v>123</v>
      </c>
      <c r="T4" s="13">
        <v>-0.1</v>
      </c>
      <c r="U4" s="13">
        <v>8.4</v>
      </c>
      <c r="V4" s="13">
        <v>0.24</v>
      </c>
      <c r="W4" s="13">
        <v>445</v>
      </c>
      <c r="X4" s="13">
        <v>0.23</v>
      </c>
      <c r="Y4" s="13"/>
      <c r="Z4" s="13">
        <v>266</v>
      </c>
      <c r="AA4" s="13">
        <v>0.23</v>
      </c>
      <c r="AB4" s="13"/>
      <c r="AC4" s="13">
        <v>0.52</v>
      </c>
      <c r="AD4" s="14">
        <v>0.22</v>
      </c>
      <c r="AE4" s="25">
        <f>Q4/$BQ$5</f>
        <v>0.46268656716417905</v>
      </c>
      <c r="AF4" s="26">
        <f>(R4-$BQ$6)/$BQ$8</f>
        <v>0.65876152832674573</v>
      </c>
      <c r="AG4" s="25">
        <f>(S4-$BQ$9)/$BQ$11</f>
        <v>0.69102564102564101</v>
      </c>
      <c r="AH4" s="26">
        <v>0.39938080495356043</v>
      </c>
      <c r="AI4" s="26">
        <f>SUM(AE4:AH4)</f>
        <v>2.2118545414701263</v>
      </c>
      <c r="AJ4" s="26">
        <f>10*(AI4-$BQ$21)/$BQ$23</f>
        <v>8.175011257895779</v>
      </c>
      <c r="AK4" s="27">
        <f>$BQ$31+AJ4*$BQ$32</f>
        <v>92.700045031583116</v>
      </c>
      <c r="AL4" s="37">
        <f>SUM(AC4:AD4)</f>
        <v>0.74</v>
      </c>
      <c r="AM4" s="38">
        <f>10*AL4/$BT$5</f>
        <v>3.2888888888888892</v>
      </c>
      <c r="AN4" s="39">
        <f>$BT$6+AM4*$BT$7</f>
        <v>66.444444444444443</v>
      </c>
      <c r="AO4" s="49">
        <f>O4/$BW$5</f>
        <v>0.69696969696969702</v>
      </c>
      <c r="AP4" s="50">
        <f>X4/$BW$6</f>
        <v>0.74193548387096775</v>
      </c>
      <c r="AQ4" s="50">
        <f>AA4/$BW$7</f>
        <v>0.8214285714285714</v>
      </c>
      <c r="AR4" s="50">
        <f>N4/$BW$8</f>
        <v>0.86075949367088611</v>
      </c>
      <c r="AS4" s="50">
        <f>AL4</f>
        <v>0.74</v>
      </c>
      <c r="AT4" s="50">
        <f>SUM(AO4:AQ4)</f>
        <v>2.2603337522692364</v>
      </c>
      <c r="AU4" s="50">
        <f>10*(AT4-$BW$15)/$BW$17</f>
        <v>3.6298210001845392</v>
      </c>
      <c r="AV4" s="51">
        <f>$BW$24+AU4*$BW$25</f>
        <v>77.704373500645886</v>
      </c>
      <c r="AW4" s="72">
        <v>26</v>
      </c>
      <c r="AX4" s="72">
        <v>65</v>
      </c>
      <c r="AY4" s="74">
        <f>AX4/AW4</f>
        <v>2.5</v>
      </c>
      <c r="AZ4" s="74">
        <f>10*(AY4-$BT$20)/$BT$22</f>
        <v>8.3333333333333339</v>
      </c>
      <c r="BA4" s="72">
        <f>$BT$29+AZ4*$BT$30</f>
        <v>93.333333333333343</v>
      </c>
      <c r="BB4" s="64">
        <f>AK4*$BZ$7</f>
        <v>83.430040528424811</v>
      </c>
      <c r="BC4" s="60">
        <f>AN4*$BZ$7</f>
        <v>59.8</v>
      </c>
      <c r="BD4" s="60">
        <f>AV4*$BZ$7</f>
        <v>69.933936150581303</v>
      </c>
      <c r="BE4" s="65">
        <v>87</v>
      </c>
      <c r="BF4" s="65">
        <v>86</v>
      </c>
      <c r="BG4" s="60">
        <f>BA4*$BZ$7</f>
        <v>84.000000000000014</v>
      </c>
      <c r="BH4" s="60">
        <f>AVERAGE(BB4,BD4,BE4,BF4)</f>
        <v>81.590994169751525</v>
      </c>
      <c r="BI4" s="110">
        <f>10*(BH4-$BM$11)/$BM$13</f>
        <v>6.4169247907026747</v>
      </c>
      <c r="BJ4" s="80">
        <f>$BM$21+BI4*$BM$22</f>
        <v>78.876161558162039</v>
      </c>
      <c r="BL4" s="85" t="s">
        <v>335</v>
      </c>
      <c r="BM4" s="85"/>
      <c r="BN4" s="68"/>
      <c r="BP4" s="85" t="s">
        <v>28</v>
      </c>
      <c r="BQ4" s="85"/>
      <c r="BS4" s="83" t="s">
        <v>232</v>
      </c>
      <c r="BT4" s="83"/>
      <c r="BV4" s="84" t="s">
        <v>233</v>
      </c>
      <c r="BW4" s="84"/>
      <c r="BY4" s="83" t="s">
        <v>266</v>
      </c>
      <c r="BZ4" s="83"/>
    </row>
    <row r="5" spans="1:78" x14ac:dyDescent="0.25">
      <c r="A5" s="3" t="s">
        <v>104</v>
      </c>
      <c r="B5" s="4" t="s">
        <v>237</v>
      </c>
      <c r="C5" s="4" t="s">
        <v>235</v>
      </c>
      <c r="D5" s="4" t="s">
        <v>41</v>
      </c>
      <c r="E5" s="4" t="s">
        <v>105</v>
      </c>
      <c r="F5" s="5" t="s">
        <v>56</v>
      </c>
      <c r="G5" s="12">
        <v>27</v>
      </c>
      <c r="H5" s="13">
        <v>0.41</v>
      </c>
      <c r="I5" s="13">
        <v>0.41</v>
      </c>
      <c r="J5" s="13">
        <v>103</v>
      </c>
      <c r="K5" s="13">
        <v>85</v>
      </c>
      <c r="L5" s="13">
        <v>135</v>
      </c>
      <c r="M5" s="13">
        <v>2.8</v>
      </c>
      <c r="N5" s="13">
        <v>0.67</v>
      </c>
      <c r="O5" s="13">
        <v>0.28999999999999998</v>
      </c>
      <c r="P5" s="13">
        <v>0.2</v>
      </c>
      <c r="Q5" s="13">
        <v>0.15</v>
      </c>
      <c r="R5" s="13">
        <v>139</v>
      </c>
      <c r="S5" s="13">
        <v>88</v>
      </c>
      <c r="T5" s="13">
        <v>2.8</v>
      </c>
      <c r="U5" s="13">
        <v>7.9</v>
      </c>
      <c r="V5" s="13">
        <v>0.23</v>
      </c>
      <c r="W5" s="13">
        <v>515</v>
      </c>
      <c r="X5" s="13">
        <v>0.26</v>
      </c>
      <c r="Y5" s="13"/>
      <c r="Z5" s="13">
        <v>261</v>
      </c>
      <c r="AA5" s="13">
        <v>0.24</v>
      </c>
      <c r="AB5" s="13"/>
      <c r="AC5" s="13">
        <v>0.44</v>
      </c>
      <c r="AD5" s="14">
        <v>0.27</v>
      </c>
      <c r="AE5" s="25">
        <f>Q5/$BQ$5</f>
        <v>0.22388059701492535</v>
      </c>
      <c r="AF5" s="26">
        <f>(R5-$BQ$6)/$BQ$8</f>
        <v>0.70355731225296447</v>
      </c>
      <c r="AG5" s="25">
        <f>(S5-$BQ$9)/$BQ$11</f>
        <v>0.64615384615384619</v>
      </c>
      <c r="AH5" s="26">
        <v>0.48916408668730654</v>
      </c>
      <c r="AI5" s="26">
        <f>SUM(AE5:AH5)</f>
        <v>2.0627558421090426</v>
      </c>
      <c r="AJ5" s="26">
        <f>10*(AI5-$BQ$21)/$BQ$23</f>
        <v>7.3904103992718362</v>
      </c>
      <c r="AK5" s="27">
        <f>$BQ$31+AJ5*$BQ$32</f>
        <v>89.561641597087345</v>
      </c>
      <c r="AL5" s="37">
        <f>SUM(AC5:AD5)</f>
        <v>0.71</v>
      </c>
      <c r="AM5" s="38">
        <f>10*AL5/$BT$5</f>
        <v>3.1555555555555554</v>
      </c>
      <c r="AN5" s="39">
        <f>$BT$6+AM5*$BT$7</f>
        <v>65.777777777777771</v>
      </c>
      <c r="AO5" s="49">
        <f>O5/$BW$5</f>
        <v>0.87878787878787867</v>
      </c>
      <c r="AP5" s="50">
        <f>X5/$BW$6</f>
        <v>0.83870967741935487</v>
      </c>
      <c r="AQ5" s="50">
        <f>AA5/$BW$7</f>
        <v>0.85714285714285698</v>
      </c>
      <c r="AR5" s="50">
        <f>N5/$BW$8</f>
        <v>0.84810126582278478</v>
      </c>
      <c r="AS5" s="50">
        <f>AL5</f>
        <v>0.71</v>
      </c>
      <c r="AT5" s="50">
        <f>SUM(AO5:AQ5)</f>
        <v>2.5746404133500906</v>
      </c>
      <c r="AU5" s="50">
        <f>10*(AT5-$BW$15)/$BW$17</f>
        <v>7.7832625945746443</v>
      </c>
      <c r="AV5" s="51">
        <f>$BW$24+AU5*$BW$25</f>
        <v>92.241419081011259</v>
      </c>
      <c r="AW5" s="72">
        <v>27</v>
      </c>
      <c r="AX5" s="72">
        <v>47</v>
      </c>
      <c r="AY5" s="74">
        <f>AX5/AW5</f>
        <v>1.7407407407407407</v>
      </c>
      <c r="AZ5" s="74">
        <f>10*(AY5-$BT$20)/$BT$22</f>
        <v>3.3816425120772937</v>
      </c>
      <c r="BA5" s="72">
        <f>$BT$29+AZ5*$BT$30</f>
        <v>73.526570048309168</v>
      </c>
      <c r="BB5" s="64">
        <f>AK5*$BZ$7</f>
        <v>80.60547743737861</v>
      </c>
      <c r="BC5" s="60">
        <f>AN5*$BZ$7</f>
        <v>59.199999999999996</v>
      </c>
      <c r="BD5" s="60">
        <f>AV5*$BZ$7</f>
        <v>83.017277172910141</v>
      </c>
      <c r="BE5" s="65">
        <v>85</v>
      </c>
      <c r="BF5" s="65">
        <v>56</v>
      </c>
      <c r="BG5" s="60">
        <f>BA5*$BZ$7</f>
        <v>66.173913043478251</v>
      </c>
      <c r="BH5" s="60">
        <f>AVERAGE(BB5,BD5,BE5,BF5)</f>
        <v>76.155688652572195</v>
      </c>
      <c r="BI5" s="110">
        <f>10*(BH5-$BM$11)/$BM$13</f>
        <v>3.7883523614501664</v>
      </c>
      <c r="BJ5" s="80">
        <f>$BM$21+BI5*$BM$22</f>
        <v>67.047585626525745</v>
      </c>
      <c r="BL5" s="31" t="s">
        <v>279</v>
      </c>
      <c r="BM5" s="33">
        <f>_xlfn.MINIFS($BH$3:$BH$167, $F$3:$F$167, "TOP")</f>
        <v>66.779918555044603</v>
      </c>
      <c r="BN5" s="68"/>
      <c r="BP5" s="31" t="s">
        <v>288</v>
      </c>
      <c r="BQ5" s="32">
        <f>MAX(Q3:Q167)</f>
        <v>0.67</v>
      </c>
      <c r="BS5" s="1" t="s">
        <v>267</v>
      </c>
      <c r="BT5" s="1">
        <f>MAX(AL3:AL167)</f>
        <v>2.25</v>
      </c>
      <c r="BV5" s="57" t="s">
        <v>270</v>
      </c>
      <c r="BW5" s="55">
        <f>MAX(O3:O167)</f>
        <v>0.33</v>
      </c>
      <c r="BY5" s="1" t="s">
        <v>265</v>
      </c>
      <c r="BZ5" s="2">
        <v>0.99</v>
      </c>
    </row>
    <row r="6" spans="1:78" x14ac:dyDescent="0.25">
      <c r="A6" s="3" t="s">
        <v>179</v>
      </c>
      <c r="B6" s="4" t="s">
        <v>257</v>
      </c>
      <c r="C6" s="4" t="s">
        <v>251</v>
      </c>
      <c r="D6" s="4" t="s">
        <v>30</v>
      </c>
      <c r="E6" s="4" t="s">
        <v>44</v>
      </c>
      <c r="F6" s="5" t="s">
        <v>38</v>
      </c>
      <c r="G6" s="12">
        <v>18</v>
      </c>
      <c r="H6" s="13">
        <v>0.61</v>
      </c>
      <c r="I6" s="13">
        <v>0.5</v>
      </c>
      <c r="J6" s="13">
        <v>62</v>
      </c>
      <c r="K6" s="13">
        <v>62</v>
      </c>
      <c r="L6" s="13">
        <v>100</v>
      </c>
      <c r="M6" s="13">
        <v>2.6</v>
      </c>
      <c r="N6" s="13">
        <v>0.53</v>
      </c>
      <c r="O6" s="13">
        <v>0.2</v>
      </c>
      <c r="P6" s="13">
        <v>0.23</v>
      </c>
      <c r="Q6" s="13">
        <v>0.33</v>
      </c>
      <c r="R6" s="13">
        <v>-44</v>
      </c>
      <c r="S6" s="13">
        <v>-143</v>
      </c>
      <c r="T6" s="13">
        <v>-2.9</v>
      </c>
      <c r="U6" s="13">
        <v>7.7</v>
      </c>
      <c r="V6" s="13">
        <v>0.25</v>
      </c>
      <c r="W6" s="13">
        <v>487</v>
      </c>
      <c r="X6" s="13">
        <v>0.23</v>
      </c>
      <c r="Y6" s="13"/>
      <c r="Z6" s="13">
        <v>272</v>
      </c>
      <c r="AA6" s="13">
        <v>0.22</v>
      </c>
      <c r="AB6" s="13"/>
      <c r="AC6" s="13">
        <v>0.43</v>
      </c>
      <c r="AD6" s="14">
        <v>0.16</v>
      </c>
      <c r="AE6" s="25">
        <f>Q6/$BQ$5</f>
        <v>0.4925373134328358</v>
      </c>
      <c r="AF6" s="26">
        <f>(R6-$BQ$6)/$BQ$8</f>
        <v>0.46245059288537549</v>
      </c>
      <c r="AG6" s="25">
        <f>(S6-$BQ$9)/$BQ$11</f>
        <v>0.35</v>
      </c>
      <c r="AH6" s="26">
        <v>0.31269349845201239</v>
      </c>
      <c r="AI6" s="26">
        <f>SUM(AE6:AH6)</f>
        <v>1.6176814047702237</v>
      </c>
      <c r="AJ6" s="26">
        <f>10*(AI6-$BQ$15)/$BQ$17</f>
        <v>4.2178371429931447</v>
      </c>
      <c r="AK6" s="27">
        <f>$BQ$31+AJ6*$BQ$32</f>
        <v>76.871348571972575</v>
      </c>
      <c r="AL6" s="37">
        <f>SUM(AC6:AD6)</f>
        <v>0.59</v>
      </c>
      <c r="AM6" s="38">
        <f>10*AL6/$BT$5</f>
        <v>2.6222222222222218</v>
      </c>
      <c r="AN6" s="39">
        <f>$BT$6+AM6*$BT$7</f>
        <v>63.111111111111107</v>
      </c>
      <c r="AO6" s="49">
        <f>O6/$BW$5</f>
        <v>0.60606060606060608</v>
      </c>
      <c r="AP6" s="50">
        <f>X6/$BW$6</f>
        <v>0.74193548387096775</v>
      </c>
      <c r="AQ6" s="50">
        <f>AA6/$BW$7</f>
        <v>0.7857142857142857</v>
      </c>
      <c r="AR6" s="50">
        <f>N6/$BW$8</f>
        <v>0.67088607594936711</v>
      </c>
      <c r="AS6" s="50">
        <f>AL6</f>
        <v>0.59</v>
      </c>
      <c r="AT6" s="50">
        <f>SUM(AO6:AQ6)</f>
        <v>2.1337103756458595</v>
      </c>
      <c r="AU6" s="50">
        <f>10*(AT6-$BW$9)/$BW$11</f>
        <v>3.4832954734334334</v>
      </c>
      <c r="AV6" s="51">
        <f>$BW$24+AU6*$BW$25</f>
        <v>77.191534157017017</v>
      </c>
      <c r="AW6" s="72">
        <v>18</v>
      </c>
      <c r="AX6" s="72">
        <v>26</v>
      </c>
      <c r="AY6" s="74">
        <f>AX6/AW6</f>
        <v>1.4444444444444444</v>
      </c>
      <c r="AZ6" s="74">
        <f>10*(AY6-$BT$14)/$BT$16</f>
        <v>1.3513513513513506</v>
      </c>
      <c r="BA6" s="72">
        <f>$BT$29+AZ6*$BT$30</f>
        <v>65.405405405405403</v>
      </c>
      <c r="BB6" s="64">
        <f>AK6*$BZ$6</f>
        <v>74.565208114813402</v>
      </c>
      <c r="BC6" s="60">
        <f>AN6*$BZ$6</f>
        <v>61.217777777777769</v>
      </c>
      <c r="BD6" s="60">
        <f>AV6*$BZ$6</f>
        <v>74.875788132306511</v>
      </c>
      <c r="BE6" s="65">
        <v>83</v>
      </c>
      <c r="BF6" s="65">
        <v>64</v>
      </c>
      <c r="BG6" s="60">
        <f>BA6*$BZ$6</f>
        <v>63.443243243243238</v>
      </c>
      <c r="BH6" s="60">
        <f>AVERAGE(BB6,BD6,BE6,BF6)</f>
        <v>74.110249061779982</v>
      </c>
      <c r="BI6" s="110">
        <f>10*(BH6-$BM$5)/$BM$7</f>
        <v>3.6188234637585968</v>
      </c>
      <c r="BJ6" s="80">
        <f>$BM$21+BI6*$BM$22</f>
        <v>66.284705586913688</v>
      </c>
      <c r="BL6" s="31" t="s">
        <v>273</v>
      </c>
      <c r="BM6" s="33">
        <f>_xlfn.MAXIFS($BH$3:$BH$167, $F$3:$F$167, "TOP")</f>
        <v>87.036033781847962</v>
      </c>
      <c r="BN6" s="68"/>
      <c r="BP6" s="31" t="s">
        <v>292</v>
      </c>
      <c r="BQ6" s="32">
        <f>MIN(R3:R167)</f>
        <v>-395</v>
      </c>
      <c r="BS6" s="1" t="s">
        <v>268</v>
      </c>
      <c r="BT6" s="1">
        <v>50</v>
      </c>
      <c r="BV6" s="57" t="s">
        <v>271</v>
      </c>
      <c r="BW6" s="55">
        <f>MAX(X3:X167)</f>
        <v>0.31</v>
      </c>
      <c r="BY6" s="1" t="s">
        <v>251</v>
      </c>
      <c r="BZ6" s="2">
        <v>0.97</v>
      </c>
    </row>
    <row r="7" spans="1:78" x14ac:dyDescent="0.25">
      <c r="A7" s="3" t="s">
        <v>161</v>
      </c>
      <c r="B7" s="4" t="s">
        <v>254</v>
      </c>
      <c r="C7" s="4" t="s">
        <v>251</v>
      </c>
      <c r="D7" s="4" t="s">
        <v>30</v>
      </c>
      <c r="E7" s="4" t="s">
        <v>147</v>
      </c>
      <c r="F7" s="5" t="s">
        <v>47</v>
      </c>
      <c r="G7" s="12">
        <v>11</v>
      </c>
      <c r="H7" s="13">
        <v>0.45</v>
      </c>
      <c r="I7" s="13">
        <v>0.73</v>
      </c>
      <c r="J7" s="13">
        <v>7</v>
      </c>
      <c r="K7" s="13">
        <v>34</v>
      </c>
      <c r="L7" s="13">
        <v>91</v>
      </c>
      <c r="M7" s="13">
        <v>2.9</v>
      </c>
      <c r="N7" s="13">
        <v>0.67</v>
      </c>
      <c r="O7" s="13">
        <v>0.05</v>
      </c>
      <c r="P7" s="13">
        <v>0.25</v>
      </c>
      <c r="Q7" s="13">
        <v>0.36</v>
      </c>
      <c r="R7" s="13">
        <v>-64</v>
      </c>
      <c r="S7" s="13">
        <v>-88</v>
      </c>
      <c r="T7" s="13">
        <v>-3.3</v>
      </c>
      <c r="U7" s="13">
        <v>0.9</v>
      </c>
      <c r="V7" s="13">
        <v>0.03</v>
      </c>
      <c r="W7" s="13">
        <v>136</v>
      </c>
      <c r="X7" s="13">
        <v>7.0000000000000007E-2</v>
      </c>
      <c r="Y7" s="13"/>
      <c r="Z7" s="13">
        <v>91</v>
      </c>
      <c r="AA7" s="13">
        <v>0.08</v>
      </c>
      <c r="AB7" s="13"/>
      <c r="AC7" s="13">
        <v>1.4</v>
      </c>
      <c r="AD7" s="14">
        <v>0.34</v>
      </c>
      <c r="AE7" s="25">
        <f>Q7/$BQ$5</f>
        <v>0.53731343283582089</v>
      </c>
      <c r="AF7" s="26">
        <f>(R7-$BQ$6)/$BQ$8</f>
        <v>0.43610013175230566</v>
      </c>
      <c r="AG7" s="25">
        <f>(S7-$BQ$9)/$BQ$11</f>
        <v>0.42051282051282052</v>
      </c>
      <c r="AH7" s="26">
        <v>0.30030959752321984</v>
      </c>
      <c r="AI7" s="26">
        <f>SUM(AE7:AH7)</f>
        <v>1.6942359826241669</v>
      </c>
      <c r="AJ7" s="26">
        <f>10*(AI7-$BQ$27)/$BQ$29</f>
        <v>3.9961418853323285</v>
      </c>
      <c r="AK7" s="27">
        <f>$BQ$31+AJ7*$BQ$32</f>
        <v>75.984567541329312</v>
      </c>
      <c r="AL7" s="37">
        <f>SUM(AC7:AD7)</f>
        <v>1.74</v>
      </c>
      <c r="AM7" s="38">
        <f>10*AL7/$BT$5</f>
        <v>7.7333333333333325</v>
      </c>
      <c r="AN7" s="39">
        <f>$BT$6+AM7*$BT$7</f>
        <v>88.666666666666657</v>
      </c>
      <c r="AO7" s="49">
        <f>O7/$BW$5</f>
        <v>0.15151515151515152</v>
      </c>
      <c r="AP7" s="50">
        <f>X7/$BW$6</f>
        <v>0.22580645161290325</v>
      </c>
      <c r="AQ7" s="50">
        <f>AA7/$BW$7</f>
        <v>0.2857142857142857</v>
      </c>
      <c r="AR7" s="50">
        <f>N7/$BW$8</f>
        <v>0.84810126582278478</v>
      </c>
      <c r="AS7" s="50">
        <f>AL7</f>
        <v>1.74</v>
      </c>
      <c r="AT7" s="50">
        <f>SUM(AR7:AS7)</f>
        <v>2.5881012658227847</v>
      </c>
      <c r="AU7" s="50">
        <f>10*(AT7-$BW$21)/$BW$23</f>
        <v>3.3621718377088285</v>
      </c>
      <c r="AV7" s="51">
        <f>$BW$24+AU7*$BW$25</f>
        <v>76.767601431980893</v>
      </c>
      <c r="AW7" s="72">
        <v>11</v>
      </c>
      <c r="AX7" s="72">
        <v>7</v>
      </c>
      <c r="AY7" s="74">
        <f>AX7/AW7</f>
        <v>0.63636363636363635</v>
      </c>
      <c r="AZ7" s="74">
        <f>10*(AY7-$BT$26)/$BT$28</f>
        <v>2.2478850543843154</v>
      </c>
      <c r="BA7" s="72">
        <f>$BT$29+AZ7*$BT$30</f>
        <v>68.991540217537263</v>
      </c>
      <c r="BB7" s="64">
        <f>AK7*$BZ$6</f>
        <v>73.705030515089433</v>
      </c>
      <c r="BC7" s="60">
        <f>AN7*$BZ$6</f>
        <v>86.006666666666661</v>
      </c>
      <c r="BD7" s="60">
        <f>AV7*$BZ$6</f>
        <v>74.464573389021467</v>
      </c>
      <c r="BE7" s="65">
        <v>82</v>
      </c>
      <c r="BF7" s="65">
        <v>53</v>
      </c>
      <c r="BG7" s="60">
        <f>BA7*$BZ$6</f>
        <v>66.921794011011144</v>
      </c>
      <c r="BH7" s="60">
        <f>AVERAGE(BB7,BC7,BD7,BE7,BF7)</f>
        <v>73.835254114155504</v>
      </c>
      <c r="BI7" s="110">
        <f>10*(BH7-$BM$17)/$BM$19</f>
        <v>2.5968085707676454</v>
      </c>
      <c r="BJ7" s="80">
        <f>$BM$21+BI7*$BM$22</f>
        <v>61.685638568454408</v>
      </c>
      <c r="BL7" s="31" t="s">
        <v>283</v>
      </c>
      <c r="BM7" s="33">
        <f>BM6-BM5</f>
        <v>20.25611522680336</v>
      </c>
      <c r="BN7" s="68"/>
      <c r="BP7" s="31" t="s">
        <v>289</v>
      </c>
      <c r="BQ7" s="32">
        <f>MAX(R3:R167)</f>
        <v>364</v>
      </c>
      <c r="BS7" s="1" t="s">
        <v>269</v>
      </c>
      <c r="BT7" s="1">
        <f>(100-BT6)/10</f>
        <v>5</v>
      </c>
      <c r="BV7" s="57" t="s">
        <v>272</v>
      </c>
      <c r="BW7" s="55">
        <f>MAX(AA3:AA167)</f>
        <v>0.28000000000000003</v>
      </c>
      <c r="BY7" s="1" t="s">
        <v>235</v>
      </c>
      <c r="BZ7" s="2">
        <v>0.9</v>
      </c>
    </row>
    <row r="8" spans="1:78" x14ac:dyDescent="0.25">
      <c r="A8" s="3" t="s">
        <v>66</v>
      </c>
      <c r="B8" s="4" t="s">
        <v>40</v>
      </c>
      <c r="C8" s="4" t="s">
        <v>235</v>
      </c>
      <c r="D8" s="4" t="s">
        <v>41</v>
      </c>
      <c r="E8" s="4" t="s">
        <v>67</v>
      </c>
      <c r="F8" s="5" t="s">
        <v>35</v>
      </c>
      <c r="G8" s="12">
        <v>20</v>
      </c>
      <c r="H8" s="13">
        <v>0.45</v>
      </c>
      <c r="I8" s="13">
        <v>0.7</v>
      </c>
      <c r="J8" s="13">
        <v>66</v>
      </c>
      <c r="K8" s="13">
        <v>52</v>
      </c>
      <c r="L8" s="13">
        <v>116</v>
      </c>
      <c r="M8" s="13">
        <v>3.5</v>
      </c>
      <c r="N8" s="13">
        <v>0.69</v>
      </c>
      <c r="O8" s="13">
        <v>0.25</v>
      </c>
      <c r="P8" s="13">
        <v>0.2</v>
      </c>
      <c r="Q8" s="13">
        <v>0.45</v>
      </c>
      <c r="R8" s="13">
        <v>115</v>
      </c>
      <c r="S8" s="13">
        <v>92</v>
      </c>
      <c r="T8" s="13">
        <v>-1.7</v>
      </c>
      <c r="U8" s="13">
        <v>6.3</v>
      </c>
      <c r="V8" s="13">
        <v>0.2</v>
      </c>
      <c r="W8" s="13">
        <v>374</v>
      </c>
      <c r="X8" s="13">
        <v>0.2</v>
      </c>
      <c r="Y8" s="13"/>
      <c r="Z8" s="13">
        <v>232</v>
      </c>
      <c r="AA8" s="13">
        <v>0.21</v>
      </c>
      <c r="AB8" s="13"/>
      <c r="AC8" s="13">
        <v>0.26</v>
      </c>
      <c r="AD8" s="14">
        <v>0.31</v>
      </c>
      <c r="AE8" s="25">
        <f>Q8/$BQ$5</f>
        <v>0.67164179104477606</v>
      </c>
      <c r="AF8" s="26">
        <f>(R8-$BQ$6)/$BQ$8</f>
        <v>0.67193675889328064</v>
      </c>
      <c r="AG8" s="25">
        <f>(S8-$BQ$9)/$BQ$11</f>
        <v>0.6512820512820513</v>
      </c>
      <c r="AH8" s="26">
        <v>0.34984520123839014</v>
      </c>
      <c r="AI8" s="26">
        <f>SUM(AE8:AH8)</f>
        <v>2.3447058024584981</v>
      </c>
      <c r="AJ8" s="26">
        <f>10*(AI8-$BQ$18)/$BQ$20</f>
        <v>6.4163971393521289</v>
      </c>
      <c r="AK8" s="27">
        <f>$BQ$31+AJ8*$BQ$32</f>
        <v>85.665588557408512</v>
      </c>
      <c r="AL8" s="37">
        <f>SUM(AC8:AD8)</f>
        <v>0.57000000000000006</v>
      </c>
      <c r="AM8" s="38">
        <f>10*AL8/$BT$5</f>
        <v>2.5333333333333337</v>
      </c>
      <c r="AN8" s="39">
        <f>$BT$6+AM8*$BT$7</f>
        <v>62.666666666666671</v>
      </c>
      <c r="AO8" s="49">
        <f>O8/$BW$5</f>
        <v>0.75757575757575757</v>
      </c>
      <c r="AP8" s="50">
        <f>X8/$BW$6</f>
        <v>0.64516129032258074</v>
      </c>
      <c r="AQ8" s="50">
        <f>AA8/$BW$7</f>
        <v>0.74999999999999989</v>
      </c>
      <c r="AR8" s="50">
        <f>N8/$BW$8</f>
        <v>0.87341772151898722</v>
      </c>
      <c r="AS8" s="50">
        <f>AL8</f>
        <v>0.57000000000000006</v>
      </c>
      <c r="AT8" s="50">
        <f>SUM(AO8:AQ8)</f>
        <v>2.1527370478983383</v>
      </c>
      <c r="AU8" s="50">
        <f>10*(AT8-$BW$12)/$BW$14</f>
        <v>7.5610909664196768</v>
      </c>
      <c r="AV8" s="51">
        <f>$BW$24+AU8*$BW$25</f>
        <v>91.463818382468872</v>
      </c>
      <c r="AW8" s="72">
        <v>20</v>
      </c>
      <c r="AX8" s="72">
        <v>35</v>
      </c>
      <c r="AY8" s="74">
        <f>AX8/AW8</f>
        <v>1.75</v>
      </c>
      <c r="AZ8" s="74">
        <f>10*(AY8-$BT$17)/$BT$19</f>
        <v>8.0769230769230766</v>
      </c>
      <c r="BA8" s="72">
        <f>$BT$29+AZ8*$BT$30</f>
        <v>92.307692307692307</v>
      </c>
      <c r="BB8" s="64">
        <f>AK8*$BZ$7</f>
        <v>77.099029701667661</v>
      </c>
      <c r="BC8" s="60">
        <f>AN8*$BZ$7</f>
        <v>56.400000000000006</v>
      </c>
      <c r="BD8" s="60">
        <f>AV8*$BZ$7</f>
        <v>82.317436544221991</v>
      </c>
      <c r="BE8" s="65">
        <v>81</v>
      </c>
      <c r="BF8" s="65">
        <v>78</v>
      </c>
      <c r="BG8" s="60">
        <f>BA8*$BZ$7</f>
        <v>83.07692307692308</v>
      </c>
      <c r="BH8" s="60">
        <f>AVERAGE(BB8,BD8,BE8,BF8)</f>
        <v>79.604116561472409</v>
      </c>
      <c r="BI8" s="110">
        <f>10*(BH8-$BM$8)/$BM$10</f>
        <v>5.7591285369951555</v>
      </c>
      <c r="BJ8" s="80">
        <f>$BM$21+BI8*$BM$22</f>
        <v>75.9160784164782</v>
      </c>
      <c r="BL8" s="31" t="s">
        <v>280</v>
      </c>
      <c r="BM8" s="33">
        <f>_xlfn.MINIFS($BH$3:$BH$167, $F$3:$F$167, "JG")</f>
        <v>68.8413681689931</v>
      </c>
      <c r="BN8" s="68"/>
      <c r="BP8" s="31" t="s">
        <v>305</v>
      </c>
      <c r="BQ8" s="32">
        <f>BQ7-BQ6</f>
        <v>759</v>
      </c>
      <c r="BV8" s="57" t="s">
        <v>278</v>
      </c>
      <c r="BW8" s="55">
        <f>MAX(N3:N167)</f>
        <v>0.79</v>
      </c>
    </row>
    <row r="9" spans="1:78" x14ac:dyDescent="0.25">
      <c r="A9" s="3" t="s">
        <v>36</v>
      </c>
      <c r="B9" s="4" t="s">
        <v>248</v>
      </c>
      <c r="C9" s="4" t="s">
        <v>235</v>
      </c>
      <c r="D9" s="4" t="s">
        <v>30</v>
      </c>
      <c r="E9" s="4" t="s">
        <v>37</v>
      </c>
      <c r="F9" s="5" t="s">
        <v>38</v>
      </c>
      <c r="G9" s="12">
        <v>12</v>
      </c>
      <c r="H9" s="13">
        <v>0.5</v>
      </c>
      <c r="I9" s="13">
        <v>0.5</v>
      </c>
      <c r="J9" s="13">
        <v>29</v>
      </c>
      <c r="K9" s="13">
        <v>26</v>
      </c>
      <c r="L9" s="13">
        <v>71</v>
      </c>
      <c r="M9" s="13">
        <v>3.8</v>
      </c>
      <c r="N9" s="13">
        <v>0.68</v>
      </c>
      <c r="O9" s="13">
        <v>0.2</v>
      </c>
      <c r="P9" s="13">
        <v>0.17</v>
      </c>
      <c r="Q9" s="13">
        <v>0.25</v>
      </c>
      <c r="R9" s="13">
        <v>364</v>
      </c>
      <c r="S9" s="13">
        <v>304</v>
      </c>
      <c r="T9" s="13">
        <v>13.7</v>
      </c>
      <c r="U9" s="13">
        <v>8.6</v>
      </c>
      <c r="V9" s="13">
        <v>0.26</v>
      </c>
      <c r="W9" s="13">
        <v>532</v>
      </c>
      <c r="X9" s="13">
        <v>0.28000000000000003</v>
      </c>
      <c r="Y9" s="13"/>
      <c r="Z9" s="13">
        <v>275</v>
      </c>
      <c r="AA9" s="13">
        <v>0.24</v>
      </c>
      <c r="AB9" s="13"/>
      <c r="AC9" s="13">
        <v>0.47</v>
      </c>
      <c r="AD9" s="14">
        <v>0.21</v>
      </c>
      <c r="AE9" s="25">
        <f>Q9/$BQ$5</f>
        <v>0.37313432835820892</v>
      </c>
      <c r="AF9" s="26">
        <f>(R9-$BQ$6)/$BQ$8</f>
        <v>1</v>
      </c>
      <c r="AG9" s="25">
        <f>(S9-$BQ$9)/$BQ$11</f>
        <v>0.92307692307692313</v>
      </c>
      <c r="AH9" s="26">
        <v>0.82662538699690402</v>
      </c>
      <c r="AI9" s="26">
        <f>SUM(AE9:AH9)</f>
        <v>3.1228366384320356</v>
      </c>
      <c r="AJ9" s="26">
        <f>10*(AI9-$BQ$15)/$BQ$17</f>
        <v>10</v>
      </c>
      <c r="AK9" s="27">
        <f>$BQ$31+AJ9*$BQ$32</f>
        <v>100</v>
      </c>
      <c r="AL9" s="37">
        <f>SUM(AC9:AD9)</f>
        <v>0.67999999999999994</v>
      </c>
      <c r="AM9" s="38">
        <f>10*AL9/$BT$5</f>
        <v>3.0222222222222217</v>
      </c>
      <c r="AN9" s="39">
        <f>$BT$6+AM9*$BT$7</f>
        <v>65.111111111111114</v>
      </c>
      <c r="AO9" s="49">
        <f>O9/$BW$5</f>
        <v>0.60606060606060608</v>
      </c>
      <c r="AP9" s="50">
        <f>X9/$BW$6</f>
        <v>0.90322580645161299</v>
      </c>
      <c r="AQ9" s="50">
        <f>AA9/$BW$7</f>
        <v>0.85714285714285698</v>
      </c>
      <c r="AR9" s="50">
        <f>N9/$BW$8</f>
        <v>0.86075949367088611</v>
      </c>
      <c r="AS9" s="50">
        <f>AL9</f>
        <v>0.67999999999999994</v>
      </c>
      <c r="AT9" s="50">
        <f>SUM(AO9:AQ9)</f>
        <v>2.3664292696550762</v>
      </c>
      <c r="AU9" s="50">
        <f>10*(AT9-$BW$9)/$BW$11</f>
        <v>7.1765748794947113</v>
      </c>
      <c r="AV9" s="51">
        <f>$BW$24+AU9*$BW$25</f>
        <v>90.118012078231487</v>
      </c>
      <c r="AW9" s="72">
        <v>12</v>
      </c>
      <c r="AX9" s="72">
        <v>29</v>
      </c>
      <c r="AY9" s="74">
        <f>AX9/AW9</f>
        <v>2.4166666666666665</v>
      </c>
      <c r="AZ9" s="74">
        <f>10*(AY9-$BT$14)/$BT$16</f>
        <v>7.2635135135135132</v>
      </c>
      <c r="BA9" s="72">
        <f>$BT$29+AZ9*$BT$30</f>
        <v>89.054054054054049</v>
      </c>
      <c r="BB9" s="64">
        <f>AK9*$BZ$7</f>
        <v>90</v>
      </c>
      <c r="BC9" s="60">
        <f>AN9*$BZ$7</f>
        <v>58.6</v>
      </c>
      <c r="BD9" s="60">
        <f>AV9*$BZ$7</f>
        <v>81.106210870408347</v>
      </c>
      <c r="BE9" s="65">
        <v>77</v>
      </c>
      <c r="BF9" s="65">
        <v>88</v>
      </c>
      <c r="BG9" s="60">
        <f>BA9*$BZ$7</f>
        <v>80.148648648648646</v>
      </c>
      <c r="BH9" s="60">
        <f>AVERAGE(BB9,BD9,BE9,BF9)</f>
        <v>84.026552717602087</v>
      </c>
      <c r="BI9" s="110">
        <f>10*(BH9-$BM$5)/$BM$7</f>
        <v>8.5142851773159052</v>
      </c>
      <c r="BJ9" s="80">
        <f>$BM$21+BI9*$BM$22</f>
        <v>88.314283297921577</v>
      </c>
      <c r="BL9" s="31" t="s">
        <v>274</v>
      </c>
      <c r="BM9" s="33">
        <f>_xlfn.MAXIFS($BH$3:$BH$167, $F$3:$F$167, "JG")</f>
        <v>87.529522675950517</v>
      </c>
      <c r="BN9" s="68"/>
      <c r="BP9" s="31" t="s">
        <v>293</v>
      </c>
      <c r="BQ9" s="32">
        <f>MIN(S3:S167)</f>
        <v>-416</v>
      </c>
      <c r="BS9" s="83" t="s">
        <v>326</v>
      </c>
      <c r="BT9" s="83"/>
      <c r="BV9" s="57" t="s">
        <v>279</v>
      </c>
      <c r="BW9" s="56">
        <f>_xlfn.MINIFS($AT$3:$AT$167, $F$3:$F$167, "TOP")</f>
        <v>1.9142228739002931</v>
      </c>
    </row>
    <row r="10" spans="1:78" x14ac:dyDescent="0.25">
      <c r="A10" s="3" t="s">
        <v>99</v>
      </c>
      <c r="B10" s="4" t="s">
        <v>40</v>
      </c>
      <c r="C10" s="4" t="s">
        <v>235</v>
      </c>
      <c r="D10" s="4" t="s">
        <v>41</v>
      </c>
      <c r="E10" s="4" t="s">
        <v>67</v>
      </c>
      <c r="F10" s="5" t="s">
        <v>47</v>
      </c>
      <c r="G10" s="12">
        <v>27</v>
      </c>
      <c r="H10" s="13">
        <v>0.44</v>
      </c>
      <c r="I10" s="13">
        <v>0.56000000000000005</v>
      </c>
      <c r="J10" s="13">
        <v>12</v>
      </c>
      <c r="K10" s="13">
        <v>78</v>
      </c>
      <c r="L10" s="13">
        <v>231</v>
      </c>
      <c r="M10" s="13">
        <v>3.1</v>
      </c>
      <c r="N10" s="13">
        <v>0.68</v>
      </c>
      <c r="O10" s="13">
        <v>0.03</v>
      </c>
      <c r="P10" s="13">
        <v>0.23</v>
      </c>
      <c r="Q10" s="13">
        <v>0.44</v>
      </c>
      <c r="R10" s="13">
        <v>49</v>
      </c>
      <c r="S10" s="13">
        <v>-16</v>
      </c>
      <c r="T10" s="13">
        <v>-1.1000000000000001</v>
      </c>
      <c r="U10" s="13">
        <v>1.3</v>
      </c>
      <c r="V10" s="13">
        <v>0.03</v>
      </c>
      <c r="W10" s="13">
        <v>135</v>
      </c>
      <c r="X10" s="13">
        <v>7.0000000000000007E-2</v>
      </c>
      <c r="Y10" s="13"/>
      <c r="Z10" s="13">
        <v>97</v>
      </c>
      <c r="AA10" s="13">
        <v>0.09</v>
      </c>
      <c r="AB10" s="13"/>
      <c r="AC10" s="13">
        <v>1.28</v>
      </c>
      <c r="AD10" s="14">
        <v>0.37</v>
      </c>
      <c r="AE10" s="25">
        <f>Q10/$BQ$5</f>
        <v>0.65671641791044777</v>
      </c>
      <c r="AF10" s="26">
        <f>(R10-$BQ$6)/$BQ$8</f>
        <v>0.58498023715415015</v>
      </c>
      <c r="AG10" s="25">
        <f>(S10-$BQ$9)/$BQ$11</f>
        <v>0.51282051282051277</v>
      </c>
      <c r="AH10" s="26">
        <v>0.36842105263157898</v>
      </c>
      <c r="AI10" s="26">
        <f>SUM(AE10:AH10)</f>
        <v>2.1229382205166898</v>
      </c>
      <c r="AJ10" s="26">
        <f>10*(AI10-$BQ$27)/$BQ$29</f>
        <v>6.2324061167703393</v>
      </c>
      <c r="AK10" s="27">
        <f>$BQ$31+AJ10*$BQ$32</f>
        <v>84.929624467081354</v>
      </c>
      <c r="AL10" s="37">
        <f>SUM(AC10:AD10)</f>
        <v>1.65</v>
      </c>
      <c r="AM10" s="38">
        <f>10*AL10/$BT$5</f>
        <v>7.333333333333333</v>
      </c>
      <c r="AN10" s="39">
        <f>$BT$6+AM10*$BT$7</f>
        <v>86.666666666666657</v>
      </c>
      <c r="AO10" s="49">
        <f>O10/$BW$5</f>
        <v>9.0909090909090898E-2</v>
      </c>
      <c r="AP10" s="50">
        <f>X10/$BW$6</f>
        <v>0.22580645161290325</v>
      </c>
      <c r="AQ10" s="50">
        <f>AA10/$BW$7</f>
        <v>0.3214285714285714</v>
      </c>
      <c r="AR10" s="50">
        <f>N10/$BW$8</f>
        <v>0.86075949367088611</v>
      </c>
      <c r="AS10" s="50">
        <f>AL10</f>
        <v>1.65</v>
      </c>
      <c r="AT10" s="50">
        <f>SUM(AR10:AS10)</f>
        <v>2.5107594936708861</v>
      </c>
      <c r="AU10" s="50">
        <f>10*(AT10-$BW$21)/$BW$23</f>
        <v>2.4507756563245833</v>
      </c>
      <c r="AV10" s="51">
        <f>$BW$24+AU10*$BW$25</f>
        <v>73.577714797136039</v>
      </c>
      <c r="AW10" s="72">
        <v>27</v>
      </c>
      <c r="AX10" s="72">
        <v>25</v>
      </c>
      <c r="AY10" s="74">
        <f>AX10/AW10</f>
        <v>0.92592592592592593</v>
      </c>
      <c r="AZ10" s="74">
        <f>10*(AY10-$BT$26)/$BT$28</f>
        <v>4.9039881831610037</v>
      </c>
      <c r="BA10" s="72">
        <f>$BT$29+AZ10*$BT$30</f>
        <v>79.615952732644018</v>
      </c>
      <c r="BB10" s="64">
        <f>AK10*$BZ$7</f>
        <v>76.43666202037322</v>
      </c>
      <c r="BC10" s="60">
        <f>AN10*$BZ$7</f>
        <v>78</v>
      </c>
      <c r="BD10" s="60">
        <f>AV10*$BZ$7</f>
        <v>66.219943317422434</v>
      </c>
      <c r="BE10" s="65">
        <v>75</v>
      </c>
      <c r="BF10" s="65">
        <v>89</v>
      </c>
      <c r="BG10" s="60">
        <f>BA10*$BZ$7</f>
        <v>71.654357459379625</v>
      </c>
      <c r="BH10" s="60">
        <f>AVERAGE(BB10,BC10,BD10,BE10,BF10)</f>
        <v>76.931321067559139</v>
      </c>
      <c r="BI10" s="110">
        <f>10*(BH10-$BM$17)/$BM$19</f>
        <v>3.9000434388374741</v>
      </c>
      <c r="BJ10" s="80">
        <f>$BM$21+BI10*$BM$22</f>
        <v>67.550195474768628</v>
      </c>
      <c r="BL10" s="31" t="s">
        <v>284</v>
      </c>
      <c r="BM10" s="33">
        <f>BM9-BM8</f>
        <v>18.688154506957417</v>
      </c>
      <c r="BN10" s="68"/>
      <c r="BP10" s="31" t="s">
        <v>290</v>
      </c>
      <c r="BQ10" s="32">
        <f>MAX(S3:S167)</f>
        <v>364</v>
      </c>
      <c r="BS10" s="1" t="s">
        <v>268</v>
      </c>
      <c r="BT10" s="1">
        <v>60</v>
      </c>
      <c r="BV10" s="57" t="s">
        <v>273</v>
      </c>
      <c r="BW10" s="56">
        <f>_xlfn.MAXIFS($AT$3:$AT$167, $F$3:$F$167, "TOP")</f>
        <v>2.5443373830470604</v>
      </c>
    </row>
    <row r="11" spans="1:78" x14ac:dyDescent="0.25">
      <c r="A11" s="3" t="s">
        <v>184</v>
      </c>
      <c r="B11" s="4" t="s">
        <v>40</v>
      </c>
      <c r="C11" s="4" t="s">
        <v>235</v>
      </c>
      <c r="D11" s="4" t="s">
        <v>41</v>
      </c>
      <c r="E11" s="4" t="s">
        <v>37</v>
      </c>
      <c r="F11" s="5" t="s">
        <v>35</v>
      </c>
      <c r="G11" s="12">
        <v>15</v>
      </c>
      <c r="H11" s="13">
        <v>0.53</v>
      </c>
      <c r="I11" s="13">
        <v>0.6</v>
      </c>
      <c r="J11" s="13">
        <v>26</v>
      </c>
      <c r="K11" s="13">
        <v>40</v>
      </c>
      <c r="L11" s="13">
        <v>92</v>
      </c>
      <c r="M11" s="13">
        <v>3</v>
      </c>
      <c r="N11" s="13">
        <v>0.63</v>
      </c>
      <c r="O11" s="13">
        <v>0.14000000000000001</v>
      </c>
      <c r="P11" s="13">
        <v>0.23</v>
      </c>
      <c r="Q11" s="13">
        <v>0.2</v>
      </c>
      <c r="R11" s="13">
        <v>-181</v>
      </c>
      <c r="S11" s="13">
        <v>10</v>
      </c>
      <c r="T11" s="13">
        <v>1.5</v>
      </c>
      <c r="U11" s="13">
        <v>5.6</v>
      </c>
      <c r="V11" s="13">
        <v>0.15</v>
      </c>
      <c r="W11" s="13">
        <v>273</v>
      </c>
      <c r="X11" s="13">
        <v>0.14000000000000001</v>
      </c>
      <c r="Y11" s="13"/>
      <c r="Z11" s="13">
        <v>192</v>
      </c>
      <c r="AA11" s="13">
        <v>0.17</v>
      </c>
      <c r="AB11" s="13"/>
      <c r="AC11" s="13">
        <v>0.36</v>
      </c>
      <c r="AD11" s="14">
        <v>0.28000000000000003</v>
      </c>
      <c r="AE11" s="25">
        <f>Q11/$BQ$5</f>
        <v>0.29850746268656714</v>
      </c>
      <c r="AF11" s="26">
        <f>(R11-$BQ$6)/$BQ$8</f>
        <v>0.28194993412384717</v>
      </c>
      <c r="AG11" s="25">
        <f>(S11-$BQ$9)/$BQ$11</f>
        <v>0.5461538461538461</v>
      </c>
      <c r="AH11" s="26">
        <v>0.44891640866873067</v>
      </c>
      <c r="AI11" s="26">
        <f>SUM(AE11:AH11)</f>
        <v>1.575527651632991</v>
      </c>
      <c r="AJ11" s="26">
        <f>10*(AI11-$BQ$18)/$BQ$20</f>
        <v>3.0181868544367796</v>
      </c>
      <c r="AK11" s="27">
        <f>$BQ$31+AJ11*$BQ$32</f>
        <v>72.072747417747124</v>
      </c>
      <c r="AL11" s="37">
        <f>SUM(AC11:AD11)</f>
        <v>0.64</v>
      </c>
      <c r="AM11" s="38">
        <f>10*AL11/$BT$5</f>
        <v>2.8444444444444446</v>
      </c>
      <c r="AN11" s="39">
        <f>$BT$6+AM11*$BT$7</f>
        <v>64.222222222222229</v>
      </c>
      <c r="AO11" s="49">
        <f>O11/$BW$5</f>
        <v>0.42424242424242425</v>
      </c>
      <c r="AP11" s="50">
        <f>X11/$BW$6</f>
        <v>0.45161290322580649</v>
      </c>
      <c r="AQ11" s="50">
        <f>AA11/$BW$7</f>
        <v>0.6071428571428571</v>
      </c>
      <c r="AR11" s="50">
        <f>N11/$BW$8</f>
        <v>0.79746835443037967</v>
      </c>
      <c r="AS11" s="50">
        <f>AL11</f>
        <v>0.64</v>
      </c>
      <c r="AT11" s="50">
        <f>SUM(AO11:AQ11)</f>
        <v>1.482998184611088</v>
      </c>
      <c r="AU11" s="50">
        <f>10*(AT11-$BW$12)/$BW$14</f>
        <v>0</v>
      </c>
      <c r="AV11" s="51">
        <f>$BW$24+AU11*$BW$25</f>
        <v>65</v>
      </c>
      <c r="AW11" s="72">
        <v>15</v>
      </c>
      <c r="AX11" s="72">
        <v>23</v>
      </c>
      <c r="AY11" s="74">
        <f>AX11/AW11</f>
        <v>1.5333333333333334</v>
      </c>
      <c r="AZ11" s="74">
        <f>10*(AY11-$BT$17)/$BT$19</f>
        <v>6.4102564102564115</v>
      </c>
      <c r="BA11" s="72">
        <f>$BT$29+AZ11*$BT$30</f>
        <v>85.641025641025649</v>
      </c>
      <c r="BB11" s="64">
        <f>AK11*$BZ$7</f>
        <v>64.865472675972413</v>
      </c>
      <c r="BC11" s="60">
        <f>AN11*$BZ$7</f>
        <v>57.800000000000004</v>
      </c>
      <c r="BD11" s="60">
        <f>AV11*$BZ$7</f>
        <v>58.5</v>
      </c>
      <c r="BE11" s="65">
        <v>81</v>
      </c>
      <c r="BF11" s="65">
        <v>71</v>
      </c>
      <c r="BG11" s="60">
        <f>BA11*$BZ$7</f>
        <v>77.07692307692308</v>
      </c>
      <c r="BH11" s="60">
        <f>AVERAGE(BB11,BD11,BE11,BF11)</f>
        <v>68.8413681689931</v>
      </c>
      <c r="BI11" s="110">
        <f>10*(BH11-$BM$8)/$BM$10</f>
        <v>0</v>
      </c>
      <c r="BJ11" s="80">
        <f>$BM$21+BI11*$BM$22</f>
        <v>50</v>
      </c>
      <c r="BL11" s="31" t="s">
        <v>281</v>
      </c>
      <c r="BM11" s="33">
        <f>_xlfn.MINIFS($BH$3:$BH$167, $F$3:$F$167, "MID")</f>
        <v>68.32221514350671</v>
      </c>
      <c r="BN11" s="68"/>
      <c r="BP11" s="31" t="s">
        <v>304</v>
      </c>
      <c r="BQ11" s="32">
        <f>BQ10-BQ9</f>
        <v>780</v>
      </c>
      <c r="BS11" s="1" t="s">
        <v>269</v>
      </c>
      <c r="BT11" s="1">
        <f>(100-BT10)/10</f>
        <v>4</v>
      </c>
      <c r="BV11" s="57" t="s">
        <v>283</v>
      </c>
      <c r="BW11" s="56">
        <f>BW10-BW9</f>
        <v>0.63011450914676725</v>
      </c>
    </row>
    <row r="12" spans="1:78" x14ac:dyDescent="0.25">
      <c r="A12" s="3" t="s">
        <v>213</v>
      </c>
      <c r="B12" s="4" t="s">
        <v>239</v>
      </c>
      <c r="C12" s="4" t="s">
        <v>251</v>
      </c>
      <c r="D12" s="4" t="s">
        <v>30</v>
      </c>
      <c r="E12" s="4" t="s">
        <v>74</v>
      </c>
      <c r="F12" s="5" t="s">
        <v>38</v>
      </c>
      <c r="G12" s="12">
        <v>18</v>
      </c>
      <c r="H12" s="13">
        <v>0.67</v>
      </c>
      <c r="I12" s="13">
        <v>0.44</v>
      </c>
      <c r="J12" s="13">
        <v>51</v>
      </c>
      <c r="K12" s="13">
        <v>55</v>
      </c>
      <c r="L12" s="13">
        <v>106</v>
      </c>
      <c r="M12" s="13">
        <v>2.9</v>
      </c>
      <c r="N12" s="13">
        <v>0.56999999999999995</v>
      </c>
      <c r="O12" s="13">
        <v>0.18</v>
      </c>
      <c r="P12" s="13">
        <v>0.22</v>
      </c>
      <c r="Q12" s="13">
        <v>0.06</v>
      </c>
      <c r="R12" s="13">
        <v>-59</v>
      </c>
      <c r="S12" s="13">
        <v>-59</v>
      </c>
      <c r="T12" s="13">
        <v>-4.7</v>
      </c>
      <c r="U12" s="13">
        <v>7.7</v>
      </c>
      <c r="V12" s="13">
        <v>0.25</v>
      </c>
      <c r="W12" s="13">
        <v>489</v>
      </c>
      <c r="X12" s="13">
        <v>0.23</v>
      </c>
      <c r="Y12" s="13"/>
      <c r="Z12" s="13">
        <v>265</v>
      </c>
      <c r="AA12" s="13">
        <v>0.22</v>
      </c>
      <c r="AB12" s="13"/>
      <c r="AC12" s="13">
        <v>0.51</v>
      </c>
      <c r="AD12" s="14">
        <v>0.21</v>
      </c>
      <c r="AE12" s="25">
        <f>Q12/$BQ$5</f>
        <v>8.9552238805970144E-2</v>
      </c>
      <c r="AF12" s="26">
        <f>(R12-$BQ$6)/$BQ$8</f>
        <v>0.44268774703557312</v>
      </c>
      <c r="AG12" s="25">
        <f>(S12-$BQ$9)/$BQ$11</f>
        <v>0.45769230769230768</v>
      </c>
      <c r="AH12" s="26">
        <v>0.25696594427244585</v>
      </c>
      <c r="AI12" s="26">
        <f>SUM(AE12:AH12)</f>
        <v>1.2468982378062969</v>
      </c>
      <c r="AJ12" s="26">
        <f>10*(AI12-$BQ$15)/$BQ$17</f>
        <v>2.7934467491821762</v>
      </c>
      <c r="AK12" s="27">
        <f>$BQ$31+AJ12*$BQ$32</f>
        <v>71.173786996728708</v>
      </c>
      <c r="AL12" s="37">
        <f>SUM(AC12:AD12)</f>
        <v>0.72</v>
      </c>
      <c r="AM12" s="38">
        <f>10*AL12/$BT$5</f>
        <v>3.1999999999999997</v>
      </c>
      <c r="AN12" s="39">
        <f>$BT$6+AM12*$BT$7</f>
        <v>66</v>
      </c>
      <c r="AO12" s="49">
        <f>O12/$BW$5</f>
        <v>0.54545454545454541</v>
      </c>
      <c r="AP12" s="50">
        <f>X12/$BW$6</f>
        <v>0.74193548387096775</v>
      </c>
      <c r="AQ12" s="50">
        <f>AA12/$BW$7</f>
        <v>0.7857142857142857</v>
      </c>
      <c r="AR12" s="50">
        <f>N12/$BW$8</f>
        <v>0.72151898734177211</v>
      </c>
      <c r="AS12" s="50">
        <f>AL12</f>
        <v>0.72</v>
      </c>
      <c r="AT12" s="50">
        <f>SUM(AO12:AQ12)</f>
        <v>2.073104315039799</v>
      </c>
      <c r="AU12" s="50">
        <f>10*(AT12-$BW$9)/$BW$11</f>
        <v>2.5214693334810825</v>
      </c>
      <c r="AV12" s="51">
        <f>$BW$24+AU12*$BW$25</f>
        <v>73.825142667183783</v>
      </c>
      <c r="AW12" s="72">
        <v>18</v>
      </c>
      <c r="AX12" s="72">
        <v>29</v>
      </c>
      <c r="AY12" s="74">
        <f>AX12/AW12</f>
        <v>1.6111111111111112</v>
      </c>
      <c r="AZ12" s="74">
        <f>10*(AY12-$BT$14)/$BT$16</f>
        <v>2.3648648648648645</v>
      </c>
      <c r="BA12" s="72">
        <f>$BT$29+AZ12*$BT$30</f>
        <v>69.459459459459453</v>
      </c>
      <c r="BB12" s="64">
        <f>AK12*$BZ$6</f>
        <v>69.03857338682684</v>
      </c>
      <c r="BC12" s="60">
        <f>AN12*$BZ$6</f>
        <v>64.02</v>
      </c>
      <c r="BD12" s="60">
        <f>AV12*$BZ$6</f>
        <v>71.610388387168271</v>
      </c>
      <c r="BE12" s="65">
        <v>79</v>
      </c>
      <c r="BF12" s="65">
        <v>81</v>
      </c>
      <c r="BG12" s="60">
        <f>BA12*$BZ$6</f>
        <v>67.375675675675666</v>
      </c>
      <c r="BH12" s="60">
        <f>AVERAGE(BB12,BD12,BE12,BF12)</f>
        <v>75.162240443498774</v>
      </c>
      <c r="BI12" s="110">
        <f>10*(BH12-$BM$5)/$BM$7</f>
        <v>4.1381685454486803</v>
      </c>
      <c r="BJ12" s="80">
        <f>$BM$21+BI12*$BM$22</f>
        <v>68.621758454519068</v>
      </c>
      <c r="BL12" s="31" t="s">
        <v>275</v>
      </c>
      <c r="BM12" s="33">
        <v>89</v>
      </c>
      <c r="BN12" s="113" t="s">
        <v>337</v>
      </c>
      <c r="BP12" s="31" t="s">
        <v>294</v>
      </c>
      <c r="BQ12" s="32">
        <f>MIN(T3:T167)</f>
        <v>-13</v>
      </c>
      <c r="BV12" s="57" t="s">
        <v>280</v>
      </c>
      <c r="BW12" s="56">
        <f>_xlfn.MINIFS($AT$3:$AT$167, $F$3:$F$167, "JG")</f>
        <v>1.482998184611088</v>
      </c>
    </row>
    <row r="13" spans="1:78" x14ac:dyDescent="0.25">
      <c r="A13" s="3" t="s">
        <v>119</v>
      </c>
      <c r="B13" s="4" t="s">
        <v>238</v>
      </c>
      <c r="C13" s="4" t="s">
        <v>265</v>
      </c>
      <c r="D13" s="4" t="s">
        <v>30</v>
      </c>
      <c r="E13" s="4" t="s">
        <v>55</v>
      </c>
      <c r="F13" s="5" t="s">
        <v>35</v>
      </c>
      <c r="G13" s="12">
        <v>16</v>
      </c>
      <c r="H13" s="13">
        <v>0.5</v>
      </c>
      <c r="I13" s="13">
        <v>0.5</v>
      </c>
      <c r="J13" s="13">
        <v>43</v>
      </c>
      <c r="K13" s="13">
        <v>37</v>
      </c>
      <c r="L13" s="13">
        <v>106</v>
      </c>
      <c r="M13" s="13">
        <v>4</v>
      </c>
      <c r="N13" s="13">
        <v>0.73</v>
      </c>
      <c r="O13" s="13">
        <v>0.21</v>
      </c>
      <c r="P13" s="13">
        <v>0.21</v>
      </c>
      <c r="Q13" s="13">
        <v>0.56000000000000005</v>
      </c>
      <c r="R13" s="13">
        <v>-132</v>
      </c>
      <c r="S13" s="13">
        <v>-87</v>
      </c>
      <c r="T13" s="13">
        <v>-1.8</v>
      </c>
      <c r="U13" s="13">
        <v>6</v>
      </c>
      <c r="V13" s="13">
        <v>0.16</v>
      </c>
      <c r="W13" s="13">
        <v>301</v>
      </c>
      <c r="X13" s="13">
        <v>0.16</v>
      </c>
      <c r="Y13" s="13"/>
      <c r="Z13" s="13">
        <v>212</v>
      </c>
      <c r="AA13" s="13">
        <v>0.18</v>
      </c>
      <c r="AB13" s="13"/>
      <c r="AC13" s="13">
        <v>0.45</v>
      </c>
      <c r="AD13" s="14">
        <v>0.38</v>
      </c>
      <c r="AE13" s="25">
        <f>Q13/$BQ$5</f>
        <v>0.83582089552238814</v>
      </c>
      <c r="AF13" s="26">
        <f>(R13-$BQ$6)/$BQ$8</f>
        <v>0.34650856389986823</v>
      </c>
      <c r="AG13" s="25">
        <f>(S13-$BQ$9)/$BQ$11</f>
        <v>0.4217948717948718</v>
      </c>
      <c r="AH13" s="26">
        <v>0.34674922600619196</v>
      </c>
      <c r="AI13" s="26">
        <f>SUM(AE13:AH13)</f>
        <v>1.9508735572233202</v>
      </c>
      <c r="AJ13" s="26">
        <f>10*(AI13-$BQ$18)/$BQ$20</f>
        <v>4.6764558983624411</v>
      </c>
      <c r="AK13" s="27">
        <f>$BQ$31+AJ13*$BQ$32</f>
        <v>78.705823593449765</v>
      </c>
      <c r="AL13" s="37">
        <f>SUM(AC13:AD13)</f>
        <v>0.83000000000000007</v>
      </c>
      <c r="AM13" s="38">
        <f>10*AL13/$BT$5</f>
        <v>3.6888888888888891</v>
      </c>
      <c r="AN13" s="39">
        <f>$BT$6+AM13*$BT$7</f>
        <v>68.444444444444443</v>
      </c>
      <c r="AO13" s="49">
        <f>O13/$BW$5</f>
        <v>0.63636363636363635</v>
      </c>
      <c r="AP13" s="50">
        <f>X13/$BW$6</f>
        <v>0.5161290322580645</v>
      </c>
      <c r="AQ13" s="50">
        <f>AA13/$BW$7</f>
        <v>0.64285714285714279</v>
      </c>
      <c r="AR13" s="50">
        <f>N13/$BW$8</f>
        <v>0.92405063291139233</v>
      </c>
      <c r="AS13" s="50">
        <f>AL13</f>
        <v>0.83000000000000007</v>
      </c>
      <c r="AT13" s="50">
        <f>SUM(AO13:AQ13)</f>
        <v>1.7953498114788435</v>
      </c>
      <c r="AU13" s="50">
        <f>10*(AT13-$BW$12)/$BW$14</f>
        <v>3.5263282358505408</v>
      </c>
      <c r="AV13" s="51">
        <f>$BW$24+AU13*$BW$25</f>
        <v>77.342148825476897</v>
      </c>
      <c r="AW13" s="72">
        <v>16</v>
      </c>
      <c r="AX13" s="72">
        <v>20</v>
      </c>
      <c r="AY13" s="74">
        <f>AX13/AW13</f>
        <v>1.25</v>
      </c>
      <c r="AZ13" s="74">
        <f>10*(AY13-$BT$17)/$BT$19</f>
        <v>4.2307692307692308</v>
      </c>
      <c r="BA13" s="72">
        <f>$BT$29+AZ13*$BT$30</f>
        <v>76.92307692307692</v>
      </c>
      <c r="BB13" s="63">
        <f>AK13*$BZ$5</f>
        <v>77.918765357515269</v>
      </c>
      <c r="BC13" s="60">
        <f>AN13*$BZ$5</f>
        <v>67.759999999999991</v>
      </c>
      <c r="BD13" s="60">
        <f>AV13*$BZ$5</f>
        <v>76.568727337222128</v>
      </c>
      <c r="BE13" s="65">
        <v>72</v>
      </c>
      <c r="BF13" s="65">
        <v>61</v>
      </c>
      <c r="BG13" s="60">
        <f>BA13*$BZ$5</f>
        <v>76.153846153846146</v>
      </c>
      <c r="BH13" s="60">
        <f>AVERAGE(BB13,BD13,BE13,BF13)</f>
        <v>71.871873173684349</v>
      </c>
      <c r="BI13" s="110">
        <f>10*(BH13-$BM$8)/$BM$10</f>
        <v>1.6216181236959606</v>
      </c>
      <c r="BJ13" s="80">
        <f>$BM$21+BI13*$BM$22</f>
        <v>57.297281556631823</v>
      </c>
      <c r="BL13" s="31" t="s">
        <v>285</v>
      </c>
      <c r="BM13" s="33">
        <f>BM12-BM11</f>
        <v>20.67778485649329</v>
      </c>
      <c r="BN13" s="113" t="s">
        <v>338</v>
      </c>
      <c r="BP13" s="31" t="s">
        <v>291</v>
      </c>
      <c r="BQ13" s="32">
        <f>MAX(T3:T167)</f>
        <v>19.3</v>
      </c>
      <c r="BS13" s="86" t="s">
        <v>331</v>
      </c>
      <c r="BT13" s="86"/>
      <c r="BV13" s="57" t="s">
        <v>274</v>
      </c>
      <c r="BW13" s="56">
        <f>_xlfn.MAXIFS($AT$3:$AT$167, $F$3:$F$167, "JG")</f>
        <v>2.3687683284457477</v>
      </c>
    </row>
    <row r="14" spans="1:78" x14ac:dyDescent="0.25">
      <c r="A14" s="3" t="s">
        <v>222</v>
      </c>
      <c r="B14" s="4" t="s">
        <v>238</v>
      </c>
      <c r="C14" s="4" t="s">
        <v>265</v>
      </c>
      <c r="D14" s="4" t="s">
        <v>30</v>
      </c>
      <c r="E14" s="4" t="s">
        <v>116</v>
      </c>
      <c r="F14" s="5" t="s">
        <v>32</v>
      </c>
      <c r="G14" s="12">
        <v>19</v>
      </c>
      <c r="H14" s="13">
        <v>0.16</v>
      </c>
      <c r="I14" s="13">
        <v>0.42</v>
      </c>
      <c r="J14" s="13">
        <v>34</v>
      </c>
      <c r="K14" s="13">
        <v>43</v>
      </c>
      <c r="L14" s="13">
        <v>56</v>
      </c>
      <c r="M14" s="13">
        <v>2.1</v>
      </c>
      <c r="N14" s="13">
        <v>0.62</v>
      </c>
      <c r="O14" s="13">
        <v>0.23</v>
      </c>
      <c r="P14" s="13">
        <v>0.16</v>
      </c>
      <c r="Q14" s="13">
        <v>0.05</v>
      </c>
      <c r="R14" s="13">
        <v>-194</v>
      </c>
      <c r="S14" s="13">
        <v>-181</v>
      </c>
      <c r="T14" s="13">
        <v>0.3</v>
      </c>
      <c r="U14" s="13">
        <v>9.6999999999999993</v>
      </c>
      <c r="V14" s="13">
        <v>0.3</v>
      </c>
      <c r="W14" s="13">
        <v>434</v>
      </c>
      <c r="X14" s="13">
        <v>0.24</v>
      </c>
      <c r="Y14" s="13"/>
      <c r="Z14" s="13">
        <v>265</v>
      </c>
      <c r="AA14" s="13">
        <v>0.26</v>
      </c>
      <c r="AB14" s="13"/>
      <c r="AC14" s="13">
        <v>0.44</v>
      </c>
      <c r="AD14" s="14">
        <v>0.37</v>
      </c>
      <c r="AE14" s="25">
        <f>Q14/$BQ$5</f>
        <v>7.4626865671641784E-2</v>
      </c>
      <c r="AF14" s="26">
        <f>(R14-$BQ$6)/$BQ$8</f>
        <v>0.2648221343873518</v>
      </c>
      <c r="AG14" s="25">
        <f>(S14-$BQ$9)/$BQ$11</f>
        <v>0.30128205128205127</v>
      </c>
      <c r="AH14" s="26">
        <v>0.41176470588235298</v>
      </c>
      <c r="AI14" s="26">
        <f>SUM(AE14:AH14)</f>
        <v>1.0524957572233979</v>
      </c>
      <c r="AJ14" s="26">
        <f>10*(AI14-$BQ$24)/$BQ$26</f>
        <v>2.5091566512518795</v>
      </c>
      <c r="AK14" s="27">
        <f>$BQ$31+AJ14*$BQ$32</f>
        <v>70.036626605007513</v>
      </c>
      <c r="AL14" s="37">
        <f>SUM(AC14:AD14)</f>
        <v>0.81</v>
      </c>
      <c r="AM14" s="38">
        <f>10*AL14/$BT$5</f>
        <v>3.6000000000000005</v>
      </c>
      <c r="AN14" s="39">
        <f>$BT$6+AM14*$BT$7</f>
        <v>68</v>
      </c>
      <c r="AO14" s="49">
        <f>O14/$BW$5</f>
        <v>0.69696969696969702</v>
      </c>
      <c r="AP14" s="50">
        <f>X14/$BW$6</f>
        <v>0.77419354838709675</v>
      </c>
      <c r="AQ14" s="50">
        <f>AA14/$BW$7</f>
        <v>0.92857142857142849</v>
      </c>
      <c r="AR14" s="50">
        <f>N14/$BW$8</f>
        <v>0.78481012658227844</v>
      </c>
      <c r="AS14" s="50">
        <f>AL14</f>
        <v>0.81</v>
      </c>
      <c r="AT14" s="50">
        <f>SUM(AO14:AQ14)</f>
        <v>2.3997346739282222</v>
      </c>
      <c r="AU14" s="50">
        <f>10*(AT14-$BW$18)/$BW$20</f>
        <v>2.135072463768112</v>
      </c>
      <c r="AV14" s="51">
        <f>$BW$24+AU14*$BW$25</f>
        <v>72.472753623188396</v>
      </c>
      <c r="AW14" s="72">
        <v>19</v>
      </c>
      <c r="AX14" s="72">
        <v>41</v>
      </c>
      <c r="AY14" s="74">
        <f>AX14/AW14</f>
        <v>2.1578947368421053</v>
      </c>
      <c r="AZ14" s="74">
        <f>10*(AY14-$BT$23)/$BT$25</f>
        <v>10</v>
      </c>
      <c r="BA14" s="72">
        <f>$BT$29+AZ14*$BT$30</f>
        <v>100</v>
      </c>
      <c r="BB14" s="63">
        <f>AK14*$BZ$5</f>
        <v>69.33626033895743</v>
      </c>
      <c r="BC14" s="60">
        <f>AN14*$BZ$5</f>
        <v>67.319999999999993</v>
      </c>
      <c r="BD14" s="60">
        <f>AV14*$BZ$5</f>
        <v>71.748026086956514</v>
      </c>
      <c r="BE14" s="65">
        <v>73</v>
      </c>
      <c r="BF14" s="65">
        <v>57</v>
      </c>
      <c r="BG14" s="60">
        <f>BA14*$BZ$5</f>
        <v>99</v>
      </c>
      <c r="BH14" s="60">
        <f>AVERAGE(BB14,BD14,BE14,BF14)</f>
        <v>67.771071606478486</v>
      </c>
      <c r="BI14" s="110">
        <f>10*(BH14-$BM$14)/$BM$16</f>
        <v>0.88775124633150582</v>
      </c>
      <c r="BJ14" s="80">
        <f>$BM$21+BI14*$BM$22</f>
        <v>53.994880608491776</v>
      </c>
      <c r="BL14" s="31" t="s">
        <v>282</v>
      </c>
      <c r="BM14" s="33">
        <f>_xlfn.MINIFS($BH$3:$BH$167, $F$3:$F$167, "ADC")</f>
        <v>65.874003623188401</v>
      </c>
      <c r="BN14" s="68"/>
      <c r="BP14" s="31" t="s">
        <v>306</v>
      </c>
      <c r="BQ14" s="32">
        <f>BQ13-BQ12</f>
        <v>32.299999999999997</v>
      </c>
      <c r="BS14" s="76" t="s">
        <v>279</v>
      </c>
      <c r="BT14" s="78">
        <f>_xlfn.MINIFS($AY$3:$AY$167, $F$3:$F$167, "TOP")</f>
        <v>1.2222222222222223</v>
      </c>
      <c r="BV14" s="57" t="s">
        <v>284</v>
      </c>
      <c r="BW14" s="56">
        <f>BW13-BW12</f>
        <v>0.88577014383465968</v>
      </c>
    </row>
    <row r="15" spans="1:78" x14ac:dyDescent="0.25">
      <c r="A15" s="3" t="s">
        <v>150</v>
      </c>
      <c r="B15" s="4" t="s">
        <v>238</v>
      </c>
      <c r="C15" s="4" t="s">
        <v>265</v>
      </c>
      <c r="D15" s="4" t="s">
        <v>30</v>
      </c>
      <c r="E15" s="4" t="s">
        <v>98</v>
      </c>
      <c r="F15" s="5" t="s">
        <v>56</v>
      </c>
      <c r="G15" s="12">
        <v>46</v>
      </c>
      <c r="H15" s="13">
        <v>0.59</v>
      </c>
      <c r="I15" s="13">
        <v>0.5</v>
      </c>
      <c r="J15" s="13">
        <v>126</v>
      </c>
      <c r="K15" s="13">
        <v>88</v>
      </c>
      <c r="L15" s="13">
        <v>275</v>
      </c>
      <c r="M15" s="13">
        <v>4.5999999999999996</v>
      </c>
      <c r="N15" s="13">
        <v>0.66</v>
      </c>
      <c r="O15" s="13">
        <v>0.21</v>
      </c>
      <c r="P15" s="13">
        <v>0.18</v>
      </c>
      <c r="Q15" s="13">
        <v>0.2</v>
      </c>
      <c r="R15" s="13">
        <v>-1</v>
      </c>
      <c r="S15" s="13">
        <v>29</v>
      </c>
      <c r="T15" s="13">
        <v>2.2000000000000002</v>
      </c>
      <c r="U15" s="13">
        <v>8.3000000000000007</v>
      </c>
      <c r="V15" s="13">
        <v>0.22</v>
      </c>
      <c r="W15" s="13">
        <v>452</v>
      </c>
      <c r="X15" s="13">
        <v>0.25</v>
      </c>
      <c r="Y15" s="13">
        <v>0.27</v>
      </c>
      <c r="Z15" s="13">
        <v>254</v>
      </c>
      <c r="AA15" s="13">
        <v>0.22</v>
      </c>
      <c r="AB15" s="13">
        <v>0</v>
      </c>
      <c r="AC15" s="13">
        <v>0.44</v>
      </c>
      <c r="AD15" s="14">
        <v>0.24</v>
      </c>
      <c r="AE15" s="25">
        <f>Q15/$BQ$5</f>
        <v>0.29850746268656714</v>
      </c>
      <c r="AF15" s="26">
        <f>(R15-$BQ$6)/$BQ$8</f>
        <v>0.51910408432147559</v>
      </c>
      <c r="AG15" s="25">
        <f>(S15-$BQ$9)/$BQ$11</f>
        <v>0.57051282051282048</v>
      </c>
      <c r="AH15" s="26">
        <v>0.47058823529411764</v>
      </c>
      <c r="AI15" s="26">
        <f>SUM(AE15:AH15)</f>
        <v>1.8587126028149807</v>
      </c>
      <c r="AJ15" s="26">
        <f>10*(AI15-$BQ$21)/$BQ$23</f>
        <v>6.3166753403306215</v>
      </c>
      <c r="AK15" s="27">
        <f>$BQ$31+AJ15*$BQ$32</f>
        <v>85.26670136132249</v>
      </c>
      <c r="AL15" s="37">
        <f>SUM(AC15:AD15)</f>
        <v>0.67999999999999994</v>
      </c>
      <c r="AM15" s="38">
        <f>10*AL15/$BT$5</f>
        <v>3.0222222222222217</v>
      </c>
      <c r="AN15" s="39">
        <f>$BT$6+AM15*$BT$7</f>
        <v>65.111111111111114</v>
      </c>
      <c r="AO15" s="49">
        <f>O15/$BW$5</f>
        <v>0.63636363636363635</v>
      </c>
      <c r="AP15" s="50">
        <f>X15/$BW$6</f>
        <v>0.80645161290322587</v>
      </c>
      <c r="AQ15" s="50">
        <f>AA15/$BW$7</f>
        <v>0.7857142857142857</v>
      </c>
      <c r="AR15" s="50">
        <f>N15/$BW$8</f>
        <v>0.83544303797468356</v>
      </c>
      <c r="AS15" s="50">
        <f>AL15</f>
        <v>0.67999999999999994</v>
      </c>
      <c r="AT15" s="50">
        <f>SUM(AO15:AQ15)</f>
        <v>2.2285295349811478</v>
      </c>
      <c r="AU15" s="50">
        <f>10*(AT15-$BW$15)/$BW$17</f>
        <v>3.2095405056283437</v>
      </c>
      <c r="AV15" s="51">
        <f>$BW$24+AU15*$BW$25</f>
        <v>76.23339176969921</v>
      </c>
      <c r="AW15" s="72">
        <v>46</v>
      </c>
      <c r="AX15" s="72">
        <v>105</v>
      </c>
      <c r="AY15" s="74">
        <f>AX15/AW15</f>
        <v>2.2826086956521738</v>
      </c>
      <c r="AZ15" s="74">
        <f>10*(AY15-$BT$20)/$BT$22</f>
        <v>6.9155639571518579</v>
      </c>
      <c r="BA15" s="72">
        <f>$BT$29+AZ15*$BT$30</f>
        <v>87.662255828607428</v>
      </c>
      <c r="BB15" s="63">
        <f>AK15*$BZ$5</f>
        <v>84.414034347709261</v>
      </c>
      <c r="BC15" s="60">
        <f>AN15*$BZ$5</f>
        <v>64.460000000000008</v>
      </c>
      <c r="BD15" s="60">
        <f>AV15*$BZ$5</f>
        <v>75.471057852002218</v>
      </c>
      <c r="BE15" s="65">
        <v>83</v>
      </c>
      <c r="BF15" s="65">
        <v>89</v>
      </c>
      <c r="BG15" s="60">
        <f>BA15*$BZ$5</f>
        <v>86.785633270321355</v>
      </c>
      <c r="BH15" s="60">
        <f>AVERAGE(BB15,BD15,BE15,BF15)</f>
        <v>82.971273049927873</v>
      </c>
      <c r="BI15" s="110">
        <f>10*(BH15-$BM$11)/$BM$13</f>
        <v>7.0844425590495632</v>
      </c>
      <c r="BJ15" s="80">
        <f>$BM$21+BI15*$BM$22</f>
        <v>81.879991515723034</v>
      </c>
      <c r="BL15" s="31" t="s">
        <v>276</v>
      </c>
      <c r="BM15" s="33">
        <f>_xlfn.MAXIFS($BH$3:$BH$167,$F$3:$F$167,"ADC")</f>
        <v>87.243367970796186</v>
      </c>
      <c r="BN15" s="68"/>
      <c r="BP15" s="31" t="s">
        <v>279</v>
      </c>
      <c r="BQ15" s="33">
        <f>_xlfn.MINIFS($AI$3:$AI$167, $F$3:$F$167, "TOP")</f>
        <v>0.51973591144739717</v>
      </c>
      <c r="BS15" s="76" t="s">
        <v>273</v>
      </c>
      <c r="BT15" s="78">
        <f>_xlfn.MAXIFS($AY$3:$AY$167, $F$3:$F$167, "TOP")</f>
        <v>2.8666666666666667</v>
      </c>
      <c r="BV15" s="57" t="s">
        <v>281</v>
      </c>
      <c r="BW15" s="56">
        <f>_xlfn.MINIFS($AT$3:$AT$167, $F$3:$F$167, "MID")</f>
        <v>1.9856514453288647</v>
      </c>
    </row>
    <row r="16" spans="1:78" x14ac:dyDescent="0.25">
      <c r="A16" s="3" t="s">
        <v>163</v>
      </c>
      <c r="B16" s="4" t="s">
        <v>238</v>
      </c>
      <c r="C16" s="4" t="s">
        <v>265</v>
      </c>
      <c r="D16" s="4" t="s">
        <v>30</v>
      </c>
      <c r="E16" s="4" t="s">
        <v>116</v>
      </c>
      <c r="F16" s="5" t="s">
        <v>47</v>
      </c>
      <c r="G16" s="12">
        <v>19</v>
      </c>
      <c r="H16" s="13">
        <v>0.16</v>
      </c>
      <c r="I16" s="13">
        <v>0.63</v>
      </c>
      <c r="J16" s="13">
        <v>14</v>
      </c>
      <c r="K16" s="13">
        <v>60</v>
      </c>
      <c r="L16" s="13">
        <v>88</v>
      </c>
      <c r="M16" s="13">
        <v>1.7</v>
      </c>
      <c r="N16" s="13">
        <v>0.7</v>
      </c>
      <c r="O16" s="13">
        <v>0.1</v>
      </c>
      <c r="P16" s="13">
        <v>0.22</v>
      </c>
      <c r="Q16" s="13">
        <v>0.11</v>
      </c>
      <c r="R16" s="13">
        <v>-108</v>
      </c>
      <c r="S16" s="13">
        <v>160</v>
      </c>
      <c r="T16" s="13">
        <v>1.7</v>
      </c>
      <c r="U16" s="13">
        <v>1.2</v>
      </c>
      <c r="V16" s="13">
        <v>0.02</v>
      </c>
      <c r="W16" s="13">
        <v>123</v>
      </c>
      <c r="X16" s="13">
        <v>7.0000000000000007E-2</v>
      </c>
      <c r="Y16" s="13"/>
      <c r="Z16" s="13">
        <v>80</v>
      </c>
      <c r="AA16" s="13">
        <v>0.08</v>
      </c>
      <c r="AB16" s="13"/>
      <c r="AC16" s="13">
        <v>1.57</v>
      </c>
      <c r="AD16" s="14">
        <v>0.35</v>
      </c>
      <c r="AE16" s="25">
        <f>Q16/$BQ$5</f>
        <v>0.16417910447761194</v>
      </c>
      <c r="AF16" s="26">
        <f>(R16-$BQ$6)/$BQ$8</f>
        <v>0.37812911725955206</v>
      </c>
      <c r="AG16" s="25">
        <f>(S16-$BQ$9)/$BQ$11</f>
        <v>0.7384615384615385</v>
      </c>
      <c r="AH16" s="26">
        <v>0.45510835913312697</v>
      </c>
      <c r="AI16" s="26">
        <f>SUM(AE16:AH16)</f>
        <v>1.7358781193318293</v>
      </c>
      <c r="AJ16" s="26">
        <f>10*(AI16-$BQ$27)/$BQ$29</f>
        <v>4.2133621669380048</v>
      </c>
      <c r="AK16" s="27">
        <f>$BQ$31+AJ16*$BQ$32</f>
        <v>76.853448667752019</v>
      </c>
      <c r="AL16" s="37">
        <f>SUM(AC16:AD16)</f>
        <v>1.92</v>
      </c>
      <c r="AM16" s="38">
        <f>10*AL16/$BT$5</f>
        <v>8.5333333333333332</v>
      </c>
      <c r="AN16" s="39">
        <f>$BT$6+AM16*$BT$7</f>
        <v>92.666666666666657</v>
      </c>
      <c r="AO16" s="49">
        <f>O16/$BW$5</f>
        <v>0.30303030303030304</v>
      </c>
      <c r="AP16" s="50">
        <f>X16/$BW$6</f>
        <v>0.22580645161290325</v>
      </c>
      <c r="AQ16" s="50">
        <f>AA16/$BW$7</f>
        <v>0.2857142857142857</v>
      </c>
      <c r="AR16" s="50">
        <f>N16/$BW$8</f>
        <v>0.88607594936708856</v>
      </c>
      <c r="AS16" s="50">
        <f>AL16</f>
        <v>1.92</v>
      </c>
      <c r="AT16" s="50">
        <f>SUM(AR16:AS16)</f>
        <v>2.8060759493670884</v>
      </c>
      <c r="AU16" s="50">
        <f>10*(AT16-$BW$21)/$BW$23</f>
        <v>5.9307875894988031</v>
      </c>
      <c r="AV16" s="51">
        <f>$BW$24+AU16*$BW$25</f>
        <v>85.757756563245806</v>
      </c>
      <c r="AW16" s="72">
        <v>19</v>
      </c>
      <c r="AX16" s="72">
        <v>26</v>
      </c>
      <c r="AY16" s="74">
        <f>AX16/AW16</f>
        <v>1.368421052631579</v>
      </c>
      <c r="AZ16" s="74">
        <f>10*(AY16-$BT$26)/$BT$28</f>
        <v>8.9629168934152226</v>
      </c>
      <c r="BA16" s="72">
        <f>$BT$29+AZ16*$BT$30</f>
        <v>95.85166757366089</v>
      </c>
      <c r="BB16" s="63">
        <f>AK16*$BZ$5</f>
        <v>76.084914181074495</v>
      </c>
      <c r="BC16" s="60">
        <f>AN16*$BZ$5</f>
        <v>91.74</v>
      </c>
      <c r="BD16" s="60">
        <f>AV16*$BZ$5</f>
        <v>84.900178997613352</v>
      </c>
      <c r="BE16" s="65">
        <v>79</v>
      </c>
      <c r="BF16" s="65">
        <v>57</v>
      </c>
      <c r="BG16" s="60">
        <f>BA16*$BZ$5</f>
        <v>94.893150897924286</v>
      </c>
      <c r="BH16" s="60">
        <f>AVERAGE(BB16,BC16,BD16,BE16,BF16)</f>
        <v>77.74501863573758</v>
      </c>
      <c r="BI16" s="110">
        <f>10*(BH16-$BM$17)/$BM$19</f>
        <v>4.2425551024654151</v>
      </c>
      <c r="BJ16" s="80">
        <f>$BM$21+BI16*$BM$22</f>
        <v>69.091497961094376</v>
      </c>
      <c r="BL16" s="31" t="s">
        <v>286</v>
      </c>
      <c r="BM16" s="33">
        <f>BM15-BM14</f>
        <v>21.369364347607785</v>
      </c>
      <c r="BN16" s="68"/>
      <c r="BP16" s="31" t="s">
        <v>273</v>
      </c>
      <c r="BQ16" s="33">
        <f>_xlfn.MAXIFS($AI$3:$AI$167, $F$3:$F$167, "TOP")</f>
        <v>3.1228366384320356</v>
      </c>
      <c r="BS16" s="76" t="s">
        <v>283</v>
      </c>
      <c r="BT16" s="78">
        <f>BT15-BT14</f>
        <v>1.6444444444444444</v>
      </c>
      <c r="BV16" s="57" t="s">
        <v>275</v>
      </c>
      <c r="BW16" s="56">
        <f>_xlfn.MAXIFS($AT$3:$AT$167, $F$3:$F$167, "MID")</f>
        <v>2.7423893310990084</v>
      </c>
    </row>
    <row r="17" spans="1:75" x14ac:dyDescent="0.25">
      <c r="A17" s="3" t="s">
        <v>113</v>
      </c>
      <c r="B17" s="4" t="s">
        <v>238</v>
      </c>
      <c r="C17" s="4" t="s">
        <v>265</v>
      </c>
      <c r="D17" s="4" t="s">
        <v>30</v>
      </c>
      <c r="E17" s="4" t="s">
        <v>82</v>
      </c>
      <c r="F17" s="5" t="s">
        <v>47</v>
      </c>
      <c r="G17" s="12">
        <v>43</v>
      </c>
      <c r="H17" s="13">
        <v>0.67</v>
      </c>
      <c r="I17" s="13">
        <v>0.57999999999999996</v>
      </c>
      <c r="J17" s="13">
        <v>31</v>
      </c>
      <c r="K17" s="13">
        <v>127</v>
      </c>
      <c r="L17" s="13">
        <v>331</v>
      </c>
      <c r="M17" s="13">
        <v>2.9</v>
      </c>
      <c r="N17" s="13">
        <v>0.6</v>
      </c>
      <c r="O17" s="13">
        <v>0.05</v>
      </c>
      <c r="P17" s="13">
        <v>0.25</v>
      </c>
      <c r="Q17" s="13">
        <v>0.23</v>
      </c>
      <c r="R17" s="13">
        <v>67</v>
      </c>
      <c r="S17" s="13">
        <v>25</v>
      </c>
      <c r="T17" s="13">
        <v>1.6</v>
      </c>
      <c r="U17" s="13">
        <v>1.6</v>
      </c>
      <c r="V17" s="13">
        <v>0.05</v>
      </c>
      <c r="W17" s="13">
        <v>179</v>
      </c>
      <c r="X17" s="13">
        <v>0.09</v>
      </c>
      <c r="Y17" s="13">
        <v>0.08</v>
      </c>
      <c r="Z17" s="13">
        <v>116</v>
      </c>
      <c r="AA17" s="13">
        <v>0.1</v>
      </c>
      <c r="AB17" s="13">
        <v>0</v>
      </c>
      <c r="AC17" s="13">
        <v>1.71</v>
      </c>
      <c r="AD17" s="14">
        <v>0.54</v>
      </c>
      <c r="AE17" s="25">
        <f>Q17/$BQ$5</f>
        <v>0.34328358208955223</v>
      </c>
      <c r="AF17" s="26">
        <f>(R17-$BQ$6)/$BQ$8</f>
        <v>0.60869565217391308</v>
      </c>
      <c r="AG17" s="25">
        <f>(S17-$BQ$9)/$BQ$11</f>
        <v>0.56538461538461537</v>
      </c>
      <c r="AH17" s="26">
        <v>0.45201238390092879</v>
      </c>
      <c r="AI17" s="26">
        <f>SUM(AE17:AH17)</f>
        <v>1.9693762335490095</v>
      </c>
      <c r="AJ17" s="26">
        <f>10*(AI17-$BQ$27)/$BQ$29</f>
        <v>5.4313718593973555</v>
      </c>
      <c r="AK17" s="27">
        <f>$BQ$31+AJ17*$BQ$32</f>
        <v>81.725487437589422</v>
      </c>
      <c r="AL17" s="37">
        <f>SUM(AC17:AD17)</f>
        <v>2.25</v>
      </c>
      <c r="AM17" s="38">
        <f>10*AL17/$BT$5</f>
        <v>10</v>
      </c>
      <c r="AN17" s="39">
        <f>$BT$6+AM17*$BT$7</f>
        <v>100</v>
      </c>
      <c r="AO17" s="49">
        <f>O17/$BW$5</f>
        <v>0.15151515151515152</v>
      </c>
      <c r="AP17" s="50">
        <f>X17/$BW$6</f>
        <v>0.29032258064516125</v>
      </c>
      <c r="AQ17" s="50">
        <f>AA17/$BW$7</f>
        <v>0.35714285714285715</v>
      </c>
      <c r="AR17" s="50">
        <f>N17/$BW$8</f>
        <v>0.75949367088607589</v>
      </c>
      <c r="AS17" s="50">
        <f>AL17</f>
        <v>2.25</v>
      </c>
      <c r="AT17" s="50">
        <f>SUM(AR17:AS17)</f>
        <v>3.009493670886076</v>
      </c>
      <c r="AU17" s="50">
        <f>10*(AT17-$BW$21)/$BW$23</f>
        <v>8.3278639618138417</v>
      </c>
      <c r="AV17" s="51">
        <f>$BW$24+AU17*$BW$25</f>
        <v>94.14752386634845</v>
      </c>
      <c r="AW17" s="72">
        <v>43</v>
      </c>
      <c r="AX17" s="72">
        <v>45</v>
      </c>
      <c r="AY17" s="74">
        <f>AX17/AW17</f>
        <v>1.0465116279069768</v>
      </c>
      <c r="AZ17" s="74">
        <f>10*(AY17-$BT$26)/$BT$28</f>
        <v>6.0100992751880744</v>
      </c>
      <c r="BA17" s="72">
        <f>$BT$29+AZ17*$BT$30</f>
        <v>84.040397100752301</v>
      </c>
      <c r="BB17" s="63">
        <f>AK17*$BZ$5</f>
        <v>80.908232563213531</v>
      </c>
      <c r="BC17" s="60">
        <f>AN17*$BZ$5</f>
        <v>99</v>
      </c>
      <c r="BD17" s="60">
        <f>AV17*$BZ$5</f>
        <v>93.206048627684964</v>
      </c>
      <c r="BE17" s="65">
        <v>94</v>
      </c>
      <c r="BF17" s="65">
        <v>90</v>
      </c>
      <c r="BG17" s="60">
        <f>BA17*$BZ$5</f>
        <v>83.199993129744783</v>
      </c>
      <c r="BH17" s="60">
        <f>AVERAGE(BB17,BC17,BD17,BE17,BF17)</f>
        <v>91.422856238179705</v>
      </c>
      <c r="BI17" s="110">
        <f>10*(BH17-$BM$17)/$BM$19</f>
        <v>10</v>
      </c>
      <c r="BJ17" s="80">
        <f>$BM$21+BI17*$BM$22-1</f>
        <v>94</v>
      </c>
      <c r="BL17" s="31" t="s">
        <v>322</v>
      </c>
      <c r="BM17" s="33">
        <f>_xlfn.MINIFS($BH$3:$BH$167, $F$3:$F$167, "SUP")</f>
        <v>67.666072029443015</v>
      </c>
      <c r="BN17" s="68"/>
      <c r="BP17" s="31" t="s">
        <v>283</v>
      </c>
      <c r="BQ17" s="33">
        <f>BQ16-BQ15</f>
        <v>2.6031007269846382</v>
      </c>
      <c r="BS17" s="76" t="s">
        <v>280</v>
      </c>
      <c r="BT17" s="78">
        <f>_xlfn.MINIFS($AY$3:$AY$167, $F$3:$F$167, "JG")</f>
        <v>0.7</v>
      </c>
      <c r="BV17" s="57" t="s">
        <v>285</v>
      </c>
      <c r="BW17" s="56">
        <f>BW16-BW15</f>
        <v>0.75673788577014367</v>
      </c>
    </row>
    <row r="18" spans="1:75" x14ac:dyDescent="0.25">
      <c r="A18" s="3" t="s">
        <v>39</v>
      </c>
      <c r="B18" s="4" t="s">
        <v>40</v>
      </c>
      <c r="C18" s="4" t="s">
        <v>235</v>
      </c>
      <c r="D18" s="4" t="s">
        <v>41</v>
      </c>
      <c r="E18" s="4" t="s">
        <v>42</v>
      </c>
      <c r="F18" s="5" t="s">
        <v>35</v>
      </c>
      <c r="G18" s="12">
        <v>27</v>
      </c>
      <c r="H18" s="13">
        <v>0.56000000000000005</v>
      </c>
      <c r="I18" s="13">
        <v>0.59</v>
      </c>
      <c r="J18" s="13">
        <v>90</v>
      </c>
      <c r="K18" s="13">
        <v>72</v>
      </c>
      <c r="L18" s="13">
        <v>201</v>
      </c>
      <c r="M18" s="13">
        <v>4</v>
      </c>
      <c r="N18" s="13">
        <v>0.73</v>
      </c>
      <c r="O18" s="13">
        <v>0.22</v>
      </c>
      <c r="P18" s="13">
        <v>0.24</v>
      </c>
      <c r="Q18" s="13">
        <v>0.67</v>
      </c>
      <c r="R18" s="13">
        <v>97</v>
      </c>
      <c r="S18" s="13">
        <v>201</v>
      </c>
      <c r="T18" s="13">
        <v>3.9</v>
      </c>
      <c r="U18" s="13">
        <v>6.5</v>
      </c>
      <c r="V18" s="13">
        <v>0.18</v>
      </c>
      <c r="W18" s="13">
        <v>365</v>
      </c>
      <c r="X18" s="13">
        <v>0.19</v>
      </c>
      <c r="Y18" s="13"/>
      <c r="Z18" s="13">
        <v>234</v>
      </c>
      <c r="AA18" s="13">
        <v>0.2</v>
      </c>
      <c r="AB18" s="13"/>
      <c r="AC18" s="13">
        <v>0.36</v>
      </c>
      <c r="AD18" s="14">
        <v>0.33</v>
      </c>
      <c r="AE18" s="25">
        <f>Q18/$BQ$5</f>
        <v>1</v>
      </c>
      <c r="AF18" s="26">
        <f>(R18-$BQ$6)/$BQ$8</f>
        <v>0.64822134387351782</v>
      </c>
      <c r="AG18" s="25">
        <f>(S18-$BQ$9)/$BQ$11</f>
        <v>0.79102564102564099</v>
      </c>
      <c r="AH18" s="26">
        <v>0.52321981424148611</v>
      </c>
      <c r="AI18" s="26">
        <f>SUM(AE18:AH18)</f>
        <v>2.9624667991406453</v>
      </c>
      <c r="AJ18" s="26">
        <f>10*(AI18-$BQ$18)/$BQ$20</f>
        <v>9.1456501352826702</v>
      </c>
      <c r="AK18" s="27">
        <f>$BQ$31+AJ18*$BQ$32</f>
        <v>96.582600541130688</v>
      </c>
      <c r="AL18" s="37">
        <f>SUM(AC18:AD18)</f>
        <v>0.69</v>
      </c>
      <c r="AM18" s="38">
        <f>10*AL18/$BT$5</f>
        <v>3.0666666666666664</v>
      </c>
      <c r="AN18" s="39">
        <f>$BT$6+AM18*$BT$7</f>
        <v>65.333333333333329</v>
      </c>
      <c r="AO18" s="49">
        <f>O18/$BW$5</f>
        <v>0.66666666666666663</v>
      </c>
      <c r="AP18" s="50">
        <f>X18/$BW$6</f>
        <v>0.61290322580645162</v>
      </c>
      <c r="AQ18" s="50">
        <f>AA18/$BW$7</f>
        <v>0.7142857142857143</v>
      </c>
      <c r="AR18" s="50">
        <f>N18/$BW$8</f>
        <v>0.92405063291139233</v>
      </c>
      <c r="AS18" s="50">
        <f>AL18</f>
        <v>0.69</v>
      </c>
      <c r="AT18" s="50">
        <f>SUM(AO18:AQ18)</f>
        <v>1.9938556067588324</v>
      </c>
      <c r="AU18" s="50">
        <f>10*(AT18-$BW$12)/$BW$14</f>
        <v>5.7673813652845638</v>
      </c>
      <c r="AV18" s="51">
        <f>$BW$24+AU18*$BW$25</f>
        <v>85.185834778495973</v>
      </c>
      <c r="AW18" s="72">
        <v>27</v>
      </c>
      <c r="AX18" s="72">
        <v>34</v>
      </c>
      <c r="AY18" s="74">
        <f>AX18/AW18</f>
        <v>1.2592592592592593</v>
      </c>
      <c r="AZ18" s="74">
        <f>10*(AY18-$BT$17)/$BT$19</f>
        <v>4.3019943019943021</v>
      </c>
      <c r="BA18" s="72">
        <f>$BT$29+AZ18*$BT$30</f>
        <v>77.207977207977208</v>
      </c>
      <c r="BB18" s="64">
        <f>AK18*$BZ$7</f>
        <v>86.924340487017616</v>
      </c>
      <c r="BC18" s="60">
        <f>AN18*$BZ$7</f>
        <v>58.8</v>
      </c>
      <c r="BD18" s="60">
        <f>AV18*$BZ$7</f>
        <v>76.667251300646384</v>
      </c>
      <c r="BE18" s="65">
        <v>83</v>
      </c>
      <c r="BF18" s="65">
        <v>86</v>
      </c>
      <c r="BG18" s="60">
        <f>BA18*$BZ$7</f>
        <v>69.487179487179489</v>
      </c>
      <c r="BH18" s="60">
        <f>AVERAGE(BB18,BD18,BE18,BF18)</f>
        <v>83.147897946916004</v>
      </c>
      <c r="BI18" s="110">
        <f>10*(BH18-$BM$8)/$BM$10</f>
        <v>7.6553999875144028</v>
      </c>
      <c r="BJ18" s="80">
        <f>$BM$21+BI18*$BM$22</f>
        <v>84.449299943814822</v>
      </c>
      <c r="BL18" s="31" t="s">
        <v>277</v>
      </c>
      <c r="BM18" s="33">
        <f>_xlfn.MAXIFS($BH$3:$BH$167, $F$3:$F$167, "SUP")</f>
        <v>91.422856238179705</v>
      </c>
      <c r="BN18" s="68"/>
      <c r="BP18" s="31" t="s">
        <v>280</v>
      </c>
      <c r="BQ18" s="33">
        <f>_xlfn.MINIFS($AI$3:$AI$167, $F$3:$F$167, "JG")</f>
        <v>0.89236704975771119</v>
      </c>
      <c r="BS18" s="76" t="s">
        <v>274</v>
      </c>
      <c r="BT18" s="78">
        <f>_xlfn.MAXIFS($AY$3:$AY$167, $F$3:$F$167, "JG")</f>
        <v>2</v>
      </c>
      <c r="BV18" s="57" t="s">
        <v>282</v>
      </c>
      <c r="BW18" s="56">
        <f>_xlfn.MINIFS($AT$3:$AT$167, $F$3:$F$167, "ADC")</f>
        <v>2.271156263091747</v>
      </c>
    </row>
    <row r="19" spans="1:75" x14ac:dyDescent="0.25">
      <c r="A19" s="3" t="s">
        <v>155</v>
      </c>
      <c r="B19" s="4" t="s">
        <v>238</v>
      </c>
      <c r="C19" s="4" t="s">
        <v>265</v>
      </c>
      <c r="D19" s="4" t="s">
        <v>30</v>
      </c>
      <c r="E19" s="4" t="s">
        <v>62</v>
      </c>
      <c r="F19" s="5" t="s">
        <v>35</v>
      </c>
      <c r="G19" s="12">
        <v>41</v>
      </c>
      <c r="H19" s="13">
        <v>0.46</v>
      </c>
      <c r="I19" s="13">
        <v>0.41</v>
      </c>
      <c r="J19" s="13">
        <v>89</v>
      </c>
      <c r="K19" s="13">
        <v>88</v>
      </c>
      <c r="L19" s="13">
        <v>270</v>
      </c>
      <c r="M19" s="13">
        <v>4.0999999999999996</v>
      </c>
      <c r="N19" s="13">
        <v>0.72</v>
      </c>
      <c r="O19" s="13">
        <v>0.18</v>
      </c>
      <c r="P19" s="13">
        <v>0.18</v>
      </c>
      <c r="Q19" s="13">
        <v>0.39</v>
      </c>
      <c r="R19" s="13">
        <v>-12</v>
      </c>
      <c r="S19" s="13">
        <v>-103</v>
      </c>
      <c r="T19" s="13">
        <v>-2.2999999999999998</v>
      </c>
      <c r="U19" s="13">
        <v>6</v>
      </c>
      <c r="V19" s="13">
        <v>0.17</v>
      </c>
      <c r="W19" s="13">
        <v>305</v>
      </c>
      <c r="X19" s="13">
        <v>0.16</v>
      </c>
      <c r="Y19" s="13">
        <v>0.11</v>
      </c>
      <c r="Z19" s="13">
        <v>205</v>
      </c>
      <c r="AA19" s="13">
        <v>0.18</v>
      </c>
      <c r="AB19" s="13">
        <v>0</v>
      </c>
      <c r="AC19" s="13">
        <v>0.52</v>
      </c>
      <c r="AD19" s="14">
        <v>0.41</v>
      </c>
      <c r="AE19" s="25">
        <f>Q19/$BQ$5</f>
        <v>0.58208955223880599</v>
      </c>
      <c r="AF19" s="26">
        <f>(R19-$BQ$6)/$BQ$8</f>
        <v>0.50461133069828723</v>
      </c>
      <c r="AG19" s="25">
        <f>(S19-$BQ$9)/$BQ$11</f>
        <v>0.4012820512820513</v>
      </c>
      <c r="AH19" s="26">
        <v>0.33126934984520123</v>
      </c>
      <c r="AI19" s="26">
        <f>SUM(AE19:AH19)</f>
        <v>1.8192522840643457</v>
      </c>
      <c r="AJ19" s="26">
        <f>10*(AI19-$BQ$18)/$BQ$20</f>
        <v>4.0949563280971555</v>
      </c>
      <c r="AK19" s="27">
        <f>$BQ$31+AJ19*$BQ$32</f>
        <v>76.379825312388618</v>
      </c>
      <c r="AL19" s="37">
        <f>SUM(AC19:AD19)</f>
        <v>0.92999999999999994</v>
      </c>
      <c r="AM19" s="38">
        <f>10*AL19/$BT$5</f>
        <v>4.1333333333333329</v>
      </c>
      <c r="AN19" s="39">
        <f>$BT$6+AM19*$BT$7</f>
        <v>70.666666666666657</v>
      </c>
      <c r="AO19" s="49">
        <f>O19/$BW$5</f>
        <v>0.54545454545454541</v>
      </c>
      <c r="AP19" s="50">
        <f>X19/$BW$6</f>
        <v>0.5161290322580645</v>
      </c>
      <c r="AQ19" s="50">
        <f>AA19/$BW$7</f>
        <v>0.64285714285714279</v>
      </c>
      <c r="AR19" s="50">
        <f>N19/$BW$8</f>
        <v>0.91139240506329111</v>
      </c>
      <c r="AS19" s="50">
        <f>AL19</f>
        <v>0.92999999999999994</v>
      </c>
      <c r="AT19" s="50">
        <f>SUM(AO19:AQ19)</f>
        <v>1.7044407205697527</v>
      </c>
      <c r="AU19" s="50">
        <f>10*(AT19-$BW$12)/$BW$14</f>
        <v>2.4999999999999973</v>
      </c>
      <c r="AV19" s="51">
        <f>$BW$24+AU19*$BW$25</f>
        <v>73.749999999999986</v>
      </c>
      <c r="AW19" s="72">
        <v>41</v>
      </c>
      <c r="AX19" s="72">
        <v>35</v>
      </c>
      <c r="AY19" s="74">
        <f>AX19/AW19</f>
        <v>0.85365853658536583</v>
      </c>
      <c r="AZ19" s="74">
        <f>10*(AY19-$BT$17)/$BT$19</f>
        <v>1.181988742964353</v>
      </c>
      <c r="BA19" s="72">
        <f>$BT$29+AZ19*$BT$30</f>
        <v>64.727954971857415</v>
      </c>
      <c r="BB19" s="63">
        <f>AK19*$BZ$5</f>
        <v>75.616027059264738</v>
      </c>
      <c r="BC19" s="60">
        <f>AN19*$BZ$5</f>
        <v>69.959999999999994</v>
      </c>
      <c r="BD19" s="60">
        <f>AV19*$BZ$5</f>
        <v>73.012499999999989</v>
      </c>
      <c r="BE19" s="65">
        <v>75</v>
      </c>
      <c r="BF19" s="65">
        <v>91</v>
      </c>
      <c r="BG19" s="60">
        <f>BA19*$BZ$5</f>
        <v>64.080675422138839</v>
      </c>
      <c r="BH19" s="60">
        <f>AVERAGE(BB19,BD19,BE19,BF19)</f>
        <v>78.657131764816185</v>
      </c>
      <c r="BI19" s="110">
        <f>10*(BH19-$BM$8)/$BM$10</f>
        <v>5.2523985673217615</v>
      </c>
      <c r="BJ19" s="80">
        <f>$BM$21+BI19*$BM$22</f>
        <v>73.635793552947931</v>
      </c>
      <c r="BL19" s="31" t="s">
        <v>287</v>
      </c>
      <c r="BM19" s="33">
        <f>BM18-BM17</f>
        <v>23.75678420873669</v>
      </c>
      <c r="BN19" s="68"/>
      <c r="BP19" s="31" t="s">
        <v>274</v>
      </c>
      <c r="BQ19" s="33">
        <f>_xlfn.MAXIFS($AI$3:$AI$167, $F$3:$F$167, "JG")</f>
        <v>3.1558471947030902</v>
      </c>
      <c r="BS19" s="76" t="s">
        <v>284</v>
      </c>
      <c r="BT19" s="78">
        <f t="shared" ref="BT19" si="0">BT18-BT17</f>
        <v>1.3</v>
      </c>
      <c r="BV19" s="57" t="s">
        <v>276</v>
      </c>
      <c r="BW19" s="56">
        <f>_xlfn.MAXIFS($AT$3:$AT$167, $F$3:$F$167, "ADC")</f>
        <v>2.8733766233766236</v>
      </c>
    </row>
    <row r="20" spans="1:75" x14ac:dyDescent="0.25">
      <c r="A20" s="3" t="s">
        <v>229</v>
      </c>
      <c r="B20" s="4" t="s">
        <v>260</v>
      </c>
      <c r="C20" s="4" t="s">
        <v>251</v>
      </c>
      <c r="D20" s="4" t="s">
        <v>30</v>
      </c>
      <c r="E20" s="4" t="s">
        <v>165</v>
      </c>
      <c r="F20" s="5" t="s">
        <v>56</v>
      </c>
      <c r="G20" s="12">
        <v>15</v>
      </c>
      <c r="H20" s="13">
        <v>0.33</v>
      </c>
      <c r="I20" s="13">
        <v>0.73</v>
      </c>
      <c r="J20" s="13">
        <v>47</v>
      </c>
      <c r="K20" s="13">
        <v>38</v>
      </c>
      <c r="L20" s="13">
        <v>58</v>
      </c>
      <c r="M20" s="13">
        <v>2.8</v>
      </c>
      <c r="N20" s="13">
        <v>0.69</v>
      </c>
      <c r="O20" s="13">
        <v>0.31</v>
      </c>
      <c r="P20" s="13">
        <v>0.18</v>
      </c>
      <c r="Q20" s="13">
        <v>0.13</v>
      </c>
      <c r="R20" s="13">
        <v>-395</v>
      </c>
      <c r="S20" s="13">
        <v>-276</v>
      </c>
      <c r="T20" s="13">
        <v>-3.8</v>
      </c>
      <c r="U20" s="13">
        <v>9.3000000000000007</v>
      </c>
      <c r="V20" s="13">
        <v>0.3</v>
      </c>
      <c r="W20" s="13">
        <v>459</v>
      </c>
      <c r="X20" s="13">
        <v>0.26</v>
      </c>
      <c r="Y20" s="13"/>
      <c r="Z20" s="13">
        <v>276</v>
      </c>
      <c r="AA20" s="13">
        <v>0.27</v>
      </c>
      <c r="AB20" s="13"/>
      <c r="AC20" s="13">
        <v>0.44</v>
      </c>
      <c r="AD20" s="14">
        <v>0.27</v>
      </c>
      <c r="AE20" s="25">
        <f>Q20/$BQ$5</f>
        <v>0.19402985074626866</v>
      </c>
      <c r="AF20" s="26">
        <f>(R20-$BQ$6)/$BQ$8</f>
        <v>0</v>
      </c>
      <c r="AG20" s="25">
        <f>(S20-$BQ$9)/$BQ$11</f>
        <v>0.17948717948717949</v>
      </c>
      <c r="AH20" s="26">
        <v>0.28482972136222912</v>
      </c>
      <c r="AI20" s="26">
        <f>SUM(AE20:AH20)</f>
        <v>0.65834675159567735</v>
      </c>
      <c r="AJ20" s="26">
        <f>10*(AI20-$BQ$21)/$BQ$23</f>
        <v>0</v>
      </c>
      <c r="AK20" s="27">
        <f>$BQ$31+AJ20*$BQ$32</f>
        <v>60</v>
      </c>
      <c r="AL20" s="37">
        <f>SUM(AC20:AD20)</f>
        <v>0.71</v>
      </c>
      <c r="AM20" s="38">
        <f>10*AL20/$BT$5</f>
        <v>3.1555555555555554</v>
      </c>
      <c r="AN20" s="39">
        <f>$BT$6+AM20*$BT$7</f>
        <v>65.777777777777771</v>
      </c>
      <c r="AO20" s="49">
        <f>O20/$BW$5</f>
        <v>0.93939393939393934</v>
      </c>
      <c r="AP20" s="50">
        <f>X20/$BW$6</f>
        <v>0.83870967741935487</v>
      </c>
      <c r="AQ20" s="50">
        <f>AA20/$BW$7</f>
        <v>0.9642857142857143</v>
      </c>
      <c r="AR20" s="50">
        <f>N20/$BW$8</f>
        <v>0.87341772151898722</v>
      </c>
      <c r="AS20" s="50">
        <f>AL20</f>
        <v>0.71</v>
      </c>
      <c r="AT20" s="50">
        <f>SUM(AO20:AQ20)</f>
        <v>2.7423893310990084</v>
      </c>
      <c r="AU20" s="50">
        <f>10*(AT20-$BW$15)/$BW$17</f>
        <v>10</v>
      </c>
      <c r="AV20" s="51">
        <f>$BW$24+AU20*$BW$25</f>
        <v>100</v>
      </c>
      <c r="AW20" s="72">
        <v>15</v>
      </c>
      <c r="AX20" s="72">
        <v>20</v>
      </c>
      <c r="AY20" s="74">
        <f>AX20/AW20</f>
        <v>1.3333333333333333</v>
      </c>
      <c r="AZ20" s="74">
        <f>10*(AY20-$BT$20)/$BT$22</f>
        <v>0.72463768115941918</v>
      </c>
      <c r="BA20" s="72">
        <f>$BT$29+AZ20*$BT$30</f>
        <v>62.89855072463768</v>
      </c>
      <c r="BB20" s="64">
        <f>AK20*$BZ$6</f>
        <v>58.199999999999996</v>
      </c>
      <c r="BC20" s="60">
        <f>AN20*$BZ$6</f>
        <v>63.804444444444435</v>
      </c>
      <c r="BD20" s="60">
        <f>AV20*$BZ$6</f>
        <v>97</v>
      </c>
      <c r="BE20" s="65">
        <v>81</v>
      </c>
      <c r="BF20" s="65">
        <v>56</v>
      </c>
      <c r="BG20" s="60">
        <f>BA20*$BZ$6</f>
        <v>61.01159420289855</v>
      </c>
      <c r="BH20" s="60">
        <f>AVERAGE(BB20,BD20,BE20,BF20)</f>
        <v>73.05</v>
      </c>
      <c r="BI20" s="110">
        <f>10*(BH20-$BM$11)/$BM$13</f>
        <v>2.2864077991452048</v>
      </c>
      <c r="BJ20" s="80">
        <f>$BM$21+BI20*$BM$22</f>
        <v>60.28883509615342</v>
      </c>
      <c r="BL20" s="58" t="s">
        <v>267</v>
      </c>
      <c r="BM20" s="33"/>
      <c r="BN20" s="68"/>
      <c r="BP20" s="31" t="s">
        <v>284</v>
      </c>
      <c r="BQ20" s="33">
        <f>BQ19-BQ18</f>
        <v>2.2634801449453787</v>
      </c>
      <c r="BS20" s="76" t="s">
        <v>281</v>
      </c>
      <c r="BT20" s="78">
        <f>_xlfn.MINIFS($AY$3:$AY$167, $F$3:$F$167, "MID")</f>
        <v>1.2222222222222223</v>
      </c>
      <c r="BV20" s="57" t="s">
        <v>286</v>
      </c>
      <c r="BW20" s="56">
        <f>BW19-BW18</f>
        <v>0.60222036028487658</v>
      </c>
    </row>
    <row r="21" spans="1:75" x14ac:dyDescent="0.25">
      <c r="A21" s="3" t="s">
        <v>133</v>
      </c>
      <c r="B21" s="4" t="s">
        <v>250</v>
      </c>
      <c r="C21" s="4" t="s">
        <v>251</v>
      </c>
      <c r="D21" s="4" t="s">
        <v>30</v>
      </c>
      <c r="E21" s="4" t="s">
        <v>134</v>
      </c>
      <c r="F21" s="5" t="s">
        <v>38</v>
      </c>
      <c r="G21" s="12">
        <v>18</v>
      </c>
      <c r="H21" s="13">
        <v>0.17</v>
      </c>
      <c r="I21" s="13">
        <v>0.5</v>
      </c>
      <c r="J21" s="13">
        <v>35</v>
      </c>
      <c r="K21" s="13">
        <v>47</v>
      </c>
      <c r="L21" s="13">
        <v>68</v>
      </c>
      <c r="M21" s="13">
        <v>2.2000000000000002</v>
      </c>
      <c r="N21" s="13">
        <v>0.65</v>
      </c>
      <c r="O21" s="13">
        <v>0.22</v>
      </c>
      <c r="P21" s="13">
        <v>0.17</v>
      </c>
      <c r="Q21" s="13">
        <v>0.17</v>
      </c>
      <c r="R21" s="13">
        <v>76</v>
      </c>
      <c r="S21" s="13">
        <v>9</v>
      </c>
      <c r="T21" s="13">
        <v>1.5</v>
      </c>
      <c r="U21" s="13">
        <v>7.9</v>
      </c>
      <c r="V21" s="13">
        <v>0.26</v>
      </c>
      <c r="W21" s="13">
        <v>439</v>
      </c>
      <c r="X21" s="13">
        <v>0.25</v>
      </c>
      <c r="Y21" s="13"/>
      <c r="Z21" s="13">
        <v>238</v>
      </c>
      <c r="AA21" s="13">
        <v>0.24</v>
      </c>
      <c r="AB21" s="13"/>
      <c r="AC21" s="13">
        <v>0.5</v>
      </c>
      <c r="AD21" s="14">
        <v>0.17</v>
      </c>
      <c r="AE21" s="25">
        <f>Q21/$BQ$5</f>
        <v>0.2537313432835821</v>
      </c>
      <c r="AF21" s="26">
        <f>(R21-$BQ$6)/$BQ$8</f>
        <v>0.62055335968379444</v>
      </c>
      <c r="AG21" s="25">
        <f>(S21-$BQ$9)/$BQ$11</f>
        <v>0.54487179487179482</v>
      </c>
      <c r="AH21" s="26">
        <v>0.44891640866873067</v>
      </c>
      <c r="AI21" s="26">
        <f>SUM(AE21:AH21)</f>
        <v>1.868072906507902</v>
      </c>
      <c r="AJ21" s="26">
        <f>10*(AI21-$BQ$15)/$BQ$17</f>
        <v>5.179734234189171</v>
      </c>
      <c r="AK21" s="27">
        <f>$BQ$31+AJ21*$BQ$32</f>
        <v>80.718936936756677</v>
      </c>
      <c r="AL21" s="37">
        <f>SUM(AC21:AD21)</f>
        <v>0.67</v>
      </c>
      <c r="AM21" s="38">
        <f>10*AL21/$BT$5</f>
        <v>2.9777777777777779</v>
      </c>
      <c r="AN21" s="39">
        <f>$BT$6+AM21*$BT$7</f>
        <v>64.888888888888886</v>
      </c>
      <c r="AO21" s="49">
        <f>O21/$BW$5</f>
        <v>0.66666666666666663</v>
      </c>
      <c r="AP21" s="50">
        <f>X21/$BW$6</f>
        <v>0.80645161290322587</v>
      </c>
      <c r="AQ21" s="50">
        <f>AA21/$BW$7</f>
        <v>0.85714285714285698</v>
      </c>
      <c r="AR21" s="50">
        <f>N21/$BW$8</f>
        <v>0.82278481012658222</v>
      </c>
      <c r="AS21" s="50">
        <f>AL21</f>
        <v>0.67</v>
      </c>
      <c r="AT21" s="50">
        <f>SUM(AO21:AQ21)</f>
        <v>2.3302611367127497</v>
      </c>
      <c r="AU21" s="50">
        <f>10*(AT21-$BW$9)/$BW$11</f>
        <v>6.602581860490889</v>
      </c>
      <c r="AV21" s="51">
        <f>$BW$24+AU21*$BW$25</f>
        <v>88.109036511718116</v>
      </c>
      <c r="AW21" s="72">
        <v>18</v>
      </c>
      <c r="AX21" s="72">
        <v>27</v>
      </c>
      <c r="AY21" s="74">
        <f>AX21/AW21</f>
        <v>1.5</v>
      </c>
      <c r="AZ21" s="74">
        <f>10*(AY21-$BT$14)/$BT$16</f>
        <v>1.6891891891891886</v>
      </c>
      <c r="BA21" s="72">
        <f>$BT$29+AZ21*$BT$30</f>
        <v>66.756756756756758</v>
      </c>
      <c r="BB21" s="64">
        <f>AK21*$BZ$6</f>
        <v>78.297368828653973</v>
      </c>
      <c r="BC21" s="60">
        <f>AN21*$BZ$6</f>
        <v>62.94222222222222</v>
      </c>
      <c r="BD21" s="60">
        <f>AV21*$BZ$6</f>
        <v>85.465765416366565</v>
      </c>
      <c r="BE21" s="65">
        <v>87</v>
      </c>
      <c r="BF21" s="65">
        <v>67</v>
      </c>
      <c r="BG21" s="60">
        <f>BA21*$BZ$6</f>
        <v>64.754054054054052</v>
      </c>
      <c r="BH21" s="60">
        <f>AVERAGE(BB21,BD21,BE21,BF21)</f>
        <v>79.440783561255131</v>
      </c>
      <c r="BI21" s="110">
        <f>10*(BH21-$BM$5)/$BM$7</f>
        <v>6.2503914815104231</v>
      </c>
      <c r="BJ21" s="80">
        <f>$BM$21+BI21*$BM$22</f>
        <v>78.126761666796909</v>
      </c>
      <c r="BL21" s="31" t="s">
        <v>268</v>
      </c>
      <c r="BM21" s="32">
        <v>50</v>
      </c>
      <c r="BN21" s="68"/>
      <c r="BP21" s="31" t="s">
        <v>281</v>
      </c>
      <c r="BQ21" s="33">
        <f>_xlfn.MINIFS($AI$3:$AI$167, $F$3:$F$167, "MID")</f>
        <v>0.65834675159567735</v>
      </c>
      <c r="BS21" s="76" t="s">
        <v>275</v>
      </c>
      <c r="BT21" s="78">
        <f>_xlfn.MAXIFS($AY$3:$AY$167, $F$3:$F$167, "MID")</f>
        <v>2.7555555555555555</v>
      </c>
      <c r="BV21" s="57" t="s">
        <v>322</v>
      </c>
      <c r="BW21" s="56">
        <f>_xlfn.MINIFS($AT$3:$AT$167, $F$3:$F$167, "SUP")</f>
        <v>2.3027848101265822</v>
      </c>
    </row>
    <row r="22" spans="1:75" x14ac:dyDescent="0.25">
      <c r="A22" s="3" t="s">
        <v>215</v>
      </c>
      <c r="B22" s="4" t="s">
        <v>240</v>
      </c>
      <c r="C22" s="4" t="s">
        <v>235</v>
      </c>
      <c r="D22" s="4" t="s">
        <v>30</v>
      </c>
      <c r="E22" s="4" t="s">
        <v>174</v>
      </c>
      <c r="F22" s="5" t="s">
        <v>35</v>
      </c>
      <c r="G22" s="12">
        <v>27</v>
      </c>
      <c r="H22" s="13">
        <v>0.26</v>
      </c>
      <c r="I22" s="13">
        <v>0.63</v>
      </c>
      <c r="J22" s="13">
        <v>63</v>
      </c>
      <c r="K22" s="13">
        <v>62</v>
      </c>
      <c r="L22" s="13">
        <v>132</v>
      </c>
      <c r="M22" s="13">
        <v>3.1</v>
      </c>
      <c r="N22" s="13">
        <v>0.73</v>
      </c>
      <c r="O22" s="13">
        <v>0.24</v>
      </c>
      <c r="P22" s="13">
        <v>0.16</v>
      </c>
      <c r="Q22" s="13">
        <v>0.3</v>
      </c>
      <c r="R22" s="13">
        <v>-199</v>
      </c>
      <c r="S22" s="13">
        <v>-244</v>
      </c>
      <c r="T22" s="13">
        <v>-6.5</v>
      </c>
      <c r="U22" s="13">
        <v>5.5</v>
      </c>
      <c r="V22" s="13">
        <v>0.15</v>
      </c>
      <c r="W22" s="13">
        <v>282</v>
      </c>
      <c r="X22" s="13">
        <v>0.17</v>
      </c>
      <c r="Y22" s="13"/>
      <c r="Z22" s="13">
        <v>189</v>
      </c>
      <c r="AA22" s="13">
        <v>0.18</v>
      </c>
      <c r="AB22" s="13"/>
      <c r="AC22" s="13">
        <v>0.44</v>
      </c>
      <c r="AD22" s="14">
        <v>0.35</v>
      </c>
      <c r="AE22" s="25">
        <f>Q22/$BQ$5</f>
        <v>0.44776119402985071</v>
      </c>
      <c r="AF22" s="26">
        <f>(R22-$BQ$6)/$BQ$8</f>
        <v>0.25823451910408435</v>
      </c>
      <c r="AG22" s="25">
        <f>(S22-$BQ$9)/$BQ$11</f>
        <v>0.22051282051282051</v>
      </c>
      <c r="AH22" s="26">
        <v>0.20123839009287928</v>
      </c>
      <c r="AI22" s="26">
        <f>SUM(AE22:AH22)</f>
        <v>1.1277469237396349</v>
      </c>
      <c r="AJ22" s="26">
        <f>10*(AI22-$BQ$18)/$BQ$20</f>
        <v>1.0399025346325881</v>
      </c>
      <c r="AK22" s="27">
        <f>$BQ$31+AJ22*$BQ$32</f>
        <v>64.159610138530354</v>
      </c>
      <c r="AL22" s="37">
        <f>SUM(AC22:AD22)</f>
        <v>0.79</v>
      </c>
      <c r="AM22" s="38">
        <f>10*AL22/$BT$5</f>
        <v>3.5111111111111111</v>
      </c>
      <c r="AN22" s="39">
        <f>$BT$6+AM22*$BT$7</f>
        <v>67.555555555555557</v>
      </c>
      <c r="AO22" s="49">
        <f>O22/$BW$5</f>
        <v>0.72727272727272718</v>
      </c>
      <c r="AP22" s="50">
        <f>X22/$BW$6</f>
        <v>0.54838709677419362</v>
      </c>
      <c r="AQ22" s="50">
        <f>AA22/$BW$7</f>
        <v>0.64285714285714279</v>
      </c>
      <c r="AR22" s="50">
        <f>N22/$BW$8</f>
        <v>0.92405063291139233</v>
      </c>
      <c r="AS22" s="50">
        <f>AL22</f>
        <v>0.79</v>
      </c>
      <c r="AT22" s="50">
        <f>SUM(AO22:AQ22)</f>
        <v>1.9185169669040636</v>
      </c>
      <c r="AU22" s="50">
        <f>10*(AT22-$BW$12)/$BW$14</f>
        <v>4.9168374586157952</v>
      </c>
      <c r="AV22" s="51">
        <f>$BW$24+AU22*$BW$25</f>
        <v>82.208931105155287</v>
      </c>
      <c r="AW22" s="72">
        <v>27</v>
      </c>
      <c r="AX22" s="72">
        <v>47</v>
      </c>
      <c r="AY22" s="74">
        <f>AX22/AW22</f>
        <v>1.7407407407407407</v>
      </c>
      <c r="AZ22" s="74">
        <f>10*(AY22-$BT$17)/$BT$19</f>
        <v>8.0056980056980063</v>
      </c>
      <c r="BA22" s="72">
        <f>$BT$29+AZ22*$BT$30</f>
        <v>92.022792022792032</v>
      </c>
      <c r="BB22" s="64">
        <f>AK22*$BZ$7</f>
        <v>57.743649124677319</v>
      </c>
      <c r="BC22" s="60">
        <f>AN22*$BZ$7</f>
        <v>60.800000000000004</v>
      </c>
      <c r="BD22" s="60">
        <f>AV22*$BZ$7</f>
        <v>73.988037994639754</v>
      </c>
      <c r="BE22" s="65">
        <v>87</v>
      </c>
      <c r="BF22" s="65">
        <v>92</v>
      </c>
      <c r="BG22" s="60">
        <f>BA22*$BZ$7</f>
        <v>82.820512820512832</v>
      </c>
      <c r="BH22" s="60">
        <f>AVERAGE(BB22,BD22,BE22,BF22)</f>
        <v>77.682921779829272</v>
      </c>
      <c r="BI22" s="110">
        <f>10*(BH22-$BM$8)/$BM$10</f>
        <v>4.7311004452283116</v>
      </c>
      <c r="BJ22" s="80">
        <f>$BM$21+BI22*$BM$22</f>
        <v>71.289952003527404</v>
      </c>
      <c r="BL22" s="31" t="s">
        <v>269</v>
      </c>
      <c r="BM22" s="107">
        <v>4.5</v>
      </c>
      <c r="BN22" s="68"/>
      <c r="BP22" s="31" t="s">
        <v>275</v>
      </c>
      <c r="BQ22" s="33">
        <f>_xlfn.MAXIFS($AI$3:$AI$167, $F$3:$F$167, "MID")</f>
        <v>2.5586594739469817</v>
      </c>
      <c r="BS22" s="76" t="s">
        <v>285</v>
      </c>
      <c r="BT22" s="78">
        <f t="shared" ref="BT22" si="1">BT21-BT20</f>
        <v>1.5333333333333332</v>
      </c>
      <c r="BV22" s="57" t="s">
        <v>277</v>
      </c>
      <c r="BW22" s="56">
        <f>_xlfn.MAXIFS($AT$3:$AT$167, $F$3:$F$167, "SUP")</f>
        <v>3.1513924050632913</v>
      </c>
    </row>
    <row r="23" spans="1:75" x14ac:dyDescent="0.25">
      <c r="A23" s="3" t="s">
        <v>91</v>
      </c>
      <c r="B23" s="4" t="s">
        <v>260</v>
      </c>
      <c r="C23" s="4" t="s">
        <v>251</v>
      </c>
      <c r="D23" s="4" t="s">
        <v>30</v>
      </c>
      <c r="E23" s="4" t="s">
        <v>44</v>
      </c>
      <c r="F23" s="5" t="s">
        <v>35</v>
      </c>
      <c r="G23" s="12">
        <v>18</v>
      </c>
      <c r="H23" s="13">
        <v>0.61</v>
      </c>
      <c r="I23" s="13">
        <v>0.44</v>
      </c>
      <c r="J23" s="13">
        <v>61</v>
      </c>
      <c r="K23" s="13">
        <v>60</v>
      </c>
      <c r="L23" s="13">
        <v>150</v>
      </c>
      <c r="M23" s="13">
        <v>3.5</v>
      </c>
      <c r="N23" s="13">
        <v>0.69</v>
      </c>
      <c r="O23" s="13">
        <v>0.2</v>
      </c>
      <c r="P23" s="13">
        <v>0.23</v>
      </c>
      <c r="Q23" s="13">
        <v>0.22</v>
      </c>
      <c r="R23" s="13">
        <v>127</v>
      </c>
      <c r="S23" s="13">
        <v>86</v>
      </c>
      <c r="T23" s="13">
        <v>2.4</v>
      </c>
      <c r="U23" s="13">
        <v>6.3</v>
      </c>
      <c r="V23" s="13">
        <v>0.18</v>
      </c>
      <c r="W23" s="13">
        <v>432</v>
      </c>
      <c r="X23" s="13">
        <v>0.21</v>
      </c>
      <c r="Y23" s="13"/>
      <c r="Z23" s="13">
        <v>235</v>
      </c>
      <c r="AA23" s="13">
        <v>0.19</v>
      </c>
      <c r="AB23" s="13"/>
      <c r="AC23" s="13">
        <v>0.44</v>
      </c>
      <c r="AD23" s="14">
        <v>0.33</v>
      </c>
      <c r="AE23" s="25">
        <f>Q23/$BQ$5</f>
        <v>0.32835820895522388</v>
      </c>
      <c r="AF23" s="26">
        <f>(R23-$BQ$6)/$BQ$8</f>
        <v>0.68774703557312256</v>
      </c>
      <c r="AG23" s="25">
        <f>(S23-$BQ$9)/$BQ$11</f>
        <v>0.64358974358974363</v>
      </c>
      <c r="AH23" s="26">
        <v>0.476780185758514</v>
      </c>
      <c r="AI23" s="26">
        <f>SUM(AE23:AH23)</f>
        <v>2.1364751738766041</v>
      </c>
      <c r="AJ23" s="26">
        <f>10*(AI23-$BQ$18)/$BQ$20</f>
        <v>5.4964393078381306</v>
      </c>
      <c r="AK23" s="27">
        <f>$BQ$31+AJ23*$BQ$32</f>
        <v>81.985757231352522</v>
      </c>
      <c r="AL23" s="37">
        <f>SUM(AC23:AD23)</f>
        <v>0.77</v>
      </c>
      <c r="AM23" s="38">
        <f>10*AL23/$BT$5</f>
        <v>3.4222222222222225</v>
      </c>
      <c r="AN23" s="39">
        <f>$BT$6+AM23*$BT$7</f>
        <v>67.111111111111114</v>
      </c>
      <c r="AO23" s="49">
        <f>O23/$BW$5</f>
        <v>0.60606060606060608</v>
      </c>
      <c r="AP23" s="50">
        <f>X23/$BW$6</f>
        <v>0.67741935483870963</v>
      </c>
      <c r="AQ23" s="50">
        <f>AA23/$BW$7</f>
        <v>0.67857142857142849</v>
      </c>
      <c r="AR23" s="50">
        <f>N23/$BW$8</f>
        <v>0.87341772151898722</v>
      </c>
      <c r="AS23" s="50">
        <f>AL23</f>
        <v>0.77</v>
      </c>
      <c r="AT23" s="50">
        <f>SUM(AO23:AQ23)</f>
        <v>1.9620513894707443</v>
      </c>
      <c r="AU23" s="50">
        <f>10*(AT23-$BW$12)/$BW$14</f>
        <v>5.4083241368437642</v>
      </c>
      <c r="AV23" s="51">
        <f>$BW$24+AU23*$BW$25</f>
        <v>83.929134478953173</v>
      </c>
      <c r="AW23" s="72">
        <v>18</v>
      </c>
      <c r="AX23" s="72">
        <v>28</v>
      </c>
      <c r="AY23" s="74">
        <f>AX23/AW23</f>
        <v>1.5555555555555556</v>
      </c>
      <c r="AZ23" s="74">
        <f>10*(AY23-$BT$17)/$BT$19</f>
        <v>6.5811965811965818</v>
      </c>
      <c r="BA23" s="72">
        <f>$BT$29+AZ23*$BT$30</f>
        <v>86.324786324786331</v>
      </c>
      <c r="BB23" s="64">
        <f>AK23*$BZ$6</f>
        <v>79.526184514411938</v>
      </c>
      <c r="BC23" s="60">
        <f>AN23*$BZ$6</f>
        <v>65.097777777777779</v>
      </c>
      <c r="BD23" s="60">
        <f>AV23*$BZ$6</f>
        <v>81.41126044458457</v>
      </c>
      <c r="BE23" s="65">
        <v>89</v>
      </c>
      <c r="BF23" s="65">
        <v>91</v>
      </c>
      <c r="BG23" s="60">
        <f>BA23*$BZ$6</f>
        <v>83.73504273504274</v>
      </c>
      <c r="BH23" s="60">
        <f>AVERAGE(BB23,BD23,BE23,BF23)</f>
        <v>85.23436123974912</v>
      </c>
      <c r="BI23" s="110">
        <f>10*(BH23-$BM$8)/$BM$10</f>
        <v>8.7718629812553566</v>
      </c>
      <c r="BJ23" s="80">
        <f>$BM$21+BI23*$BM$22</f>
        <v>89.473383415649096</v>
      </c>
      <c r="BN23" s="68"/>
      <c r="BP23" s="31" t="s">
        <v>285</v>
      </c>
      <c r="BQ23" s="33">
        <f>BQ22-BQ21</f>
        <v>1.9003127223513043</v>
      </c>
      <c r="BS23" s="76" t="s">
        <v>282</v>
      </c>
      <c r="BT23" s="78">
        <f>_xlfn.MINIFS($AY$3:$AY$167, $F$3:$F$167, "ADC")</f>
        <v>0.27777777777777779</v>
      </c>
      <c r="BV23" s="57" t="s">
        <v>287</v>
      </c>
      <c r="BW23" s="56">
        <f>BW22-BW21</f>
        <v>0.84860759493670912</v>
      </c>
    </row>
    <row r="24" spans="1:75" x14ac:dyDescent="0.25">
      <c r="A24" s="3" t="s">
        <v>83</v>
      </c>
      <c r="B24" s="4" t="s">
        <v>238</v>
      </c>
      <c r="C24" s="4" t="s">
        <v>265</v>
      </c>
      <c r="D24" s="4" t="s">
        <v>30</v>
      </c>
      <c r="E24" s="4" t="s">
        <v>84</v>
      </c>
      <c r="F24" s="5" t="s">
        <v>38</v>
      </c>
      <c r="G24" s="12">
        <v>44</v>
      </c>
      <c r="H24" s="13">
        <v>0.56999999999999995</v>
      </c>
      <c r="I24" s="13">
        <v>0.45</v>
      </c>
      <c r="J24" s="13">
        <v>140</v>
      </c>
      <c r="K24" s="13">
        <v>99</v>
      </c>
      <c r="L24" s="13">
        <v>199</v>
      </c>
      <c r="M24" s="13">
        <v>3.4</v>
      </c>
      <c r="N24" s="13">
        <v>0.67</v>
      </c>
      <c r="O24" s="13">
        <v>0.28000000000000003</v>
      </c>
      <c r="P24" s="13">
        <v>0.22</v>
      </c>
      <c r="Q24" s="13">
        <v>0.36</v>
      </c>
      <c r="R24" s="13">
        <v>118</v>
      </c>
      <c r="S24" s="13">
        <v>39</v>
      </c>
      <c r="T24" s="13">
        <v>2.4</v>
      </c>
      <c r="U24" s="13">
        <v>8.5</v>
      </c>
      <c r="V24" s="13">
        <v>0.26</v>
      </c>
      <c r="W24" s="13">
        <v>472</v>
      </c>
      <c r="X24" s="13">
        <v>0.26</v>
      </c>
      <c r="Y24" s="13">
        <v>0.26</v>
      </c>
      <c r="Z24" s="13">
        <v>277</v>
      </c>
      <c r="AA24" s="13">
        <v>0.24</v>
      </c>
      <c r="AB24" s="13">
        <v>0</v>
      </c>
      <c r="AC24" s="13">
        <v>0.41</v>
      </c>
      <c r="AD24" s="14">
        <v>0.28000000000000003</v>
      </c>
      <c r="AE24" s="25">
        <f>Q24/$BQ$5</f>
        <v>0.53731343283582089</v>
      </c>
      <c r="AF24" s="26">
        <f>(R24-$BQ$6)/$BQ$8</f>
        <v>0.67588932806324109</v>
      </c>
      <c r="AG24" s="25">
        <f>(S24-$BQ$9)/$BQ$11</f>
        <v>0.58333333333333337</v>
      </c>
      <c r="AH24" s="26">
        <v>0.476780185758514</v>
      </c>
      <c r="AI24" s="26">
        <f>SUM(AE24:AH24)</f>
        <v>2.2733162799909095</v>
      </c>
      <c r="AJ24" s="26">
        <f>10*(AI24-$BQ$15)/$BQ$17</f>
        <v>6.7365060074905845</v>
      </c>
      <c r="AK24" s="27">
        <f>$BQ$31+AJ24*$BQ$32</f>
        <v>86.946024029962331</v>
      </c>
      <c r="AL24" s="37">
        <f>SUM(AC24:AD24)</f>
        <v>0.69</v>
      </c>
      <c r="AM24" s="38">
        <f>10*AL24/$BT$5</f>
        <v>3.0666666666666664</v>
      </c>
      <c r="AN24" s="39">
        <f>$BT$6+AM24*$BT$7</f>
        <v>65.333333333333329</v>
      </c>
      <c r="AO24" s="49">
        <f>O24/$BW$5</f>
        <v>0.84848484848484851</v>
      </c>
      <c r="AP24" s="50">
        <f>X24/$BW$6</f>
        <v>0.83870967741935487</v>
      </c>
      <c r="AQ24" s="50">
        <f>AA24/$BW$7</f>
        <v>0.85714285714285698</v>
      </c>
      <c r="AR24" s="50">
        <f>N24/$BW$8</f>
        <v>0.84810126582278478</v>
      </c>
      <c r="AS24" s="50">
        <f>AL24</f>
        <v>0.69</v>
      </c>
      <c r="AT24" s="50">
        <f>SUM(AO24:AQ24)</f>
        <v>2.5443373830470604</v>
      </c>
      <c r="AU24" s="50">
        <f>10*(AT24-$BW$9)/$BW$11</f>
        <v>10</v>
      </c>
      <c r="AV24" s="51">
        <f>$BW$24+AU24*$BW$25</f>
        <v>100</v>
      </c>
      <c r="AW24" s="72">
        <v>44</v>
      </c>
      <c r="AX24" s="72">
        <v>91</v>
      </c>
      <c r="AY24" s="74">
        <f>AX24/AW24</f>
        <v>2.0681818181818183</v>
      </c>
      <c r="AZ24" s="74">
        <f>10*(AY24-$BT$14)/$BT$16</f>
        <v>5.1443488943488953</v>
      </c>
      <c r="BA24" s="72">
        <f>$BT$29+AZ24*$BT$30</f>
        <v>80.577395577395578</v>
      </c>
      <c r="BB24" s="63">
        <f>AK24*$BZ$5</f>
        <v>86.0765637896627</v>
      </c>
      <c r="BC24" s="60">
        <f>AN24*$BZ$5</f>
        <v>64.679999999999993</v>
      </c>
      <c r="BD24" s="60">
        <f>AV24*$BZ$5</f>
        <v>99</v>
      </c>
      <c r="BE24" s="65">
        <v>79</v>
      </c>
      <c r="BF24" s="65">
        <v>79</v>
      </c>
      <c r="BG24" s="60">
        <f>BA24*$BZ$5</f>
        <v>79.77162162162162</v>
      </c>
      <c r="BH24" s="60">
        <f>AVERAGE(BB24,BD24,BE24,BF24)</f>
        <v>85.769140947415679</v>
      </c>
      <c r="BI24" s="110">
        <f>10*(BH24-$BM$5)/$BM$7</f>
        <v>9.374562782524114</v>
      </c>
      <c r="BJ24" s="80">
        <f>$BM$21+BI24*$BM$22</f>
        <v>92.18553252135851</v>
      </c>
      <c r="BN24" s="68"/>
      <c r="BP24" s="31" t="s">
        <v>282</v>
      </c>
      <c r="BQ24" s="33">
        <f>_xlfn.MINIFS($AI$3:$AI$167, $F$3:$F$167, "ADC")</f>
        <v>0.24355680937692137</v>
      </c>
      <c r="BS24" s="76" t="s">
        <v>276</v>
      </c>
      <c r="BT24" s="78">
        <f>_xlfn.MAXIFS($AY$3:$AY$167, $F$3:$F$167, "ADC")</f>
        <v>2.1578947368421053</v>
      </c>
      <c r="BV24" s="57" t="s">
        <v>268</v>
      </c>
      <c r="BW24" s="55">
        <v>65</v>
      </c>
    </row>
    <row r="25" spans="1:75" x14ac:dyDescent="0.25">
      <c r="A25" s="3" t="s">
        <v>81</v>
      </c>
      <c r="B25" s="4" t="s">
        <v>238</v>
      </c>
      <c r="C25" s="4" t="s">
        <v>265</v>
      </c>
      <c r="D25" s="4" t="s">
        <v>30</v>
      </c>
      <c r="E25" s="4" t="s">
        <v>82</v>
      </c>
      <c r="F25" s="5" t="s">
        <v>35</v>
      </c>
      <c r="G25" s="12">
        <v>33</v>
      </c>
      <c r="H25" s="13">
        <v>0.67</v>
      </c>
      <c r="I25" s="13">
        <v>0.45</v>
      </c>
      <c r="J25" s="13">
        <v>111</v>
      </c>
      <c r="K25" s="13">
        <v>74</v>
      </c>
      <c r="L25" s="13">
        <v>225</v>
      </c>
      <c r="M25" s="13">
        <v>4.5</v>
      </c>
      <c r="N25" s="13">
        <v>0.72</v>
      </c>
      <c r="O25" s="13">
        <v>0.24</v>
      </c>
      <c r="P25" s="13">
        <v>0.18</v>
      </c>
      <c r="Q25" s="13">
        <v>0.33</v>
      </c>
      <c r="R25" s="13">
        <v>57</v>
      </c>
      <c r="S25" s="13">
        <v>118</v>
      </c>
      <c r="T25" s="13">
        <v>2.9</v>
      </c>
      <c r="U25" s="13">
        <v>6.1</v>
      </c>
      <c r="V25" s="13">
        <v>0.18</v>
      </c>
      <c r="W25" s="13">
        <v>406</v>
      </c>
      <c r="X25" s="13">
        <v>0.19</v>
      </c>
      <c r="Y25" s="13">
        <v>0.22</v>
      </c>
      <c r="Z25" s="13">
        <v>233</v>
      </c>
      <c r="AA25" s="13">
        <v>0.2</v>
      </c>
      <c r="AB25" s="13">
        <v>1</v>
      </c>
      <c r="AC25" s="13">
        <v>0.43</v>
      </c>
      <c r="AD25" s="14">
        <v>0.3</v>
      </c>
      <c r="AE25" s="25">
        <f>Q25/$BQ$5</f>
        <v>0.4925373134328358</v>
      </c>
      <c r="AF25" s="26">
        <f>(R25-$BQ$6)/$BQ$8</f>
        <v>0.59552042160737817</v>
      </c>
      <c r="AG25" s="25">
        <f>(S25-$BQ$9)/$BQ$11</f>
        <v>0.68461538461538463</v>
      </c>
      <c r="AH25" s="26">
        <v>0.49226006191950472</v>
      </c>
      <c r="AI25" s="26">
        <f>SUM(AE25:AH25)</f>
        <v>2.2649331815751035</v>
      </c>
      <c r="AJ25" s="26">
        <f>10*(AI25-$BQ$18)/$BQ$20</f>
        <v>6.0639636485546218</v>
      </c>
      <c r="AK25" s="27">
        <f>$BQ$31+AJ25*$BQ$32</f>
        <v>84.255854594218491</v>
      </c>
      <c r="AL25" s="37">
        <f>SUM(AC25:AD25)</f>
        <v>0.73</v>
      </c>
      <c r="AM25" s="38">
        <f>10*AL25/$BT$5</f>
        <v>3.2444444444444445</v>
      </c>
      <c r="AN25" s="39">
        <f>$BT$6+AM25*$BT$7</f>
        <v>66.222222222222229</v>
      </c>
      <c r="AO25" s="49">
        <f>O25/$BW$5</f>
        <v>0.72727272727272718</v>
      </c>
      <c r="AP25" s="50">
        <f>X25/$BW$6</f>
        <v>0.61290322580645162</v>
      </c>
      <c r="AQ25" s="50">
        <f>AA25/$BW$7</f>
        <v>0.7142857142857143</v>
      </c>
      <c r="AR25" s="50">
        <f>N25/$BW$8</f>
        <v>0.91139240506329111</v>
      </c>
      <c r="AS25" s="50">
        <f>AL25</f>
        <v>0.73</v>
      </c>
      <c r="AT25" s="50">
        <f>SUM(AO25:AQ25)</f>
        <v>2.054461667364893</v>
      </c>
      <c r="AU25" s="50">
        <f>10*(AT25-$BW$12)/$BW$14</f>
        <v>6.4516001891849264</v>
      </c>
      <c r="AV25" s="51">
        <f>$BW$24+AU25*$BW$25</f>
        <v>87.580600662147248</v>
      </c>
      <c r="AW25" s="72">
        <v>43</v>
      </c>
      <c r="AX25" s="72">
        <v>68</v>
      </c>
      <c r="AY25" s="74">
        <f>AX25/AW25</f>
        <v>1.5813953488372092</v>
      </c>
      <c r="AZ25" s="74">
        <f>10*(AY25-$BT$17)/$BT$19</f>
        <v>6.7799642218246863</v>
      </c>
      <c r="BA25" s="72">
        <f>$BT$29+AZ25*$BT$30</f>
        <v>87.119856887298738</v>
      </c>
      <c r="BB25" s="63">
        <f>AK25*$BZ$5</f>
        <v>83.413296048276308</v>
      </c>
      <c r="BC25" s="60">
        <f>AN25*$BZ$5</f>
        <v>65.56</v>
      </c>
      <c r="BD25" s="60">
        <f>AV25*$BZ$5</f>
        <v>86.704794655525774</v>
      </c>
      <c r="BE25" s="65">
        <v>90</v>
      </c>
      <c r="BF25" s="65">
        <v>90</v>
      </c>
      <c r="BG25" s="60">
        <f>BA25*$BZ$5</f>
        <v>86.248658318425754</v>
      </c>
      <c r="BH25" s="60">
        <f>AVERAGE(BB25,BD25,BE25,BF25)</f>
        <v>87.529522675950517</v>
      </c>
      <c r="BI25" s="110">
        <f>10*(BH25-$BM$8)/$BM$10</f>
        <v>10</v>
      </c>
      <c r="BJ25" s="80">
        <f>$BM$21+BI25*$BM$22-1</f>
        <v>94</v>
      </c>
      <c r="BN25" s="68"/>
      <c r="BP25" s="31" t="s">
        <v>276</v>
      </c>
      <c r="BQ25" s="33">
        <f>_xlfn.MAXIFS($AI$3:$AI$167,$F$3:$F$167,"ADC")</f>
        <v>3.4675043753564196</v>
      </c>
      <c r="BS25" s="76" t="s">
        <v>286</v>
      </c>
      <c r="BT25" s="78">
        <f t="shared" ref="BT25" si="2">BT24-BT23</f>
        <v>1.8801169590643276</v>
      </c>
      <c r="BV25" s="57" t="s">
        <v>269</v>
      </c>
      <c r="BW25" s="55">
        <f>(100-BW24)/10</f>
        <v>3.5</v>
      </c>
    </row>
    <row r="26" spans="1:75" x14ac:dyDescent="0.25">
      <c r="A26" s="3" t="s">
        <v>63</v>
      </c>
      <c r="B26" s="4" t="s">
        <v>240</v>
      </c>
      <c r="C26" s="4" t="s">
        <v>251</v>
      </c>
      <c r="D26" s="4" t="s">
        <v>30</v>
      </c>
      <c r="E26" s="4" t="s">
        <v>64</v>
      </c>
      <c r="F26" s="5" t="s">
        <v>56</v>
      </c>
      <c r="G26" s="12">
        <v>18</v>
      </c>
      <c r="H26" s="13">
        <v>0.67</v>
      </c>
      <c r="I26" s="13">
        <v>0.44</v>
      </c>
      <c r="J26" s="13">
        <v>68</v>
      </c>
      <c r="K26" s="13">
        <v>51</v>
      </c>
      <c r="L26" s="13">
        <v>110</v>
      </c>
      <c r="M26" s="13">
        <v>3.5</v>
      </c>
      <c r="N26" s="13">
        <v>0.61</v>
      </c>
      <c r="O26" s="13">
        <v>0.23</v>
      </c>
      <c r="P26" s="13">
        <v>0.23</v>
      </c>
      <c r="Q26" s="13">
        <v>0.28000000000000003</v>
      </c>
      <c r="R26" s="13">
        <v>193</v>
      </c>
      <c r="S26" s="13">
        <v>136</v>
      </c>
      <c r="T26" s="13">
        <v>4.7</v>
      </c>
      <c r="U26" s="13">
        <v>8.1999999999999993</v>
      </c>
      <c r="V26" s="13">
        <v>0.22</v>
      </c>
      <c r="W26" s="13">
        <v>459</v>
      </c>
      <c r="X26" s="13">
        <v>0.23</v>
      </c>
      <c r="Y26" s="13"/>
      <c r="Z26" s="13">
        <v>274</v>
      </c>
      <c r="AA26" s="13">
        <v>0.22</v>
      </c>
      <c r="AB26" s="13"/>
      <c r="AC26" s="13">
        <v>0.4</v>
      </c>
      <c r="AD26" s="14">
        <v>0.19</v>
      </c>
      <c r="AE26" s="25">
        <f>Q26/$BQ$5</f>
        <v>0.41791044776119407</v>
      </c>
      <c r="AF26" s="26">
        <f>(R26-$BQ$6)/$BQ$8</f>
        <v>0.77470355731225293</v>
      </c>
      <c r="AG26" s="25">
        <f>(S26-$BQ$9)/$BQ$11</f>
        <v>0.70769230769230773</v>
      </c>
      <c r="AH26" s="26">
        <v>0.54798761609907121</v>
      </c>
      <c r="AI26" s="26">
        <f>SUM(AE26:AH26)</f>
        <v>2.448293928864826</v>
      </c>
      <c r="AJ26" s="26">
        <f>10*(AI26-$BQ$21)/$BQ$23</f>
        <v>9.4192243003793745</v>
      </c>
      <c r="AK26" s="27">
        <f>$BQ$31+AJ26*$BQ$32</f>
        <v>97.676897201517505</v>
      </c>
      <c r="AL26" s="37">
        <f>SUM(AC26:AD26)</f>
        <v>0.59000000000000008</v>
      </c>
      <c r="AM26" s="38">
        <f>10*AL26/$BT$5</f>
        <v>2.6222222222222222</v>
      </c>
      <c r="AN26" s="39">
        <f>$BT$6+AM26*$BT$7</f>
        <v>63.111111111111114</v>
      </c>
      <c r="AO26" s="49">
        <f>O26/$BW$5</f>
        <v>0.69696969696969702</v>
      </c>
      <c r="AP26" s="50">
        <f>X26/$BW$6</f>
        <v>0.74193548387096775</v>
      </c>
      <c r="AQ26" s="50">
        <f>AA26/$BW$7</f>
        <v>0.7857142857142857</v>
      </c>
      <c r="AR26" s="50">
        <f>N26/$BW$8</f>
        <v>0.77215189873417711</v>
      </c>
      <c r="AS26" s="50">
        <f>AL26</f>
        <v>0.59000000000000008</v>
      </c>
      <c r="AT26" s="50">
        <f>SUM(AO26:AQ26)</f>
        <v>2.2246194665549504</v>
      </c>
      <c r="AU26" s="50">
        <f>10*(AT26-$BW$15)/$BW$17</f>
        <v>3.157870455803653</v>
      </c>
      <c r="AV26" s="51">
        <f>$BW$24+AU26*$BW$25</f>
        <v>76.052546595312791</v>
      </c>
      <c r="AW26" s="72">
        <v>18</v>
      </c>
      <c r="AX26" s="72">
        <v>30</v>
      </c>
      <c r="AY26" s="74">
        <f>AX26/AW26</f>
        <v>1.6666666666666667</v>
      </c>
      <c r="AZ26" s="74">
        <f>10*(AY26-$BT$20)/$BT$22</f>
        <v>2.8985507246376816</v>
      </c>
      <c r="BA26" s="72">
        <f>$BT$29+AZ26*$BT$30</f>
        <v>71.594202898550719</v>
      </c>
      <c r="BB26" s="64">
        <f>AK26*$BZ$6</f>
        <v>94.746590285471981</v>
      </c>
      <c r="BC26" s="60">
        <f>AN26*$BZ$6</f>
        <v>61.217777777777776</v>
      </c>
      <c r="BD26" s="60">
        <f>AV26*$BZ$6</f>
        <v>73.770970197453408</v>
      </c>
      <c r="BE26" s="65">
        <v>87</v>
      </c>
      <c r="BF26" s="65">
        <v>94</v>
      </c>
      <c r="BG26" s="60">
        <f>BA26*$BZ$6</f>
        <v>69.446376811594192</v>
      </c>
      <c r="BH26" s="60">
        <f>AVERAGE(BB26,BD26,BE26,BF26)</f>
        <v>87.379390120731344</v>
      </c>
      <c r="BI26" s="110">
        <f>10*(BH26-$BM$11)/$BM$13</f>
        <v>9.2162555658084688</v>
      </c>
      <c r="BJ26" s="80">
        <f>$BM$21+BI26*$BM$22</f>
        <v>91.473150046138102</v>
      </c>
      <c r="BL26" t="s">
        <v>38</v>
      </c>
      <c r="BM26" s="69" cm="1">
        <f t="array" ref="BM26">MEDIAN(IF(F:F="TOP", BJ:BJ))</f>
        <v>72.836226875111862</v>
      </c>
      <c r="BN26" s="68"/>
      <c r="BP26" s="31" t="s">
        <v>286</v>
      </c>
      <c r="BQ26" s="33">
        <f>BQ25-BQ24</f>
        <v>3.2239475659794983</v>
      </c>
      <c r="BS26" s="76" t="s">
        <v>322</v>
      </c>
      <c r="BT26" s="78">
        <f>_xlfn.MINIFS($AY$3:$AY$167, $F$3:$F$167, "SUP")</f>
        <v>0.39130434782608697</v>
      </c>
    </row>
    <row r="27" spans="1:75" x14ac:dyDescent="0.25">
      <c r="A27" s="3" t="s">
        <v>130</v>
      </c>
      <c r="B27" s="4" t="s">
        <v>256</v>
      </c>
      <c r="C27" s="4" t="s">
        <v>251</v>
      </c>
      <c r="D27" s="4" t="s">
        <v>30</v>
      </c>
      <c r="E27" s="4" t="s">
        <v>74</v>
      </c>
      <c r="F27" s="5" t="s">
        <v>32</v>
      </c>
      <c r="G27" s="12">
        <v>18</v>
      </c>
      <c r="H27" s="13">
        <v>0.67</v>
      </c>
      <c r="I27" s="13">
        <v>0.61</v>
      </c>
      <c r="J27" s="13">
        <v>89</v>
      </c>
      <c r="K27" s="13">
        <v>42</v>
      </c>
      <c r="L27" s="13">
        <v>101</v>
      </c>
      <c r="M27" s="13">
        <v>4.5</v>
      </c>
      <c r="N27" s="13">
        <v>0.68</v>
      </c>
      <c r="O27" s="13">
        <v>0.32</v>
      </c>
      <c r="P27" s="13">
        <v>0.17</v>
      </c>
      <c r="Q27" s="13">
        <v>0.22</v>
      </c>
      <c r="R27" s="13">
        <v>59</v>
      </c>
      <c r="S27" s="13">
        <v>48</v>
      </c>
      <c r="T27" s="13">
        <v>-1.7</v>
      </c>
      <c r="U27" s="13">
        <v>9.1</v>
      </c>
      <c r="V27" s="13">
        <v>0.31</v>
      </c>
      <c r="W27" s="13">
        <v>588</v>
      </c>
      <c r="X27" s="13">
        <v>0.27</v>
      </c>
      <c r="Y27" s="13"/>
      <c r="Z27" s="13">
        <v>312</v>
      </c>
      <c r="AA27" s="13">
        <v>0.26</v>
      </c>
      <c r="AB27" s="13"/>
      <c r="AC27" s="13">
        <v>0.5</v>
      </c>
      <c r="AD27" s="14">
        <v>0.4</v>
      </c>
      <c r="AE27" s="25">
        <f>Q27/$BQ$5</f>
        <v>0.32835820895522388</v>
      </c>
      <c r="AF27" s="26">
        <f>(R27-$BQ$6)/$BQ$8</f>
        <v>0.59815546772068506</v>
      </c>
      <c r="AG27" s="25">
        <f>(S27-$BQ$9)/$BQ$11</f>
        <v>0.59487179487179487</v>
      </c>
      <c r="AH27" s="26">
        <v>0.34984520123839014</v>
      </c>
      <c r="AI27" s="26">
        <f>SUM(AE27:AH27)</f>
        <v>1.8712306727860941</v>
      </c>
      <c r="AJ27" s="26">
        <f>10*(AI27-$BQ$24)/$BQ$26</f>
        <v>5.0486983119238591</v>
      </c>
      <c r="AK27" s="27">
        <f>$BQ$31+AJ27*$BQ$32</f>
        <v>80.194793247695429</v>
      </c>
      <c r="AL27" s="37">
        <f>SUM(AC27:AD27)</f>
        <v>0.9</v>
      </c>
      <c r="AM27" s="38">
        <f>10*AL27/$BT$5</f>
        <v>4</v>
      </c>
      <c r="AN27" s="39">
        <f>$BT$6+AM27*$BT$7</f>
        <v>70</v>
      </c>
      <c r="AO27" s="49">
        <f>O27/$BW$5</f>
        <v>0.96969696969696972</v>
      </c>
      <c r="AP27" s="50">
        <f>X27/$BW$6</f>
        <v>0.87096774193548399</v>
      </c>
      <c r="AQ27" s="50">
        <f>AA27/$BW$7</f>
        <v>0.92857142857142849</v>
      </c>
      <c r="AR27" s="50">
        <f>N27/$BW$8</f>
        <v>0.86075949367088611</v>
      </c>
      <c r="AS27" s="50">
        <f>AL27</f>
        <v>0.9</v>
      </c>
      <c r="AT27" s="50">
        <f>SUM(AO27:AQ27)</f>
        <v>2.7692361402038821</v>
      </c>
      <c r="AU27" s="50">
        <f>10*(AT27-$BW$18)/$BW$20</f>
        <v>8.2707246376811554</v>
      </c>
      <c r="AV27" s="51">
        <f>$BW$24+AU27*$BW$25</f>
        <v>93.947536231884044</v>
      </c>
      <c r="AW27" s="72">
        <v>18</v>
      </c>
      <c r="AX27" s="72">
        <v>5</v>
      </c>
      <c r="AY27" s="74">
        <f>AX27/AW27</f>
        <v>0.27777777777777779</v>
      </c>
      <c r="AZ27" s="74">
        <f>10*(AY27-$BT$23)/$BT$25</f>
        <v>0</v>
      </c>
      <c r="BA27" s="72">
        <f>$BT$29+AZ27*$BT$30</f>
        <v>60</v>
      </c>
      <c r="BB27" s="64">
        <f>AK27*$BZ$6</f>
        <v>77.788949450264568</v>
      </c>
      <c r="BC27" s="60">
        <f>AN27*$BZ$6</f>
        <v>67.899999999999991</v>
      </c>
      <c r="BD27" s="60">
        <f>AV27*$BZ$6</f>
        <v>91.129110144927523</v>
      </c>
      <c r="BE27" s="65">
        <v>79</v>
      </c>
      <c r="BF27" s="65">
        <v>81</v>
      </c>
      <c r="BG27" s="60">
        <f>BA27*$BZ$6</f>
        <v>58.199999999999996</v>
      </c>
      <c r="BH27" s="60">
        <f>AVERAGE(BB27,BD27,BE27,BF27)</f>
        <v>82.229514898798016</v>
      </c>
      <c r="BI27" s="110">
        <f>10*(BH27-$BM$14)/$BM$16</f>
        <v>7.6537191324741247</v>
      </c>
      <c r="BJ27" s="80">
        <f>$BM$21+BI27*$BM$22</f>
        <v>84.441736096133553</v>
      </c>
      <c r="BL27" t="s">
        <v>35</v>
      </c>
      <c r="BM27" s="69" cm="1">
        <f t="array" ref="BM27">MEDIAN(IF(F:F="jg", BJ:BJ))</f>
        <v>72.138955092656914</v>
      </c>
      <c r="BN27" s="68"/>
      <c r="BP27" s="31" t="s">
        <v>322</v>
      </c>
      <c r="BQ27" s="33">
        <f>_xlfn.MINIFS($AI$3:$AI$167, $F$3:$F$167, "SUP")</f>
        <v>0.9281570259901446</v>
      </c>
      <c r="BS27" s="76" t="s">
        <v>277</v>
      </c>
      <c r="BT27" s="78">
        <f>_xlfn.MAXIFS($AY$3:$AY$167, $F$3:$F$167, "SUP")</f>
        <v>1.4814814814814814</v>
      </c>
    </row>
    <row r="28" spans="1:75" x14ac:dyDescent="0.25">
      <c r="A28" s="3" t="s">
        <v>223</v>
      </c>
      <c r="B28" s="4" t="s">
        <v>237</v>
      </c>
      <c r="C28" s="4" t="s">
        <v>235</v>
      </c>
      <c r="D28" s="4" t="s">
        <v>41</v>
      </c>
      <c r="E28" s="4" t="s">
        <v>105</v>
      </c>
      <c r="F28" s="5" t="s">
        <v>47</v>
      </c>
      <c r="G28" s="12">
        <v>27</v>
      </c>
      <c r="H28" s="13">
        <v>0.41</v>
      </c>
      <c r="I28" s="13">
        <v>0.56000000000000005</v>
      </c>
      <c r="J28" s="13">
        <v>19</v>
      </c>
      <c r="K28" s="13">
        <v>101</v>
      </c>
      <c r="L28" s="13">
        <v>235</v>
      </c>
      <c r="M28" s="13">
        <v>2.5</v>
      </c>
      <c r="N28" s="13">
        <v>0.72</v>
      </c>
      <c r="O28" s="13">
        <v>0.05</v>
      </c>
      <c r="P28" s="13">
        <v>0.23</v>
      </c>
      <c r="Q28" s="13">
        <v>0.19</v>
      </c>
      <c r="R28" s="13">
        <v>-256</v>
      </c>
      <c r="S28" s="13">
        <v>-271</v>
      </c>
      <c r="T28" s="13">
        <v>-4.0999999999999996</v>
      </c>
      <c r="U28" s="13">
        <v>1.1000000000000001</v>
      </c>
      <c r="V28" s="13">
        <v>0.03</v>
      </c>
      <c r="W28" s="13">
        <v>153</v>
      </c>
      <c r="X28" s="13">
        <v>0.08</v>
      </c>
      <c r="Y28" s="13"/>
      <c r="Z28" s="13">
        <v>96</v>
      </c>
      <c r="AA28" s="13">
        <v>0.09</v>
      </c>
      <c r="AB28" s="13"/>
      <c r="AC28" s="13">
        <v>1.46</v>
      </c>
      <c r="AD28" s="14">
        <v>0.42</v>
      </c>
      <c r="AE28" s="25">
        <f>Q28/$BQ$5</f>
        <v>0.28358208955223879</v>
      </c>
      <c r="AF28" s="26">
        <f>(R28-$BQ$6)/$BQ$8</f>
        <v>0.1831357048748353</v>
      </c>
      <c r="AG28" s="25">
        <f>(S28-$BQ$9)/$BQ$11</f>
        <v>0.1858974358974359</v>
      </c>
      <c r="AH28" s="26">
        <v>0.27554179566563469</v>
      </c>
      <c r="AI28" s="26">
        <f>SUM(AE28:AH28)</f>
        <v>0.9281570259901446</v>
      </c>
      <c r="AJ28" s="26">
        <f>10*(AI28-$BQ$27)/$BQ$29</f>
        <v>0</v>
      </c>
      <c r="AK28" s="27">
        <f>$BQ$31+AJ28*$BQ$32</f>
        <v>60</v>
      </c>
      <c r="AL28" s="37">
        <f>SUM(AC28:AD28)</f>
        <v>1.88</v>
      </c>
      <c r="AM28" s="38">
        <f>10*AL28/$BT$5</f>
        <v>8.3555555555555543</v>
      </c>
      <c r="AN28" s="39">
        <f>$BT$6+AM28*$BT$7</f>
        <v>91.777777777777771</v>
      </c>
      <c r="AO28" s="49">
        <f>O28/$BW$5</f>
        <v>0.15151515151515152</v>
      </c>
      <c r="AP28" s="50">
        <f>X28/$BW$6</f>
        <v>0.25806451612903225</v>
      </c>
      <c r="AQ28" s="50">
        <f>AA28/$BW$7</f>
        <v>0.3214285714285714</v>
      </c>
      <c r="AR28" s="50">
        <f>N28/$BW$8</f>
        <v>0.91139240506329111</v>
      </c>
      <c r="AS28" s="50">
        <f>AL28</f>
        <v>1.88</v>
      </c>
      <c r="AT28" s="50">
        <f>SUM(AR28:AS28)</f>
        <v>2.791392405063291</v>
      </c>
      <c r="AU28" s="50">
        <f>10*(AT28-$BW$21)/$BW$23</f>
        <v>5.7577565632458212</v>
      </c>
      <c r="AV28" s="51">
        <f>$BW$24+AU28*$BW$25</f>
        <v>85.152147971360378</v>
      </c>
      <c r="AW28" s="72">
        <v>27</v>
      </c>
      <c r="AX28" s="72">
        <v>35</v>
      </c>
      <c r="AY28" s="74">
        <f>AX28/AW28</f>
        <v>1.2962962962962963</v>
      </c>
      <c r="AZ28" s="74">
        <f>10*(AY28-$BT$26)/$BT$28</f>
        <v>8.3013293943870021</v>
      </c>
      <c r="BA28" s="72">
        <f>$BT$29+AZ28*$BT$30</f>
        <v>93.205317577548016</v>
      </c>
      <c r="BB28" s="64">
        <f>AK28*$BZ$7</f>
        <v>54</v>
      </c>
      <c r="BC28" s="60">
        <f>AN28*$BZ$7</f>
        <v>82.6</v>
      </c>
      <c r="BD28" s="60">
        <f>AV28*$BZ$7</f>
        <v>76.636933174224339</v>
      </c>
      <c r="BE28" s="65">
        <v>79</v>
      </c>
      <c r="BF28" s="65">
        <v>53</v>
      </c>
      <c r="BG28" s="60">
        <f>BA28*$BZ$7</f>
        <v>83.884785819793223</v>
      </c>
      <c r="BH28" s="60">
        <f>AVERAGE(BB28,BC28,BD28,BE28,BF28)</f>
        <v>69.047386634844855</v>
      </c>
      <c r="BI28" s="110">
        <f>10*(BH28-$BM$17)/$BM$19</f>
        <v>0.5814400607696113</v>
      </c>
      <c r="BJ28" s="80">
        <f>$BM$21+BI28*$BM$22</f>
        <v>52.616480273463253</v>
      </c>
      <c r="BL28" t="s">
        <v>56</v>
      </c>
      <c r="BM28" s="69" cm="1">
        <f t="array" ref="BM28">MEDIAN(IF(F:F="MID", BJ:BJ))</f>
        <v>74.996896093581512</v>
      </c>
      <c r="BN28" s="68"/>
      <c r="BP28" s="31" t="s">
        <v>277</v>
      </c>
      <c r="BQ28" s="33">
        <f>_xlfn.MAXIFS($AI$3:$AI$167, $F$3:$F$167, "SUP")</f>
        <v>2.8452034638203001</v>
      </c>
      <c r="BS28" s="76" t="s">
        <v>287</v>
      </c>
      <c r="BT28" s="78">
        <f t="shared" ref="BT28" si="3">BT27-BT26</f>
        <v>1.0901771336553945</v>
      </c>
    </row>
    <row r="29" spans="1:75" x14ac:dyDescent="0.25">
      <c r="A29" s="3" t="s">
        <v>54</v>
      </c>
      <c r="B29" s="4" t="s">
        <v>238</v>
      </c>
      <c r="C29" s="4" t="s">
        <v>265</v>
      </c>
      <c r="D29" s="4" t="s">
        <v>30</v>
      </c>
      <c r="E29" s="4" t="s">
        <v>55</v>
      </c>
      <c r="F29" s="5" t="s">
        <v>56</v>
      </c>
      <c r="G29" s="12">
        <v>43</v>
      </c>
      <c r="H29" s="13">
        <v>0.4</v>
      </c>
      <c r="I29" s="13">
        <v>0.6</v>
      </c>
      <c r="J29" s="13">
        <v>132</v>
      </c>
      <c r="K29" s="13">
        <v>81</v>
      </c>
      <c r="L29" s="13">
        <v>195</v>
      </c>
      <c r="M29" s="13">
        <v>4</v>
      </c>
      <c r="N29" s="13">
        <v>0.66</v>
      </c>
      <c r="O29" s="13">
        <v>0.27</v>
      </c>
      <c r="P29" s="13">
        <v>0.15</v>
      </c>
      <c r="Q29" s="13">
        <v>0.21</v>
      </c>
      <c r="R29" s="13">
        <v>247</v>
      </c>
      <c r="S29" s="13">
        <v>137</v>
      </c>
      <c r="T29" s="13">
        <v>9.3000000000000007</v>
      </c>
      <c r="U29" s="13">
        <v>9.5</v>
      </c>
      <c r="V29" s="13">
        <v>0.28999999999999998</v>
      </c>
      <c r="W29" s="13">
        <v>491</v>
      </c>
      <c r="X29" s="13">
        <v>0.26</v>
      </c>
      <c r="Y29" s="13">
        <v>0.3</v>
      </c>
      <c r="Z29" s="13">
        <v>285</v>
      </c>
      <c r="AA29" s="13">
        <v>0.26</v>
      </c>
      <c r="AB29" s="13">
        <v>0</v>
      </c>
      <c r="AC29" s="13">
        <v>0.41</v>
      </c>
      <c r="AD29" s="14">
        <v>0.37</v>
      </c>
      <c r="AE29" s="25">
        <f>Q29/$BQ$5</f>
        <v>0.31343283582089548</v>
      </c>
      <c r="AF29" s="26">
        <f>(R29-$BQ$6)/$BQ$8</f>
        <v>0.8458498023715415</v>
      </c>
      <c r="AG29" s="25">
        <f>(S29-$BQ$9)/$BQ$11</f>
        <v>0.70897435897435901</v>
      </c>
      <c r="AH29" s="26">
        <v>0.69040247678018585</v>
      </c>
      <c r="AI29" s="26">
        <f>SUM(AE29:AH29)</f>
        <v>2.5586594739469817</v>
      </c>
      <c r="AJ29" s="26">
        <f>10*(AI29-$BQ$21)/$BQ$23</f>
        <v>10</v>
      </c>
      <c r="AK29" s="27">
        <f>$BQ$31+AJ29*$BQ$32</f>
        <v>100</v>
      </c>
      <c r="AL29" s="37">
        <f>SUM(AC29:AD29)</f>
        <v>0.78</v>
      </c>
      <c r="AM29" s="38">
        <f>10*AL29/$BT$5</f>
        <v>3.4666666666666668</v>
      </c>
      <c r="AN29" s="39">
        <f>$BT$6+AM29*$BT$7</f>
        <v>67.333333333333343</v>
      </c>
      <c r="AO29" s="49">
        <f>O29/$BW$5</f>
        <v>0.81818181818181823</v>
      </c>
      <c r="AP29" s="50">
        <f>X29/$BW$6</f>
        <v>0.83870967741935487</v>
      </c>
      <c r="AQ29" s="50">
        <f>AA29/$BW$7</f>
        <v>0.92857142857142849</v>
      </c>
      <c r="AR29" s="50">
        <f>N29/$BW$8</f>
        <v>0.83544303797468356</v>
      </c>
      <c r="AS29" s="50">
        <f>AL29</f>
        <v>0.78</v>
      </c>
      <c r="AT29" s="50">
        <f>SUM(AO29:AQ29)</f>
        <v>2.5854629241726017</v>
      </c>
      <c r="AU29" s="50">
        <f>10*(AT29-$BW$15)/$BW$17</f>
        <v>7.9262779110537025</v>
      </c>
      <c r="AV29" s="51">
        <f>$BW$24+AU29*$BW$25</f>
        <v>92.741972688687952</v>
      </c>
      <c r="AW29" s="72">
        <v>43</v>
      </c>
      <c r="AX29" s="72">
        <v>87</v>
      </c>
      <c r="AY29" s="74">
        <f>AX29/AW29</f>
        <v>2.0232558139534884</v>
      </c>
      <c r="AZ29" s="74">
        <f>10*(AY29-$BT$20)/$BT$22</f>
        <v>5.2241321199865185</v>
      </c>
      <c r="BA29" s="72">
        <f>$BT$29+AZ29*$BT$30</f>
        <v>80.89652847994607</v>
      </c>
      <c r="BB29" s="63">
        <f>AK29*$BZ$5</f>
        <v>99</v>
      </c>
      <c r="BC29" s="60">
        <f>AN29*$BZ$5</f>
        <v>66.660000000000011</v>
      </c>
      <c r="BD29" s="60">
        <f>AV29*$BZ$5</f>
        <v>91.81455296180107</v>
      </c>
      <c r="BE29" s="65">
        <v>99</v>
      </c>
      <c r="BF29" s="65">
        <v>86</v>
      </c>
      <c r="BG29" s="60">
        <f>BA29*$BZ$5</f>
        <v>80.087563195146615</v>
      </c>
      <c r="BH29" s="60">
        <f>AVERAGE(BB29,BD29,BE29,BF29)</f>
        <v>93.95363824045026</v>
      </c>
      <c r="BI29" s="110">
        <f>10*(BH29-$BM$11)/$BM$13</f>
        <v>12.395632934005841</v>
      </c>
      <c r="BJ29" s="80">
        <v>96</v>
      </c>
      <c r="BL29" t="s">
        <v>32</v>
      </c>
      <c r="BM29" s="69" cm="1">
        <f t="array" ref="BM29">MEDIAN(IF(F:F="ADC", BJ:BJ))</f>
        <v>74.712891581528567</v>
      </c>
      <c r="BN29" s="68"/>
      <c r="BP29" s="31" t="s">
        <v>287</v>
      </c>
      <c r="BQ29" s="33">
        <f>BQ28-BQ27</f>
        <v>1.9170464378301555</v>
      </c>
      <c r="BS29" s="76" t="s">
        <v>268</v>
      </c>
      <c r="BT29" s="77">
        <v>60</v>
      </c>
    </row>
    <row r="30" spans="1:75" x14ac:dyDescent="0.25">
      <c r="A30" s="3" t="s">
        <v>112</v>
      </c>
      <c r="B30" s="4" t="s">
        <v>238</v>
      </c>
      <c r="C30" s="4" t="s">
        <v>265</v>
      </c>
      <c r="D30" s="4" t="s">
        <v>30</v>
      </c>
      <c r="E30" s="4" t="s">
        <v>98</v>
      </c>
      <c r="F30" s="5" t="s">
        <v>35</v>
      </c>
      <c r="G30" s="12">
        <v>43</v>
      </c>
      <c r="H30" s="13">
        <v>0.6</v>
      </c>
      <c r="I30" s="13">
        <v>0.6</v>
      </c>
      <c r="J30" s="13">
        <v>109</v>
      </c>
      <c r="K30" s="13">
        <v>84</v>
      </c>
      <c r="L30" s="13">
        <v>262</v>
      </c>
      <c r="M30" s="13">
        <v>4.4000000000000004</v>
      </c>
      <c r="N30" s="13">
        <v>0.64</v>
      </c>
      <c r="O30" s="13">
        <v>0.19</v>
      </c>
      <c r="P30" s="13">
        <v>0.19</v>
      </c>
      <c r="Q30" s="13">
        <v>0.44</v>
      </c>
      <c r="R30" s="13">
        <v>-19</v>
      </c>
      <c r="S30" s="13">
        <v>-25</v>
      </c>
      <c r="T30" s="13">
        <v>-3.2</v>
      </c>
      <c r="U30" s="13">
        <v>5.6</v>
      </c>
      <c r="V30" s="13">
        <v>0.16</v>
      </c>
      <c r="W30" s="13">
        <v>272</v>
      </c>
      <c r="X30" s="13">
        <v>0.15</v>
      </c>
      <c r="Y30" s="13">
        <v>0.14000000000000001</v>
      </c>
      <c r="Z30" s="13">
        <v>199</v>
      </c>
      <c r="AA30" s="13">
        <v>0.18</v>
      </c>
      <c r="AB30" s="13">
        <v>2</v>
      </c>
      <c r="AC30" s="13">
        <v>0.55000000000000004</v>
      </c>
      <c r="AD30" s="14">
        <v>0.48</v>
      </c>
      <c r="AE30" s="25">
        <f>Q30/$BQ$5</f>
        <v>0.65671641791044777</v>
      </c>
      <c r="AF30" s="26">
        <f>(R30-$BQ$6)/$BQ$8</f>
        <v>0.49538866930171277</v>
      </c>
      <c r="AG30" s="25">
        <f>(S30-$BQ$9)/$BQ$11</f>
        <v>0.50128205128205128</v>
      </c>
      <c r="AH30" s="26">
        <v>0.30340557275541802</v>
      </c>
      <c r="AI30" s="26">
        <f>SUM(AE30:AH30)</f>
        <v>1.9567927112496299</v>
      </c>
      <c r="AJ30" s="26">
        <f>10*(AI30-$BQ$18)/$BQ$20</f>
        <v>4.7026065762887663</v>
      </c>
      <c r="AK30" s="27">
        <f>$BQ$31+AJ30*$BQ$32</f>
        <v>78.810426305155062</v>
      </c>
      <c r="AL30" s="37">
        <f>SUM(AC30:AD30)</f>
        <v>1.03</v>
      </c>
      <c r="AM30" s="38">
        <f>10*AL30/$BT$5</f>
        <v>4.5777777777777784</v>
      </c>
      <c r="AN30" s="39">
        <f>$BT$6+AM30*$BT$7</f>
        <v>72.888888888888886</v>
      </c>
      <c r="AO30" s="49">
        <f>O30/$BW$5</f>
        <v>0.57575757575757569</v>
      </c>
      <c r="AP30" s="50">
        <f>X30/$BW$6</f>
        <v>0.48387096774193544</v>
      </c>
      <c r="AQ30" s="50">
        <f>AA30/$BW$7</f>
        <v>0.64285714285714279</v>
      </c>
      <c r="AR30" s="50">
        <f>N30/$BW$8</f>
        <v>0.810126582278481</v>
      </c>
      <c r="AS30" s="50">
        <f>AL30</f>
        <v>1.03</v>
      </c>
      <c r="AT30" s="50">
        <f>SUM(AO30:AQ30)</f>
        <v>1.702485686356654</v>
      </c>
      <c r="AU30" s="50">
        <f>10*(AT30-$BW$12)/$BW$14</f>
        <v>2.4779284250354698</v>
      </c>
      <c r="AV30" s="51">
        <f>$BW$24+AU30*$BW$25</f>
        <v>73.672749487624145</v>
      </c>
      <c r="AW30" s="72">
        <v>43</v>
      </c>
      <c r="AX30" s="72">
        <v>46</v>
      </c>
      <c r="AY30" s="74">
        <f>AX30/AW30</f>
        <v>1.069767441860465</v>
      </c>
      <c r="AZ30" s="74">
        <f>10*(AY30-$BT$17)/$BT$19</f>
        <v>2.8443649373881925</v>
      </c>
      <c r="BA30" s="72">
        <f>$BT$29+AZ30*$BT$30</f>
        <v>71.37745974955277</v>
      </c>
      <c r="BB30" s="63">
        <f>AK30*$BZ$5</f>
        <v>78.022322042103511</v>
      </c>
      <c r="BC30" s="60">
        <f>AN30*$BZ$5</f>
        <v>72.16</v>
      </c>
      <c r="BD30" s="60">
        <f>AV30*$BZ$5</f>
        <v>72.936021992747897</v>
      </c>
      <c r="BE30" s="65">
        <v>77</v>
      </c>
      <c r="BF30" s="65">
        <v>90</v>
      </c>
      <c r="BG30" s="60">
        <f>BA30*$BZ$5</f>
        <v>70.663685152057241</v>
      </c>
      <c r="BH30" s="60">
        <f>AVERAGE(BB30,BD30,BE30,BF30)</f>
        <v>79.489586008712848</v>
      </c>
      <c r="BI30" s="110">
        <f>10*(BH30-$BM$8)/$BM$10</f>
        <v>5.6978434311186374</v>
      </c>
      <c r="BJ30" s="80">
        <f>$BM$21+BI30*$BM$22</f>
        <v>75.640295440033867</v>
      </c>
      <c r="BL30" t="s">
        <v>47</v>
      </c>
      <c r="BM30" s="69" cm="1">
        <f t="array" ref="BM30">MEDIAN(IF(F:F="SUP", BJ:BJ))</f>
        <v>75.379342900076949</v>
      </c>
      <c r="BN30" s="68"/>
      <c r="BP30" s="58" t="s">
        <v>267</v>
      </c>
      <c r="BQ30" s="33">
        <f>MAX($AI$3:$AI$167)</f>
        <v>3.4675043753564196</v>
      </c>
      <c r="BS30" s="76" t="s">
        <v>269</v>
      </c>
      <c r="BT30" s="77">
        <f>(100-BT29)/10</f>
        <v>4</v>
      </c>
    </row>
    <row r="31" spans="1:75" x14ac:dyDescent="0.25">
      <c r="A31" s="3" t="s">
        <v>124</v>
      </c>
      <c r="B31" s="4" t="s">
        <v>239</v>
      </c>
      <c r="C31" s="4" t="s">
        <v>235</v>
      </c>
      <c r="D31" s="4" t="s">
        <v>30</v>
      </c>
      <c r="E31" s="4" t="s">
        <v>46</v>
      </c>
      <c r="F31" s="5" t="s">
        <v>35</v>
      </c>
      <c r="G31" s="12">
        <v>26</v>
      </c>
      <c r="H31" s="13">
        <v>0.69</v>
      </c>
      <c r="I31" s="13">
        <v>0.38</v>
      </c>
      <c r="J31" s="13">
        <v>97</v>
      </c>
      <c r="K31" s="13">
        <v>48</v>
      </c>
      <c r="L31" s="13">
        <v>151</v>
      </c>
      <c r="M31" s="13">
        <v>5.2</v>
      </c>
      <c r="N31" s="13">
        <v>0.72</v>
      </c>
      <c r="O31" s="13">
        <v>0.28000000000000003</v>
      </c>
      <c r="P31" s="13">
        <v>0.19</v>
      </c>
      <c r="Q31" s="13">
        <v>0.35</v>
      </c>
      <c r="R31" s="13">
        <v>39</v>
      </c>
      <c r="S31" s="13">
        <v>-30</v>
      </c>
      <c r="T31" s="13">
        <v>0.2</v>
      </c>
      <c r="U31" s="13">
        <v>6.4</v>
      </c>
      <c r="V31" s="13">
        <v>0.18</v>
      </c>
      <c r="W31" s="13">
        <v>319</v>
      </c>
      <c r="X31" s="13">
        <v>0.16</v>
      </c>
      <c r="Y31" s="13"/>
      <c r="Z31" s="13">
        <v>241</v>
      </c>
      <c r="AA31" s="13">
        <v>0.2</v>
      </c>
      <c r="AB31" s="13"/>
      <c r="AC31" s="13">
        <v>0.38</v>
      </c>
      <c r="AD31" s="14">
        <v>0.3</v>
      </c>
      <c r="AE31" s="25">
        <f>Q31/$BQ$5</f>
        <v>0.52238805970149249</v>
      </c>
      <c r="AF31" s="26">
        <f>(R31-$BQ$6)/$BQ$8</f>
        <v>0.57180500658761524</v>
      </c>
      <c r="AG31" s="25">
        <f>(S31-$BQ$9)/$BQ$11</f>
        <v>0.49487179487179489</v>
      </c>
      <c r="AH31" s="26">
        <v>0.4086687306501548</v>
      </c>
      <c r="AI31" s="26">
        <f>SUM(AE31:AH31)</f>
        <v>1.9977335918110575</v>
      </c>
      <c r="AJ31" s="26">
        <f>10*(AI31-$BQ$18)/$BQ$20</f>
        <v>4.8834823867210044</v>
      </c>
      <c r="AK31" s="27">
        <f>$BQ$31+AJ31*$BQ$32</f>
        <v>79.533929546884025</v>
      </c>
      <c r="AL31" s="37">
        <f>SUM(AC31:AD31)</f>
        <v>0.67999999999999994</v>
      </c>
      <c r="AM31" s="38">
        <f>10*AL31/$BT$5</f>
        <v>3.0222222222222217</v>
      </c>
      <c r="AN31" s="39">
        <f>$BT$6+AM31*$BT$7</f>
        <v>65.111111111111114</v>
      </c>
      <c r="AO31" s="49">
        <f>O31/$BW$5</f>
        <v>0.84848484848484851</v>
      </c>
      <c r="AP31" s="50">
        <f>X31/$BW$6</f>
        <v>0.5161290322580645</v>
      </c>
      <c r="AQ31" s="50">
        <f>AA31/$BW$7</f>
        <v>0.7142857142857143</v>
      </c>
      <c r="AR31" s="50">
        <f>N31/$BW$8</f>
        <v>0.91139240506329111</v>
      </c>
      <c r="AS31" s="50">
        <f>AL31</f>
        <v>0.67999999999999994</v>
      </c>
      <c r="AT31" s="50">
        <f>SUM(AO31:AQ31)</f>
        <v>2.0788995950286275</v>
      </c>
      <c r="AU31" s="50">
        <f>10*(AT31-$BW$12)/$BW$14</f>
        <v>6.7274948762415292</v>
      </c>
      <c r="AV31" s="51">
        <f>$BW$24+AU31*$BW$25</f>
        <v>88.546232066845349</v>
      </c>
      <c r="AW31" s="72">
        <v>26</v>
      </c>
      <c r="AX31" s="72">
        <v>46</v>
      </c>
      <c r="AY31" s="74">
        <f>AX31/AW31</f>
        <v>1.7692307692307692</v>
      </c>
      <c r="AZ31" s="74">
        <f>10*(AY31-$BT$17)/$BT$19</f>
        <v>8.2248520710059161</v>
      </c>
      <c r="BA31" s="72">
        <f>$BT$29+AZ31*$BT$30</f>
        <v>92.899408284023664</v>
      </c>
      <c r="BB31" s="64">
        <f>AK31*$BZ$7</f>
        <v>71.580536592195628</v>
      </c>
      <c r="BC31" s="60">
        <f>AN31*$BZ$7</f>
        <v>58.6</v>
      </c>
      <c r="BD31" s="60">
        <f>AV31*$BZ$7</f>
        <v>79.691608860160812</v>
      </c>
      <c r="BE31" s="65">
        <v>77</v>
      </c>
      <c r="BF31" s="65">
        <v>86</v>
      </c>
      <c r="BG31" s="60">
        <f>BA31*$BZ$7</f>
        <v>83.609467455621299</v>
      </c>
      <c r="BH31" s="60">
        <f>AVERAGE(BB31,BD31,BE31,BF31)</f>
        <v>78.568036363089107</v>
      </c>
      <c r="BI31" s="110">
        <f>10*(BH31-$BM$8)/$BM$10</f>
        <v>5.2047237679220082</v>
      </c>
      <c r="BJ31" s="80">
        <f>$BM$21+BI31*$BM$22</f>
        <v>73.421256955649028</v>
      </c>
      <c r="BN31" s="68"/>
      <c r="BP31" s="31" t="s">
        <v>268</v>
      </c>
      <c r="BQ31" s="32">
        <v>60</v>
      </c>
    </row>
    <row r="32" spans="1:75" x14ac:dyDescent="0.25">
      <c r="A32" s="3" t="s">
        <v>139</v>
      </c>
      <c r="B32" s="4" t="s">
        <v>238</v>
      </c>
      <c r="C32" s="4" t="s">
        <v>235</v>
      </c>
      <c r="D32" s="4" t="s">
        <v>30</v>
      </c>
      <c r="E32" s="4" t="s">
        <v>37</v>
      </c>
      <c r="F32" s="5" t="s">
        <v>47</v>
      </c>
      <c r="G32" s="12">
        <v>27</v>
      </c>
      <c r="H32" s="13">
        <v>0.56000000000000005</v>
      </c>
      <c r="I32" s="13">
        <v>0.37</v>
      </c>
      <c r="J32" s="13">
        <v>23</v>
      </c>
      <c r="K32" s="13">
        <v>53</v>
      </c>
      <c r="L32" s="13">
        <v>230</v>
      </c>
      <c r="M32" s="13">
        <v>4.8</v>
      </c>
      <c r="N32" s="13">
        <v>0.7</v>
      </c>
      <c r="O32" s="13">
        <v>0.06</v>
      </c>
      <c r="P32" s="13">
        <v>0.17</v>
      </c>
      <c r="Q32" s="13">
        <v>0.19</v>
      </c>
      <c r="R32" s="13">
        <v>118</v>
      </c>
      <c r="S32" s="13">
        <v>29</v>
      </c>
      <c r="T32" s="13">
        <v>-0.7</v>
      </c>
      <c r="U32" s="13">
        <v>1.2</v>
      </c>
      <c r="V32" s="13">
        <v>0.03</v>
      </c>
      <c r="W32" s="13">
        <v>135</v>
      </c>
      <c r="X32" s="13">
        <v>7.0000000000000007E-2</v>
      </c>
      <c r="Y32" s="13"/>
      <c r="Z32" s="13">
        <v>103</v>
      </c>
      <c r="AA32" s="13">
        <v>0.09</v>
      </c>
      <c r="AB32" s="13"/>
      <c r="AC32" s="13">
        <v>1.35</v>
      </c>
      <c r="AD32" s="14">
        <v>0.47</v>
      </c>
      <c r="AE32" s="25">
        <f>Q32/$BQ$5</f>
        <v>0.28358208955223879</v>
      </c>
      <c r="AF32" s="26">
        <f>(R32-$BQ$6)/$BQ$8</f>
        <v>0.67588932806324109</v>
      </c>
      <c r="AG32" s="25">
        <f>(S32-$BQ$9)/$BQ$11</f>
        <v>0.57051282051282048</v>
      </c>
      <c r="AH32" s="26">
        <v>0.38080495356037158</v>
      </c>
      <c r="AI32" s="26">
        <f>SUM(AE32:AH32)</f>
        <v>1.9107891916886719</v>
      </c>
      <c r="AJ32" s="26">
        <f>10*(AI32-$BQ$27)/$BQ$29</f>
        <v>5.1257608908563412</v>
      </c>
      <c r="AK32" s="27">
        <f>$BQ$31+AJ32*$BQ$32</f>
        <v>80.503043563425365</v>
      </c>
      <c r="AL32" s="37">
        <f>SUM(AC32:AD32)</f>
        <v>1.82</v>
      </c>
      <c r="AM32" s="38">
        <f>10*AL32/$BT$5</f>
        <v>8.0888888888888886</v>
      </c>
      <c r="AN32" s="39">
        <f>$BT$6+AM32*$BT$7</f>
        <v>90.444444444444443</v>
      </c>
      <c r="AO32" s="49">
        <f>O32/$BW$5</f>
        <v>0.1818181818181818</v>
      </c>
      <c r="AP32" s="50">
        <f>X32/$BW$6</f>
        <v>0.22580645161290325</v>
      </c>
      <c r="AQ32" s="50">
        <f>AA32/$BW$7</f>
        <v>0.3214285714285714</v>
      </c>
      <c r="AR32" s="50">
        <f>N32/$BW$8</f>
        <v>0.88607594936708856</v>
      </c>
      <c r="AS32" s="50">
        <f>AL32</f>
        <v>1.82</v>
      </c>
      <c r="AT32" s="50">
        <f>SUM(AR32:AS32)</f>
        <v>2.7060759493670887</v>
      </c>
      <c r="AU32" s="50">
        <f>10*(AT32-$BW$21)/$BW$23</f>
        <v>4.7523866348448696</v>
      </c>
      <c r="AV32" s="51">
        <f>$BW$24+AU32*$BW$25</f>
        <v>81.633353221957037</v>
      </c>
      <c r="AW32" s="72">
        <v>27</v>
      </c>
      <c r="AX32" s="72">
        <v>26</v>
      </c>
      <c r="AY32" s="74">
        <f>AX32/AW32</f>
        <v>0.96296296296296291</v>
      </c>
      <c r="AZ32" s="74">
        <f>10*(AY32-$BT$26)/$BT$28</f>
        <v>5.2437223042836028</v>
      </c>
      <c r="BA32" s="72">
        <f>$BT$29+AZ32*$BT$30</f>
        <v>80.974889217134404</v>
      </c>
      <c r="BB32" s="64">
        <f>AK32*$BZ$7</f>
        <v>72.452739207082828</v>
      </c>
      <c r="BC32" s="60">
        <f>AN32*$BZ$7</f>
        <v>81.400000000000006</v>
      </c>
      <c r="BD32" s="60">
        <f>AV32*$BZ$7</f>
        <v>73.470017899761331</v>
      </c>
      <c r="BE32" s="65">
        <v>87</v>
      </c>
      <c r="BF32" s="65">
        <v>91</v>
      </c>
      <c r="BG32" s="60">
        <f>BA32*$BZ$7</f>
        <v>72.877400295420969</v>
      </c>
      <c r="BH32" s="60">
        <f>AVERAGE(BB32,BC32,BD32,BE32,BF32)</f>
        <v>81.064551421368833</v>
      </c>
      <c r="BI32" s="110">
        <f>10*(BH32-$BM$17)/$BM$19</f>
        <v>5.6398539777948784</v>
      </c>
      <c r="BJ32" s="80">
        <f>$BM$21+BI32*$BM$22</f>
        <v>75.379342900076949</v>
      </c>
      <c r="BN32" s="68"/>
      <c r="BP32" s="31" t="s">
        <v>269</v>
      </c>
      <c r="BQ32" s="32">
        <v>4</v>
      </c>
    </row>
    <row r="33" spans="1:66" x14ac:dyDescent="0.25">
      <c r="A33" s="3" t="s">
        <v>162</v>
      </c>
      <c r="B33" s="4" t="s">
        <v>238</v>
      </c>
      <c r="C33" s="4" t="s">
        <v>265</v>
      </c>
      <c r="D33" s="4" t="s">
        <v>30</v>
      </c>
      <c r="E33" s="4" t="s">
        <v>103</v>
      </c>
      <c r="F33" s="5" t="s">
        <v>35</v>
      </c>
      <c r="G33" s="12">
        <v>47</v>
      </c>
      <c r="H33" s="13">
        <v>0.55000000000000004</v>
      </c>
      <c r="I33" s="13">
        <v>0.66</v>
      </c>
      <c r="J33" s="13">
        <v>94</v>
      </c>
      <c r="K33" s="13">
        <v>118</v>
      </c>
      <c r="L33" s="13">
        <v>290</v>
      </c>
      <c r="M33" s="13">
        <v>3.3</v>
      </c>
      <c r="N33" s="13">
        <v>0.75</v>
      </c>
      <c r="O33" s="13">
        <v>0.18</v>
      </c>
      <c r="P33" s="13">
        <v>0.21</v>
      </c>
      <c r="Q33" s="13">
        <v>0.34</v>
      </c>
      <c r="R33" s="13">
        <v>-92</v>
      </c>
      <c r="S33" s="13">
        <v>-74</v>
      </c>
      <c r="T33" s="13">
        <v>-1.8</v>
      </c>
      <c r="U33" s="13">
        <v>5.5</v>
      </c>
      <c r="V33" s="13">
        <v>0.14000000000000001</v>
      </c>
      <c r="W33" s="13">
        <v>327</v>
      </c>
      <c r="X33" s="13">
        <v>0.18</v>
      </c>
      <c r="Y33" s="13">
        <v>0.19</v>
      </c>
      <c r="Z33" s="13">
        <v>193</v>
      </c>
      <c r="AA33" s="13">
        <v>0.17</v>
      </c>
      <c r="AB33" s="13">
        <v>0</v>
      </c>
      <c r="AC33" s="13">
        <v>0.37</v>
      </c>
      <c r="AD33" s="14">
        <v>0.4</v>
      </c>
      <c r="AE33" s="25">
        <f>Q33/$BQ$5</f>
        <v>0.5074626865671642</v>
      </c>
      <c r="AF33" s="26">
        <f>(R33-$BQ$6)/$BQ$8</f>
        <v>0.39920948616600793</v>
      </c>
      <c r="AG33" s="25">
        <f>(S33-$BQ$9)/$BQ$11</f>
        <v>0.43846153846153846</v>
      </c>
      <c r="AH33" s="26">
        <v>0.34674922600619196</v>
      </c>
      <c r="AI33" s="26">
        <f>SUM(AE33:AH33)</f>
        <v>1.6918829372009025</v>
      </c>
      <c r="AJ33" s="26">
        <f>10*(AI33-$BQ$18)/$BQ$20</f>
        <v>3.5322416643618708</v>
      </c>
      <c r="AK33" s="27">
        <f>$BQ$31+AJ33*$BQ$32</f>
        <v>74.128966657447478</v>
      </c>
      <c r="AL33" s="37">
        <f>SUM(AC33:AD33)</f>
        <v>0.77</v>
      </c>
      <c r="AM33" s="38">
        <f>10*AL33/$BT$5</f>
        <v>3.4222222222222225</v>
      </c>
      <c r="AN33" s="39">
        <f>$BT$6+AM33*$BT$7</f>
        <v>67.111111111111114</v>
      </c>
      <c r="AO33" s="49">
        <f>O33/$BW$5</f>
        <v>0.54545454545454541</v>
      </c>
      <c r="AP33" s="50">
        <f>X33/$BW$6</f>
        <v>0.58064516129032251</v>
      </c>
      <c r="AQ33" s="50">
        <f>AA33/$BW$7</f>
        <v>0.6071428571428571</v>
      </c>
      <c r="AR33" s="50">
        <f>N33/$BW$8</f>
        <v>0.94936708860759489</v>
      </c>
      <c r="AS33" s="50">
        <f>AL33</f>
        <v>0.77</v>
      </c>
      <c r="AT33" s="50">
        <f>SUM(AO33:AQ33)</f>
        <v>1.7332425638877251</v>
      </c>
      <c r="AU33" s="50">
        <f>10*(AT33-$BW$12)/$BW$14</f>
        <v>2.8251615954595599</v>
      </c>
      <c r="AV33" s="51">
        <f>$BW$24+AU33*$BW$25</f>
        <v>74.88806558410846</v>
      </c>
      <c r="AW33" s="72">
        <v>47</v>
      </c>
      <c r="AX33" s="72">
        <v>44</v>
      </c>
      <c r="AY33" s="74">
        <f>AX33/AW33</f>
        <v>0.93617021276595747</v>
      </c>
      <c r="AZ33" s="74">
        <f>10*(AY33-$BT$17)/$BT$19</f>
        <v>1.8166939443535193</v>
      </c>
      <c r="BA33" s="72">
        <f>$BT$29+AZ33*$BT$30</f>
        <v>67.266775777414082</v>
      </c>
      <c r="BB33" s="63">
        <f>AK33*$BZ$5</f>
        <v>73.387676990873004</v>
      </c>
      <c r="BC33" s="60">
        <f>AN33*$BZ$5</f>
        <v>66.44</v>
      </c>
      <c r="BD33" s="60">
        <f>AV33*$BZ$5</f>
        <v>74.139184928267369</v>
      </c>
      <c r="BE33" s="65">
        <v>77</v>
      </c>
      <c r="BF33" s="65">
        <v>53</v>
      </c>
      <c r="BG33" s="60">
        <f>BA33*$BZ$5</f>
        <v>66.594108019639947</v>
      </c>
      <c r="BH33" s="60">
        <f>AVERAGE(BB33,BD33,BE33,BF33)</f>
        <v>69.3817154797851</v>
      </c>
      <c r="BI33" s="110">
        <f>10*(BH33-$BM$8)/$BM$10</f>
        <v>0.28913893589162842</v>
      </c>
      <c r="BJ33" s="80">
        <f>$BM$21+BI33*$BM$22</f>
        <v>51.301125211512328</v>
      </c>
      <c r="BL33" s="68"/>
      <c r="BM33" s="68"/>
      <c r="BN33" s="68"/>
    </row>
    <row r="34" spans="1:66" x14ac:dyDescent="0.25">
      <c r="A34" s="3" t="s">
        <v>132</v>
      </c>
      <c r="B34" s="4" t="s">
        <v>261</v>
      </c>
      <c r="C34" s="4" t="s">
        <v>251</v>
      </c>
      <c r="D34" s="4" t="s">
        <v>30</v>
      </c>
      <c r="E34" s="4" t="s">
        <v>34</v>
      </c>
      <c r="F34" s="5" t="s">
        <v>32</v>
      </c>
      <c r="G34" s="12">
        <v>18</v>
      </c>
      <c r="H34" s="13">
        <v>0.44</v>
      </c>
      <c r="I34" s="13">
        <v>0.5</v>
      </c>
      <c r="J34" s="13">
        <v>72</v>
      </c>
      <c r="K34" s="13">
        <v>24</v>
      </c>
      <c r="L34" s="13">
        <v>81</v>
      </c>
      <c r="M34" s="13">
        <v>6.4</v>
      </c>
      <c r="N34" s="13">
        <v>0.61</v>
      </c>
      <c r="O34" s="13">
        <v>0.28999999999999998</v>
      </c>
      <c r="P34" s="13">
        <v>0.1</v>
      </c>
      <c r="Q34" s="13">
        <v>0.17</v>
      </c>
      <c r="R34" s="13">
        <v>72</v>
      </c>
      <c r="S34" s="13">
        <v>29</v>
      </c>
      <c r="T34" s="13">
        <v>2.6</v>
      </c>
      <c r="U34" s="13">
        <v>10</v>
      </c>
      <c r="V34" s="13">
        <v>0.33</v>
      </c>
      <c r="W34" s="13">
        <v>545</v>
      </c>
      <c r="X34" s="13">
        <v>0.28000000000000003</v>
      </c>
      <c r="Y34" s="13"/>
      <c r="Z34" s="13">
        <v>317</v>
      </c>
      <c r="AA34" s="13">
        <v>0.27</v>
      </c>
      <c r="AB34" s="13"/>
      <c r="AC34" s="13">
        <v>0.53</v>
      </c>
      <c r="AD34" s="14">
        <v>0.36</v>
      </c>
      <c r="AE34" s="25">
        <f>Q34/$BQ$5</f>
        <v>0.2537313432835821</v>
      </c>
      <c r="AF34" s="26">
        <f>(R34-$BQ$6)/$BQ$8</f>
        <v>0.61528326745718054</v>
      </c>
      <c r="AG34" s="25">
        <f>(S34-$BQ$9)/$BQ$11</f>
        <v>0.57051282051282048</v>
      </c>
      <c r="AH34" s="26">
        <v>0.48297213622291024</v>
      </c>
      <c r="AI34" s="26">
        <f>SUM(AE34:AH34)</f>
        <v>1.9224995674764933</v>
      </c>
      <c r="AJ34" s="26">
        <f>10*(AI34-$BQ$24)/$BQ$26</f>
        <v>5.2077235244658091</v>
      </c>
      <c r="AK34" s="27">
        <f>$BQ$31+AJ34*$BQ$32</f>
        <v>80.830894097863236</v>
      </c>
      <c r="AL34" s="37">
        <f>SUM(AC34:AD34)</f>
        <v>0.89</v>
      </c>
      <c r="AM34" s="38">
        <f>10*AL34/$BT$5</f>
        <v>3.9555555555555557</v>
      </c>
      <c r="AN34" s="39">
        <f>$BT$6+AM34*$BT$7</f>
        <v>69.777777777777771</v>
      </c>
      <c r="AO34" s="49">
        <f>O34/$BW$5</f>
        <v>0.87878787878787867</v>
      </c>
      <c r="AP34" s="50">
        <f>X34/$BW$6</f>
        <v>0.90322580645161299</v>
      </c>
      <c r="AQ34" s="50">
        <f>AA34/$BW$7</f>
        <v>0.9642857142857143</v>
      </c>
      <c r="AR34" s="50">
        <f>N34/$BW$8</f>
        <v>0.77215189873417711</v>
      </c>
      <c r="AS34" s="50">
        <f>AL34</f>
        <v>0.89</v>
      </c>
      <c r="AT34" s="50">
        <f>SUM(AO34:AQ34)</f>
        <v>2.7462993995252059</v>
      </c>
      <c r="AU34" s="50">
        <f>10*(AT34-$BW$18)/$BW$20</f>
        <v>7.8898550724637628</v>
      </c>
      <c r="AV34" s="51">
        <f>$BW$24+AU34*$BW$25</f>
        <v>92.614492753623168</v>
      </c>
      <c r="AW34" s="72">
        <v>18</v>
      </c>
      <c r="AX34" s="72">
        <v>14</v>
      </c>
      <c r="AY34" s="74">
        <f>AX34/AW34</f>
        <v>0.77777777777777779</v>
      </c>
      <c r="AZ34" s="74">
        <f>10*(AY34-$BT$23)/$BT$25</f>
        <v>2.6594090202177294</v>
      </c>
      <c r="BA34" s="72">
        <f>$BT$29+AZ34*$BT$30</f>
        <v>70.637636080870919</v>
      </c>
      <c r="BB34" s="64">
        <f>AK34*$BZ$6</f>
        <v>78.405967274927335</v>
      </c>
      <c r="BC34" s="60">
        <f>AN34*$BZ$6</f>
        <v>67.684444444444438</v>
      </c>
      <c r="BD34" s="60">
        <f>AV34*$BZ$6</f>
        <v>89.836057971014469</v>
      </c>
      <c r="BE34" s="65">
        <v>77</v>
      </c>
      <c r="BF34" s="65">
        <v>65</v>
      </c>
      <c r="BG34" s="60">
        <f>BA34*$BZ$6</f>
        <v>68.518506998444792</v>
      </c>
      <c r="BH34" s="60">
        <f>AVERAGE(BB34,BD34,BE34,BF34)</f>
        <v>77.560506311485454</v>
      </c>
      <c r="BI34" s="110">
        <f>10*(BH34-$BM$14)/$BM$16</f>
        <v>5.4688115650970737</v>
      </c>
      <c r="BJ34" s="80">
        <f>$BM$21+BI34*$BM$22</f>
        <v>74.60965204293683</v>
      </c>
      <c r="BL34" s="68"/>
      <c r="BM34" s="68"/>
      <c r="BN34" s="68"/>
    </row>
    <row r="35" spans="1:66" x14ac:dyDescent="0.25">
      <c r="A35" s="3" t="s">
        <v>168</v>
      </c>
      <c r="B35" s="4" t="s">
        <v>238</v>
      </c>
      <c r="C35" s="4" t="s">
        <v>265</v>
      </c>
      <c r="D35" s="4" t="s">
        <v>30</v>
      </c>
      <c r="E35" s="4" t="s">
        <v>84</v>
      </c>
      <c r="F35" s="5" t="s">
        <v>35</v>
      </c>
      <c r="G35" s="12">
        <v>23</v>
      </c>
      <c r="H35" s="13">
        <v>0.52</v>
      </c>
      <c r="I35" s="13">
        <v>0.52</v>
      </c>
      <c r="J35" s="13">
        <v>55</v>
      </c>
      <c r="K35" s="13">
        <v>54</v>
      </c>
      <c r="L35" s="13">
        <v>143</v>
      </c>
      <c r="M35" s="13">
        <v>3.7</v>
      </c>
      <c r="N35" s="13">
        <v>0.69</v>
      </c>
      <c r="O35" s="13">
        <v>0.19</v>
      </c>
      <c r="P35" s="13">
        <v>0.22</v>
      </c>
      <c r="Q35" s="13">
        <v>0.48</v>
      </c>
      <c r="R35" s="13">
        <v>-89</v>
      </c>
      <c r="S35" s="13">
        <v>-129</v>
      </c>
      <c r="T35" s="13">
        <v>-3.7</v>
      </c>
      <c r="U35" s="13">
        <v>5.9</v>
      </c>
      <c r="V35" s="13">
        <v>0.16</v>
      </c>
      <c r="W35" s="13">
        <v>330</v>
      </c>
      <c r="X35" s="13">
        <v>0.18</v>
      </c>
      <c r="Y35" s="13"/>
      <c r="Z35" s="13">
        <v>205</v>
      </c>
      <c r="AA35" s="13">
        <v>0.18</v>
      </c>
      <c r="AB35" s="13"/>
      <c r="AC35" s="13">
        <v>0.67</v>
      </c>
      <c r="AD35" s="14">
        <v>0.44</v>
      </c>
      <c r="AE35" s="25">
        <f>Q35/$BQ$5</f>
        <v>0.71641791044776115</v>
      </c>
      <c r="AF35" s="26">
        <f>(R35-$BQ$6)/$BQ$8</f>
        <v>0.40316205533596838</v>
      </c>
      <c r="AG35" s="25">
        <f>(S35-$BQ$9)/$BQ$11</f>
        <v>0.36794871794871797</v>
      </c>
      <c r="AH35" s="26">
        <v>0.28792569659442729</v>
      </c>
      <c r="AI35" s="26">
        <f>SUM(AE35:AH35)</f>
        <v>1.7754543803268747</v>
      </c>
      <c r="AJ35" s="26">
        <f>10*(AI35-$BQ$18)/$BQ$20</f>
        <v>3.9014582590494684</v>
      </c>
      <c r="AK35" s="27">
        <f>$BQ$31+AJ35*$BQ$32</f>
        <v>75.605833036197879</v>
      </c>
      <c r="AL35" s="37">
        <f>SUM(AC35:AD35)</f>
        <v>1.1100000000000001</v>
      </c>
      <c r="AM35" s="38">
        <f>10*AL35/$BT$5</f>
        <v>4.9333333333333336</v>
      </c>
      <c r="AN35" s="39">
        <f>$BT$6+AM35*$BT$7</f>
        <v>74.666666666666671</v>
      </c>
      <c r="AO35" s="49">
        <f>O35/$BW$5</f>
        <v>0.57575757575757569</v>
      </c>
      <c r="AP35" s="50">
        <f>X35/$BW$6</f>
        <v>0.58064516129032251</v>
      </c>
      <c r="AQ35" s="50">
        <f>AA35/$BW$7</f>
        <v>0.64285714285714279</v>
      </c>
      <c r="AR35" s="50">
        <f>N35/$BW$8</f>
        <v>0.87341772151898722</v>
      </c>
      <c r="AS35" s="50">
        <f>AL35</f>
        <v>1.1100000000000001</v>
      </c>
      <c r="AT35" s="50">
        <f>SUM(AO35:AQ35)</f>
        <v>1.799259879905041</v>
      </c>
      <c r="AU35" s="50">
        <f>10*(AT35-$BW$12)/$BW$14</f>
        <v>3.5704713857795962</v>
      </c>
      <c r="AV35" s="51">
        <f>$BW$24+AU35*$BW$25</f>
        <v>77.496649850228579</v>
      </c>
      <c r="AW35" s="72">
        <v>23</v>
      </c>
      <c r="AX35" s="72">
        <v>19</v>
      </c>
      <c r="AY35" s="74">
        <f>AX35/AW35</f>
        <v>0.82608695652173914</v>
      </c>
      <c r="AZ35" s="74">
        <f>10*(AY35-$BT$17)/$BT$19</f>
        <v>0.96989966555183982</v>
      </c>
      <c r="BA35" s="72">
        <f>$BT$29+AZ35*$BT$30</f>
        <v>63.879598662207357</v>
      </c>
      <c r="BB35" s="63">
        <f>AK35*$BZ$5</f>
        <v>74.849774705835898</v>
      </c>
      <c r="BC35" s="60">
        <f>AN35*$BZ$5</f>
        <v>73.92</v>
      </c>
      <c r="BD35" s="60">
        <f>AV35*$BZ$5</f>
        <v>76.721683351726298</v>
      </c>
      <c r="BE35" s="65">
        <v>77</v>
      </c>
      <c r="BF35" s="65">
        <v>88</v>
      </c>
      <c r="BG35" s="60">
        <f>BA35*$BZ$5</f>
        <v>63.240802675585286</v>
      </c>
      <c r="BH35" s="60">
        <f>AVERAGE(BB35,BD35,BE35,BF35)</f>
        <v>79.142864514390553</v>
      </c>
      <c r="BI35" s="110">
        <f>10*(BH35-$BM$8)/$BM$10</f>
        <v>5.5123133434937657</v>
      </c>
      <c r="BJ35" s="80">
        <f>$BM$21+BI35*$BM$22</f>
        <v>74.805410045721942</v>
      </c>
      <c r="BL35" s="68"/>
      <c r="BM35" s="68"/>
      <c r="BN35" s="68"/>
    </row>
    <row r="36" spans="1:66" x14ac:dyDescent="0.25">
      <c r="A36" s="3" t="s">
        <v>217</v>
      </c>
      <c r="B36" s="4" t="s">
        <v>40</v>
      </c>
      <c r="C36" s="4" t="s">
        <v>235</v>
      </c>
      <c r="D36" s="4" t="s">
        <v>41</v>
      </c>
      <c r="E36" s="4" t="s">
        <v>51</v>
      </c>
      <c r="F36" s="5" t="s">
        <v>32</v>
      </c>
      <c r="G36" s="12">
        <v>27</v>
      </c>
      <c r="H36" s="13">
        <v>0.67</v>
      </c>
      <c r="I36" s="13">
        <v>0.48</v>
      </c>
      <c r="J36" s="13">
        <v>111</v>
      </c>
      <c r="K36" s="13">
        <v>56</v>
      </c>
      <c r="L36" s="13">
        <v>137</v>
      </c>
      <c r="M36" s="13">
        <v>4.4000000000000004</v>
      </c>
      <c r="N36" s="13">
        <v>0.63</v>
      </c>
      <c r="O36" s="13">
        <v>0.28000000000000003</v>
      </c>
      <c r="P36" s="13">
        <v>0.17</v>
      </c>
      <c r="Q36" s="13">
        <v>0.19</v>
      </c>
      <c r="R36" s="13">
        <v>-123</v>
      </c>
      <c r="S36" s="13">
        <v>-112</v>
      </c>
      <c r="T36" s="13">
        <v>-9.9</v>
      </c>
      <c r="U36" s="13">
        <v>9.1</v>
      </c>
      <c r="V36" s="13">
        <v>0.3</v>
      </c>
      <c r="W36" s="13">
        <v>556</v>
      </c>
      <c r="X36" s="13">
        <v>0.28000000000000003</v>
      </c>
      <c r="Y36" s="13"/>
      <c r="Z36" s="13">
        <v>307</v>
      </c>
      <c r="AA36" s="13">
        <v>0.26</v>
      </c>
      <c r="AB36" s="13"/>
      <c r="AC36" s="13">
        <v>0.63</v>
      </c>
      <c r="AD36" s="14">
        <v>0.42</v>
      </c>
      <c r="AE36" s="25">
        <f>Q36/$BQ$5</f>
        <v>0.28358208955223879</v>
      </c>
      <c r="AF36" s="26">
        <f>(R36-$BQ$6)/$BQ$8</f>
        <v>0.35836627140974969</v>
      </c>
      <c r="AG36" s="25">
        <f>(S36-$BQ$9)/$BQ$11</f>
        <v>0.38974358974358975</v>
      </c>
      <c r="AH36" s="26">
        <v>9.5975232198142413E-2</v>
      </c>
      <c r="AI36" s="26">
        <f>SUM(AE36:AH36)</f>
        <v>1.1276671829037206</v>
      </c>
      <c r="AJ36" s="26">
        <f>10*(AI36-$BQ$24)/$BQ$26</f>
        <v>2.7423224337030718</v>
      </c>
      <c r="AK36" s="27">
        <f>$BQ$31+AJ36*$BQ$32</f>
        <v>70.969289734812293</v>
      </c>
      <c r="AL36" s="37">
        <f>SUM(AC36:AD36)</f>
        <v>1.05</v>
      </c>
      <c r="AM36" s="38">
        <f>10*AL36/$BT$5</f>
        <v>4.666666666666667</v>
      </c>
      <c r="AN36" s="39">
        <f>$BT$6+AM36*$BT$7</f>
        <v>73.333333333333343</v>
      </c>
      <c r="AO36" s="49">
        <f>O36/$BW$5</f>
        <v>0.84848484848484851</v>
      </c>
      <c r="AP36" s="50">
        <f>X36/$BW$6</f>
        <v>0.90322580645161299</v>
      </c>
      <c r="AQ36" s="50">
        <f>AA36/$BW$7</f>
        <v>0.92857142857142849</v>
      </c>
      <c r="AR36" s="50">
        <f>N36/$BW$8</f>
        <v>0.79746835443037967</v>
      </c>
      <c r="AS36" s="50">
        <f>AL36</f>
        <v>1.05</v>
      </c>
      <c r="AT36" s="50">
        <f>SUM(AO36:AQ36)</f>
        <v>2.68028208350789</v>
      </c>
      <c r="AU36" s="50">
        <f>10*(AT36-$BW$18)/$BW$20</f>
        <v>6.7936231884057952</v>
      </c>
      <c r="AV36" s="51">
        <f>$BW$24+AU36*$BW$25</f>
        <v>88.777681159420283</v>
      </c>
      <c r="AW36" s="72">
        <v>27</v>
      </c>
      <c r="AX36" s="72">
        <v>30</v>
      </c>
      <c r="AY36" s="74">
        <f>AX36/AW36</f>
        <v>1.1111111111111112</v>
      </c>
      <c r="AZ36" s="74">
        <f>10*(AY36-$BT$23)/$BT$25</f>
        <v>4.4323483670295492</v>
      </c>
      <c r="BA36" s="72">
        <f>$BT$29+AZ36*$BT$30</f>
        <v>77.72939346811819</v>
      </c>
      <c r="BB36" s="64">
        <f>AK36*$BZ$7</f>
        <v>63.872360761331066</v>
      </c>
      <c r="BC36" s="60">
        <f>AN36*$BZ$7</f>
        <v>66.000000000000014</v>
      </c>
      <c r="BD36" s="60">
        <f>AV36*$BZ$7</f>
        <v>79.89991304347825</v>
      </c>
      <c r="BE36" s="65">
        <v>85</v>
      </c>
      <c r="BF36" s="65">
        <v>55</v>
      </c>
      <c r="BG36" s="60">
        <f>BA36*$BZ$7</f>
        <v>69.956454121306379</v>
      </c>
      <c r="BH36" s="60">
        <f>AVERAGE(BB36,BD36,BE36,BF36)</f>
        <v>70.943068451202322</v>
      </c>
      <c r="BI36" s="110">
        <f>10*(BH36-$BM$14)/$BM$16</f>
        <v>2.3721177408729908</v>
      </c>
      <c r="BJ36" s="80">
        <f>$BM$21+BI36*$BM$22</f>
        <v>60.67452983392846</v>
      </c>
      <c r="BL36" s="68"/>
      <c r="BM36" s="68"/>
      <c r="BN36" s="68"/>
    </row>
    <row r="37" spans="1:66" x14ac:dyDescent="0.25">
      <c r="A37" s="3" t="s">
        <v>95</v>
      </c>
      <c r="B37" s="4" t="s">
        <v>238</v>
      </c>
      <c r="C37" s="4" t="s">
        <v>265</v>
      </c>
      <c r="D37" s="4" t="s">
        <v>30</v>
      </c>
      <c r="E37" s="4" t="s">
        <v>55</v>
      </c>
      <c r="F37" s="5" t="s">
        <v>32</v>
      </c>
      <c r="G37" s="12">
        <v>43</v>
      </c>
      <c r="H37" s="13">
        <v>0.4</v>
      </c>
      <c r="I37" s="13">
        <v>0.65</v>
      </c>
      <c r="J37" s="13">
        <v>117</v>
      </c>
      <c r="K37" s="13">
        <v>101</v>
      </c>
      <c r="L37" s="13">
        <v>206</v>
      </c>
      <c r="M37" s="13">
        <v>3.2</v>
      </c>
      <c r="N37" s="13">
        <v>0.65</v>
      </c>
      <c r="O37" s="13">
        <v>0.24</v>
      </c>
      <c r="P37" s="13">
        <v>0.18</v>
      </c>
      <c r="Q37" s="13">
        <v>0.23</v>
      </c>
      <c r="R37" s="13">
        <v>45</v>
      </c>
      <c r="S37" s="13">
        <v>121</v>
      </c>
      <c r="T37" s="13">
        <v>3.3</v>
      </c>
      <c r="U37" s="13">
        <v>9.3000000000000007</v>
      </c>
      <c r="V37" s="13">
        <v>0.3</v>
      </c>
      <c r="W37" s="13">
        <v>552</v>
      </c>
      <c r="X37" s="13">
        <v>0.3</v>
      </c>
      <c r="Y37" s="13">
        <v>0.33</v>
      </c>
      <c r="Z37" s="13">
        <v>276</v>
      </c>
      <c r="AA37" s="13">
        <v>0.25</v>
      </c>
      <c r="AB37" s="13">
        <v>0</v>
      </c>
      <c r="AC37" s="13">
        <v>0.54</v>
      </c>
      <c r="AD37" s="14">
        <v>0.38</v>
      </c>
      <c r="AE37" s="25">
        <f>Q37/$BQ$5</f>
        <v>0.34328358208955223</v>
      </c>
      <c r="AF37" s="26">
        <f>(R37-$BQ$6)/$BQ$8</f>
        <v>0.57971014492753625</v>
      </c>
      <c r="AG37" s="25">
        <f>(S37-$BQ$9)/$BQ$11</f>
        <v>0.68846153846153846</v>
      </c>
      <c r="AH37" s="26">
        <v>0.50464396284829727</v>
      </c>
      <c r="AI37" s="26">
        <f>SUM(AE37:AH37)</f>
        <v>2.1160992283269242</v>
      </c>
      <c r="AJ37" s="26">
        <f>10*(AI37-$BQ$24)/$BQ$26</f>
        <v>5.8082285168341059</v>
      </c>
      <c r="AK37" s="27">
        <f>$BQ$31+AJ37*$BQ$32</f>
        <v>83.232914067336424</v>
      </c>
      <c r="AL37" s="37">
        <f>SUM(AC37:AD37)</f>
        <v>0.92</v>
      </c>
      <c r="AM37" s="38">
        <f>10*AL37/$BT$5</f>
        <v>4.0888888888888895</v>
      </c>
      <c r="AN37" s="39">
        <f>$BT$6+AM37*$BT$7</f>
        <v>70.444444444444443</v>
      </c>
      <c r="AO37" s="49">
        <f>O37/$BW$5</f>
        <v>0.72727272727272718</v>
      </c>
      <c r="AP37" s="50">
        <f>X37/$BW$6</f>
        <v>0.96774193548387089</v>
      </c>
      <c r="AQ37" s="50">
        <f>AA37/$BW$7</f>
        <v>0.89285714285714279</v>
      </c>
      <c r="AR37" s="50">
        <f>N37/$BW$8</f>
        <v>0.82278481012658222</v>
      </c>
      <c r="AS37" s="50">
        <f>AL37</f>
        <v>0.92</v>
      </c>
      <c r="AT37" s="50">
        <f>SUM(AO37:AQ37)</f>
        <v>2.5878718056137409</v>
      </c>
      <c r="AU37" s="50">
        <f>10*(AT37-$BW$18)/$BW$20</f>
        <v>5.2591304347826027</v>
      </c>
      <c r="AV37" s="51">
        <f>$BW$24+AU37*$BW$25</f>
        <v>83.406956521739104</v>
      </c>
      <c r="AW37" s="72">
        <v>43</v>
      </c>
      <c r="AX37" s="72">
        <v>59</v>
      </c>
      <c r="AY37" s="74">
        <f>AX37/AW37</f>
        <v>1.3720930232558139</v>
      </c>
      <c r="AZ37" s="74">
        <f>10*(AY37-$BT$23)/$BT$25</f>
        <v>5.8204636695721357</v>
      </c>
      <c r="BA37" s="72">
        <f>$BT$29+AZ37*$BT$30</f>
        <v>83.281854678288539</v>
      </c>
      <c r="BB37" s="63">
        <f>AK37*$BZ$5</f>
        <v>82.400584926663058</v>
      </c>
      <c r="BC37" s="60">
        <f>AN37*$BZ$5</f>
        <v>69.739999999999995</v>
      </c>
      <c r="BD37" s="60">
        <f>AV37*$BZ$5</f>
        <v>82.572886956521714</v>
      </c>
      <c r="BE37" s="65">
        <v>89</v>
      </c>
      <c r="BF37" s="65">
        <v>95</v>
      </c>
      <c r="BG37" s="60">
        <f>BA37*$BZ$5</f>
        <v>82.44903613150565</v>
      </c>
      <c r="BH37" s="60">
        <f>AVERAGE(BB37,BD37,BE37,BF37)</f>
        <v>87.243367970796186</v>
      </c>
      <c r="BI37" s="110">
        <f>10*(BH37-$BM$14)/$BM$16</f>
        <v>10</v>
      </c>
      <c r="BJ37" s="80">
        <f>$BM$21+BI37*$BM$22-1</f>
        <v>94</v>
      </c>
      <c r="BL37" s="68"/>
      <c r="BM37" s="68"/>
      <c r="BN37" s="68"/>
    </row>
    <row r="38" spans="1:66" x14ac:dyDescent="0.25">
      <c r="A38" s="3" t="s">
        <v>175</v>
      </c>
      <c r="B38" s="4" t="s">
        <v>238</v>
      </c>
      <c r="C38" s="4" t="s">
        <v>265</v>
      </c>
      <c r="D38" s="4" t="s">
        <v>30</v>
      </c>
      <c r="E38" s="4" t="s">
        <v>72</v>
      </c>
      <c r="F38" s="5" t="s">
        <v>47</v>
      </c>
      <c r="G38" s="12">
        <v>48</v>
      </c>
      <c r="H38" s="13">
        <v>0.42</v>
      </c>
      <c r="I38" s="13">
        <v>0.65</v>
      </c>
      <c r="J38" s="13">
        <v>36</v>
      </c>
      <c r="K38" s="13">
        <v>113</v>
      </c>
      <c r="L38" s="13">
        <v>313</v>
      </c>
      <c r="M38" s="13">
        <v>3.1</v>
      </c>
      <c r="N38" s="13">
        <v>0.72</v>
      </c>
      <c r="O38" s="13">
        <v>0.08</v>
      </c>
      <c r="P38" s="13">
        <v>0.22</v>
      </c>
      <c r="Q38" s="13">
        <v>0.25</v>
      </c>
      <c r="R38" s="13">
        <v>-72</v>
      </c>
      <c r="S38" s="13">
        <v>-9</v>
      </c>
      <c r="T38" s="13">
        <v>-3.8</v>
      </c>
      <c r="U38" s="13">
        <v>1.3</v>
      </c>
      <c r="V38" s="13">
        <v>0.03</v>
      </c>
      <c r="W38" s="13">
        <v>127</v>
      </c>
      <c r="X38" s="13">
        <v>7.0000000000000007E-2</v>
      </c>
      <c r="Y38" s="13">
        <v>7.0000000000000007E-2</v>
      </c>
      <c r="Z38" s="13">
        <v>98</v>
      </c>
      <c r="AA38" s="13">
        <v>0.09</v>
      </c>
      <c r="AB38" s="13">
        <v>0</v>
      </c>
      <c r="AC38" s="13">
        <v>1.77</v>
      </c>
      <c r="AD38" s="14">
        <v>0.47</v>
      </c>
      <c r="AE38" s="25">
        <f>Q38/$BQ$5</f>
        <v>0.37313432835820892</v>
      </c>
      <c r="AF38" s="26">
        <f>(R38-$BQ$6)/$BQ$8</f>
        <v>0.42555994729907776</v>
      </c>
      <c r="AG38" s="25">
        <f>(S38-$BQ$9)/$BQ$11</f>
        <v>0.52179487179487183</v>
      </c>
      <c r="AH38" s="26">
        <v>0.28482972136222912</v>
      </c>
      <c r="AI38" s="26">
        <f>SUM(AE38:AH38)</f>
        <v>1.6053188688143876</v>
      </c>
      <c r="AJ38" s="26">
        <f>10*(AI38-$BQ$27)/$BQ$29</f>
        <v>3.5323184116014485</v>
      </c>
      <c r="AK38" s="27">
        <f>$BQ$31+AJ38*$BQ$32</f>
        <v>74.129273646405792</v>
      </c>
      <c r="AL38" s="37">
        <f>SUM(AC38:AD38)</f>
        <v>2.2400000000000002</v>
      </c>
      <c r="AM38" s="38">
        <f>10*AL38/$BT$5</f>
        <v>9.9555555555555557</v>
      </c>
      <c r="AN38" s="39">
        <f>$BT$6+AM38*$BT$7</f>
        <v>99.777777777777771</v>
      </c>
      <c r="AO38" s="49">
        <f>O38/$BW$5</f>
        <v>0.24242424242424243</v>
      </c>
      <c r="AP38" s="50">
        <f>X38/$BW$6</f>
        <v>0.22580645161290325</v>
      </c>
      <c r="AQ38" s="50">
        <f>AA38/$BW$7</f>
        <v>0.3214285714285714</v>
      </c>
      <c r="AR38" s="50">
        <f>N38/$BW$8</f>
        <v>0.91139240506329111</v>
      </c>
      <c r="AS38" s="50">
        <f>AL38</f>
        <v>2.2400000000000002</v>
      </c>
      <c r="AT38" s="50">
        <f>SUM(AR38:AS38)</f>
        <v>3.1513924050632913</v>
      </c>
      <c r="AU38" s="50">
        <f>10*(AT38-$BW$21)/$BW$23</f>
        <v>10</v>
      </c>
      <c r="AV38" s="51">
        <f>$BW$24+AU38*$BW$25</f>
        <v>100</v>
      </c>
      <c r="AW38" s="72">
        <v>48</v>
      </c>
      <c r="AX38" s="72">
        <v>38</v>
      </c>
      <c r="AY38" s="74">
        <f>AX38/AW38</f>
        <v>0.79166666666666663</v>
      </c>
      <c r="AZ38" s="74">
        <f>10*(AY38-$BT$26)/$BT$28</f>
        <v>3.6724519940915803</v>
      </c>
      <c r="BA38" s="72">
        <f>$BT$29+AZ38*$BT$30</f>
        <v>74.689807976366325</v>
      </c>
      <c r="BB38" s="63">
        <f>AK38*$BZ$5</f>
        <v>73.387980909941732</v>
      </c>
      <c r="BC38" s="60">
        <f>AN38*$BZ$5</f>
        <v>98.779999999999987</v>
      </c>
      <c r="BD38" s="60">
        <f>AV38*$BZ$5</f>
        <v>99</v>
      </c>
      <c r="BE38" s="65">
        <v>79</v>
      </c>
      <c r="BF38" s="65">
        <v>55</v>
      </c>
      <c r="BG38" s="60">
        <f>BA38*$BZ$5</f>
        <v>73.942909896602657</v>
      </c>
      <c r="BH38" s="60">
        <f>AVERAGE(BB38,BC38,BD38,BE38,BF38)</f>
        <v>81.033596181988344</v>
      </c>
      <c r="BI38" s="110">
        <f>10*(BH38-$BM$17)/$BM$19</f>
        <v>5.626823914841701</v>
      </c>
      <c r="BJ38" s="80">
        <f>$BM$21+BI38*$BM$22</f>
        <v>75.320707616787658</v>
      </c>
      <c r="BL38" s="68"/>
      <c r="BM38" s="68"/>
      <c r="BN38" s="68"/>
    </row>
    <row r="39" spans="1:66" x14ac:dyDescent="0.25">
      <c r="A39" s="3" t="s">
        <v>204</v>
      </c>
      <c r="B39" s="4" t="s">
        <v>238</v>
      </c>
      <c r="C39" s="4" t="s">
        <v>265</v>
      </c>
      <c r="D39" s="4" t="s">
        <v>30</v>
      </c>
      <c r="E39" s="4" t="s">
        <v>90</v>
      </c>
      <c r="F39" s="5" t="s">
        <v>32</v>
      </c>
      <c r="G39" s="12">
        <v>46</v>
      </c>
      <c r="H39" s="13">
        <v>0.59</v>
      </c>
      <c r="I39" s="13">
        <v>0.33</v>
      </c>
      <c r="J39" s="13">
        <v>156</v>
      </c>
      <c r="K39" s="13">
        <v>76</v>
      </c>
      <c r="L39" s="13">
        <v>206</v>
      </c>
      <c r="M39" s="13">
        <v>4.8</v>
      </c>
      <c r="N39" s="13">
        <v>0.62</v>
      </c>
      <c r="O39" s="13">
        <v>0.27</v>
      </c>
      <c r="P39" s="13">
        <v>0.15</v>
      </c>
      <c r="Q39" s="13">
        <v>0.11</v>
      </c>
      <c r="R39" s="13">
        <v>-38</v>
      </c>
      <c r="S39" s="13">
        <v>-70</v>
      </c>
      <c r="T39" s="13">
        <v>-2.2000000000000002</v>
      </c>
      <c r="U39" s="13">
        <v>8.8000000000000007</v>
      </c>
      <c r="V39" s="13">
        <v>0.28000000000000003</v>
      </c>
      <c r="W39" s="13">
        <v>555</v>
      </c>
      <c r="X39" s="13">
        <v>0.27</v>
      </c>
      <c r="Y39" s="13">
        <v>0.28000000000000003</v>
      </c>
      <c r="Z39" s="13">
        <v>280</v>
      </c>
      <c r="AA39" s="13">
        <v>0.25</v>
      </c>
      <c r="AB39" s="13">
        <v>0</v>
      </c>
      <c r="AC39" s="13">
        <v>0.56000000000000005</v>
      </c>
      <c r="AD39" s="14">
        <v>0.35</v>
      </c>
      <c r="AE39" s="25">
        <f>Q39/$BQ$5</f>
        <v>0.16417910447761194</v>
      </c>
      <c r="AF39" s="26">
        <f>(R39-$BQ$6)/$BQ$8</f>
        <v>0.47035573122529645</v>
      </c>
      <c r="AG39" s="25">
        <f>(S39-$BQ$9)/$BQ$11</f>
        <v>0.44358974358974357</v>
      </c>
      <c r="AH39" s="26">
        <v>0.33436532507739941</v>
      </c>
      <c r="AI39" s="26">
        <f>SUM(AE39:AH39)</f>
        <v>1.4124899043700514</v>
      </c>
      <c r="AJ39" s="26">
        <f>10*(AI39-$BQ$24)/$BQ$26</f>
        <v>3.6257819678217542</v>
      </c>
      <c r="AK39" s="27">
        <f>$BQ$31+AJ39*$BQ$32</f>
        <v>74.50312787128702</v>
      </c>
      <c r="AL39" s="37">
        <f>SUM(AC39:AD39)</f>
        <v>0.91</v>
      </c>
      <c r="AM39" s="38">
        <f>10*AL39/$BT$5</f>
        <v>4.0444444444444443</v>
      </c>
      <c r="AN39" s="39">
        <f>$BT$6+AM39*$BT$7</f>
        <v>70.222222222222229</v>
      </c>
      <c r="AO39" s="49">
        <f>O39/$BW$5</f>
        <v>0.81818181818181823</v>
      </c>
      <c r="AP39" s="50">
        <f>X39/$BW$6</f>
        <v>0.87096774193548399</v>
      </c>
      <c r="AQ39" s="50">
        <f>AA39/$BW$7</f>
        <v>0.89285714285714279</v>
      </c>
      <c r="AR39" s="50">
        <f>N39/$BW$8</f>
        <v>0.78481012658227844</v>
      </c>
      <c r="AS39" s="50">
        <f>AL39</f>
        <v>0.91</v>
      </c>
      <c r="AT39" s="50">
        <f>SUM(AO39:AQ39)</f>
        <v>2.5820067029744451</v>
      </c>
      <c r="AU39" s="50">
        <f>10*(AT39-$BW$18)/$BW$20</f>
        <v>5.1617391304347837</v>
      </c>
      <c r="AV39" s="51">
        <f>$BW$24+AU39*$BW$25</f>
        <v>83.066086956521744</v>
      </c>
      <c r="AW39" s="72">
        <v>46</v>
      </c>
      <c r="AX39" s="72">
        <v>69</v>
      </c>
      <c r="AY39" s="74">
        <f>AX39/AW39</f>
        <v>1.5</v>
      </c>
      <c r="AZ39" s="74">
        <f>10*(AY39-$BT$23)/$BT$25</f>
        <v>6.5007776049766717</v>
      </c>
      <c r="BA39" s="72">
        <f>$BT$29+AZ39*$BT$30</f>
        <v>86.00311041990669</v>
      </c>
      <c r="BB39" s="63">
        <f>AK39*$BZ$5</f>
        <v>73.758096592574148</v>
      </c>
      <c r="BC39" s="60">
        <f>AN39*$BZ$5</f>
        <v>69.52000000000001</v>
      </c>
      <c r="BD39" s="60">
        <f>AV39*$BZ$5</f>
        <v>82.235426086956522</v>
      </c>
      <c r="BE39" s="65">
        <v>83</v>
      </c>
      <c r="BF39" s="65">
        <v>62</v>
      </c>
      <c r="BG39" s="60">
        <f>BA39*$BZ$5</f>
        <v>85.143079315707624</v>
      </c>
      <c r="BH39" s="60">
        <f>AVERAGE(BB39,BD39,BE39,BF39)</f>
        <v>75.248380669882664</v>
      </c>
      <c r="BI39" s="110">
        <f>10*(BH39-$BM$14)/$BM$16</f>
        <v>4.386830087317823</v>
      </c>
      <c r="BJ39" s="80">
        <f>$BM$21+BI39*$BM$22</f>
        <v>69.740735392930205</v>
      </c>
      <c r="BL39" s="68"/>
      <c r="BM39" s="68"/>
      <c r="BN39" s="68"/>
    </row>
    <row r="40" spans="1:66" x14ac:dyDescent="0.25">
      <c r="A40" s="3" t="s">
        <v>180</v>
      </c>
      <c r="B40" s="4" t="s">
        <v>236</v>
      </c>
      <c r="C40" s="4" t="s">
        <v>235</v>
      </c>
      <c r="D40" s="4" t="s">
        <v>41</v>
      </c>
      <c r="E40" s="4" t="s">
        <v>126</v>
      </c>
      <c r="F40" s="5" t="s">
        <v>47</v>
      </c>
      <c r="G40" s="12">
        <v>27</v>
      </c>
      <c r="H40" s="13">
        <v>0.48</v>
      </c>
      <c r="I40" s="13">
        <v>0.44</v>
      </c>
      <c r="J40" s="13">
        <v>14</v>
      </c>
      <c r="K40" s="13">
        <v>63</v>
      </c>
      <c r="L40" s="13">
        <v>247</v>
      </c>
      <c r="M40" s="13">
        <v>4.0999999999999996</v>
      </c>
      <c r="N40" s="13">
        <v>0.76</v>
      </c>
      <c r="O40" s="13">
        <v>0.04</v>
      </c>
      <c r="P40" s="13">
        <v>0.19</v>
      </c>
      <c r="Q40" s="13">
        <v>0.22</v>
      </c>
      <c r="R40" s="13">
        <v>-74</v>
      </c>
      <c r="S40" s="13">
        <v>26</v>
      </c>
      <c r="T40" s="13">
        <v>-1.7</v>
      </c>
      <c r="U40" s="13">
        <v>1.1000000000000001</v>
      </c>
      <c r="V40" s="13">
        <v>0.02</v>
      </c>
      <c r="W40" s="13">
        <v>130</v>
      </c>
      <c r="X40" s="13">
        <v>7.0000000000000007E-2</v>
      </c>
      <c r="Y40" s="13"/>
      <c r="Z40" s="13">
        <v>92</v>
      </c>
      <c r="AA40" s="13">
        <v>0.08</v>
      </c>
      <c r="AB40" s="13"/>
      <c r="AC40" s="13">
        <v>1.68</v>
      </c>
      <c r="AD40" s="14">
        <v>0.37</v>
      </c>
      <c r="AE40" s="25">
        <f>Q40/$BQ$5</f>
        <v>0.32835820895522388</v>
      </c>
      <c r="AF40" s="26">
        <f>(R40-$BQ$6)/$BQ$8</f>
        <v>0.42292490118577075</v>
      </c>
      <c r="AG40" s="25">
        <f>(S40-$BQ$9)/$BQ$11</f>
        <v>0.56666666666666665</v>
      </c>
      <c r="AH40" s="26">
        <v>0.34984520123839014</v>
      </c>
      <c r="AI40" s="26">
        <f>SUM(AE40:AH40)</f>
        <v>1.6677949780460515</v>
      </c>
      <c r="AJ40" s="26">
        <f>10*(AI40-$BQ$27)/$BQ$29</f>
        <v>3.8582161467777474</v>
      </c>
      <c r="AK40" s="27">
        <f>$BQ$31+AJ40*$BQ$32</f>
        <v>75.432864587110984</v>
      </c>
      <c r="AL40" s="37">
        <f>SUM(AC40:AD40)</f>
        <v>2.0499999999999998</v>
      </c>
      <c r="AM40" s="38">
        <f>10*AL40/$BT$5</f>
        <v>9.1111111111111107</v>
      </c>
      <c r="AN40" s="39">
        <f>$BT$6+AM40*$BT$7</f>
        <v>95.555555555555557</v>
      </c>
      <c r="AO40" s="49">
        <f>O40/$BW$5</f>
        <v>0.12121212121212122</v>
      </c>
      <c r="AP40" s="50">
        <f>X40/$BW$6</f>
        <v>0.22580645161290325</v>
      </c>
      <c r="AQ40" s="50">
        <f>AA40/$BW$7</f>
        <v>0.2857142857142857</v>
      </c>
      <c r="AR40" s="50">
        <f>N40/$BW$8</f>
        <v>0.96202531645569622</v>
      </c>
      <c r="AS40" s="50">
        <f>AL40</f>
        <v>2.0499999999999998</v>
      </c>
      <c r="AT40" s="50">
        <f>SUM(AR40:AS40)</f>
        <v>3.0120253164556958</v>
      </c>
      <c r="AU40" s="50">
        <f>10*(AT40-$BW$21)/$BW$23</f>
        <v>8.3576968973746961</v>
      </c>
      <c r="AV40" s="51">
        <f>$BW$24+AU40*$BW$25</f>
        <v>94.25193914081143</v>
      </c>
      <c r="AW40" s="72">
        <v>27</v>
      </c>
      <c r="AX40" s="72">
        <v>21</v>
      </c>
      <c r="AY40" s="74">
        <f>AX40/AW40</f>
        <v>0.77777777777777779</v>
      </c>
      <c r="AZ40" s="74">
        <f>10*(AY40-$BT$26)/$BT$28</f>
        <v>3.5450516986706058</v>
      </c>
      <c r="BA40" s="72">
        <f>$BT$29+AZ40*$BT$30</f>
        <v>74.18020679468242</v>
      </c>
      <c r="BB40" s="64">
        <f>AK40*$BZ$7</f>
        <v>67.88957812839989</v>
      </c>
      <c r="BC40" s="60">
        <f>AN40*$BZ$7</f>
        <v>86</v>
      </c>
      <c r="BD40" s="60">
        <f>AV40*$BZ$7</f>
        <v>84.826745226730296</v>
      </c>
      <c r="BE40" s="65">
        <v>81</v>
      </c>
      <c r="BF40" s="65">
        <v>88</v>
      </c>
      <c r="BG40" s="60">
        <f>BA40*$BZ$7</f>
        <v>66.762186115214178</v>
      </c>
      <c r="BH40" s="60">
        <f>AVERAGE(BB40,BC40,BD40,BE40,BF40)</f>
        <v>81.543264671026037</v>
      </c>
      <c r="BI40" s="110">
        <f>10*(BH40-$BM$17)/$BM$19</f>
        <v>5.8413598909904678</v>
      </c>
      <c r="BJ40" s="80">
        <f>$BM$21+BI40*$BM$22</f>
        <v>76.286119509457109</v>
      </c>
      <c r="BL40" s="68"/>
      <c r="BM40" s="68"/>
      <c r="BN40" s="68"/>
    </row>
    <row r="41" spans="1:66" x14ac:dyDescent="0.25">
      <c r="A41" s="3" t="s">
        <v>114</v>
      </c>
      <c r="B41" s="4" t="s">
        <v>237</v>
      </c>
      <c r="C41" s="4" t="s">
        <v>235</v>
      </c>
      <c r="D41" s="4" t="s">
        <v>41</v>
      </c>
      <c r="E41" s="4" t="s">
        <v>58</v>
      </c>
      <c r="F41" s="5" t="s">
        <v>47</v>
      </c>
      <c r="G41" s="12">
        <v>13</v>
      </c>
      <c r="H41" s="13">
        <v>0.38</v>
      </c>
      <c r="I41" s="13">
        <v>0.54</v>
      </c>
      <c r="J41" s="13">
        <v>14</v>
      </c>
      <c r="K41" s="13">
        <v>52</v>
      </c>
      <c r="L41" s="13">
        <v>96</v>
      </c>
      <c r="M41" s="13">
        <v>2.1</v>
      </c>
      <c r="N41" s="13">
        <v>0.68</v>
      </c>
      <c r="O41" s="13">
        <v>0.09</v>
      </c>
      <c r="P41" s="13">
        <v>0.26</v>
      </c>
      <c r="Q41" s="13">
        <v>0.38</v>
      </c>
      <c r="R41" s="13">
        <v>-5</v>
      </c>
      <c r="S41" s="13">
        <v>-11</v>
      </c>
      <c r="T41" s="13">
        <v>0.8</v>
      </c>
      <c r="U41" s="13">
        <v>1.1000000000000001</v>
      </c>
      <c r="V41" s="13">
        <v>0.03</v>
      </c>
      <c r="W41" s="13">
        <v>129</v>
      </c>
      <c r="X41" s="13">
        <v>7.0000000000000007E-2</v>
      </c>
      <c r="Y41" s="13"/>
      <c r="Z41" s="13">
        <v>93</v>
      </c>
      <c r="AA41" s="13">
        <v>0.09</v>
      </c>
      <c r="AB41" s="13"/>
      <c r="AC41" s="13">
        <v>1.5</v>
      </c>
      <c r="AD41" s="14">
        <v>0.38</v>
      </c>
      <c r="AE41" s="25">
        <f>Q41/$BQ$5</f>
        <v>0.56716417910447758</v>
      </c>
      <c r="AF41" s="26">
        <f>(R41-$BQ$6)/$BQ$8</f>
        <v>0.51383399209486169</v>
      </c>
      <c r="AG41" s="25">
        <f>(S41-$BQ$9)/$BQ$11</f>
        <v>0.51923076923076927</v>
      </c>
      <c r="AH41" s="26">
        <v>0.4272445820433437</v>
      </c>
      <c r="AI41" s="26">
        <f>SUM(AE41:AH41)</f>
        <v>2.0274735224734521</v>
      </c>
      <c r="AJ41" s="26">
        <f>10*(AI41-$BQ$27)/$BQ$29</f>
        <v>5.7344281014266372</v>
      </c>
      <c r="AK41" s="27">
        <f>$BQ$31+AJ41*$BQ$32</f>
        <v>82.937712405706549</v>
      </c>
      <c r="AL41" s="37">
        <f>SUM(AC41:AD41)</f>
        <v>1.88</v>
      </c>
      <c r="AM41" s="38">
        <f>10*AL41/$BT$5</f>
        <v>8.3555555555555543</v>
      </c>
      <c r="AN41" s="39">
        <f>$BT$6+AM41*$BT$7</f>
        <v>91.777777777777771</v>
      </c>
      <c r="AO41" s="49">
        <f>O41/$BW$5</f>
        <v>0.27272727272727271</v>
      </c>
      <c r="AP41" s="50">
        <f>X41/$BW$6</f>
        <v>0.22580645161290325</v>
      </c>
      <c r="AQ41" s="50">
        <f>AA41/$BW$7</f>
        <v>0.3214285714285714</v>
      </c>
      <c r="AR41" s="50">
        <f>N41/$BW$8</f>
        <v>0.86075949367088611</v>
      </c>
      <c r="AS41" s="50">
        <f>AL41</f>
        <v>1.88</v>
      </c>
      <c r="AT41" s="50">
        <f>SUM(AR41:AS41)</f>
        <v>2.7407594936708861</v>
      </c>
      <c r="AU41" s="50">
        <f>10*(AT41-$BW$21)/$BW$23</f>
        <v>5.1610978520286395</v>
      </c>
      <c r="AV41" s="51">
        <f>$BW$24+AU41*$BW$25</f>
        <v>83.063842482100242</v>
      </c>
      <c r="AW41" s="72">
        <v>13</v>
      </c>
      <c r="AX41" s="72">
        <v>8</v>
      </c>
      <c r="AY41" s="74">
        <f>AX41/AW41</f>
        <v>0.61538461538461542</v>
      </c>
      <c r="AZ41" s="74">
        <f>10*(AY41-$BT$26)/$BT$28</f>
        <v>2.0554482445176689</v>
      </c>
      <c r="BA41" s="72">
        <f>$BT$29+AZ41*$BT$30</f>
        <v>68.221792978070681</v>
      </c>
      <c r="BB41" s="64">
        <f>AK41*$BZ$7</f>
        <v>74.643941165135899</v>
      </c>
      <c r="BC41" s="60">
        <f>AN41*$BZ$7</f>
        <v>82.6</v>
      </c>
      <c r="BD41" s="60">
        <f>AV41*$BZ$7</f>
        <v>74.757458233890219</v>
      </c>
      <c r="BE41" s="65">
        <v>82</v>
      </c>
      <c r="BF41" s="65">
        <v>63</v>
      </c>
      <c r="BG41" s="60">
        <f>BA41*$BZ$7</f>
        <v>61.399613680263613</v>
      </c>
      <c r="BH41" s="60">
        <f>AVERAGE(BB41,BC41,BD41,BE41,BF41)</f>
        <v>75.400279879805225</v>
      </c>
      <c r="BI41" s="110">
        <f>10*(BH41-$BM$17)/$BM$19</f>
        <v>3.2555786096326593</v>
      </c>
      <c r="BJ41" s="80">
        <f>$BM$21+BI41*$BM$22</f>
        <v>64.650103743346961</v>
      </c>
      <c r="BL41" s="68"/>
      <c r="BM41" s="68"/>
      <c r="BN41" s="68"/>
    </row>
    <row r="42" spans="1:66" x14ac:dyDescent="0.25">
      <c r="A42" s="3" t="s">
        <v>61</v>
      </c>
      <c r="B42" s="4" t="s">
        <v>238</v>
      </c>
      <c r="C42" s="4" t="s">
        <v>265</v>
      </c>
      <c r="D42" s="4" t="s">
        <v>30</v>
      </c>
      <c r="E42" s="4" t="s">
        <v>62</v>
      </c>
      <c r="F42" s="5" t="s">
        <v>38</v>
      </c>
      <c r="G42" s="12">
        <v>46</v>
      </c>
      <c r="H42" s="13">
        <v>0.46</v>
      </c>
      <c r="I42" s="13">
        <v>0.54</v>
      </c>
      <c r="J42" s="13">
        <v>135</v>
      </c>
      <c r="K42" s="13">
        <v>119</v>
      </c>
      <c r="L42" s="13">
        <v>230</v>
      </c>
      <c r="M42" s="13">
        <v>3.1</v>
      </c>
      <c r="N42" s="13">
        <v>0.67</v>
      </c>
      <c r="O42" s="13">
        <v>0.25</v>
      </c>
      <c r="P42" s="13">
        <v>0.22</v>
      </c>
      <c r="Q42" s="13">
        <v>0.13</v>
      </c>
      <c r="R42" s="13">
        <v>233</v>
      </c>
      <c r="S42" s="13">
        <v>180</v>
      </c>
      <c r="T42" s="13">
        <v>7.7</v>
      </c>
      <c r="U42" s="13">
        <v>8.6</v>
      </c>
      <c r="V42" s="13">
        <v>0.25</v>
      </c>
      <c r="W42" s="13">
        <v>502</v>
      </c>
      <c r="X42" s="13">
        <v>0.27</v>
      </c>
      <c r="Y42" s="13">
        <v>0.28999999999999998</v>
      </c>
      <c r="Z42" s="13">
        <v>272</v>
      </c>
      <c r="AA42" s="13">
        <v>0.25</v>
      </c>
      <c r="AB42" s="13">
        <v>1</v>
      </c>
      <c r="AC42" s="13">
        <v>0.44</v>
      </c>
      <c r="AD42" s="14">
        <v>0.25</v>
      </c>
      <c r="AE42" s="25">
        <f>Q42/$BQ$5</f>
        <v>0.19402985074626866</v>
      </c>
      <c r="AF42" s="26">
        <f>(R42-$BQ$6)/$BQ$8</f>
        <v>0.82740447957839258</v>
      </c>
      <c r="AG42" s="25">
        <f>(S42-$BQ$9)/$BQ$11</f>
        <v>0.76410256410256405</v>
      </c>
      <c r="AH42" s="26">
        <v>0.64086687306501555</v>
      </c>
      <c r="AI42" s="26">
        <f>SUM(AE42:AH42)</f>
        <v>2.426403767492241</v>
      </c>
      <c r="AJ42" s="26">
        <f>10*(AI42-$BQ$15)/$BQ$17</f>
        <v>7.324602679718339</v>
      </c>
      <c r="AK42" s="27">
        <f>$BQ$31+AJ42*$BQ$32</f>
        <v>89.298410718873356</v>
      </c>
      <c r="AL42" s="37">
        <f>SUM(AC42:AD42)</f>
        <v>0.69</v>
      </c>
      <c r="AM42" s="38">
        <f>10*AL42/$BT$5</f>
        <v>3.0666666666666664</v>
      </c>
      <c r="AN42" s="39">
        <f>$BT$6+AM42*$BT$7</f>
        <v>65.333333333333329</v>
      </c>
      <c r="AO42" s="49">
        <f>O42/$BW$5</f>
        <v>0.75757575757575757</v>
      </c>
      <c r="AP42" s="50">
        <f>X42/$BW$6</f>
        <v>0.87096774193548399</v>
      </c>
      <c r="AQ42" s="50">
        <f>AA42/$BW$7</f>
        <v>0.89285714285714279</v>
      </c>
      <c r="AR42" s="50">
        <f>N42/$BW$8</f>
        <v>0.84810126582278478</v>
      </c>
      <c r="AS42" s="50">
        <f>AL42</f>
        <v>0.69</v>
      </c>
      <c r="AT42" s="50">
        <f>SUM(AO42:AQ42)</f>
        <v>2.5214006423683841</v>
      </c>
      <c r="AU42" s="50">
        <f>10*(AT42-$BW$9)/$BW$11</f>
        <v>9.6359909136240223</v>
      </c>
      <c r="AV42" s="51">
        <f>$BW$24+AU42*$BW$25</f>
        <v>98.725968197684068</v>
      </c>
      <c r="AW42" s="72">
        <v>46</v>
      </c>
      <c r="AX42" s="72">
        <v>110</v>
      </c>
      <c r="AY42" s="74">
        <f>AX42/AW42</f>
        <v>2.3913043478260869</v>
      </c>
      <c r="AZ42" s="74">
        <f>10*(AY42-$BT$14)/$BT$16</f>
        <v>7.1092831962397174</v>
      </c>
      <c r="BA42" s="72">
        <f>$BT$29+AZ42*$BT$30</f>
        <v>88.437132784958862</v>
      </c>
      <c r="BB42" s="63">
        <f>AK42*$BZ$5</f>
        <v>88.405426611684618</v>
      </c>
      <c r="BC42" s="60">
        <f>AN42*$BZ$5</f>
        <v>64.679999999999993</v>
      </c>
      <c r="BD42" s="60">
        <f>AV42*$BZ$5</f>
        <v>97.738708515707231</v>
      </c>
      <c r="BE42" s="65">
        <v>85</v>
      </c>
      <c r="BF42" s="65">
        <v>77</v>
      </c>
      <c r="BG42" s="60">
        <f>BA42*$BZ$5</f>
        <v>87.55276145710927</v>
      </c>
      <c r="BH42" s="60">
        <f>AVERAGE(BB42,BD42,BE42,BF42)</f>
        <v>87.036033781847962</v>
      </c>
      <c r="BI42" s="110">
        <f>10*(BH42-$BM$5)/$BM$7</f>
        <v>10</v>
      </c>
      <c r="BJ42" s="80">
        <f>$BM$21+BI42*$BM$22-1</f>
        <v>94</v>
      </c>
      <c r="BL42" s="68"/>
      <c r="BM42" s="68"/>
      <c r="BN42" s="68"/>
    </row>
    <row r="43" spans="1:66" x14ac:dyDescent="0.25">
      <c r="A43" s="3" t="s">
        <v>117</v>
      </c>
      <c r="B43" s="4" t="s">
        <v>238</v>
      </c>
      <c r="C43" s="4" t="s">
        <v>265</v>
      </c>
      <c r="D43" s="4" t="s">
        <v>30</v>
      </c>
      <c r="E43" s="4" t="s">
        <v>62</v>
      </c>
      <c r="F43" s="5" t="s">
        <v>56</v>
      </c>
      <c r="G43" s="12">
        <v>45</v>
      </c>
      <c r="H43" s="13">
        <v>0.44</v>
      </c>
      <c r="I43" s="13">
        <v>0.51</v>
      </c>
      <c r="J43" s="13">
        <v>170</v>
      </c>
      <c r="K43" s="13">
        <v>96</v>
      </c>
      <c r="L43" s="13">
        <v>206</v>
      </c>
      <c r="M43" s="13">
        <v>3.9</v>
      </c>
      <c r="N43" s="13">
        <v>0.7</v>
      </c>
      <c r="O43" s="13">
        <v>0.32</v>
      </c>
      <c r="P43" s="13">
        <v>0.18</v>
      </c>
      <c r="Q43" s="13">
        <v>0.18</v>
      </c>
      <c r="R43" s="13">
        <v>73</v>
      </c>
      <c r="S43" s="13">
        <v>110</v>
      </c>
      <c r="T43" s="13">
        <v>-0.2</v>
      </c>
      <c r="U43" s="13">
        <v>8.5</v>
      </c>
      <c r="V43" s="13">
        <v>0.25</v>
      </c>
      <c r="W43" s="13">
        <v>465</v>
      </c>
      <c r="X43" s="13">
        <v>0.25</v>
      </c>
      <c r="Y43" s="13">
        <v>0.26</v>
      </c>
      <c r="Z43" s="13">
        <v>263</v>
      </c>
      <c r="AA43" s="13">
        <v>0.24</v>
      </c>
      <c r="AB43" s="13">
        <v>0</v>
      </c>
      <c r="AC43" s="13">
        <v>0.52</v>
      </c>
      <c r="AD43" s="14">
        <v>0.28999999999999998</v>
      </c>
      <c r="AE43" s="25">
        <f>Q43/$BQ$5</f>
        <v>0.26865671641791045</v>
      </c>
      <c r="AF43" s="26">
        <f>(R43-$BQ$6)/$BQ$8</f>
        <v>0.61660079051383399</v>
      </c>
      <c r="AG43" s="25">
        <f>(S43-$BQ$9)/$BQ$11</f>
        <v>0.67435897435897441</v>
      </c>
      <c r="AH43" s="26">
        <v>0.39628482972136231</v>
      </c>
      <c r="AI43" s="26">
        <f>SUM(AE43:AH43)</f>
        <v>1.9559013110120813</v>
      </c>
      <c r="AJ43" s="26">
        <f>10*(AI43-$BQ$21)/$BQ$23</f>
        <v>6.8281106796512274</v>
      </c>
      <c r="AK43" s="27">
        <f>$BQ$31+AJ43*$BQ$32</f>
        <v>87.312442718604913</v>
      </c>
      <c r="AL43" s="37">
        <f>SUM(AC43:AD43)</f>
        <v>0.81</v>
      </c>
      <c r="AM43" s="38">
        <f>10*AL43/$BT$5</f>
        <v>3.6000000000000005</v>
      </c>
      <c r="AN43" s="39">
        <f>$BT$6+AM43*$BT$7</f>
        <v>68</v>
      </c>
      <c r="AO43" s="49">
        <f>O43/$BW$5</f>
        <v>0.96969696969696972</v>
      </c>
      <c r="AP43" s="50">
        <f>X43/$BW$6</f>
        <v>0.80645161290322587</v>
      </c>
      <c r="AQ43" s="50">
        <f>AA43/$BW$7</f>
        <v>0.85714285714285698</v>
      </c>
      <c r="AR43" s="50">
        <f>N43/$BW$8</f>
        <v>0.88607594936708856</v>
      </c>
      <c r="AS43" s="50">
        <f>AL43</f>
        <v>0.81</v>
      </c>
      <c r="AT43" s="50">
        <f>SUM(AO43:AQ43)</f>
        <v>2.6332914397430525</v>
      </c>
      <c r="AU43" s="50">
        <f>10*(AT43-$BW$15)/$BW$17</f>
        <v>8.5583133419450075</v>
      </c>
      <c r="AV43" s="51">
        <f>$BW$24+AU43*$BW$25</f>
        <v>94.954096696807525</v>
      </c>
      <c r="AW43" s="72">
        <v>45</v>
      </c>
      <c r="AX43" s="72">
        <v>95</v>
      </c>
      <c r="AY43" s="74">
        <f>AX43/AW43</f>
        <v>2.1111111111111112</v>
      </c>
      <c r="AZ43" s="74">
        <f>10*(AY43-$BT$20)/$BT$22</f>
        <v>5.7971014492753632</v>
      </c>
      <c r="BA43" s="72">
        <f>$BT$29+AZ43*$BT$30</f>
        <v>83.188405797101453</v>
      </c>
      <c r="BB43" s="63">
        <f>AK43*$BZ$5</f>
        <v>86.439318291418857</v>
      </c>
      <c r="BC43" s="60">
        <f>AN43*$BZ$5</f>
        <v>67.319999999999993</v>
      </c>
      <c r="BD43" s="60">
        <f>AV43*$BZ$5</f>
        <v>94.004555729839453</v>
      </c>
      <c r="BE43" s="65">
        <v>81</v>
      </c>
      <c r="BF43" s="65">
        <v>64</v>
      </c>
      <c r="BG43" s="60">
        <f>BA43*$BZ$5</f>
        <v>82.356521739130443</v>
      </c>
      <c r="BH43" s="60">
        <f>AVERAGE(BB43,BD43,BE43,BF43)</f>
        <v>81.360968505314574</v>
      </c>
      <c r="BI43" s="110">
        <f>10*(BH43-$BM$11)/$BM$13</f>
        <v>6.305681895956762</v>
      </c>
      <c r="BJ43" s="80">
        <f>$BM$21+BI43*$BM$22</f>
        <v>78.375568531805428</v>
      </c>
      <c r="BL43" s="68"/>
      <c r="BM43" s="68"/>
      <c r="BN43" s="68"/>
    </row>
    <row r="44" spans="1:66" x14ac:dyDescent="0.25">
      <c r="A44" s="3" t="s">
        <v>59</v>
      </c>
      <c r="B44" s="4" t="s">
        <v>238</v>
      </c>
      <c r="C44" s="4" t="s">
        <v>265</v>
      </c>
      <c r="D44" s="4" t="s">
        <v>30</v>
      </c>
      <c r="E44" s="4" t="s">
        <v>49</v>
      </c>
      <c r="F44" s="5" t="s">
        <v>35</v>
      </c>
      <c r="G44" s="12">
        <v>46</v>
      </c>
      <c r="H44" s="13">
        <v>0.54</v>
      </c>
      <c r="I44" s="13">
        <v>0.54</v>
      </c>
      <c r="J44" s="13">
        <v>128</v>
      </c>
      <c r="K44" s="13">
        <v>95</v>
      </c>
      <c r="L44" s="13">
        <v>278</v>
      </c>
      <c r="M44" s="13">
        <v>4.3</v>
      </c>
      <c r="N44" s="13">
        <v>0.77</v>
      </c>
      <c r="O44" s="13">
        <v>0.24</v>
      </c>
      <c r="P44" s="13">
        <v>0.19</v>
      </c>
      <c r="Q44" s="13">
        <v>0.48</v>
      </c>
      <c r="R44" s="13">
        <v>122</v>
      </c>
      <c r="S44" s="13">
        <v>112</v>
      </c>
      <c r="T44" s="13">
        <v>2.8</v>
      </c>
      <c r="U44" s="13">
        <v>6.2</v>
      </c>
      <c r="V44" s="13">
        <v>0.18</v>
      </c>
      <c r="W44" s="13">
        <v>316</v>
      </c>
      <c r="X44" s="13">
        <v>0.17</v>
      </c>
      <c r="Y44" s="13">
        <v>0.17</v>
      </c>
      <c r="Z44" s="13">
        <v>211</v>
      </c>
      <c r="AA44" s="13">
        <v>0.19</v>
      </c>
      <c r="AB44" s="13">
        <v>2</v>
      </c>
      <c r="AC44" s="13">
        <v>0.48</v>
      </c>
      <c r="AD44" s="14">
        <v>0.48</v>
      </c>
      <c r="AE44" s="25">
        <f>Q44/$BQ$5</f>
        <v>0.71641791044776115</v>
      </c>
      <c r="AF44" s="26">
        <f>(R44-$BQ$6)/$BQ$8</f>
        <v>0.6811594202898551</v>
      </c>
      <c r="AG44" s="25">
        <f>(S44-$BQ$9)/$BQ$11</f>
        <v>0.67692307692307696</v>
      </c>
      <c r="AH44" s="26">
        <v>0.48916408668730654</v>
      </c>
      <c r="AI44" s="26">
        <f>SUM(AE44:AH44)</f>
        <v>2.5636644943479996</v>
      </c>
      <c r="AJ44" s="26">
        <f>10*(AI44-$BQ$18)/$BQ$20</f>
        <v>7.3837512925505218</v>
      </c>
      <c r="AK44" s="27">
        <f>$BQ$31+AJ44*$BQ$32</f>
        <v>89.535005170202083</v>
      </c>
      <c r="AL44" s="37">
        <f>SUM(AC44:AD44)</f>
        <v>0.96</v>
      </c>
      <c r="AM44" s="38">
        <f>10*AL44/$BT$5</f>
        <v>4.2666666666666666</v>
      </c>
      <c r="AN44" s="39">
        <f>$BT$6+AM44*$BT$7</f>
        <v>71.333333333333329</v>
      </c>
      <c r="AO44" s="49">
        <f>O44/$BW$5</f>
        <v>0.72727272727272718</v>
      </c>
      <c r="AP44" s="50">
        <f>X44/$BW$6</f>
        <v>0.54838709677419362</v>
      </c>
      <c r="AQ44" s="50">
        <f>AA44/$BW$7</f>
        <v>0.67857142857142849</v>
      </c>
      <c r="AR44" s="50">
        <f>N44/$BW$8</f>
        <v>0.97468354430379744</v>
      </c>
      <c r="AS44" s="50">
        <f>AL44</f>
        <v>0.96</v>
      </c>
      <c r="AT44" s="50">
        <f>SUM(AO44:AQ44)</f>
        <v>1.9542312526183494</v>
      </c>
      <c r="AU44" s="50">
        <f>10*(AT44-$BW$12)/$BW$14</f>
        <v>5.3200378369856534</v>
      </c>
      <c r="AV44" s="51">
        <f>$BW$24+AU44*$BW$25</f>
        <v>83.620132429449782</v>
      </c>
      <c r="AW44" s="72">
        <v>46</v>
      </c>
      <c r="AX44" s="72">
        <v>48</v>
      </c>
      <c r="AY44" s="74">
        <f>AX44/AW44</f>
        <v>1.0434782608695652</v>
      </c>
      <c r="AZ44" s="74">
        <f>10*(AY44-$BT$17)/$BT$19</f>
        <v>2.6421404682274248</v>
      </c>
      <c r="BA44" s="72">
        <f>$BT$29+AZ44*$BT$30</f>
        <v>70.568561872909697</v>
      </c>
      <c r="BB44" s="63">
        <f>AK44*$BZ$5</f>
        <v>88.639655118500059</v>
      </c>
      <c r="BC44" s="60">
        <f>AN44*$BZ$5</f>
        <v>70.61999999999999</v>
      </c>
      <c r="BD44" s="60">
        <f>AV44*$BZ$5</f>
        <v>82.78393110515529</v>
      </c>
      <c r="BE44" s="65">
        <v>83</v>
      </c>
      <c r="BF44" s="65">
        <v>64</v>
      </c>
      <c r="BG44" s="60">
        <f>BA44*$BZ$5</f>
        <v>69.862876254180605</v>
      </c>
      <c r="BH44" s="60">
        <f>AVERAGE(BB44,BD44,BE44,BF44)</f>
        <v>79.60589655591383</v>
      </c>
      <c r="BI44" s="110">
        <f>10*(BH44-$BM$8)/$BM$10</f>
        <v>5.760081009022695</v>
      </c>
      <c r="BJ44" s="80">
        <f>$BM$21+BI44*$BM$22</f>
        <v>75.920364540602122</v>
      </c>
      <c r="BL44" s="68"/>
      <c r="BM44" s="68"/>
      <c r="BN44" s="68"/>
    </row>
    <row r="45" spans="1:66" x14ac:dyDescent="0.25">
      <c r="A45" s="3" t="s">
        <v>225</v>
      </c>
      <c r="B45" s="4" t="s">
        <v>238</v>
      </c>
      <c r="C45" s="4" t="s">
        <v>235</v>
      </c>
      <c r="D45" s="4" t="s">
        <v>30</v>
      </c>
      <c r="E45" s="4" t="s">
        <v>58</v>
      </c>
      <c r="F45" s="5" t="s">
        <v>47</v>
      </c>
      <c r="G45" s="12">
        <v>14</v>
      </c>
      <c r="H45" s="13">
        <v>0.21</v>
      </c>
      <c r="I45" s="13">
        <v>0.43</v>
      </c>
      <c r="J45" s="13">
        <v>9</v>
      </c>
      <c r="K45" s="13">
        <v>49</v>
      </c>
      <c r="L45" s="13">
        <v>67</v>
      </c>
      <c r="M45" s="13">
        <v>1.6</v>
      </c>
      <c r="N45" s="13">
        <v>0.65</v>
      </c>
      <c r="O45" s="13">
        <v>0.08</v>
      </c>
      <c r="P45" s="13">
        <v>0.22</v>
      </c>
      <c r="Q45" s="13">
        <v>0.21</v>
      </c>
      <c r="R45" s="13">
        <v>-97</v>
      </c>
      <c r="S45" s="13">
        <v>-267</v>
      </c>
      <c r="T45" s="13">
        <v>-11.6</v>
      </c>
      <c r="U45" s="13">
        <v>1.2</v>
      </c>
      <c r="V45" s="13">
        <v>0.03</v>
      </c>
      <c r="W45" s="13">
        <v>112</v>
      </c>
      <c r="X45" s="13">
        <v>7.0000000000000007E-2</v>
      </c>
      <c r="Y45" s="13"/>
      <c r="Z45" s="13">
        <v>87</v>
      </c>
      <c r="AA45" s="13">
        <v>0.09</v>
      </c>
      <c r="AB45" s="13"/>
      <c r="AC45" s="13">
        <v>1.24</v>
      </c>
      <c r="AD45" s="14">
        <v>0.24</v>
      </c>
      <c r="AE45" s="25">
        <f>Q45/$BQ$5</f>
        <v>0.31343283582089548</v>
      </c>
      <c r="AF45" s="26">
        <f>(R45-$BQ$6)/$BQ$8</f>
        <v>0.39262187088274042</v>
      </c>
      <c r="AG45" s="25">
        <f>(S45-$BQ$9)/$BQ$11</f>
        <v>0.19102564102564101</v>
      </c>
      <c r="AH45" s="26">
        <v>4.3343653250774009E-2</v>
      </c>
      <c r="AI45" s="26">
        <f>SUM(AE45:AH45)</f>
        <v>0.94042400098005097</v>
      </c>
      <c r="AJ45" s="26">
        <f>10*(AI45-$BQ$27)/$BQ$29</f>
        <v>6.3988929781956499E-2</v>
      </c>
      <c r="AK45" s="27">
        <f>$BQ$31+AJ45*$BQ$32</f>
        <v>60.255955719127826</v>
      </c>
      <c r="AL45" s="37">
        <f>SUM(AC45:AD45)</f>
        <v>1.48</v>
      </c>
      <c r="AM45" s="38">
        <f>10*AL45/$BT$5</f>
        <v>6.5777777777777784</v>
      </c>
      <c r="AN45" s="39">
        <f>$BT$6+AM45*$BT$7</f>
        <v>82.888888888888886</v>
      </c>
      <c r="AO45" s="49">
        <f>O45/$BW$5</f>
        <v>0.24242424242424243</v>
      </c>
      <c r="AP45" s="50">
        <f>X45/$BW$6</f>
        <v>0.22580645161290325</v>
      </c>
      <c r="AQ45" s="50">
        <f>AA45/$BW$7</f>
        <v>0.3214285714285714</v>
      </c>
      <c r="AR45" s="50">
        <f>N45/$BW$8</f>
        <v>0.82278481012658222</v>
      </c>
      <c r="AS45" s="50">
        <f>AL45</f>
        <v>1.48</v>
      </c>
      <c r="AT45" s="50">
        <f>SUM(AR45:AS45)</f>
        <v>2.3027848101265822</v>
      </c>
      <c r="AU45" s="50">
        <f>10*(AT45-$BW$21)/$BW$23</f>
        <v>0</v>
      </c>
      <c r="AV45" s="51">
        <f>$BW$24+AU45*$BW$25</f>
        <v>65</v>
      </c>
      <c r="AW45" s="72">
        <v>14</v>
      </c>
      <c r="AX45" s="72">
        <v>13</v>
      </c>
      <c r="AY45" s="74">
        <f>AX45/AW45</f>
        <v>0.9285714285714286</v>
      </c>
      <c r="AZ45" s="74">
        <f>10*(AY45-$BT$26)/$BT$28</f>
        <v>4.9282549060983341</v>
      </c>
      <c r="BA45" s="72">
        <f>$BT$29+AZ45*$BT$30</f>
        <v>79.71301962439334</v>
      </c>
      <c r="BB45" s="64">
        <f>AK45*$BZ$7</f>
        <v>54.230360147215045</v>
      </c>
      <c r="BC45" s="60">
        <f>AN45*$BZ$7</f>
        <v>74.599999999999994</v>
      </c>
      <c r="BD45" s="60">
        <f>AV45*$BZ$7</f>
        <v>58.5</v>
      </c>
      <c r="BE45" s="65">
        <v>86</v>
      </c>
      <c r="BF45" s="65">
        <v>65</v>
      </c>
      <c r="BG45" s="60">
        <f>BA45*$BZ$7</f>
        <v>71.741717661954013</v>
      </c>
      <c r="BH45" s="60">
        <f>AVERAGE(BB45,BC45,BD45,BE45,BF45)</f>
        <v>67.666072029443015</v>
      </c>
      <c r="BI45" s="110">
        <f>10*(BH45-$BM$17)/$BM$19</f>
        <v>0</v>
      </c>
      <c r="BJ45" s="80">
        <f>$BM$21+BI45*$BM$22</f>
        <v>50</v>
      </c>
      <c r="BL45" s="68"/>
      <c r="BM45" s="68"/>
      <c r="BN45" s="68"/>
    </row>
    <row r="46" spans="1:66" x14ac:dyDescent="0.25">
      <c r="A46" s="3" t="s">
        <v>216</v>
      </c>
      <c r="B46" s="4" t="s">
        <v>238</v>
      </c>
      <c r="C46" s="4" t="s">
        <v>265</v>
      </c>
      <c r="D46" s="4" t="s">
        <v>30</v>
      </c>
      <c r="E46" s="4" t="s">
        <v>55</v>
      </c>
      <c r="F46" s="5" t="s">
        <v>38</v>
      </c>
      <c r="G46" s="12">
        <v>21</v>
      </c>
      <c r="H46" s="13">
        <v>0.43</v>
      </c>
      <c r="I46" s="13">
        <v>0.52</v>
      </c>
      <c r="J46" s="13">
        <v>51</v>
      </c>
      <c r="K46" s="13">
        <v>57</v>
      </c>
      <c r="L46" s="13">
        <v>91</v>
      </c>
      <c r="M46" s="13">
        <v>2.5</v>
      </c>
      <c r="N46" s="13">
        <v>0.55000000000000004</v>
      </c>
      <c r="O46" s="13">
        <v>0.2</v>
      </c>
      <c r="P46" s="13">
        <v>0.22</v>
      </c>
      <c r="Q46" s="13">
        <v>0.28999999999999998</v>
      </c>
      <c r="R46" s="13">
        <v>-207</v>
      </c>
      <c r="S46" s="13">
        <v>-217</v>
      </c>
      <c r="T46" s="13">
        <v>-6.1</v>
      </c>
      <c r="U46" s="13">
        <v>8.1999999999999993</v>
      </c>
      <c r="V46" s="13">
        <v>0.25</v>
      </c>
      <c r="W46" s="13">
        <v>389</v>
      </c>
      <c r="X46" s="13">
        <v>0.21</v>
      </c>
      <c r="Y46" s="13"/>
      <c r="Z46" s="13">
        <v>256</v>
      </c>
      <c r="AA46" s="13">
        <v>0.23</v>
      </c>
      <c r="AB46" s="13"/>
      <c r="AC46" s="13">
        <v>0.48</v>
      </c>
      <c r="AD46" s="14">
        <v>0.22</v>
      </c>
      <c r="AE46" s="25">
        <f>Q46/$BQ$5</f>
        <v>0.43283582089552231</v>
      </c>
      <c r="AF46" s="26">
        <f>(R46-$BQ$6)/$BQ$8</f>
        <v>0.24769433465085638</v>
      </c>
      <c r="AG46" s="25">
        <f>(S46-$BQ$9)/$BQ$11</f>
        <v>0.25512820512820511</v>
      </c>
      <c r="AH46" s="26">
        <v>0.21362229102167185</v>
      </c>
      <c r="AI46" s="26">
        <f>SUM(AE46:AH46)</f>
        <v>1.1492806516962557</v>
      </c>
      <c r="AJ46" s="26">
        <f>10*(AI46-$BQ$15)/$BQ$17</f>
        <v>2.4184417211473268</v>
      </c>
      <c r="AK46" s="27">
        <f>$BQ$31+AJ46*$BQ$32</f>
        <v>69.673766884589313</v>
      </c>
      <c r="AL46" s="37">
        <f>SUM(AC46:AD46)</f>
        <v>0.7</v>
      </c>
      <c r="AM46" s="38">
        <f>10*AL46/$BT$5</f>
        <v>3.1111111111111112</v>
      </c>
      <c r="AN46" s="39">
        <f>$BT$6+AM46*$BT$7</f>
        <v>65.555555555555557</v>
      </c>
      <c r="AO46" s="49">
        <f>O46/$BW$5</f>
        <v>0.60606060606060608</v>
      </c>
      <c r="AP46" s="50">
        <f>X46/$BW$6</f>
        <v>0.67741935483870963</v>
      </c>
      <c r="AQ46" s="50">
        <f>AA46/$BW$7</f>
        <v>0.8214285714285714</v>
      </c>
      <c r="AR46" s="50">
        <f>N46/$BW$8</f>
        <v>0.69620253164556967</v>
      </c>
      <c r="AS46" s="50">
        <f>AL46</f>
        <v>0.7</v>
      </c>
      <c r="AT46" s="50">
        <f>SUM(AO46:AQ46)</f>
        <v>2.1049085323278871</v>
      </c>
      <c r="AU46" s="50">
        <f>10*(AT46-$BW$9)/$BW$11</f>
        <v>3.026206438029809</v>
      </c>
      <c r="AV46" s="51">
        <f>$BW$24+AU46*$BW$25</f>
        <v>75.591722533104331</v>
      </c>
      <c r="AW46" s="72">
        <v>21</v>
      </c>
      <c r="AX46" s="72">
        <v>43</v>
      </c>
      <c r="AY46" s="74">
        <f>AX46/AW46</f>
        <v>2.0476190476190474</v>
      </c>
      <c r="AZ46" s="74">
        <f>10*(AY46-$BT$14)/$BT$16</f>
        <v>5.0193050193050182</v>
      </c>
      <c r="BA46" s="72">
        <f>$BT$29+AZ46*$BT$30</f>
        <v>80.077220077220076</v>
      </c>
      <c r="BB46" s="63">
        <f>AK46*$BZ$5</f>
        <v>68.977029215743414</v>
      </c>
      <c r="BC46" s="60">
        <f>AN46*$BZ$5</f>
        <v>64.900000000000006</v>
      </c>
      <c r="BD46" s="60">
        <f>AV46*$BZ$5</f>
        <v>74.835805307773285</v>
      </c>
      <c r="BE46" s="65">
        <v>77</v>
      </c>
      <c r="BF46" s="65">
        <v>60</v>
      </c>
      <c r="BG46" s="60">
        <f>BA46*$BZ$5</f>
        <v>79.276447876447875</v>
      </c>
      <c r="BH46" s="60">
        <f>AVERAGE(BB46,BD46,BE46,BF46)</f>
        <v>70.203208630879175</v>
      </c>
      <c r="BI46" s="110">
        <f>10*(BH46-$BM$5)/$BM$7</f>
        <v>1.690003259511871</v>
      </c>
      <c r="BJ46" s="80">
        <f>$BM$21+BI46*$BM$22</f>
        <v>57.605014667803417</v>
      </c>
      <c r="BL46" s="68"/>
      <c r="BM46" s="68"/>
      <c r="BN46" s="68"/>
    </row>
    <row r="47" spans="1:66" x14ac:dyDescent="0.25">
      <c r="A47" s="3" t="s">
        <v>211</v>
      </c>
      <c r="B47" s="4" t="s">
        <v>238</v>
      </c>
      <c r="C47" s="4" t="s">
        <v>265</v>
      </c>
      <c r="D47" s="4" t="s">
        <v>30</v>
      </c>
      <c r="E47" s="4" t="s">
        <v>103</v>
      </c>
      <c r="F47" s="5" t="s">
        <v>47</v>
      </c>
      <c r="G47" s="12">
        <v>47</v>
      </c>
      <c r="H47" s="13">
        <v>0.55000000000000004</v>
      </c>
      <c r="I47" s="13">
        <v>0.51</v>
      </c>
      <c r="J47" s="13">
        <v>25</v>
      </c>
      <c r="K47" s="13">
        <v>140</v>
      </c>
      <c r="L47" s="13">
        <v>324</v>
      </c>
      <c r="M47" s="13">
        <v>2.5</v>
      </c>
      <c r="N47" s="13">
        <v>0.68</v>
      </c>
      <c r="O47" s="13">
        <v>0.05</v>
      </c>
      <c r="P47" s="13">
        <v>0.25</v>
      </c>
      <c r="Q47" s="13">
        <v>0.21</v>
      </c>
      <c r="R47" s="13">
        <v>-104</v>
      </c>
      <c r="S47" s="13">
        <v>-131</v>
      </c>
      <c r="T47" s="13">
        <v>-7</v>
      </c>
      <c r="U47" s="13">
        <v>1.1000000000000001</v>
      </c>
      <c r="V47" s="13">
        <v>0.02</v>
      </c>
      <c r="W47" s="13">
        <v>103</v>
      </c>
      <c r="X47" s="13">
        <v>0.06</v>
      </c>
      <c r="Y47" s="13">
        <v>0.06</v>
      </c>
      <c r="Z47" s="13">
        <v>94</v>
      </c>
      <c r="AA47" s="13">
        <v>0.08</v>
      </c>
      <c r="AB47" s="13">
        <v>0</v>
      </c>
      <c r="AC47" s="13">
        <v>1.83</v>
      </c>
      <c r="AD47" s="14">
        <v>0.42</v>
      </c>
      <c r="AE47" s="25">
        <f>Q47/$BQ$5</f>
        <v>0.31343283582089548</v>
      </c>
      <c r="AF47" s="26">
        <f>(R47-$BQ$6)/$BQ$8</f>
        <v>0.38339920948616601</v>
      </c>
      <c r="AG47" s="25">
        <f>(S47-$BQ$9)/$BQ$11</f>
        <v>0.36538461538461536</v>
      </c>
      <c r="AH47" s="26">
        <v>0.18575851393188855</v>
      </c>
      <c r="AI47" s="26">
        <f>SUM(AE47:AH47)</f>
        <v>1.2479751746235654</v>
      </c>
      <c r="AJ47" s="26">
        <f>10*(AI47-$BQ$27)/$BQ$29</f>
        <v>1.6682858710267496</v>
      </c>
      <c r="AK47" s="27">
        <f>$BQ$31+AJ47*$BQ$32</f>
        <v>66.673143484107001</v>
      </c>
      <c r="AL47" s="37">
        <f>SUM(AC47:AD47)</f>
        <v>2.25</v>
      </c>
      <c r="AM47" s="38">
        <f>10*AL47/$BT$5</f>
        <v>10</v>
      </c>
      <c r="AN47" s="39">
        <f>$BT$6+AM47*$BT$7</f>
        <v>100</v>
      </c>
      <c r="AO47" s="49">
        <f>O47/$BW$5</f>
        <v>0.15151515151515152</v>
      </c>
      <c r="AP47" s="50">
        <f>X47/$BW$6</f>
        <v>0.19354838709677419</v>
      </c>
      <c r="AQ47" s="50">
        <f>AA47/$BW$7</f>
        <v>0.2857142857142857</v>
      </c>
      <c r="AR47" s="50">
        <f>N47/$BW$8</f>
        <v>0.86075949367088611</v>
      </c>
      <c r="AS47" s="50">
        <f>AL47</f>
        <v>2.25</v>
      </c>
      <c r="AT47" s="50">
        <f>SUM(AR47:AS47)</f>
        <v>3.1107594936708862</v>
      </c>
      <c r="AU47" s="50">
        <f>10*(AT47-$BW$21)/$BW$23</f>
        <v>9.5211813842482087</v>
      </c>
      <c r="AV47" s="51">
        <f>$BW$24+AU47*$BW$25</f>
        <v>98.324134844868723</v>
      </c>
      <c r="AW47" s="72">
        <v>47</v>
      </c>
      <c r="AX47" s="72">
        <v>41</v>
      </c>
      <c r="AY47" s="74">
        <f>AX47/AW47</f>
        <v>0.87234042553191493</v>
      </c>
      <c r="AZ47" s="74">
        <f>10*(AY47-$BT$26)/$BT$28</f>
        <v>4.4124579653666052</v>
      </c>
      <c r="BA47" s="72">
        <f>$BT$29+AZ47*$BT$30</f>
        <v>77.649831861466424</v>
      </c>
      <c r="BB47" s="63">
        <f>AK47*$BZ$5</f>
        <v>66.006412049265933</v>
      </c>
      <c r="BC47" s="60">
        <f>AN47*$BZ$5</f>
        <v>99</v>
      </c>
      <c r="BD47" s="60">
        <f>AV47*$BZ$5</f>
        <v>97.340893496420037</v>
      </c>
      <c r="BE47" s="65">
        <v>77</v>
      </c>
      <c r="BF47" s="65">
        <v>81</v>
      </c>
      <c r="BG47" s="60">
        <f>BA47*$BZ$5</f>
        <v>76.873333542851753</v>
      </c>
      <c r="BH47" s="60">
        <f>AVERAGE(BB47,BC47,BD47,BE47,BF47)</f>
        <v>84.069461109137194</v>
      </c>
      <c r="BI47" s="110">
        <f>10*(BH47-$BM$17)/$BM$19</f>
        <v>6.9047178000049945</v>
      </c>
      <c r="BJ47" s="80">
        <f>$BM$21+BI47*$BM$22</f>
        <v>81.071230100022476</v>
      </c>
      <c r="BL47" s="68"/>
      <c r="BM47" s="68"/>
      <c r="BN47" s="68"/>
    </row>
    <row r="48" spans="1:66" x14ac:dyDescent="0.25">
      <c r="A48" s="3" t="s">
        <v>142</v>
      </c>
      <c r="B48" s="4" t="s">
        <v>263</v>
      </c>
      <c r="C48" s="4" t="s">
        <v>251</v>
      </c>
      <c r="D48" s="4" t="s">
        <v>30</v>
      </c>
      <c r="E48" s="4" t="s">
        <v>74</v>
      </c>
      <c r="F48" s="5" t="s">
        <v>35</v>
      </c>
      <c r="G48" s="12">
        <v>18</v>
      </c>
      <c r="H48" s="13">
        <v>0.67</v>
      </c>
      <c r="I48" s="13">
        <v>0.61</v>
      </c>
      <c r="J48" s="13">
        <v>63</v>
      </c>
      <c r="K48" s="13">
        <v>41</v>
      </c>
      <c r="L48" s="13">
        <v>133</v>
      </c>
      <c r="M48" s="13">
        <v>4.8</v>
      </c>
      <c r="N48" s="13">
        <v>0.71</v>
      </c>
      <c r="O48" s="13">
        <v>0.23</v>
      </c>
      <c r="P48" s="13">
        <v>0.16</v>
      </c>
      <c r="Q48" s="13">
        <v>0.22</v>
      </c>
      <c r="R48" s="13">
        <v>-31</v>
      </c>
      <c r="S48" s="13">
        <v>7</v>
      </c>
      <c r="T48" s="13">
        <v>2.9</v>
      </c>
      <c r="U48" s="13">
        <v>5.9</v>
      </c>
      <c r="V48" s="13">
        <v>0.17</v>
      </c>
      <c r="W48" s="13">
        <v>348</v>
      </c>
      <c r="X48" s="13">
        <v>0.16</v>
      </c>
      <c r="Y48" s="13"/>
      <c r="Z48" s="13">
        <v>226</v>
      </c>
      <c r="AA48" s="13">
        <v>0.19</v>
      </c>
      <c r="AB48" s="13"/>
      <c r="AC48" s="13">
        <v>0.38</v>
      </c>
      <c r="AD48" s="14">
        <v>0.34</v>
      </c>
      <c r="AE48" s="25">
        <f>Q48/$BQ$5</f>
        <v>0.32835820895522388</v>
      </c>
      <c r="AF48" s="26">
        <f>(R48-$BQ$6)/$BQ$8</f>
        <v>0.47957839262187091</v>
      </c>
      <c r="AG48" s="25">
        <f>(S48-$BQ$9)/$BQ$11</f>
        <v>0.54230769230769227</v>
      </c>
      <c r="AH48" s="26">
        <v>0.49226006191950472</v>
      </c>
      <c r="AI48" s="26">
        <f>SUM(AE48:AH48)</f>
        <v>1.8425043558042919</v>
      </c>
      <c r="AJ48" s="26">
        <f>10*(AI48-$BQ$18)/$BQ$20</f>
        <v>4.1976834131651239</v>
      </c>
      <c r="AK48" s="27">
        <f>$BQ$31+AJ48*$BQ$32</f>
        <v>76.790733652660492</v>
      </c>
      <c r="AL48" s="37">
        <f>SUM(AC48:AD48)</f>
        <v>0.72</v>
      </c>
      <c r="AM48" s="38">
        <f>10*AL48/$BT$5</f>
        <v>3.1999999999999997</v>
      </c>
      <c r="AN48" s="39">
        <f>$BT$6+AM48*$BT$7</f>
        <v>66</v>
      </c>
      <c r="AO48" s="49">
        <f>O48/$BW$5</f>
        <v>0.69696969696969702</v>
      </c>
      <c r="AP48" s="50">
        <f>X48/$BW$6</f>
        <v>0.5161290322580645</v>
      </c>
      <c r="AQ48" s="50">
        <f>AA48/$BW$7</f>
        <v>0.67857142857142849</v>
      </c>
      <c r="AR48" s="50">
        <f>N48/$BW$8</f>
        <v>0.89873417721518978</v>
      </c>
      <c r="AS48" s="50">
        <f>AL48</f>
        <v>0.72</v>
      </c>
      <c r="AT48" s="50">
        <f>SUM(AO48:AQ48)</f>
        <v>1.8916701577991901</v>
      </c>
      <c r="AU48" s="50">
        <f>10*(AT48-$BW$12)/$BW$14</f>
        <v>4.6137474381207637</v>
      </c>
      <c r="AV48" s="51">
        <f>$BW$24+AU48*$BW$25</f>
        <v>81.148116033422667</v>
      </c>
      <c r="AW48" s="72">
        <v>18</v>
      </c>
      <c r="AX48" s="72">
        <v>28</v>
      </c>
      <c r="AY48" s="74">
        <f>AX48/AW48</f>
        <v>1.5555555555555556</v>
      </c>
      <c r="AZ48" s="74">
        <f>10*(AY48-$BT$17)/$BT$19</f>
        <v>6.5811965811965818</v>
      </c>
      <c r="BA48" s="72">
        <f>$BT$29+AZ48*$BT$30</f>
        <v>86.324786324786331</v>
      </c>
      <c r="BB48" s="64">
        <f>AK48*$BZ$6</f>
        <v>74.487011643080677</v>
      </c>
      <c r="BC48" s="60">
        <f>AN48*$BZ$6</f>
        <v>64.02</v>
      </c>
      <c r="BD48" s="60">
        <f>AV48*$BZ$6</f>
        <v>78.713672552419979</v>
      </c>
      <c r="BE48" s="65">
        <v>81</v>
      </c>
      <c r="BF48" s="65">
        <v>80</v>
      </c>
      <c r="BG48" s="60">
        <f>BA48*$BZ$6</f>
        <v>83.73504273504274</v>
      </c>
      <c r="BH48" s="60">
        <f>AVERAGE(BB48,BD48,BE48,BF48)</f>
        <v>78.550171048875171</v>
      </c>
      <c r="BI48" s="110">
        <f>10*(BH48-$BM$8)/$BM$10</f>
        <v>5.1951640683768847</v>
      </c>
      <c r="BJ48" s="80">
        <f>$BM$21+BI48*$BM$22</f>
        <v>73.37823830769598</v>
      </c>
      <c r="BL48" s="68"/>
      <c r="BM48" s="68"/>
      <c r="BN48" s="68"/>
    </row>
    <row r="49" spans="1:66" x14ac:dyDescent="0.25">
      <c r="A49" s="3" t="s">
        <v>199</v>
      </c>
      <c r="B49" s="4" t="s">
        <v>40</v>
      </c>
      <c r="C49" s="4" t="s">
        <v>235</v>
      </c>
      <c r="D49" s="4" t="s">
        <v>41</v>
      </c>
      <c r="E49" s="4" t="s">
        <v>67</v>
      </c>
      <c r="F49" s="5" t="s">
        <v>38</v>
      </c>
      <c r="G49" s="12">
        <v>27</v>
      </c>
      <c r="H49" s="13">
        <v>0.44</v>
      </c>
      <c r="I49" s="13">
        <v>0.41</v>
      </c>
      <c r="J49" s="13">
        <v>54</v>
      </c>
      <c r="K49" s="13">
        <v>65</v>
      </c>
      <c r="L49" s="13">
        <v>143</v>
      </c>
      <c r="M49" s="13">
        <v>3</v>
      </c>
      <c r="N49" s="13">
        <v>0.55000000000000004</v>
      </c>
      <c r="O49" s="13">
        <v>0.15</v>
      </c>
      <c r="P49" s="13">
        <v>0.19</v>
      </c>
      <c r="Q49" s="13">
        <v>0.3</v>
      </c>
      <c r="R49" s="13">
        <v>-57</v>
      </c>
      <c r="S49" s="13">
        <v>-121</v>
      </c>
      <c r="T49" s="13">
        <v>-5.0999999999999996</v>
      </c>
      <c r="U49" s="13">
        <v>7.4</v>
      </c>
      <c r="V49" s="13">
        <v>0.23</v>
      </c>
      <c r="W49" s="13">
        <v>400</v>
      </c>
      <c r="X49" s="13">
        <v>0.22</v>
      </c>
      <c r="Y49" s="13"/>
      <c r="Z49" s="13">
        <v>231</v>
      </c>
      <c r="AA49" s="13">
        <v>0.21</v>
      </c>
      <c r="AB49" s="13"/>
      <c r="AC49" s="13">
        <v>0.53</v>
      </c>
      <c r="AD49" s="14">
        <v>0.21</v>
      </c>
      <c r="AE49" s="25">
        <f>Q49/$BQ$5</f>
        <v>0.44776119402985071</v>
      </c>
      <c r="AF49" s="26">
        <f>(R49-$BQ$6)/$BQ$8</f>
        <v>0.44532279314888013</v>
      </c>
      <c r="AG49" s="25">
        <f>(S49-$BQ$9)/$BQ$11</f>
        <v>0.37820512820512819</v>
      </c>
      <c r="AH49" s="26">
        <v>0.24458204334365327</v>
      </c>
      <c r="AI49" s="26">
        <f>SUM(AE49:AH49)</f>
        <v>1.5158711587275122</v>
      </c>
      <c r="AJ49" s="26">
        <f>10*(AI49-$BQ$15)/$BQ$17</f>
        <v>3.8267257081289028</v>
      </c>
      <c r="AK49" s="27">
        <f>$BQ$31+AJ49*$BQ$32</f>
        <v>75.306902832515618</v>
      </c>
      <c r="AL49" s="37">
        <f>SUM(AC49:AD49)</f>
        <v>0.74</v>
      </c>
      <c r="AM49" s="38">
        <f>10*AL49/$BT$5</f>
        <v>3.2888888888888892</v>
      </c>
      <c r="AN49" s="39">
        <f>$BT$6+AM49*$BT$7</f>
        <v>66.444444444444443</v>
      </c>
      <c r="AO49" s="49">
        <f>O49/$BW$5</f>
        <v>0.45454545454545453</v>
      </c>
      <c r="AP49" s="50">
        <f>X49/$BW$6</f>
        <v>0.70967741935483875</v>
      </c>
      <c r="AQ49" s="50">
        <f>AA49/$BW$7</f>
        <v>0.74999999999999989</v>
      </c>
      <c r="AR49" s="50">
        <f>N49/$BW$8</f>
        <v>0.69620253164556967</v>
      </c>
      <c r="AS49" s="50">
        <f>AL49</f>
        <v>0.74</v>
      </c>
      <c r="AT49" s="50">
        <f>SUM(AO49:AQ49)</f>
        <v>1.9142228739002931</v>
      </c>
      <c r="AU49" s="50">
        <f>10*(AT49-$BW$9)/$BW$11</f>
        <v>0</v>
      </c>
      <c r="AV49" s="51">
        <f>$BW$24+AU49*$BW$25</f>
        <v>65</v>
      </c>
      <c r="AW49" s="72">
        <v>27</v>
      </c>
      <c r="AX49" s="72">
        <v>49</v>
      </c>
      <c r="AY49" s="74">
        <f>AX49/AW49</f>
        <v>1.8148148148148149</v>
      </c>
      <c r="AZ49" s="74">
        <f>10*(AY49-$BT$14)/$BT$16</f>
        <v>3.6036036036036037</v>
      </c>
      <c r="BA49" s="72">
        <f>$BT$29+AZ49*$BT$30</f>
        <v>74.414414414414409</v>
      </c>
      <c r="BB49" s="64">
        <f>AK49*$BZ$7</f>
        <v>67.776212549264059</v>
      </c>
      <c r="BC49" s="60">
        <f>AN49*$BZ$7</f>
        <v>59.8</v>
      </c>
      <c r="BD49" s="60">
        <f>AV49*$BZ$7</f>
        <v>58.5</v>
      </c>
      <c r="BE49" s="65">
        <v>87</v>
      </c>
      <c r="BF49" s="65">
        <v>63</v>
      </c>
      <c r="BG49" s="60">
        <f>BA49*$BZ$7</f>
        <v>66.972972972972968</v>
      </c>
      <c r="BH49" s="60">
        <f>AVERAGE(BB49,BD49,BE49,BF49)</f>
        <v>69.069053137316018</v>
      </c>
      <c r="BI49" s="110">
        <f>10*(BH49-$BM$5)/$BM$7</f>
        <v>1.1300955571393967</v>
      </c>
      <c r="BJ49" s="80">
        <f>$BM$21+BI49*$BM$22</f>
        <v>55.085430007127286</v>
      </c>
      <c r="BL49" s="68"/>
      <c r="BM49" s="68"/>
      <c r="BN49" s="68"/>
    </row>
    <row r="50" spans="1:66" x14ac:dyDescent="0.25">
      <c r="A50" s="3" t="s">
        <v>94</v>
      </c>
      <c r="B50" s="4" t="s">
        <v>238</v>
      </c>
      <c r="C50" s="4" t="s">
        <v>265</v>
      </c>
      <c r="D50" s="4" t="s">
        <v>30</v>
      </c>
      <c r="E50" s="4" t="s">
        <v>84</v>
      </c>
      <c r="F50" s="5" t="s">
        <v>56</v>
      </c>
      <c r="G50" s="12">
        <v>44</v>
      </c>
      <c r="H50" s="13">
        <v>0.56999999999999995</v>
      </c>
      <c r="I50" s="13">
        <v>0.66</v>
      </c>
      <c r="J50" s="13">
        <v>100</v>
      </c>
      <c r="K50" s="13">
        <v>89</v>
      </c>
      <c r="L50" s="13">
        <v>212</v>
      </c>
      <c r="M50" s="13">
        <v>3.5</v>
      </c>
      <c r="N50" s="13">
        <v>0.61</v>
      </c>
      <c r="O50" s="13">
        <v>0.2</v>
      </c>
      <c r="P50" s="13">
        <v>0.2</v>
      </c>
      <c r="Q50" s="13">
        <v>0.25</v>
      </c>
      <c r="R50" s="13">
        <v>143</v>
      </c>
      <c r="S50" s="13">
        <v>24</v>
      </c>
      <c r="T50" s="13">
        <v>1.6</v>
      </c>
      <c r="U50" s="13">
        <v>8.5</v>
      </c>
      <c r="V50" s="13">
        <v>0.24</v>
      </c>
      <c r="W50" s="13">
        <v>391</v>
      </c>
      <c r="X50" s="13">
        <v>0.22</v>
      </c>
      <c r="Y50" s="13">
        <v>0.17</v>
      </c>
      <c r="Z50" s="13">
        <v>262</v>
      </c>
      <c r="AA50" s="13">
        <v>0.23</v>
      </c>
      <c r="AB50" s="13">
        <v>0</v>
      </c>
      <c r="AC50" s="13">
        <v>0.57999999999999996</v>
      </c>
      <c r="AD50" s="14">
        <v>0.28999999999999998</v>
      </c>
      <c r="AE50" s="25">
        <f>Q50/$BQ$5</f>
        <v>0.37313432835820892</v>
      </c>
      <c r="AF50" s="26">
        <f>(R50-$BQ$6)/$BQ$8</f>
        <v>0.70882740447957837</v>
      </c>
      <c r="AG50" s="25">
        <f>(S50-$BQ$9)/$BQ$11</f>
        <v>0.5641025641025641</v>
      </c>
      <c r="AH50" s="26">
        <v>0.45201238390092879</v>
      </c>
      <c r="AI50" s="26">
        <f>SUM(AE50:AH50)</f>
        <v>2.0980766808412801</v>
      </c>
      <c r="AJ50" s="26">
        <f>10*(AI50-$BQ$21)/$BQ$23</f>
        <v>7.5762789582558234</v>
      </c>
      <c r="AK50" s="27">
        <f>$BQ$31+AJ50*$BQ$32</f>
        <v>90.305115833023294</v>
      </c>
      <c r="AL50" s="37">
        <f>SUM(AC50:AD50)</f>
        <v>0.86999999999999988</v>
      </c>
      <c r="AM50" s="38">
        <f>10*AL50/$BT$5</f>
        <v>3.8666666666666663</v>
      </c>
      <c r="AN50" s="39">
        <f>$BT$6+AM50*$BT$7</f>
        <v>69.333333333333329</v>
      </c>
      <c r="AO50" s="49">
        <f>O50/$BW$5</f>
        <v>0.60606060606060608</v>
      </c>
      <c r="AP50" s="50">
        <f>X50/$BW$6</f>
        <v>0.70967741935483875</v>
      </c>
      <c r="AQ50" s="50">
        <f>AA50/$BW$7</f>
        <v>0.8214285714285714</v>
      </c>
      <c r="AR50" s="50">
        <f>N50/$BW$8</f>
        <v>0.77215189873417711</v>
      </c>
      <c r="AS50" s="50">
        <f>AL50</f>
        <v>0.86999999999999988</v>
      </c>
      <c r="AT50" s="50">
        <f>SUM(AO50:AQ50)</f>
        <v>2.1371665968440166</v>
      </c>
      <c r="AU50" s="50">
        <f>10*(AT50-$BW$15)/$BW$17</f>
        <v>2.0022144307067768</v>
      </c>
      <c r="AV50" s="51">
        <f>$BW$24+AU50*$BW$25</f>
        <v>72.007750507473716</v>
      </c>
      <c r="AW50" s="72">
        <v>44</v>
      </c>
      <c r="AX50" s="72">
        <v>73</v>
      </c>
      <c r="AY50" s="74">
        <f>AX50/AW50</f>
        <v>1.6590909090909092</v>
      </c>
      <c r="AZ50" s="74">
        <f>10*(AY50-$BT$20)/$BT$22</f>
        <v>2.8491436100131753</v>
      </c>
      <c r="BA50" s="72">
        <f>$BT$29+AZ50*$BT$30</f>
        <v>71.396574440052703</v>
      </c>
      <c r="BB50" s="63">
        <f>AK50*$BZ$5</f>
        <v>89.402064674693065</v>
      </c>
      <c r="BC50" s="60">
        <f>AN50*$BZ$5</f>
        <v>68.64</v>
      </c>
      <c r="BD50" s="60">
        <f>AV50*$BZ$5</f>
        <v>71.287673002398975</v>
      </c>
      <c r="BE50" s="65">
        <v>90</v>
      </c>
      <c r="BF50" s="65">
        <v>99</v>
      </c>
      <c r="BG50" s="60">
        <f>BA50*$BZ$5</f>
        <v>70.682608695652178</v>
      </c>
      <c r="BH50" s="60">
        <f>AVERAGE(BB50,BD50,BE50,BF50)</f>
        <v>87.422434419273003</v>
      </c>
      <c r="BI50" s="110">
        <f>10*(BH50-$BM$11)/$BM$13</f>
        <v>9.2370722533020242</v>
      </c>
      <c r="BJ50" s="80">
        <f>$BM$21+BI50*$BM$22</f>
        <v>91.566825139859105</v>
      </c>
      <c r="BL50" s="68"/>
      <c r="BM50" s="68"/>
      <c r="BN50" s="68"/>
    </row>
    <row r="51" spans="1:66" x14ac:dyDescent="0.25">
      <c r="A51" s="3" t="s">
        <v>127</v>
      </c>
      <c r="B51" s="4" t="s">
        <v>238</v>
      </c>
      <c r="C51" s="4" t="s">
        <v>265</v>
      </c>
      <c r="D51" s="4" t="s">
        <v>30</v>
      </c>
      <c r="E51" s="4" t="s">
        <v>103</v>
      </c>
      <c r="F51" s="5" t="s">
        <v>56</v>
      </c>
      <c r="G51" s="12">
        <v>47</v>
      </c>
      <c r="H51" s="13">
        <v>0.55000000000000004</v>
      </c>
      <c r="I51" s="13">
        <v>0.36</v>
      </c>
      <c r="J51" s="13">
        <v>120</v>
      </c>
      <c r="K51" s="13">
        <v>82</v>
      </c>
      <c r="L51" s="13">
        <v>215</v>
      </c>
      <c r="M51" s="13">
        <v>4.0999999999999996</v>
      </c>
      <c r="N51" s="13">
        <v>0.65</v>
      </c>
      <c r="O51" s="13">
        <v>0.23</v>
      </c>
      <c r="P51" s="13">
        <v>0.14000000000000001</v>
      </c>
      <c r="Q51" s="13">
        <v>0.23</v>
      </c>
      <c r="R51" s="13">
        <v>90</v>
      </c>
      <c r="S51" s="13">
        <v>40</v>
      </c>
      <c r="T51" s="13">
        <v>1.3</v>
      </c>
      <c r="U51" s="13">
        <v>9.1</v>
      </c>
      <c r="V51" s="13">
        <v>0.27</v>
      </c>
      <c r="W51" s="13">
        <v>421</v>
      </c>
      <c r="X51" s="13">
        <v>0.24</v>
      </c>
      <c r="Y51" s="13">
        <v>0.26</v>
      </c>
      <c r="Z51" s="13">
        <v>277</v>
      </c>
      <c r="AA51" s="13">
        <v>0.25</v>
      </c>
      <c r="AB51" s="13">
        <v>0</v>
      </c>
      <c r="AC51" s="13">
        <v>0.51</v>
      </c>
      <c r="AD51" s="14">
        <v>0.24</v>
      </c>
      <c r="AE51" s="25">
        <f>Q51/$BQ$5</f>
        <v>0.34328358208955223</v>
      </c>
      <c r="AF51" s="26">
        <f>(R51-$BQ$6)/$BQ$8</f>
        <v>0.63899868247694336</v>
      </c>
      <c r="AG51" s="25">
        <f>(S51-$BQ$9)/$BQ$11</f>
        <v>0.58461538461538465</v>
      </c>
      <c r="AH51" s="26">
        <v>0.44272445820433443</v>
      </c>
      <c r="AI51" s="26">
        <f>SUM(AE51:AH51)</f>
        <v>2.0096221073862148</v>
      </c>
      <c r="AJ51" s="26">
        <f>10*(AI51-$BQ$21)/$BQ$23</f>
        <v>7.1108051843097213</v>
      </c>
      <c r="AK51" s="27">
        <f>$BQ$31+AJ51*$BQ$32</f>
        <v>88.443220737238889</v>
      </c>
      <c r="AL51" s="37">
        <f>SUM(AC51:AD51)</f>
        <v>0.75</v>
      </c>
      <c r="AM51" s="38">
        <f>10*AL51/$BT$5</f>
        <v>3.3333333333333335</v>
      </c>
      <c r="AN51" s="39">
        <f>$BT$6+AM51*$BT$7</f>
        <v>66.666666666666671</v>
      </c>
      <c r="AO51" s="49">
        <f>O51/$BW$5</f>
        <v>0.69696969696969702</v>
      </c>
      <c r="AP51" s="50">
        <f>X51/$BW$6</f>
        <v>0.77419354838709675</v>
      </c>
      <c r="AQ51" s="50">
        <f>AA51/$BW$7</f>
        <v>0.89285714285714279</v>
      </c>
      <c r="AR51" s="50">
        <f>N51/$BW$8</f>
        <v>0.82278481012658222</v>
      </c>
      <c r="AS51" s="50">
        <f>AL51</f>
        <v>0.75</v>
      </c>
      <c r="AT51" s="50">
        <f>SUM(AO51:AQ51)</f>
        <v>2.3640203882139366</v>
      </c>
      <c r="AU51" s="50">
        <f>10*(AT51-$BW$15)/$BW$17</f>
        <v>5</v>
      </c>
      <c r="AV51" s="51">
        <f>$BW$24+AU51*$BW$25</f>
        <v>82.5</v>
      </c>
      <c r="AW51" s="72">
        <v>47</v>
      </c>
      <c r="AX51" s="72">
        <v>74</v>
      </c>
      <c r="AY51" s="74">
        <f>AX51/AW51</f>
        <v>1.574468085106383</v>
      </c>
      <c r="AZ51" s="74">
        <f>10*(AY51-$BT$20)/$BT$22</f>
        <v>2.2972556275053959</v>
      </c>
      <c r="BA51" s="72">
        <f>$BT$29+AZ51*$BT$30</f>
        <v>69.189022510021587</v>
      </c>
      <c r="BB51" s="63">
        <f>AK51*$BZ$5</f>
        <v>87.558788529866504</v>
      </c>
      <c r="BC51" s="60">
        <f>AN51*$BZ$5</f>
        <v>66</v>
      </c>
      <c r="BD51" s="60">
        <f>AV51*$BZ$5</f>
        <v>81.674999999999997</v>
      </c>
      <c r="BE51" s="65">
        <v>89</v>
      </c>
      <c r="BF51" s="65">
        <v>61</v>
      </c>
      <c r="BG51" s="60">
        <f>BA51*$BZ$5</f>
        <v>68.497132284921378</v>
      </c>
      <c r="BH51" s="60">
        <f>AVERAGE(BB51,BD51,BE51,BF51)</f>
        <v>79.808447132466625</v>
      </c>
      <c r="BI51" s="110">
        <f>10*(BH51-$BM$11)/$BM$13</f>
        <v>5.5548657985736707</v>
      </c>
      <c r="BJ51" s="80">
        <f>$BM$21+BI51*$BM$22</f>
        <v>74.996896093581512</v>
      </c>
      <c r="BL51" s="68"/>
      <c r="BM51" s="68"/>
      <c r="BN51" s="68"/>
    </row>
    <row r="52" spans="1:66" x14ac:dyDescent="0.25">
      <c r="A52" s="3" t="s">
        <v>120</v>
      </c>
      <c r="B52" s="4" t="s">
        <v>236</v>
      </c>
      <c r="C52" s="4" t="s">
        <v>235</v>
      </c>
      <c r="D52" s="4" t="s">
        <v>41</v>
      </c>
      <c r="E52" s="4" t="s">
        <v>46</v>
      </c>
      <c r="F52" s="5" t="s">
        <v>32</v>
      </c>
      <c r="G52" s="12">
        <v>26</v>
      </c>
      <c r="H52" s="13">
        <v>0.69</v>
      </c>
      <c r="I52" s="13">
        <v>0.5</v>
      </c>
      <c r="J52" s="13">
        <v>78</v>
      </c>
      <c r="K52" s="13">
        <v>51</v>
      </c>
      <c r="L52" s="13">
        <v>159</v>
      </c>
      <c r="M52" s="13">
        <v>4.5999999999999996</v>
      </c>
      <c r="N52" s="13">
        <v>0.69</v>
      </c>
      <c r="O52" s="13">
        <v>0.23</v>
      </c>
      <c r="P52" s="13">
        <v>0.2</v>
      </c>
      <c r="Q52" s="13">
        <v>0.31</v>
      </c>
      <c r="R52" s="13">
        <v>83</v>
      </c>
      <c r="S52" s="13">
        <v>-44</v>
      </c>
      <c r="T52" s="13">
        <v>0.8</v>
      </c>
      <c r="U52" s="13">
        <v>8.5</v>
      </c>
      <c r="V52" s="13">
        <v>0.27</v>
      </c>
      <c r="W52" s="13">
        <v>534</v>
      </c>
      <c r="X52" s="13">
        <v>0.28000000000000003</v>
      </c>
      <c r="Y52" s="13"/>
      <c r="Z52" s="13">
        <v>284</v>
      </c>
      <c r="AA52" s="13">
        <v>0.24</v>
      </c>
      <c r="AB52" s="13"/>
      <c r="AC52" s="13">
        <v>0.49</v>
      </c>
      <c r="AD52" s="14">
        <v>0.3</v>
      </c>
      <c r="AE52" s="25">
        <f>Q52/$BQ$5</f>
        <v>0.46268656716417905</v>
      </c>
      <c r="AF52" s="26">
        <f>(R52-$BQ$6)/$BQ$8</f>
        <v>0.6297760210803689</v>
      </c>
      <c r="AG52" s="25">
        <f>(S52-$BQ$9)/$BQ$11</f>
        <v>0.47692307692307695</v>
      </c>
      <c r="AH52" s="26">
        <v>0.4272445820433437</v>
      </c>
      <c r="AI52" s="26">
        <f>SUM(AE52:AH52)</f>
        <v>1.9966302472109687</v>
      </c>
      <c r="AJ52" s="26">
        <f>10*(AI52-$BQ$24)/$BQ$26</f>
        <v>5.4376611342356904</v>
      </c>
      <c r="AK52" s="27">
        <f>$BQ$31+AJ52*$BQ$32</f>
        <v>81.750644536942758</v>
      </c>
      <c r="AL52" s="37">
        <f>SUM(AC52:AD52)</f>
        <v>0.79</v>
      </c>
      <c r="AM52" s="38">
        <f>10*AL52/$BT$5</f>
        <v>3.5111111111111111</v>
      </c>
      <c r="AN52" s="39">
        <f>$BT$6+AM52*$BT$7</f>
        <v>67.555555555555557</v>
      </c>
      <c r="AO52" s="49">
        <f>O52/$BW$5</f>
        <v>0.69696969696969702</v>
      </c>
      <c r="AP52" s="50">
        <f>X52/$BW$6</f>
        <v>0.90322580645161299</v>
      </c>
      <c r="AQ52" s="50">
        <f>AA52/$BW$7</f>
        <v>0.85714285714285698</v>
      </c>
      <c r="AR52" s="50">
        <f>N52/$BW$8</f>
        <v>0.87341772151898722</v>
      </c>
      <c r="AS52" s="50">
        <f>AL52</f>
        <v>0.79</v>
      </c>
      <c r="AT52" s="50">
        <f>SUM(AO52:AQ52)</f>
        <v>2.457338360564167</v>
      </c>
      <c r="AU52" s="50">
        <f>10*(AT52-$BW$18)/$BW$20</f>
        <v>3.0915942028985488</v>
      </c>
      <c r="AV52" s="51">
        <f>$BW$24+AU52*$BW$25</f>
        <v>75.820579710144926</v>
      </c>
      <c r="AW52" s="72">
        <v>26</v>
      </c>
      <c r="AX52" s="72">
        <v>24</v>
      </c>
      <c r="AY52" s="74">
        <f>AX52/AW52</f>
        <v>0.92307692307692313</v>
      </c>
      <c r="AZ52" s="74">
        <f>10*(AY52-$BT$23)/$BT$25</f>
        <v>3.4322287354946761</v>
      </c>
      <c r="BA52" s="72">
        <f>$BT$29+AZ52*$BT$30</f>
        <v>73.728914941978701</v>
      </c>
      <c r="BB52" s="64">
        <f>AK52*$BZ$7</f>
        <v>73.575580083248482</v>
      </c>
      <c r="BC52" s="60">
        <f>AN52*$BZ$7</f>
        <v>60.800000000000004</v>
      </c>
      <c r="BD52" s="60">
        <f>AV52*$BZ$7</f>
        <v>68.238521739130434</v>
      </c>
      <c r="BE52" s="65">
        <v>83</v>
      </c>
      <c r="BF52" s="65">
        <v>79</v>
      </c>
      <c r="BG52" s="60">
        <f>BA52*$BZ$7</f>
        <v>66.356023447780828</v>
      </c>
      <c r="BH52" s="60">
        <f>AVERAGE(BB52,BD52,BE52,BF52)</f>
        <v>75.953525455594729</v>
      </c>
      <c r="BI52" s="110">
        <f>10*(BH52-$BM$14)/$BM$16</f>
        <v>4.716809385832148</v>
      </c>
      <c r="BJ52" s="80">
        <f>$BM$21+BI52*$BM$22</f>
        <v>71.225642236244667</v>
      </c>
      <c r="BL52" s="68"/>
      <c r="BM52" s="68"/>
      <c r="BN52" s="68"/>
    </row>
    <row r="53" spans="1:66" x14ac:dyDescent="0.25">
      <c r="A53" s="3" t="s">
        <v>200</v>
      </c>
      <c r="B53" s="4" t="s">
        <v>242</v>
      </c>
      <c r="C53" s="4" t="s">
        <v>235</v>
      </c>
      <c r="D53" s="4" t="s">
        <v>30</v>
      </c>
      <c r="E53" s="4" t="s">
        <v>174</v>
      </c>
      <c r="F53" s="5" t="s">
        <v>38</v>
      </c>
      <c r="G53" s="12">
        <v>27</v>
      </c>
      <c r="H53" s="13">
        <v>0.26</v>
      </c>
      <c r="I53" s="13">
        <v>0.63</v>
      </c>
      <c r="J53" s="13">
        <v>59</v>
      </c>
      <c r="K53" s="13">
        <v>86</v>
      </c>
      <c r="L53" s="13">
        <v>108</v>
      </c>
      <c r="M53" s="13">
        <v>1.9</v>
      </c>
      <c r="N53" s="13">
        <v>0.63</v>
      </c>
      <c r="O53" s="13">
        <v>0.22</v>
      </c>
      <c r="P53" s="13">
        <v>0.23</v>
      </c>
      <c r="Q53" s="13">
        <v>0.19</v>
      </c>
      <c r="R53" s="13">
        <v>-135</v>
      </c>
      <c r="S53" s="13">
        <v>-29</v>
      </c>
      <c r="T53" s="13">
        <v>-3.5</v>
      </c>
      <c r="U53" s="13">
        <v>7.6</v>
      </c>
      <c r="V53" s="13">
        <v>0.25</v>
      </c>
      <c r="W53" s="13">
        <v>459</v>
      </c>
      <c r="X53" s="13">
        <v>0.27</v>
      </c>
      <c r="Y53" s="13"/>
      <c r="Z53" s="13">
        <v>235</v>
      </c>
      <c r="AA53" s="13">
        <v>0.23</v>
      </c>
      <c r="AB53" s="13"/>
      <c r="AC53" s="13">
        <v>0.48</v>
      </c>
      <c r="AD53" s="14">
        <v>0.16</v>
      </c>
      <c r="AE53" s="25">
        <f>Q53/$BQ$5</f>
        <v>0.28358208955223879</v>
      </c>
      <c r="AF53" s="26">
        <f>(R53-$BQ$6)/$BQ$8</f>
        <v>0.34255599472990778</v>
      </c>
      <c r="AG53" s="25">
        <f>(S53-$BQ$9)/$BQ$11</f>
        <v>0.49615384615384617</v>
      </c>
      <c r="AH53" s="26">
        <v>0.29411764705882354</v>
      </c>
      <c r="AI53" s="26">
        <f>SUM(AE53:AH53)</f>
        <v>1.4164095774948164</v>
      </c>
      <c r="AJ53" s="26">
        <f>10*(AI53-$BQ$15)/$BQ$17</f>
        <v>3.4446368392593936</v>
      </c>
      <c r="AK53" s="27">
        <f>$BQ$31+AJ53*$BQ$32</f>
        <v>73.778547357037581</v>
      </c>
      <c r="AL53" s="37">
        <f>SUM(AC53:AD53)</f>
        <v>0.64</v>
      </c>
      <c r="AM53" s="38">
        <f>10*AL53/$BT$5</f>
        <v>2.8444444444444446</v>
      </c>
      <c r="AN53" s="39">
        <f>$BT$6+AM53*$BT$7</f>
        <v>64.222222222222229</v>
      </c>
      <c r="AO53" s="49">
        <f>O53/$BW$5</f>
        <v>0.66666666666666663</v>
      </c>
      <c r="AP53" s="50">
        <f>X53/$BW$6</f>
        <v>0.87096774193548399</v>
      </c>
      <c r="AQ53" s="50">
        <f>AA53/$BW$7</f>
        <v>0.8214285714285714</v>
      </c>
      <c r="AR53" s="50">
        <f>N53/$BW$8</f>
        <v>0.79746835443037967</v>
      </c>
      <c r="AS53" s="50">
        <f>AL53</f>
        <v>0.64</v>
      </c>
      <c r="AT53" s="50">
        <f>SUM(AO53:AQ53)</f>
        <v>2.3590629800307221</v>
      </c>
      <c r="AU53" s="50">
        <f>10*(AT53-$BW$9)/$BW$11</f>
        <v>7.0596708958945138</v>
      </c>
      <c r="AV53" s="51">
        <f>$BW$24+AU53*$BW$25</f>
        <v>89.708848135630802</v>
      </c>
      <c r="AW53" s="72">
        <v>27</v>
      </c>
      <c r="AX53" s="72">
        <v>52</v>
      </c>
      <c r="AY53" s="74">
        <f>AX53/AW53</f>
        <v>1.9259259259259258</v>
      </c>
      <c r="AZ53" s="74">
        <f>10*(AY53-$BT$14)/$BT$16</f>
        <v>4.2792792792792778</v>
      </c>
      <c r="BA53" s="72">
        <f>$BT$29+AZ53*$BT$30</f>
        <v>77.117117117117118</v>
      </c>
      <c r="BB53" s="64">
        <f>AK53*$BZ$7</f>
        <v>66.400692621333832</v>
      </c>
      <c r="BC53" s="60">
        <f>AN53*$BZ$7</f>
        <v>57.800000000000004</v>
      </c>
      <c r="BD53" s="60">
        <f>AV53*$BZ$7</f>
        <v>80.737963322067728</v>
      </c>
      <c r="BE53" s="65">
        <v>81</v>
      </c>
      <c r="BF53" s="65">
        <v>68</v>
      </c>
      <c r="BG53" s="60">
        <f>BA53*$BZ$7</f>
        <v>69.405405405405403</v>
      </c>
      <c r="BH53" s="60">
        <f>AVERAGE(BB53,BD53,BE53,BF53)</f>
        <v>74.034663985850386</v>
      </c>
      <c r="BI53" s="110">
        <f>10*(BH53-$BM$5)/$BM$7</f>
        <v>3.5815087688710108</v>
      </c>
      <c r="BJ53" s="80">
        <f>$BM$21+BI53*$BM$22</f>
        <v>66.116789459919545</v>
      </c>
      <c r="BL53" s="68"/>
      <c r="BM53" s="68"/>
      <c r="BN53" s="68"/>
    </row>
    <row r="54" spans="1:66" x14ac:dyDescent="0.25">
      <c r="A54" s="3" t="s">
        <v>190</v>
      </c>
      <c r="B54" s="4" t="s">
        <v>238</v>
      </c>
      <c r="C54" s="4" t="s">
        <v>265</v>
      </c>
      <c r="D54" s="4" t="s">
        <v>30</v>
      </c>
      <c r="E54" s="4" t="s">
        <v>49</v>
      </c>
      <c r="F54" s="5" t="s">
        <v>56</v>
      </c>
      <c r="G54" s="12">
        <v>46</v>
      </c>
      <c r="H54" s="13">
        <v>0.54</v>
      </c>
      <c r="I54" s="13">
        <v>0.43</v>
      </c>
      <c r="J54" s="13">
        <v>103</v>
      </c>
      <c r="K54" s="13">
        <v>110</v>
      </c>
      <c r="L54" s="13">
        <v>254</v>
      </c>
      <c r="M54" s="13">
        <v>3.2</v>
      </c>
      <c r="N54" s="13">
        <v>0.67</v>
      </c>
      <c r="O54" s="13">
        <v>0.19</v>
      </c>
      <c r="P54" s="13">
        <v>0.23</v>
      </c>
      <c r="Q54" s="13">
        <v>0.3</v>
      </c>
      <c r="R54" s="13">
        <v>-104</v>
      </c>
      <c r="S54" s="13">
        <v>-140</v>
      </c>
      <c r="T54" s="13">
        <v>-1.4</v>
      </c>
      <c r="U54" s="13">
        <v>8</v>
      </c>
      <c r="V54" s="13">
        <v>0.23</v>
      </c>
      <c r="W54" s="13">
        <v>407</v>
      </c>
      <c r="X54" s="13">
        <v>0.22</v>
      </c>
      <c r="Y54" s="13">
        <v>0.2</v>
      </c>
      <c r="Z54" s="13">
        <v>237</v>
      </c>
      <c r="AA54" s="13">
        <v>0.22</v>
      </c>
      <c r="AB54" s="13">
        <v>0</v>
      </c>
      <c r="AC54" s="13">
        <v>0.41</v>
      </c>
      <c r="AD54" s="14">
        <v>0.28999999999999998</v>
      </c>
      <c r="AE54" s="25">
        <f>Q54/$BQ$5</f>
        <v>0.44776119402985071</v>
      </c>
      <c r="AF54" s="26">
        <f>(R54-$BQ$6)/$BQ$8</f>
        <v>0.38339920948616601</v>
      </c>
      <c r="AG54" s="25">
        <f>(S54-$BQ$9)/$BQ$11</f>
        <v>0.35384615384615387</v>
      </c>
      <c r="AH54" s="26">
        <v>0.35913312693498456</v>
      </c>
      <c r="AI54" s="26">
        <f>SUM(AE54:AH54)</f>
        <v>1.5441396842971553</v>
      </c>
      <c r="AJ54" s="26">
        <f>10*(AI54-$BQ$21)/$BQ$23</f>
        <v>4.6613008600261558</v>
      </c>
      <c r="AK54" s="27">
        <f>$BQ$31+AJ54*$BQ$32</f>
        <v>78.645203440104623</v>
      </c>
      <c r="AL54" s="37">
        <f>SUM(AC54:AD54)</f>
        <v>0.7</v>
      </c>
      <c r="AM54" s="38">
        <f>10*AL54/$BT$5</f>
        <v>3.1111111111111112</v>
      </c>
      <c r="AN54" s="39">
        <f>$BT$6+AM54*$BT$7</f>
        <v>65.555555555555557</v>
      </c>
      <c r="AO54" s="49">
        <f>O54/$BW$5</f>
        <v>0.57575757575757569</v>
      </c>
      <c r="AP54" s="50">
        <f>X54/$BW$6</f>
        <v>0.70967741935483875</v>
      </c>
      <c r="AQ54" s="50">
        <f>AA54/$BW$7</f>
        <v>0.7857142857142857</v>
      </c>
      <c r="AR54" s="50">
        <f>N54/$BW$8</f>
        <v>0.84810126582278478</v>
      </c>
      <c r="AS54" s="50">
        <f>AL54</f>
        <v>0.7</v>
      </c>
      <c r="AT54" s="50">
        <f>SUM(AO54:AQ54)</f>
        <v>2.0711492808267002</v>
      </c>
      <c r="AU54" s="50">
        <f>10*(AT54-$BW$15)/$BW$17</f>
        <v>1.1298210001845364</v>
      </c>
      <c r="AV54" s="51">
        <f>$BW$24+AU54*$BW$25</f>
        <v>68.954373500645872</v>
      </c>
      <c r="AW54" s="72">
        <v>46</v>
      </c>
      <c r="AX54" s="72">
        <v>122</v>
      </c>
      <c r="AY54" s="74">
        <f>AX54/AW54</f>
        <v>2.652173913043478</v>
      </c>
      <c r="AZ54" s="74">
        <f>10*(AY54-$BT$20)/$BT$22</f>
        <v>9.3257718966603633</v>
      </c>
      <c r="BA54" s="72">
        <f>$BT$29+AZ54*$BT$30</f>
        <v>97.303087586641453</v>
      </c>
      <c r="BB54" s="63">
        <f>AK54*$BZ$5</f>
        <v>77.858751405703572</v>
      </c>
      <c r="BC54" s="60">
        <f>AN54*$BZ$5</f>
        <v>64.900000000000006</v>
      </c>
      <c r="BD54" s="60">
        <f>AV54*$BZ$5</f>
        <v>68.264829765639419</v>
      </c>
      <c r="BE54" s="65">
        <v>87</v>
      </c>
      <c r="BF54" s="65">
        <v>75</v>
      </c>
      <c r="BG54" s="60">
        <f>BA54*$BZ$5</f>
        <v>96.33005671077504</v>
      </c>
      <c r="BH54" s="60">
        <f>AVERAGE(BB54,BD54,BE54,BF54)</f>
        <v>77.030895292835751</v>
      </c>
      <c r="BI54" s="110">
        <f>10*(BH54-$BM$11)/$BM$13</f>
        <v>4.2116117416679275</v>
      </c>
      <c r="BJ54" s="80">
        <f>$BM$21+BI54*$BM$22</f>
        <v>68.952252837505682</v>
      </c>
      <c r="BL54" s="68"/>
      <c r="BM54" s="68"/>
      <c r="BN54" s="68"/>
    </row>
    <row r="55" spans="1:66" x14ac:dyDescent="0.25">
      <c r="A55" s="3" t="s">
        <v>159</v>
      </c>
      <c r="B55" s="4" t="s">
        <v>236</v>
      </c>
      <c r="C55" s="4" t="s">
        <v>235</v>
      </c>
      <c r="D55" s="4" t="s">
        <v>41</v>
      </c>
      <c r="E55" s="4" t="s">
        <v>42</v>
      </c>
      <c r="F55" s="5" t="s">
        <v>38</v>
      </c>
      <c r="G55" s="12">
        <v>27</v>
      </c>
      <c r="H55" s="13">
        <v>0.56000000000000005</v>
      </c>
      <c r="I55" s="13">
        <v>0.26</v>
      </c>
      <c r="J55" s="13">
        <v>99</v>
      </c>
      <c r="K55" s="13">
        <v>46</v>
      </c>
      <c r="L55" s="13">
        <v>154</v>
      </c>
      <c r="M55" s="13">
        <v>5.5</v>
      </c>
      <c r="N55" s="13">
        <v>0.63</v>
      </c>
      <c r="O55" s="13">
        <v>0.25</v>
      </c>
      <c r="P55" s="13">
        <v>0.16</v>
      </c>
      <c r="Q55" s="13">
        <v>0.33</v>
      </c>
      <c r="R55" s="13">
        <v>10</v>
      </c>
      <c r="S55" s="13">
        <v>-41</v>
      </c>
      <c r="T55" s="13">
        <v>-2.9</v>
      </c>
      <c r="U55" s="13">
        <v>8.3000000000000007</v>
      </c>
      <c r="V55" s="13">
        <v>0.25</v>
      </c>
      <c r="W55" s="13">
        <v>443</v>
      </c>
      <c r="X55" s="13">
        <v>0.22</v>
      </c>
      <c r="Y55" s="13"/>
      <c r="Z55" s="13">
        <v>272</v>
      </c>
      <c r="AA55" s="13">
        <v>0.23</v>
      </c>
      <c r="AB55" s="13"/>
      <c r="AC55" s="13">
        <v>0.45</v>
      </c>
      <c r="AD55" s="14">
        <v>0.17</v>
      </c>
      <c r="AE55" s="25">
        <f>Q55/$BQ$5</f>
        <v>0.4925373134328358</v>
      </c>
      <c r="AF55" s="26">
        <f>(R55-$BQ$6)/$BQ$8</f>
        <v>0.53359683794466406</v>
      </c>
      <c r="AG55" s="25">
        <f>(S55-$BQ$9)/$BQ$11</f>
        <v>0.48076923076923078</v>
      </c>
      <c r="AH55" s="26">
        <v>0.31269349845201239</v>
      </c>
      <c r="AI55" s="26">
        <f>SUM(AE55:AH55)</f>
        <v>1.819596880598743</v>
      </c>
      <c r="AJ55" s="26">
        <f>10*(AI55-$BQ$15)/$BQ$17</f>
        <v>4.9935100692667769</v>
      </c>
      <c r="AK55" s="27">
        <f>$BQ$31+AJ55*$BQ$32</f>
        <v>79.974040277067104</v>
      </c>
      <c r="AL55" s="37">
        <f>SUM(AC55:AD55)</f>
        <v>0.62</v>
      </c>
      <c r="AM55" s="38">
        <f>10*AL55/$BT$5</f>
        <v>2.7555555555555555</v>
      </c>
      <c r="AN55" s="39">
        <f>$BT$6+AM55*$BT$7</f>
        <v>63.777777777777779</v>
      </c>
      <c r="AO55" s="49">
        <f>O55/$BW$5</f>
        <v>0.75757575757575757</v>
      </c>
      <c r="AP55" s="50">
        <f>X55/$BW$6</f>
        <v>0.70967741935483875</v>
      </c>
      <c r="AQ55" s="50">
        <f>AA55/$BW$7</f>
        <v>0.8214285714285714</v>
      </c>
      <c r="AR55" s="50">
        <f>N55/$BW$8</f>
        <v>0.79746835443037967</v>
      </c>
      <c r="AS55" s="50">
        <f>AL55</f>
        <v>0.62</v>
      </c>
      <c r="AT55" s="50">
        <f>SUM(AO55:AQ55)</f>
        <v>2.2886817483591679</v>
      </c>
      <c r="AU55" s="50">
        <f>10*(AT55-$BW$9)/$BW$11</f>
        <v>5.942711507562751</v>
      </c>
      <c r="AV55" s="51">
        <f>$BW$24+AU55*$BW$25</f>
        <v>85.799490276469626</v>
      </c>
      <c r="AW55" s="72">
        <v>27</v>
      </c>
      <c r="AX55" s="72">
        <v>62</v>
      </c>
      <c r="AY55" s="74">
        <f>AX55/AW55</f>
        <v>2.2962962962962963</v>
      </c>
      <c r="AZ55" s="74">
        <f>10*(AY55-$BT$14)/$BT$16</f>
        <v>6.5315315315315319</v>
      </c>
      <c r="BA55" s="72">
        <f>$BT$29+AZ55*$BT$30</f>
        <v>86.126126126126124</v>
      </c>
      <c r="BB55" s="64">
        <f>AK55*$BZ$7</f>
        <v>71.976636249360396</v>
      </c>
      <c r="BC55" s="60">
        <f>AN55*$BZ$7</f>
        <v>57.4</v>
      </c>
      <c r="BD55" s="60">
        <f>AV55*$BZ$7</f>
        <v>77.219541248822665</v>
      </c>
      <c r="BE55" s="65">
        <v>83</v>
      </c>
      <c r="BF55" s="65">
        <v>77</v>
      </c>
      <c r="BG55" s="60">
        <f>BA55*$BZ$7</f>
        <v>77.513513513513516</v>
      </c>
      <c r="BH55" s="60">
        <f>AVERAGE(BB55,BD55,BE55,BF55)</f>
        <v>77.299044374545758</v>
      </c>
      <c r="BI55" s="110">
        <f>10*(BH55-$BM$5)/$BM$7</f>
        <v>5.1930617997186381</v>
      </c>
      <c r="BJ55" s="80">
        <f>$BM$21+BI55*$BM$22</f>
        <v>73.36877809873387</v>
      </c>
      <c r="BL55" s="68"/>
      <c r="BM55" s="68"/>
      <c r="BN55" s="68"/>
    </row>
    <row r="56" spans="1:66" x14ac:dyDescent="0.25">
      <c r="A56" s="3" t="s">
        <v>191</v>
      </c>
      <c r="B56" s="4" t="s">
        <v>238</v>
      </c>
      <c r="C56" s="4" t="s">
        <v>265</v>
      </c>
      <c r="D56" s="4" t="s">
        <v>30</v>
      </c>
      <c r="E56" s="4" t="s">
        <v>82</v>
      </c>
      <c r="F56" s="5" t="s">
        <v>32</v>
      </c>
      <c r="G56" s="12">
        <v>33</v>
      </c>
      <c r="H56" s="13">
        <v>0.67</v>
      </c>
      <c r="I56" s="13">
        <v>0.42</v>
      </c>
      <c r="J56" s="13">
        <v>112</v>
      </c>
      <c r="K56" s="13">
        <v>69</v>
      </c>
      <c r="L56" s="13">
        <v>205</v>
      </c>
      <c r="M56" s="13">
        <v>4.5999999999999996</v>
      </c>
      <c r="N56" s="13">
        <v>0.68</v>
      </c>
      <c r="O56" s="13">
        <v>0.24</v>
      </c>
      <c r="P56" s="13">
        <v>0.17</v>
      </c>
      <c r="Q56" s="13">
        <v>0.21</v>
      </c>
      <c r="R56" s="13">
        <v>-54</v>
      </c>
      <c r="S56" s="13">
        <v>-48</v>
      </c>
      <c r="T56" s="13">
        <v>-3.7</v>
      </c>
      <c r="U56" s="13">
        <v>8.6</v>
      </c>
      <c r="V56" s="13">
        <v>0.28999999999999998</v>
      </c>
      <c r="W56" s="13">
        <v>491</v>
      </c>
      <c r="X56" s="13">
        <v>0.23</v>
      </c>
      <c r="Y56" s="13">
        <v>0.28999999999999998</v>
      </c>
      <c r="Z56" s="13">
        <v>279</v>
      </c>
      <c r="AA56" s="13">
        <v>0.24</v>
      </c>
      <c r="AB56" s="13">
        <v>0</v>
      </c>
      <c r="AC56" s="13">
        <v>0.77</v>
      </c>
      <c r="AD56" s="14">
        <v>0.35</v>
      </c>
      <c r="AE56" s="25">
        <f>Q56/$BQ$5</f>
        <v>0.31343283582089548</v>
      </c>
      <c r="AF56" s="26">
        <f>(R56-$BQ$6)/$BQ$8</f>
        <v>0.44927536231884058</v>
      </c>
      <c r="AG56" s="25">
        <f>(S56-$BQ$9)/$BQ$11</f>
        <v>0.47179487179487178</v>
      </c>
      <c r="AH56" s="26">
        <v>0.28792569659442729</v>
      </c>
      <c r="AI56" s="26">
        <f>SUM(AE56:AH56)</f>
        <v>1.5224287665290352</v>
      </c>
      <c r="AJ56" s="26">
        <f>10*(AI56-$BQ$24)/$BQ$26</f>
        <v>3.9667889473368887</v>
      </c>
      <c r="AK56" s="27">
        <f>$BQ$31+AJ56*$BQ$32</f>
        <v>75.867155789347549</v>
      </c>
      <c r="AL56" s="37">
        <f>SUM(AC56:AD56)</f>
        <v>1.1200000000000001</v>
      </c>
      <c r="AM56" s="38">
        <f>10*AL56/$BT$5</f>
        <v>4.9777777777777779</v>
      </c>
      <c r="AN56" s="39">
        <f>$BT$6+AM56*$BT$7</f>
        <v>74.888888888888886</v>
      </c>
      <c r="AO56" s="49">
        <f>O56/$BW$5</f>
        <v>0.72727272727272718</v>
      </c>
      <c r="AP56" s="50">
        <f>X56/$BW$6</f>
        <v>0.74193548387096775</v>
      </c>
      <c r="AQ56" s="50">
        <f>AA56/$BW$7</f>
        <v>0.85714285714285698</v>
      </c>
      <c r="AR56" s="50">
        <f>N56/$BW$8</f>
        <v>0.86075949367088611</v>
      </c>
      <c r="AS56" s="50">
        <f>AL56</f>
        <v>1.1200000000000001</v>
      </c>
      <c r="AT56" s="50">
        <f>SUM(AO56:AQ56)</f>
        <v>2.3263510682865522</v>
      </c>
      <c r="AU56" s="50">
        <f>10*(AT56-$BW$18)/$BW$20</f>
        <v>0.91652173913043533</v>
      </c>
      <c r="AV56" s="51">
        <f>$BW$24+AU56*$BW$25</f>
        <v>68.20782608695653</v>
      </c>
      <c r="AW56" s="72">
        <v>33</v>
      </c>
      <c r="AX56" s="72">
        <v>43</v>
      </c>
      <c r="AY56" s="74">
        <f>AX56/AW56</f>
        <v>1.303030303030303</v>
      </c>
      <c r="AZ56" s="74">
        <f>10*(AY56-$BT$23)/$BT$25</f>
        <v>5.4531316273151411</v>
      </c>
      <c r="BA56" s="72">
        <f>$BT$29+AZ56*$BT$30</f>
        <v>81.812526509260564</v>
      </c>
      <c r="BB56" s="63">
        <f>AK56*$BZ$5</f>
        <v>75.108484231454071</v>
      </c>
      <c r="BC56" s="60">
        <f>AN56*$BZ$5</f>
        <v>74.14</v>
      </c>
      <c r="BD56" s="60">
        <f>AV56*$BZ$5</f>
        <v>67.52574782608697</v>
      </c>
      <c r="BE56" s="65">
        <v>79</v>
      </c>
      <c r="BF56" s="65">
        <v>89</v>
      </c>
      <c r="BG56" s="60">
        <f>BA56*$BZ$5</f>
        <v>80.99440124416796</v>
      </c>
      <c r="BH56" s="60">
        <f>AVERAGE(BB56,BD56,BE56,BF56)</f>
        <v>77.658558014385264</v>
      </c>
      <c r="BI56" s="110">
        <f>10*(BH56-$BM$14)/$BM$16</f>
        <v>5.5146958044711782</v>
      </c>
      <c r="BJ56" s="80">
        <f>$BM$21+BI56*$BM$22</f>
        <v>74.816131120120303</v>
      </c>
      <c r="BL56" s="68"/>
      <c r="BM56" s="68"/>
      <c r="BN56" s="68"/>
    </row>
    <row r="57" spans="1:66" x14ac:dyDescent="0.25">
      <c r="A57" s="3" t="s">
        <v>227</v>
      </c>
      <c r="B57" s="4" t="s">
        <v>238</v>
      </c>
      <c r="C57" s="4" t="s">
        <v>265</v>
      </c>
      <c r="D57" s="4" t="s">
        <v>30</v>
      </c>
      <c r="E57" s="4" t="s">
        <v>90</v>
      </c>
      <c r="F57" s="5" t="s">
        <v>56</v>
      </c>
      <c r="G57" s="12">
        <v>46</v>
      </c>
      <c r="H57" s="13">
        <v>0.59</v>
      </c>
      <c r="I57" s="13">
        <v>0.65</v>
      </c>
      <c r="J57" s="13">
        <v>145</v>
      </c>
      <c r="K57" s="13">
        <v>113</v>
      </c>
      <c r="L57" s="13">
        <v>213</v>
      </c>
      <c r="M57" s="13">
        <v>3.2</v>
      </c>
      <c r="N57" s="13">
        <v>0.61</v>
      </c>
      <c r="O57" s="13">
        <v>0.25</v>
      </c>
      <c r="P57" s="13">
        <v>0.22</v>
      </c>
      <c r="Q57" s="13">
        <v>0.15</v>
      </c>
      <c r="R57" s="13">
        <v>-278</v>
      </c>
      <c r="S57" s="13">
        <v>-170</v>
      </c>
      <c r="T57" s="13">
        <v>-9.1</v>
      </c>
      <c r="U57" s="13">
        <v>8.5</v>
      </c>
      <c r="V57" s="13">
        <v>0.26</v>
      </c>
      <c r="W57" s="13">
        <v>475</v>
      </c>
      <c r="X57" s="13">
        <v>0.23</v>
      </c>
      <c r="Y57" s="13">
        <v>0.26</v>
      </c>
      <c r="Z57" s="13">
        <v>261</v>
      </c>
      <c r="AA57" s="13">
        <v>0.23</v>
      </c>
      <c r="AB57" s="13">
        <v>0</v>
      </c>
      <c r="AC57" s="13">
        <v>0.43</v>
      </c>
      <c r="AD57" s="14">
        <v>0.28999999999999998</v>
      </c>
      <c r="AE57" s="25">
        <f>Q57/$BQ$5</f>
        <v>0.22388059701492535</v>
      </c>
      <c r="AF57" s="26">
        <f>(R57-$BQ$6)/$BQ$8</f>
        <v>0.1541501976284585</v>
      </c>
      <c r="AG57" s="25">
        <f>(S57-$BQ$9)/$BQ$11</f>
        <v>0.31538461538461537</v>
      </c>
      <c r="AH57" s="26">
        <v>0.12074303405572757</v>
      </c>
      <c r="AI57" s="26">
        <f>SUM(AE57:AH57)</f>
        <v>0.81415844408372684</v>
      </c>
      <c r="AJ57" s="26">
        <f>10*(AI57-$BQ$21)/$BQ$23</f>
        <v>0.81992658711067201</v>
      </c>
      <c r="AK57" s="27">
        <f>$BQ$31+AJ57*$BQ$32</f>
        <v>63.279706348442687</v>
      </c>
      <c r="AL57" s="37">
        <f>SUM(AC57:AD57)</f>
        <v>0.72</v>
      </c>
      <c r="AM57" s="38">
        <f>10*AL57/$BT$5</f>
        <v>3.1999999999999997</v>
      </c>
      <c r="AN57" s="39">
        <f>$BT$6+AM57*$BT$7</f>
        <v>66</v>
      </c>
      <c r="AO57" s="49">
        <f>O57/$BW$5</f>
        <v>0.75757575757575757</v>
      </c>
      <c r="AP57" s="50">
        <f>X57/$BW$6</f>
        <v>0.74193548387096775</v>
      </c>
      <c r="AQ57" s="50">
        <f>AA57/$BW$7</f>
        <v>0.8214285714285714</v>
      </c>
      <c r="AR57" s="50">
        <f>N57/$BW$8</f>
        <v>0.77215189873417711</v>
      </c>
      <c r="AS57" s="50">
        <f>AL57</f>
        <v>0.72</v>
      </c>
      <c r="AT57" s="50">
        <f>SUM(AO57:AQ57)</f>
        <v>2.3209398128752969</v>
      </c>
      <c r="AU57" s="50">
        <f>10*(AT57-$BW$15)/$BW$17</f>
        <v>4.4307067724672482</v>
      </c>
      <c r="AV57" s="51">
        <f>$BW$24+AU57*$BW$25</f>
        <v>80.50747370363537</v>
      </c>
      <c r="AW57" s="72">
        <v>46</v>
      </c>
      <c r="AX57" s="72">
        <v>105</v>
      </c>
      <c r="AY57" s="74">
        <f>AX57/AW57</f>
        <v>2.2826086956521738</v>
      </c>
      <c r="AZ57" s="74">
        <f>10*(AY57-$BT$20)/$BT$22</f>
        <v>6.9155639571518579</v>
      </c>
      <c r="BA57" s="72">
        <f>$BT$29+AZ57*$BT$30</f>
        <v>87.662255828607428</v>
      </c>
      <c r="BB57" s="63">
        <f>AK57*$BZ$5</f>
        <v>62.646909284958262</v>
      </c>
      <c r="BC57" s="60">
        <f>AN57*$BZ$5</f>
        <v>65.34</v>
      </c>
      <c r="BD57" s="60">
        <f>AV57*$BZ$5</f>
        <v>79.70239896659902</v>
      </c>
      <c r="BE57" s="65">
        <v>87</v>
      </c>
      <c r="BF57" s="65">
        <v>67</v>
      </c>
      <c r="BG57" s="60">
        <f>BA57*$BZ$5</f>
        <v>86.785633270321355</v>
      </c>
      <c r="BH57" s="60">
        <f>AVERAGE(BB57,BD57,BE57,BF57)</f>
        <v>74.087327062889329</v>
      </c>
      <c r="BI57" s="110">
        <f>10*(BH57-$BM$11)/$BM$13</f>
        <v>2.7880703660441868</v>
      </c>
      <c r="BJ57" s="80">
        <f>$BM$21+BI57*$BM$22</f>
        <v>62.546316647198843</v>
      </c>
      <c r="BL57" s="68"/>
      <c r="BM57" s="68"/>
      <c r="BN57" s="68"/>
    </row>
    <row r="58" spans="1:66" x14ac:dyDescent="0.25">
      <c r="A58" s="3" t="s">
        <v>87</v>
      </c>
      <c r="B58" s="4" t="s">
        <v>238</v>
      </c>
      <c r="C58" s="4" t="s">
        <v>265</v>
      </c>
      <c r="D58" s="4" t="s">
        <v>30</v>
      </c>
      <c r="E58" s="4" t="s">
        <v>84</v>
      </c>
      <c r="F58" s="5" t="s">
        <v>32</v>
      </c>
      <c r="G58" s="12">
        <v>25</v>
      </c>
      <c r="H58" s="13">
        <v>0.6</v>
      </c>
      <c r="I58" s="13">
        <v>0.56000000000000005</v>
      </c>
      <c r="J58" s="13">
        <v>66</v>
      </c>
      <c r="K58" s="13">
        <v>35</v>
      </c>
      <c r="L58" s="13">
        <v>108</v>
      </c>
      <c r="M58" s="13">
        <v>5</v>
      </c>
      <c r="N58" s="13">
        <v>0.66</v>
      </c>
      <c r="O58" s="13">
        <v>0.25</v>
      </c>
      <c r="P58" s="13">
        <v>0.14000000000000001</v>
      </c>
      <c r="Q58" s="13">
        <v>0.2</v>
      </c>
      <c r="R58" s="13">
        <v>129</v>
      </c>
      <c r="S58" s="13">
        <v>86</v>
      </c>
      <c r="T58" s="13">
        <v>4.0999999999999996</v>
      </c>
      <c r="U58" s="13">
        <v>10.1</v>
      </c>
      <c r="V58" s="13">
        <v>0.32</v>
      </c>
      <c r="W58" s="13">
        <v>473</v>
      </c>
      <c r="X58" s="13">
        <v>0.27</v>
      </c>
      <c r="Y58" s="13">
        <v>0.34</v>
      </c>
      <c r="Z58" s="13">
        <v>302</v>
      </c>
      <c r="AA58" s="13">
        <v>0.26</v>
      </c>
      <c r="AB58" s="13">
        <v>0</v>
      </c>
      <c r="AC58" s="13">
        <v>0.69</v>
      </c>
      <c r="AD58" s="14">
        <v>0.41</v>
      </c>
      <c r="AE58" s="25">
        <f>Q58/$BQ$5</f>
        <v>0.29850746268656714</v>
      </c>
      <c r="AF58" s="26">
        <f>(R58-$BQ$6)/$BQ$8</f>
        <v>0.69038208168642956</v>
      </c>
      <c r="AG58" s="25">
        <f>(S58-$BQ$9)/$BQ$11</f>
        <v>0.64358974358974363</v>
      </c>
      <c r="AH58" s="26">
        <v>0.52941176470588247</v>
      </c>
      <c r="AI58" s="26">
        <f>SUM(AE58:AH58)</f>
        <v>2.161891052668623</v>
      </c>
      <c r="AJ58" s="26">
        <f>10*(AI58-$BQ$24)/$BQ$26</f>
        <v>5.9502650214749204</v>
      </c>
      <c r="AK58" s="27">
        <f>$BQ$31+AJ58*$BQ$32</f>
        <v>83.801060085899678</v>
      </c>
      <c r="AL58" s="37">
        <f>SUM(AC58:AD58)</f>
        <v>1.0999999999999999</v>
      </c>
      <c r="AM58" s="38">
        <f>10*AL58/$BT$5</f>
        <v>4.8888888888888884</v>
      </c>
      <c r="AN58" s="39">
        <f>$BT$6+AM58*$BT$7</f>
        <v>74.444444444444443</v>
      </c>
      <c r="AO58" s="49">
        <f>O58/$BW$5</f>
        <v>0.75757575757575757</v>
      </c>
      <c r="AP58" s="50">
        <f>X58/$BW$6</f>
        <v>0.87096774193548399</v>
      </c>
      <c r="AQ58" s="50">
        <f>AA58/$BW$7</f>
        <v>0.92857142857142849</v>
      </c>
      <c r="AR58" s="50">
        <f>N58/$BW$8</f>
        <v>0.83544303797468356</v>
      </c>
      <c r="AS58" s="50">
        <f>AL58</f>
        <v>1.0999999999999999</v>
      </c>
      <c r="AT58" s="50">
        <f>SUM(AO58:AQ58)</f>
        <v>2.5571149280826702</v>
      </c>
      <c r="AU58" s="50">
        <f>10*(AT58-$BW$18)/$BW$20</f>
        <v>4.7484057971014497</v>
      </c>
      <c r="AV58" s="51">
        <f>$BW$24+AU58*$BW$25</f>
        <v>81.619420289855071</v>
      </c>
      <c r="AW58" s="72">
        <v>25</v>
      </c>
      <c r="AX58" s="72">
        <v>29</v>
      </c>
      <c r="AY58" s="74">
        <f>AX58/AW58</f>
        <v>1.1599999999999999</v>
      </c>
      <c r="AZ58" s="74">
        <f>10*(AY58-$BT$23)/$BT$25</f>
        <v>4.6923794712286151</v>
      </c>
      <c r="BA58" s="72">
        <f>$BT$29+AZ58*$BT$30</f>
        <v>78.769517884914464</v>
      </c>
      <c r="BB58" s="63">
        <f>AK58*$BZ$5</f>
        <v>82.963049485040685</v>
      </c>
      <c r="BC58" s="60">
        <f>AN58*$BZ$5</f>
        <v>73.7</v>
      </c>
      <c r="BD58" s="60">
        <f>AV58*$BZ$5</f>
        <v>80.803226086956514</v>
      </c>
      <c r="BE58" s="65">
        <v>79</v>
      </c>
      <c r="BF58" s="65">
        <v>74</v>
      </c>
      <c r="BG58" s="60">
        <f>BA58*$BZ$5</f>
        <v>77.981822706065316</v>
      </c>
      <c r="BH58" s="60">
        <f>AVERAGE(BB58,BD58,BE58,BF58)</f>
        <v>79.1915688929993</v>
      </c>
      <c r="BI58" s="110">
        <f>10*(BH58-$BM$14)/$BM$16</f>
        <v>6.2320830199620545</v>
      </c>
      <c r="BJ58" s="80">
        <f>$BM$21+BI58*$BM$22</f>
        <v>78.044373589829249</v>
      </c>
      <c r="BL58" s="68"/>
      <c r="BM58" s="68"/>
      <c r="BN58" s="68"/>
    </row>
    <row r="59" spans="1:66" x14ac:dyDescent="0.25">
      <c r="A59" s="3" t="s">
        <v>29</v>
      </c>
      <c r="B59" s="4" t="s">
        <v>257</v>
      </c>
      <c r="C59" s="4" t="s">
        <v>251</v>
      </c>
      <c r="D59" s="4" t="s">
        <v>30</v>
      </c>
      <c r="E59" s="4" t="s">
        <v>31</v>
      </c>
      <c r="F59" s="5" t="s">
        <v>32</v>
      </c>
      <c r="G59" s="12">
        <v>18</v>
      </c>
      <c r="H59" s="13">
        <v>0.72</v>
      </c>
      <c r="I59" s="13">
        <v>0.28000000000000003</v>
      </c>
      <c r="J59" s="13">
        <v>71</v>
      </c>
      <c r="K59" s="13">
        <v>30</v>
      </c>
      <c r="L59" s="13">
        <v>107</v>
      </c>
      <c r="M59" s="13">
        <v>5.9</v>
      </c>
      <c r="N59" s="13">
        <v>0.64</v>
      </c>
      <c r="O59" s="13">
        <v>0.25</v>
      </c>
      <c r="P59" s="13">
        <v>0.16</v>
      </c>
      <c r="Q59" s="13">
        <v>0.33</v>
      </c>
      <c r="R59" s="13">
        <v>345</v>
      </c>
      <c r="S59" s="13">
        <v>364</v>
      </c>
      <c r="T59" s="13">
        <v>19.3</v>
      </c>
      <c r="U59" s="13">
        <v>9.6</v>
      </c>
      <c r="V59" s="13">
        <v>0.3</v>
      </c>
      <c r="W59" s="13">
        <v>487</v>
      </c>
      <c r="X59" s="13">
        <v>0.25</v>
      </c>
      <c r="Y59" s="13"/>
      <c r="Z59" s="13">
        <v>322</v>
      </c>
      <c r="AA59" s="13">
        <v>0.26</v>
      </c>
      <c r="AB59" s="13"/>
      <c r="AC59" s="13">
        <v>0.65</v>
      </c>
      <c r="AD59" s="14">
        <v>0.37</v>
      </c>
      <c r="AE59" s="25">
        <f>Q59/$BQ$5</f>
        <v>0.4925373134328358</v>
      </c>
      <c r="AF59" s="26">
        <f>(R59-$BQ$6)/$BQ$8</f>
        <v>0.97496706192358362</v>
      </c>
      <c r="AG59" s="25">
        <f>(S59-$BQ$9)/$BQ$11</f>
        <v>1</v>
      </c>
      <c r="AH59" s="26">
        <v>1</v>
      </c>
      <c r="AI59" s="26">
        <f>SUM(AE59:AH59)</f>
        <v>3.4675043753564196</v>
      </c>
      <c r="AJ59" s="26">
        <f>10*(AI59-$BQ$24)/$BQ$26</f>
        <v>10</v>
      </c>
      <c r="AK59" s="27">
        <f>$BQ$31+AJ59*$BQ$32</f>
        <v>100</v>
      </c>
      <c r="AL59" s="37">
        <f>SUM(AC59:AD59)</f>
        <v>1.02</v>
      </c>
      <c r="AM59" s="38">
        <f>10*AL59/$BT$5</f>
        <v>4.5333333333333332</v>
      </c>
      <c r="AN59" s="39">
        <f>$BT$6+AM59*$BT$7</f>
        <v>72.666666666666657</v>
      </c>
      <c r="AO59" s="49">
        <f>O59/$BW$5</f>
        <v>0.75757575757575757</v>
      </c>
      <c r="AP59" s="50">
        <f>X59/$BW$6</f>
        <v>0.80645161290322587</v>
      </c>
      <c r="AQ59" s="50">
        <f>AA59/$BW$7</f>
        <v>0.92857142857142849</v>
      </c>
      <c r="AR59" s="50">
        <f>N59/$BW$8</f>
        <v>0.810126582278481</v>
      </c>
      <c r="AS59" s="50">
        <f>AL59</f>
        <v>1.02</v>
      </c>
      <c r="AT59" s="50">
        <f>SUM(AO59:AQ59)</f>
        <v>2.4925987990504117</v>
      </c>
      <c r="AU59" s="50">
        <f>10*(AT59-$BW$18)/$BW$20</f>
        <v>3.6771014492753564</v>
      </c>
      <c r="AV59" s="51">
        <f>$BW$24+AU59*$BW$25</f>
        <v>77.86985507246375</v>
      </c>
      <c r="AW59" s="72">
        <v>18</v>
      </c>
      <c r="AX59" s="72">
        <v>16</v>
      </c>
      <c r="AY59" s="74">
        <f>AX59/AW59</f>
        <v>0.88888888888888884</v>
      </c>
      <c r="AZ59" s="74">
        <f>10*(AY59-$BT$23)/$BT$25</f>
        <v>3.2503888024883354</v>
      </c>
      <c r="BA59" s="72">
        <f>$BT$29+AZ59*$BT$30</f>
        <v>73.001555209953338</v>
      </c>
      <c r="BB59" s="64">
        <f>AK59*$BZ$6</f>
        <v>97</v>
      </c>
      <c r="BC59" s="60">
        <f>AN59*$BZ$6</f>
        <v>70.48666666666665</v>
      </c>
      <c r="BD59" s="60">
        <f>AV59*$BZ$6</f>
        <v>75.53375942028984</v>
      </c>
      <c r="BE59" s="65">
        <v>79</v>
      </c>
      <c r="BF59" s="65">
        <v>80</v>
      </c>
      <c r="BG59" s="60">
        <f>BA59*$BZ$6</f>
        <v>70.811508553654733</v>
      </c>
      <c r="BH59" s="60">
        <f>AVERAGE(BB59,BD59,BE59,BF59)</f>
        <v>82.883439855072453</v>
      </c>
      <c r="BI59" s="110">
        <f>10*(BH59-$BM$14)/$BM$16</f>
        <v>7.9597296181569348</v>
      </c>
      <c r="BJ59" s="80">
        <f>$BM$21+BI59*$BM$22</f>
        <v>85.818783281706203</v>
      </c>
      <c r="BL59" s="68"/>
      <c r="BM59" s="68"/>
      <c r="BN59" s="68"/>
    </row>
    <row r="60" spans="1:66" x14ac:dyDescent="0.25">
      <c r="A60" s="3" t="s">
        <v>75</v>
      </c>
      <c r="B60" s="4" t="s">
        <v>238</v>
      </c>
      <c r="C60" s="4" t="s">
        <v>265</v>
      </c>
      <c r="D60" s="4" t="s">
        <v>30</v>
      </c>
      <c r="E60" s="4" t="s">
        <v>62</v>
      </c>
      <c r="F60" s="5" t="s">
        <v>47</v>
      </c>
      <c r="G60" s="12">
        <v>28</v>
      </c>
      <c r="H60" s="13">
        <v>0.5</v>
      </c>
      <c r="I60" s="13">
        <v>0.43</v>
      </c>
      <c r="J60" s="13">
        <v>11</v>
      </c>
      <c r="K60" s="13">
        <v>83</v>
      </c>
      <c r="L60" s="13">
        <v>217</v>
      </c>
      <c r="M60" s="13">
        <v>2.7</v>
      </c>
      <c r="N60" s="13">
        <v>0.65</v>
      </c>
      <c r="O60" s="13">
        <v>0.03</v>
      </c>
      <c r="P60" s="13">
        <v>0.25</v>
      </c>
      <c r="Q60" s="13">
        <v>0.28999999999999998</v>
      </c>
      <c r="R60" s="13">
        <v>55</v>
      </c>
      <c r="S60" s="13">
        <v>58</v>
      </c>
      <c r="T60" s="13">
        <v>9.6999999999999993</v>
      </c>
      <c r="U60" s="13">
        <v>1.9</v>
      </c>
      <c r="V60" s="13">
        <v>0.05</v>
      </c>
      <c r="W60" s="13">
        <v>140</v>
      </c>
      <c r="X60" s="13">
        <v>0.08</v>
      </c>
      <c r="Y60" s="13">
        <v>0.06</v>
      </c>
      <c r="Z60" s="13">
        <v>104</v>
      </c>
      <c r="AA60" s="13">
        <v>0.09</v>
      </c>
      <c r="AB60" s="13">
        <v>0</v>
      </c>
      <c r="AC60" s="13">
        <v>1.42</v>
      </c>
      <c r="AD60" s="14">
        <v>0.32</v>
      </c>
      <c r="AE60" s="25">
        <f>Q60/$BQ$5</f>
        <v>0.43283582089552231</v>
      </c>
      <c r="AF60" s="26">
        <f>(R60-$BQ$6)/$BQ$8</f>
        <v>0.59288537549407117</v>
      </c>
      <c r="AG60" s="25">
        <f>(S60-$BQ$9)/$BQ$11</f>
        <v>0.60769230769230764</v>
      </c>
      <c r="AH60" s="26">
        <v>0.70278637770897834</v>
      </c>
      <c r="AI60" s="26">
        <f>SUM(AE60:AH60)</f>
        <v>2.3361998817908796</v>
      </c>
      <c r="AJ60" s="26">
        <f>10*(AI60-$BQ$27)/$BQ$29</f>
        <v>7.344855231542823</v>
      </c>
      <c r="AK60" s="27">
        <f>$BQ$31+AJ60*$BQ$32</f>
        <v>89.379420926171292</v>
      </c>
      <c r="AL60" s="37">
        <f>SUM(AC60:AD60)</f>
        <v>1.74</v>
      </c>
      <c r="AM60" s="38">
        <f>10*AL60/$BT$5</f>
        <v>7.7333333333333325</v>
      </c>
      <c r="AN60" s="39">
        <f>$BT$6+AM60*$BT$7</f>
        <v>88.666666666666657</v>
      </c>
      <c r="AO60" s="49">
        <f>O60/$BW$5</f>
        <v>9.0909090909090898E-2</v>
      </c>
      <c r="AP60" s="50">
        <f>X60/$BW$6</f>
        <v>0.25806451612903225</v>
      </c>
      <c r="AQ60" s="50">
        <f>AA60/$BW$7</f>
        <v>0.3214285714285714</v>
      </c>
      <c r="AR60" s="50">
        <f>N60/$BW$8</f>
        <v>0.82278481012658222</v>
      </c>
      <c r="AS60" s="50">
        <f>AL60</f>
        <v>1.74</v>
      </c>
      <c r="AT60" s="50">
        <f>SUM(AR60:AS60)</f>
        <v>2.5627848101265824</v>
      </c>
      <c r="AU60" s="50">
        <f>10*(AT60-$BW$21)/$BW$23</f>
        <v>3.0638424821002403</v>
      </c>
      <c r="AV60" s="51">
        <f>$BW$24+AU60*$BW$25</f>
        <v>75.723448687350839</v>
      </c>
      <c r="AW60" s="72">
        <v>28</v>
      </c>
      <c r="AX60" s="72">
        <v>26</v>
      </c>
      <c r="AY60" s="74">
        <f>AX60/AW60</f>
        <v>0.9285714285714286</v>
      </c>
      <c r="AZ60" s="74">
        <f>10*(AY60-$BT$26)/$BT$28</f>
        <v>4.9282549060983341</v>
      </c>
      <c r="BA60" s="72">
        <f>$BT$29+AZ60*$BT$30</f>
        <v>79.71301962439334</v>
      </c>
      <c r="BB60" s="63">
        <f>AK60*$BZ$5</f>
        <v>88.485626716909579</v>
      </c>
      <c r="BC60" s="60">
        <f>AN60*$BZ$5</f>
        <v>87.779999999999987</v>
      </c>
      <c r="BD60" s="60">
        <f>AV60*$BZ$5</f>
        <v>74.966214200477324</v>
      </c>
      <c r="BE60" s="65">
        <v>81</v>
      </c>
      <c r="BF60" s="65">
        <v>53</v>
      </c>
      <c r="BG60" s="60">
        <f>BA60*$BZ$5</f>
        <v>78.915889428149399</v>
      </c>
      <c r="BH60" s="60">
        <f>AVERAGE(BB60,BC60,BD60,BE60,BF60)</f>
        <v>77.046368183477369</v>
      </c>
      <c r="BI60" s="110">
        <f>10*(BH60-$BM$17)/$BM$19</f>
        <v>3.9484704965180843</v>
      </c>
      <c r="BJ60" s="80">
        <f>$BM$21+BI60*$BM$22</f>
        <v>67.768117234331385</v>
      </c>
      <c r="BL60" s="68"/>
      <c r="BM60" s="68"/>
      <c r="BN60" s="68"/>
    </row>
    <row r="61" spans="1:66" x14ac:dyDescent="0.25">
      <c r="A61" s="3" t="s">
        <v>138</v>
      </c>
      <c r="B61" s="4" t="s">
        <v>238</v>
      </c>
      <c r="C61" s="4" t="s">
        <v>265</v>
      </c>
      <c r="D61" s="4" t="s">
        <v>30</v>
      </c>
      <c r="E61" s="4" t="s">
        <v>72</v>
      </c>
      <c r="F61" s="5" t="s">
        <v>32</v>
      </c>
      <c r="G61" s="12">
        <v>48</v>
      </c>
      <c r="H61" s="13">
        <v>0.42</v>
      </c>
      <c r="I61" s="13">
        <v>0.4</v>
      </c>
      <c r="J61" s="13">
        <v>102</v>
      </c>
      <c r="K61" s="13">
        <v>93</v>
      </c>
      <c r="L61" s="13">
        <v>219</v>
      </c>
      <c r="M61" s="13">
        <v>3.5</v>
      </c>
      <c r="N61" s="13">
        <v>0.67</v>
      </c>
      <c r="O61" s="13">
        <v>0.21</v>
      </c>
      <c r="P61" s="13">
        <v>0.18</v>
      </c>
      <c r="Q61" s="13">
        <v>0.15</v>
      </c>
      <c r="R61" s="13">
        <v>49</v>
      </c>
      <c r="S61" s="13">
        <v>-11</v>
      </c>
      <c r="T61" s="13">
        <v>5.7</v>
      </c>
      <c r="U61" s="13">
        <v>9.6999999999999993</v>
      </c>
      <c r="V61" s="13">
        <v>0.32</v>
      </c>
      <c r="W61" s="13">
        <v>456</v>
      </c>
      <c r="X61" s="13">
        <v>0.26</v>
      </c>
      <c r="Y61" s="13">
        <v>0.28000000000000003</v>
      </c>
      <c r="Z61" s="13">
        <v>283</v>
      </c>
      <c r="AA61" s="13">
        <v>0.27</v>
      </c>
      <c r="AB61" s="13">
        <v>0</v>
      </c>
      <c r="AC61" s="13">
        <v>0.81</v>
      </c>
      <c r="AD61" s="14">
        <v>0.45</v>
      </c>
      <c r="AE61" s="25">
        <f>Q61/$BQ$5</f>
        <v>0.22388059701492535</v>
      </c>
      <c r="AF61" s="26">
        <f>(R61-$BQ$6)/$BQ$8</f>
        <v>0.58498023715415015</v>
      </c>
      <c r="AG61" s="25">
        <f>(S61-$BQ$9)/$BQ$11</f>
        <v>0.51923076923076927</v>
      </c>
      <c r="AH61" s="26">
        <v>0.57894736842105265</v>
      </c>
      <c r="AI61" s="26">
        <f>SUM(AE61:AH61)</f>
        <v>1.9070389718208975</v>
      </c>
      <c r="AJ61" s="26">
        <f>10*(AI61-$BQ$24)/$BQ$26</f>
        <v>5.1597680433694579</v>
      </c>
      <c r="AK61" s="27">
        <f>$BQ$31+AJ61*$BQ$32</f>
        <v>80.639072173477828</v>
      </c>
      <c r="AL61" s="37">
        <f>SUM(AC61:AD61)</f>
        <v>1.26</v>
      </c>
      <c r="AM61" s="38">
        <f>10*AL61/$BT$5</f>
        <v>5.6</v>
      </c>
      <c r="AN61" s="39">
        <f>$BT$6+AM61*$BT$7</f>
        <v>78</v>
      </c>
      <c r="AO61" s="49">
        <f>O61/$BW$5</f>
        <v>0.63636363636363635</v>
      </c>
      <c r="AP61" s="50">
        <f>X61/$BW$6</f>
        <v>0.83870967741935487</v>
      </c>
      <c r="AQ61" s="50">
        <f>AA61/$BW$7</f>
        <v>0.9642857142857143</v>
      </c>
      <c r="AR61" s="50">
        <f>N61/$BW$8</f>
        <v>0.84810126582278478</v>
      </c>
      <c r="AS61" s="50">
        <f>AL61</f>
        <v>1.26</v>
      </c>
      <c r="AT61" s="50">
        <f>SUM(AO61:AQ61)</f>
        <v>2.4393590280687056</v>
      </c>
      <c r="AU61" s="50">
        <f>10*(AT61-$BW$18)/$BW$20</f>
        <v>2.7930434782608704</v>
      </c>
      <c r="AV61" s="51">
        <f>$BW$24+AU61*$BW$25</f>
        <v>74.775652173913045</v>
      </c>
      <c r="AW61" s="72">
        <v>48</v>
      </c>
      <c r="AX61" s="72">
        <v>54</v>
      </c>
      <c r="AY61" s="74">
        <f>AX61/AW61</f>
        <v>1.125</v>
      </c>
      <c r="AZ61" s="74">
        <f>10*(AY61-$BT$23)/$BT$25</f>
        <v>4.5062208398133743</v>
      </c>
      <c r="BA61" s="72">
        <f>$BT$29+AZ61*$BT$30</f>
        <v>78.024883359253494</v>
      </c>
      <c r="BB61" s="63">
        <f>AK61*$BZ$5</f>
        <v>79.832681451743042</v>
      </c>
      <c r="BC61" s="60">
        <f>AN61*$BZ$5</f>
        <v>77.22</v>
      </c>
      <c r="BD61" s="60">
        <f>AV61*$BZ$5</f>
        <v>74.02789565217391</v>
      </c>
      <c r="BE61" s="65">
        <v>75</v>
      </c>
      <c r="BF61" s="65">
        <v>55</v>
      </c>
      <c r="BG61" s="60">
        <f>BA61*$BZ$5</f>
        <v>77.244634525660956</v>
      </c>
      <c r="BH61" s="60">
        <f>AVERAGE(BB61,BD61,BE61,BF61)</f>
        <v>70.965144275979242</v>
      </c>
      <c r="BI61" s="110">
        <f>10*(BH61-$BM$14)/$BM$16</f>
        <v>2.3824483358396078</v>
      </c>
      <c r="BJ61" s="80">
        <f>$BM$21+BI61*$BM$22</f>
        <v>60.721017511278234</v>
      </c>
      <c r="BL61" s="68"/>
      <c r="BM61" s="68"/>
      <c r="BN61" s="68"/>
    </row>
    <row r="62" spans="1:66" x14ac:dyDescent="0.25">
      <c r="A62" s="3" t="s">
        <v>148</v>
      </c>
      <c r="B62" s="4" t="s">
        <v>238</v>
      </c>
      <c r="C62" s="4" t="s">
        <v>251</v>
      </c>
      <c r="D62" s="4" t="s">
        <v>30</v>
      </c>
      <c r="E62" s="4" t="s">
        <v>53</v>
      </c>
      <c r="F62" s="5" t="s">
        <v>38</v>
      </c>
      <c r="G62" s="12">
        <v>18</v>
      </c>
      <c r="H62" s="13">
        <v>0.67</v>
      </c>
      <c r="I62" s="13">
        <v>0.56000000000000005</v>
      </c>
      <c r="J62" s="13">
        <v>57</v>
      </c>
      <c r="K62" s="13">
        <v>47</v>
      </c>
      <c r="L62" s="13">
        <v>115</v>
      </c>
      <c r="M62" s="13">
        <v>3.7</v>
      </c>
      <c r="N62" s="13">
        <v>0.65</v>
      </c>
      <c r="O62" s="13">
        <v>0.21</v>
      </c>
      <c r="P62" s="13">
        <v>0.22</v>
      </c>
      <c r="Q62" s="13">
        <v>0.11</v>
      </c>
      <c r="R62" s="13">
        <v>11</v>
      </c>
      <c r="S62" s="13">
        <v>89</v>
      </c>
      <c r="T62" s="13">
        <v>2.2000000000000002</v>
      </c>
      <c r="U62" s="13">
        <v>8</v>
      </c>
      <c r="V62" s="13">
        <v>0.25</v>
      </c>
      <c r="W62" s="13">
        <v>514</v>
      </c>
      <c r="X62" s="13">
        <v>0.26</v>
      </c>
      <c r="Y62" s="13"/>
      <c r="Z62" s="13">
        <v>267</v>
      </c>
      <c r="AA62" s="13">
        <v>0.23</v>
      </c>
      <c r="AB62" s="13"/>
      <c r="AC62" s="13">
        <v>0.32</v>
      </c>
      <c r="AD62" s="14">
        <v>0.26</v>
      </c>
      <c r="AE62" s="25">
        <f>Q62/$BQ$5</f>
        <v>0.16417910447761194</v>
      </c>
      <c r="AF62" s="26">
        <f>(R62-$BQ$6)/$BQ$8</f>
        <v>0.53491436100131751</v>
      </c>
      <c r="AG62" s="25">
        <f>(S62-$BQ$9)/$BQ$11</f>
        <v>0.64743589743589747</v>
      </c>
      <c r="AH62" s="26">
        <v>0.47058823529411764</v>
      </c>
      <c r="AI62" s="26">
        <f>SUM(AE62:AH62)</f>
        <v>1.8171175982089447</v>
      </c>
      <c r="AJ62" s="26">
        <f>10*(AI62-$BQ$15)/$BQ$17</f>
        <v>4.9839857263779397</v>
      </c>
      <c r="AK62" s="27">
        <f>$BQ$31+AJ62*$BQ$32</f>
        <v>79.935942905511752</v>
      </c>
      <c r="AL62" s="37">
        <f>SUM(AC62:AD62)</f>
        <v>0.58000000000000007</v>
      </c>
      <c r="AM62" s="38">
        <f>10*AL62/$BT$5</f>
        <v>2.5777777777777779</v>
      </c>
      <c r="AN62" s="39">
        <f>$BT$6+AM62*$BT$7</f>
        <v>62.888888888888886</v>
      </c>
      <c r="AO62" s="49">
        <f>O62/$BW$5</f>
        <v>0.63636363636363635</v>
      </c>
      <c r="AP62" s="50">
        <f>X62/$BW$6</f>
        <v>0.83870967741935487</v>
      </c>
      <c r="AQ62" s="50">
        <f>AA62/$BW$7</f>
        <v>0.8214285714285714</v>
      </c>
      <c r="AR62" s="50">
        <f>N62/$BW$8</f>
        <v>0.82278481012658222</v>
      </c>
      <c r="AS62" s="50">
        <f>AL62</f>
        <v>0.58000000000000007</v>
      </c>
      <c r="AT62" s="50">
        <f>SUM(AO62:AQ62)</f>
        <v>2.2965018852115628</v>
      </c>
      <c r="AU62" s="50">
        <f>10*(AT62-$BW$9)/$BW$11</f>
        <v>6.0668181062662807</v>
      </c>
      <c r="AV62" s="51">
        <f>$BW$24+AU62*$BW$25</f>
        <v>86.233863371931989</v>
      </c>
      <c r="AW62" s="72">
        <v>18</v>
      </c>
      <c r="AX62" s="72">
        <v>29</v>
      </c>
      <c r="AY62" s="74">
        <f>AX62/AW62</f>
        <v>1.6111111111111112</v>
      </c>
      <c r="AZ62" s="74">
        <f>10*(AY62-$BT$14)/$BT$16</f>
        <v>2.3648648648648645</v>
      </c>
      <c r="BA62" s="72">
        <f>$BT$29+AZ62*$BT$30</f>
        <v>69.459459459459453</v>
      </c>
      <c r="BB62" s="64">
        <f>AK62*$BZ$6</f>
        <v>77.53786461834639</v>
      </c>
      <c r="BC62" s="60">
        <f>AN62*$BZ$6</f>
        <v>61.002222222222215</v>
      </c>
      <c r="BD62" s="60">
        <f>AV62*$BZ$6</f>
        <v>83.64684747077402</v>
      </c>
      <c r="BE62" s="65">
        <v>81</v>
      </c>
      <c r="BF62" s="65">
        <v>58</v>
      </c>
      <c r="BG62" s="60">
        <f>BA62*$BZ$6</f>
        <v>67.375675675675666</v>
      </c>
      <c r="BH62" s="60">
        <f>AVERAGE(BB62,BD62,BE62,BF62)</f>
        <v>75.046178022280102</v>
      </c>
      <c r="BI62" s="110">
        <f>10*(BH62-$BM$5)/$BM$7</f>
        <v>4.0808710726020134</v>
      </c>
      <c r="BJ62" s="80">
        <f>$BM$21+BI62*$BM$22</f>
        <v>68.363919826709065</v>
      </c>
      <c r="BL62" s="68"/>
      <c r="BM62" s="68"/>
      <c r="BN62" s="68"/>
    </row>
    <row r="63" spans="1:66" x14ac:dyDescent="0.25">
      <c r="A63" s="3" t="s">
        <v>228</v>
      </c>
      <c r="B63" s="4" t="s">
        <v>238</v>
      </c>
      <c r="C63" s="4" t="s">
        <v>265</v>
      </c>
      <c r="D63" s="4" t="s">
        <v>30</v>
      </c>
      <c r="E63" s="4" t="s">
        <v>72</v>
      </c>
      <c r="F63" s="5" t="s">
        <v>38</v>
      </c>
      <c r="G63" s="12">
        <v>48</v>
      </c>
      <c r="H63" s="13">
        <v>0.42</v>
      </c>
      <c r="I63" s="13">
        <v>0.42</v>
      </c>
      <c r="J63" s="13">
        <v>100</v>
      </c>
      <c r="K63" s="13">
        <v>118</v>
      </c>
      <c r="L63" s="13">
        <v>190</v>
      </c>
      <c r="M63" s="13">
        <v>2.5</v>
      </c>
      <c r="N63" s="13">
        <v>0.6</v>
      </c>
      <c r="O63" s="13">
        <v>0.21</v>
      </c>
      <c r="P63" s="13">
        <v>0.23</v>
      </c>
      <c r="Q63" s="13">
        <v>0.15</v>
      </c>
      <c r="R63" s="13">
        <v>-298</v>
      </c>
      <c r="S63" s="13">
        <v>-183</v>
      </c>
      <c r="T63" s="13">
        <v>-9.1</v>
      </c>
      <c r="U63" s="13">
        <v>7.7</v>
      </c>
      <c r="V63" s="13">
        <v>0.22</v>
      </c>
      <c r="W63" s="13">
        <v>395</v>
      </c>
      <c r="X63" s="13">
        <v>0.23</v>
      </c>
      <c r="Y63" s="13">
        <v>0.21</v>
      </c>
      <c r="Z63" s="13">
        <v>228</v>
      </c>
      <c r="AA63" s="13">
        <v>0.21</v>
      </c>
      <c r="AB63" s="13">
        <v>0</v>
      </c>
      <c r="AC63" s="13">
        <v>0.46</v>
      </c>
      <c r="AD63" s="14">
        <v>0.24</v>
      </c>
      <c r="AE63" s="25">
        <f>Q63/$BQ$5</f>
        <v>0.22388059701492535</v>
      </c>
      <c r="AF63" s="26">
        <f>(R63-$BQ$6)/$BQ$8</f>
        <v>0.12779973649538867</v>
      </c>
      <c r="AG63" s="25">
        <f>(S63-$BQ$9)/$BQ$11</f>
        <v>0.29871794871794871</v>
      </c>
      <c r="AH63" s="26">
        <v>0.12074303405572757</v>
      </c>
      <c r="AI63" s="26">
        <f>SUM(AE63:AH63)</f>
        <v>0.77114131628399041</v>
      </c>
      <c r="AJ63" s="26">
        <f>10*(AI63-$BQ$15)/$BQ$17</f>
        <v>0.96579207339323547</v>
      </c>
      <c r="AK63" s="27">
        <f>$BQ$31+AJ63*$BQ$32</f>
        <v>63.86316829357294</v>
      </c>
      <c r="AL63" s="37">
        <f>SUM(AC63:AD63)</f>
        <v>0.7</v>
      </c>
      <c r="AM63" s="38">
        <f>10*AL63/$BT$5</f>
        <v>3.1111111111111112</v>
      </c>
      <c r="AN63" s="39">
        <f>$BT$6+AM63*$BT$7</f>
        <v>65.555555555555557</v>
      </c>
      <c r="AO63" s="49">
        <f>O63/$BW$5</f>
        <v>0.63636363636363635</v>
      </c>
      <c r="AP63" s="50">
        <f>X63/$BW$6</f>
        <v>0.74193548387096775</v>
      </c>
      <c r="AQ63" s="50">
        <f>AA63/$BW$7</f>
        <v>0.74999999999999989</v>
      </c>
      <c r="AR63" s="50">
        <f>N63/$BW$8</f>
        <v>0.75949367088607589</v>
      </c>
      <c r="AS63" s="50">
        <f>AL63</f>
        <v>0.7</v>
      </c>
      <c r="AT63" s="50">
        <f>SUM(AO63:AQ63)</f>
        <v>2.1282991202346042</v>
      </c>
      <c r="AU63" s="50">
        <f>10*(AT63-$BW$9)/$BW$11</f>
        <v>3.3974181395091181</v>
      </c>
      <c r="AV63" s="51">
        <f>$BW$24+AU63*$BW$25</f>
        <v>76.890963488281912</v>
      </c>
      <c r="AW63" s="72">
        <v>48</v>
      </c>
      <c r="AX63" s="72">
        <v>123</v>
      </c>
      <c r="AY63" s="74">
        <f>AX63/AW63</f>
        <v>2.5625</v>
      </c>
      <c r="AZ63" s="74">
        <f>10*(AY63-$BT$14)/$BT$16</f>
        <v>8.1503378378378368</v>
      </c>
      <c r="BA63" s="72">
        <f>$BT$29+AZ63*$BT$30</f>
        <v>92.601351351351354</v>
      </c>
      <c r="BB63" s="63">
        <f>AK63*$BZ$5</f>
        <v>63.224536610637209</v>
      </c>
      <c r="BC63" s="60">
        <f>AN63*$BZ$5</f>
        <v>64.900000000000006</v>
      </c>
      <c r="BD63" s="60">
        <f>AV63*$BZ$5</f>
        <v>76.122053853399095</v>
      </c>
      <c r="BE63" s="65">
        <v>81</v>
      </c>
      <c r="BF63" s="65">
        <v>57</v>
      </c>
      <c r="BG63" s="60">
        <f>BA63*$BZ$5</f>
        <v>91.675337837837844</v>
      </c>
      <c r="BH63" s="60">
        <f>AVERAGE(BB63,BD63,BE63,BF63)</f>
        <v>69.336647616009074</v>
      </c>
      <c r="BI63" s="110">
        <f>10*(BH63-$BM$5)/$BM$7</f>
        <v>1.2622010846291734</v>
      </c>
      <c r="BJ63" s="80">
        <f>$BM$21+BI63*$BM$22</f>
        <v>55.67990488083128</v>
      </c>
      <c r="BL63" s="68"/>
      <c r="BM63" s="68"/>
      <c r="BN63" s="68"/>
    </row>
    <row r="64" spans="1:66" x14ac:dyDescent="0.25">
      <c r="A64" s="3" t="s">
        <v>45</v>
      </c>
      <c r="B64" s="4" t="s">
        <v>238</v>
      </c>
      <c r="C64" s="4" t="s">
        <v>235</v>
      </c>
      <c r="D64" s="4" t="s">
        <v>41</v>
      </c>
      <c r="E64" s="4" t="s">
        <v>46</v>
      </c>
      <c r="F64" s="5" t="s">
        <v>47</v>
      </c>
      <c r="G64" s="12">
        <v>26</v>
      </c>
      <c r="H64" s="13">
        <v>0.69</v>
      </c>
      <c r="I64" s="13">
        <v>0.46</v>
      </c>
      <c r="J64" s="13">
        <v>20</v>
      </c>
      <c r="K64" s="13">
        <v>51</v>
      </c>
      <c r="L64" s="13">
        <v>205</v>
      </c>
      <c r="M64" s="13">
        <v>4.4000000000000004</v>
      </c>
      <c r="N64" s="13">
        <v>0.65</v>
      </c>
      <c r="O64" s="13">
        <v>0.06</v>
      </c>
      <c r="P64" s="13">
        <v>0.2</v>
      </c>
      <c r="Q64" s="13">
        <v>0.38</v>
      </c>
      <c r="R64" s="13">
        <v>155</v>
      </c>
      <c r="S64" s="13">
        <v>332</v>
      </c>
      <c r="T64" s="13">
        <v>6.2</v>
      </c>
      <c r="U64" s="13">
        <v>1.8</v>
      </c>
      <c r="V64" s="13">
        <v>0.05</v>
      </c>
      <c r="W64" s="13">
        <v>157</v>
      </c>
      <c r="X64" s="13">
        <v>0.08</v>
      </c>
      <c r="Y64" s="13"/>
      <c r="Z64" s="13">
        <v>119</v>
      </c>
      <c r="AA64" s="13">
        <v>0.1</v>
      </c>
      <c r="AB64" s="13"/>
      <c r="AC64" s="13">
        <v>1.45</v>
      </c>
      <c r="AD64" s="14">
        <v>0.47</v>
      </c>
      <c r="AE64" s="25">
        <f>Q64/$BQ$5</f>
        <v>0.56716417910447758</v>
      </c>
      <c r="AF64" s="26">
        <f>(R64-$BQ$6)/$BQ$8</f>
        <v>0.72463768115942029</v>
      </c>
      <c r="AG64" s="25">
        <f>(S64-$BQ$9)/$BQ$11</f>
        <v>0.95897435897435901</v>
      </c>
      <c r="AH64" s="26">
        <v>0.59442724458204332</v>
      </c>
      <c r="AI64" s="26">
        <f>SUM(AE64:AH64)</f>
        <v>2.8452034638203001</v>
      </c>
      <c r="AJ64" s="26">
        <f>10*(AI64-$BQ$27)/$BQ$29</f>
        <v>10</v>
      </c>
      <c r="AK64" s="27">
        <f>$BQ$31+AJ64*$BQ$32</f>
        <v>100</v>
      </c>
      <c r="AL64" s="37">
        <f>SUM(AC64:AD64)</f>
        <v>1.92</v>
      </c>
      <c r="AM64" s="38">
        <f>10*AL64/$BT$5</f>
        <v>8.5333333333333332</v>
      </c>
      <c r="AN64" s="39">
        <f>$BT$6+AM64*$BT$7</f>
        <v>92.666666666666657</v>
      </c>
      <c r="AO64" s="49">
        <f>O64/$BW$5</f>
        <v>0.1818181818181818</v>
      </c>
      <c r="AP64" s="50">
        <f>X64/$BW$6</f>
        <v>0.25806451612903225</v>
      </c>
      <c r="AQ64" s="50">
        <f>AA64/$BW$7</f>
        <v>0.35714285714285715</v>
      </c>
      <c r="AR64" s="50">
        <f>N64/$BW$8</f>
        <v>0.82278481012658222</v>
      </c>
      <c r="AS64" s="50">
        <f>AL64</f>
        <v>1.92</v>
      </c>
      <c r="AT64" s="50">
        <f>SUM(AR64:AS64)</f>
        <v>2.7427848101265822</v>
      </c>
      <c r="AU64" s="50">
        <f>10*(AT64-$BW$21)/$BW$23</f>
        <v>5.1849642004773244</v>
      </c>
      <c r="AV64" s="51">
        <f>$BW$24+AU64*$BW$25</f>
        <v>83.147374701670628</v>
      </c>
      <c r="AW64" s="72">
        <v>26</v>
      </c>
      <c r="AX64" s="72">
        <v>20</v>
      </c>
      <c r="AY64" s="74">
        <f>AX64/AW64</f>
        <v>0.76923076923076927</v>
      </c>
      <c r="AZ64" s="74">
        <f>10*(AY64-$BT$26)/$BT$28</f>
        <v>3.4666515168730827</v>
      </c>
      <c r="BA64" s="72">
        <f>$BT$29+AZ64*$BT$30</f>
        <v>73.866606067492327</v>
      </c>
      <c r="BB64" s="64">
        <f>AK64*$BZ$7</f>
        <v>90</v>
      </c>
      <c r="BC64" s="60">
        <f>AN64*$BZ$7</f>
        <v>83.399999999999991</v>
      </c>
      <c r="BD64" s="60">
        <f>AV64*$BZ$7</f>
        <v>74.832637231503568</v>
      </c>
      <c r="BE64" s="65">
        <v>85</v>
      </c>
      <c r="BF64" s="65">
        <v>87</v>
      </c>
      <c r="BG64" s="60">
        <f>BA64*$BZ$7</f>
        <v>66.479945460743096</v>
      </c>
      <c r="BH64" s="60">
        <f>AVERAGE(BB64,BC64,BD64,BE64,BF64)</f>
        <v>84.046527446300701</v>
      </c>
      <c r="BI64" s="110">
        <f>10*(BH64-$BM$17)/$BM$19</f>
        <v>6.8950642784530078</v>
      </c>
      <c r="BJ64" s="80">
        <f>$BM$21+BI64*$BM$22</f>
        <v>81.027789253038534</v>
      </c>
      <c r="BL64" s="68"/>
      <c r="BM64" s="68"/>
      <c r="BN64" s="68"/>
    </row>
    <row r="65" spans="1:66" x14ac:dyDescent="0.25">
      <c r="A65" s="3" t="s">
        <v>73</v>
      </c>
      <c r="B65" s="4" t="s">
        <v>256</v>
      </c>
      <c r="C65" s="4" t="s">
        <v>251</v>
      </c>
      <c r="D65" s="4" t="s">
        <v>30</v>
      </c>
      <c r="E65" s="4" t="s">
        <v>74</v>
      </c>
      <c r="F65" s="5" t="s">
        <v>56</v>
      </c>
      <c r="G65" s="12">
        <v>18</v>
      </c>
      <c r="H65" s="13">
        <v>0.67</v>
      </c>
      <c r="I65" s="13">
        <v>0.44</v>
      </c>
      <c r="J65" s="13">
        <v>62</v>
      </c>
      <c r="K65" s="13">
        <v>63</v>
      </c>
      <c r="L65" s="13">
        <v>112</v>
      </c>
      <c r="M65" s="13">
        <v>2.8</v>
      </c>
      <c r="N65" s="13">
        <v>0.63</v>
      </c>
      <c r="O65" s="13">
        <v>0.22</v>
      </c>
      <c r="P65" s="13">
        <v>0.25</v>
      </c>
      <c r="Q65" s="13">
        <v>0.28000000000000003</v>
      </c>
      <c r="R65" s="13">
        <v>146</v>
      </c>
      <c r="S65" s="13">
        <v>206</v>
      </c>
      <c r="T65" s="13">
        <v>-0.2</v>
      </c>
      <c r="U65" s="13">
        <v>8.1</v>
      </c>
      <c r="V65" s="13">
        <v>0.24</v>
      </c>
      <c r="W65" s="13">
        <v>553</v>
      </c>
      <c r="X65" s="13">
        <v>0.27</v>
      </c>
      <c r="Y65" s="13"/>
      <c r="Z65" s="13">
        <v>277</v>
      </c>
      <c r="AA65" s="13">
        <v>0.23</v>
      </c>
      <c r="AB65" s="13"/>
      <c r="AC65" s="13">
        <v>0.4</v>
      </c>
      <c r="AD65" s="14">
        <v>0.2</v>
      </c>
      <c r="AE65" s="25">
        <f>Q65/$BQ$5</f>
        <v>0.41791044776119407</v>
      </c>
      <c r="AF65" s="26">
        <f>(R65-$BQ$6)/$BQ$8</f>
        <v>0.71277997364953882</v>
      </c>
      <c r="AG65" s="25">
        <f>(S65-$BQ$9)/$BQ$11</f>
        <v>0.79743589743589749</v>
      </c>
      <c r="AH65" s="26">
        <v>0.39628482972136231</v>
      </c>
      <c r="AI65" s="26">
        <f>SUM(AE65:AH65)</f>
        <v>2.3244111485679926</v>
      </c>
      <c r="AJ65" s="26">
        <f>10*(AI65-$BQ$21)/$BQ$23</f>
        <v>8.7673169651300995</v>
      </c>
      <c r="AK65" s="27">
        <f>$BQ$31+AJ65*$BQ$32</f>
        <v>95.069267860520398</v>
      </c>
      <c r="AL65" s="37">
        <f>SUM(AC65:AD65)</f>
        <v>0.60000000000000009</v>
      </c>
      <c r="AM65" s="38">
        <f>10*AL65/$BT$5</f>
        <v>2.666666666666667</v>
      </c>
      <c r="AN65" s="39">
        <f>$BT$6+AM65*$BT$7</f>
        <v>63.333333333333336</v>
      </c>
      <c r="AO65" s="49">
        <f>O65/$BW$5</f>
        <v>0.66666666666666663</v>
      </c>
      <c r="AP65" s="50">
        <f>X65/$BW$6</f>
        <v>0.87096774193548399</v>
      </c>
      <c r="AQ65" s="50">
        <f>AA65/$BW$7</f>
        <v>0.8214285714285714</v>
      </c>
      <c r="AR65" s="50">
        <f>N65/$BW$8</f>
        <v>0.79746835443037967</v>
      </c>
      <c r="AS65" s="50">
        <f>AL65</f>
        <v>0.60000000000000009</v>
      </c>
      <c r="AT65" s="50">
        <f>SUM(AO65:AQ65)</f>
        <v>2.3590629800307221</v>
      </c>
      <c r="AU65" s="50">
        <f>10*(AT65-$BW$15)/$BW$17</f>
        <v>4.9344897582579836</v>
      </c>
      <c r="AV65" s="51">
        <f>$BW$24+AU65*$BW$25</f>
        <v>82.270714153902944</v>
      </c>
      <c r="AW65" s="72">
        <v>18</v>
      </c>
      <c r="AX65" s="72">
        <v>29</v>
      </c>
      <c r="AY65" s="74">
        <f>AX65/AW65</f>
        <v>1.6111111111111112</v>
      </c>
      <c r="AZ65" s="74">
        <f>10*(AY65-$BT$20)/$BT$22</f>
        <v>2.5362318840579707</v>
      </c>
      <c r="BA65" s="72">
        <f>$BT$29+AZ65*$BT$30</f>
        <v>70.144927536231876</v>
      </c>
      <c r="BB65" s="64">
        <f>AK65*$BZ$6</f>
        <v>92.217189824704789</v>
      </c>
      <c r="BC65" s="60">
        <f>AN65*$BZ$6</f>
        <v>61.433333333333337</v>
      </c>
      <c r="BD65" s="60">
        <f>AV65*$BZ$6</f>
        <v>79.802592729285848</v>
      </c>
      <c r="BE65" s="65">
        <v>81</v>
      </c>
      <c r="BF65" s="65">
        <v>85</v>
      </c>
      <c r="BG65" s="60">
        <f>BA65*$BZ$6</f>
        <v>68.040579710144911</v>
      </c>
      <c r="BH65" s="60">
        <f>AVERAGE(BB65,BD65,BE65,BF65)</f>
        <v>84.504945638497659</v>
      </c>
      <c r="BI65" s="110">
        <f>10*(BH65-$BM$11)/$BM$13</f>
        <v>7.82614318085876</v>
      </c>
      <c r="BJ65" s="80">
        <f>$BM$21+BI65*$BM$22</f>
        <v>85.217644313864412</v>
      </c>
      <c r="BL65" s="68"/>
      <c r="BM65" s="68"/>
      <c r="BN65" s="68"/>
    </row>
    <row r="66" spans="1:66" x14ac:dyDescent="0.25">
      <c r="A66" s="3" t="s">
        <v>79</v>
      </c>
      <c r="B66" s="4" t="s">
        <v>238</v>
      </c>
      <c r="C66" s="4" t="s">
        <v>235</v>
      </c>
      <c r="D66" s="4" t="s">
        <v>41</v>
      </c>
      <c r="E66" s="4" t="s">
        <v>80</v>
      </c>
      <c r="F66" s="5" t="s">
        <v>38</v>
      </c>
      <c r="G66" s="12">
        <v>27</v>
      </c>
      <c r="H66" s="13">
        <v>0.67</v>
      </c>
      <c r="I66" s="13">
        <v>0.56000000000000005</v>
      </c>
      <c r="J66" s="13">
        <v>72</v>
      </c>
      <c r="K66" s="13">
        <v>90</v>
      </c>
      <c r="L66" s="13">
        <v>139</v>
      </c>
      <c r="M66" s="13">
        <v>2.2999999999999998</v>
      </c>
      <c r="N66" s="13">
        <v>0.65</v>
      </c>
      <c r="O66" s="13">
        <v>0.22</v>
      </c>
      <c r="P66" s="13">
        <v>0.3</v>
      </c>
      <c r="Q66" s="13">
        <v>0.3</v>
      </c>
      <c r="R66" s="13">
        <v>142</v>
      </c>
      <c r="S66" s="13">
        <v>57</v>
      </c>
      <c r="T66" s="13">
        <v>3.1</v>
      </c>
      <c r="U66" s="13">
        <v>8.1</v>
      </c>
      <c r="V66" s="13">
        <v>0.25</v>
      </c>
      <c r="W66" s="13">
        <v>468</v>
      </c>
      <c r="X66" s="13">
        <v>0.25</v>
      </c>
      <c r="Y66" s="13"/>
      <c r="Z66" s="13">
        <v>263</v>
      </c>
      <c r="AA66" s="13">
        <v>0.23</v>
      </c>
      <c r="AB66" s="13"/>
      <c r="AC66" s="13">
        <v>0.46</v>
      </c>
      <c r="AD66" s="14">
        <v>0.17</v>
      </c>
      <c r="AE66" s="25">
        <f>Q66/$BQ$5</f>
        <v>0.44776119402985071</v>
      </c>
      <c r="AF66" s="26">
        <f>(R66-$BQ$6)/$BQ$8</f>
        <v>0.70750988142292492</v>
      </c>
      <c r="AG66" s="25">
        <f>(S66-$BQ$9)/$BQ$11</f>
        <v>0.60641025641025637</v>
      </c>
      <c r="AH66" s="26">
        <v>0.49845201238390102</v>
      </c>
      <c r="AI66" s="26">
        <f>SUM(AE66:AH66)</f>
        <v>2.2601333442469329</v>
      </c>
      <c r="AJ66" s="26">
        <f>10*(AI66-$BQ$15)/$BQ$17</f>
        <v>6.6858628049156019</v>
      </c>
      <c r="AK66" s="27">
        <f>$BQ$31+AJ66*$BQ$32</f>
        <v>86.743451219662404</v>
      </c>
      <c r="AL66" s="37">
        <f>SUM(AC66:AD66)</f>
        <v>0.63</v>
      </c>
      <c r="AM66" s="38">
        <f>10*AL66/$BT$5</f>
        <v>2.8</v>
      </c>
      <c r="AN66" s="39">
        <f>$BT$6+AM66*$BT$7</f>
        <v>64</v>
      </c>
      <c r="AO66" s="49">
        <f>O66/$BW$5</f>
        <v>0.66666666666666663</v>
      </c>
      <c r="AP66" s="50">
        <f>X66/$BW$6</f>
        <v>0.80645161290322587</v>
      </c>
      <c r="AQ66" s="50">
        <f>AA66/$BW$7</f>
        <v>0.8214285714285714</v>
      </c>
      <c r="AR66" s="50">
        <f>N66/$BW$8</f>
        <v>0.82278481012658222</v>
      </c>
      <c r="AS66" s="50">
        <f>AL66</f>
        <v>0.63</v>
      </c>
      <c r="AT66" s="50">
        <f>SUM(AO66:AQ66)</f>
        <v>2.2945468509984641</v>
      </c>
      <c r="AU66" s="50">
        <f>10*(AT66-$BW$9)/$BW$11</f>
        <v>6.0357914565903981</v>
      </c>
      <c r="AV66" s="51">
        <f>$BW$24+AU66*$BW$25</f>
        <v>86.125270098066395</v>
      </c>
      <c r="AW66" s="72">
        <v>27</v>
      </c>
      <c r="AX66" s="72">
        <v>61</v>
      </c>
      <c r="AY66" s="74">
        <f>AX66/AW66</f>
        <v>2.2592592592592591</v>
      </c>
      <c r="AZ66" s="74">
        <f>10*(AY66-$BT$14)/$BT$16</f>
        <v>6.3063063063063041</v>
      </c>
      <c r="BA66" s="72">
        <f>$BT$29+AZ66*$BT$30</f>
        <v>85.225225225225216</v>
      </c>
      <c r="BB66" s="64">
        <f>AK66*$BZ$7</f>
        <v>78.069106097696164</v>
      </c>
      <c r="BC66" s="60">
        <f>AN66*$BZ$7</f>
        <v>57.6</v>
      </c>
      <c r="BD66" s="60">
        <f>AV66*$BZ$7</f>
        <v>77.512743088259754</v>
      </c>
      <c r="BE66" s="65">
        <v>87</v>
      </c>
      <c r="BF66" s="65">
        <v>91</v>
      </c>
      <c r="BG66" s="60">
        <f>BA66*$BZ$7</f>
        <v>76.702702702702695</v>
      </c>
      <c r="BH66" s="60">
        <f>AVERAGE(BB66,BD66,BE66,BF66)</f>
        <v>83.395462296488972</v>
      </c>
      <c r="BI66" s="110">
        <f>10*(BH66-$BM$5)/$BM$7</f>
        <v>8.2027296722020502</v>
      </c>
      <c r="BJ66" s="80">
        <f>$BM$21+BI66*$BM$22</f>
        <v>86.912283524909228</v>
      </c>
      <c r="BL66" s="68"/>
      <c r="BM66" s="68"/>
      <c r="BN66" s="68"/>
    </row>
    <row r="67" spans="1:66" x14ac:dyDescent="0.25">
      <c r="A67" s="3" t="s">
        <v>143</v>
      </c>
      <c r="B67" s="4" t="s">
        <v>259</v>
      </c>
      <c r="C67" s="4" t="s">
        <v>251</v>
      </c>
      <c r="D67" s="4" t="s">
        <v>30</v>
      </c>
      <c r="E67" s="4" t="s">
        <v>44</v>
      </c>
      <c r="F67" s="5" t="s">
        <v>47</v>
      </c>
      <c r="G67" s="12">
        <v>18</v>
      </c>
      <c r="H67" s="13">
        <v>0.61</v>
      </c>
      <c r="I67" s="13">
        <v>0.61</v>
      </c>
      <c r="J67" s="13">
        <v>15</v>
      </c>
      <c r="K67" s="13">
        <v>74</v>
      </c>
      <c r="L67" s="13">
        <v>171</v>
      </c>
      <c r="M67" s="13">
        <v>2.5</v>
      </c>
      <c r="N67" s="13">
        <v>0.61</v>
      </c>
      <c r="O67" s="13">
        <v>0.05</v>
      </c>
      <c r="P67" s="13">
        <v>0.28000000000000003</v>
      </c>
      <c r="Q67" s="13">
        <v>0.33</v>
      </c>
      <c r="R67" s="13">
        <v>-17</v>
      </c>
      <c r="S67" s="13">
        <v>40</v>
      </c>
      <c r="T67" s="13">
        <v>-4</v>
      </c>
      <c r="U67" s="13">
        <v>1.1000000000000001</v>
      </c>
      <c r="V67" s="13">
        <v>0.03</v>
      </c>
      <c r="W67" s="13">
        <v>149</v>
      </c>
      <c r="X67" s="13">
        <v>7.0000000000000007E-2</v>
      </c>
      <c r="Y67" s="13"/>
      <c r="Z67" s="13">
        <v>115</v>
      </c>
      <c r="AA67" s="13">
        <v>0.09</v>
      </c>
      <c r="AB67" s="13"/>
      <c r="AC67" s="13">
        <v>1.51</v>
      </c>
      <c r="AD67" s="14">
        <v>0.34</v>
      </c>
      <c r="AE67" s="25">
        <f>Q67/$BQ$5</f>
        <v>0.4925373134328358</v>
      </c>
      <c r="AF67" s="26">
        <f>(R67-$BQ$6)/$BQ$8</f>
        <v>0.49802371541501977</v>
      </c>
      <c r="AG67" s="25">
        <f>(S67-$BQ$9)/$BQ$11</f>
        <v>0.58461538461538465</v>
      </c>
      <c r="AH67" s="26">
        <v>0.27863777089783281</v>
      </c>
      <c r="AI67" s="26">
        <f>SUM(AE67:AH67)</f>
        <v>1.8538141843610729</v>
      </c>
      <c r="AJ67" s="26">
        <f>10*(AI67-$BQ$27)/$BQ$29</f>
        <v>4.8285588711072149</v>
      </c>
      <c r="AK67" s="27">
        <f>$BQ$31+AJ67*$BQ$32</f>
        <v>79.314235484428863</v>
      </c>
      <c r="AL67" s="37">
        <f>SUM(AC67:AD67)</f>
        <v>1.85</v>
      </c>
      <c r="AM67" s="38">
        <f>10*AL67/$BT$5</f>
        <v>8.2222222222222214</v>
      </c>
      <c r="AN67" s="39">
        <f>$BT$6+AM67*$BT$7</f>
        <v>91.111111111111114</v>
      </c>
      <c r="AO67" s="49">
        <f>O67/$BW$5</f>
        <v>0.15151515151515152</v>
      </c>
      <c r="AP67" s="50">
        <f>X67/$BW$6</f>
        <v>0.22580645161290325</v>
      </c>
      <c r="AQ67" s="50">
        <f>AA67/$BW$7</f>
        <v>0.3214285714285714</v>
      </c>
      <c r="AR67" s="50">
        <f>N67/$BW$8</f>
        <v>0.77215189873417711</v>
      </c>
      <c r="AS67" s="50">
        <f>AL67</f>
        <v>1.85</v>
      </c>
      <c r="AT67" s="50">
        <f>SUM(AR67:AS67)</f>
        <v>2.6221518987341774</v>
      </c>
      <c r="AU67" s="50">
        <f>10*(AT67-$BW$21)/$BW$23</f>
        <v>3.7634248210023888</v>
      </c>
      <c r="AV67" s="51">
        <f>$BW$24+AU67*$BW$25</f>
        <v>78.171986873508359</v>
      </c>
      <c r="AW67" s="72">
        <v>18</v>
      </c>
      <c r="AX67" s="72">
        <v>8</v>
      </c>
      <c r="AY67" s="74">
        <f>AX67/AW67</f>
        <v>0.44444444444444442</v>
      </c>
      <c r="AZ67" s="74">
        <f>10*(AY67-$BT$26)/$BT$28</f>
        <v>0.48744460856720789</v>
      </c>
      <c r="BA67" s="72">
        <f>$BT$29+AZ67*$BT$30</f>
        <v>61.949778434268829</v>
      </c>
      <c r="BB67" s="64">
        <f>AK67*$BZ$6</f>
        <v>76.934808419896001</v>
      </c>
      <c r="BC67" s="60">
        <f>AN67*$BZ$6</f>
        <v>88.37777777777778</v>
      </c>
      <c r="BD67" s="60">
        <f>AV67*$BZ$6</f>
        <v>75.826827267303102</v>
      </c>
      <c r="BE67" s="65">
        <v>79</v>
      </c>
      <c r="BF67" s="65">
        <v>92</v>
      </c>
      <c r="BG67" s="60">
        <f>BA67*$BZ$6</f>
        <v>60.091285081240763</v>
      </c>
      <c r="BH67" s="60">
        <f>AVERAGE(BB67,BC67,BD67,BE67,BF67)</f>
        <v>82.427882692995382</v>
      </c>
      <c r="BI67" s="110">
        <f>10*(BH67-$BM$17)/$BM$19</f>
        <v>6.2137242708647538</v>
      </c>
      <c r="BJ67" s="80">
        <f>$BM$21+BI67*$BM$22</f>
        <v>77.961759218891387</v>
      </c>
      <c r="BL67" s="68"/>
      <c r="BM67" s="68"/>
      <c r="BN67" s="68"/>
    </row>
    <row r="68" spans="1:66" x14ac:dyDescent="0.25">
      <c r="A68" s="3" t="s">
        <v>169</v>
      </c>
      <c r="B68" s="4" t="s">
        <v>40</v>
      </c>
      <c r="C68" s="4" t="s">
        <v>235</v>
      </c>
      <c r="D68" s="4" t="s">
        <v>41</v>
      </c>
      <c r="E68" s="4" t="s">
        <v>105</v>
      </c>
      <c r="F68" s="5" t="s">
        <v>35</v>
      </c>
      <c r="G68" s="12">
        <v>27</v>
      </c>
      <c r="H68" s="13">
        <v>0.41</v>
      </c>
      <c r="I68" s="13">
        <v>0.52</v>
      </c>
      <c r="J68" s="13">
        <v>63</v>
      </c>
      <c r="K68" s="13">
        <v>82</v>
      </c>
      <c r="L68" s="13">
        <v>181</v>
      </c>
      <c r="M68" s="13">
        <v>3</v>
      </c>
      <c r="N68" s="13">
        <v>0.69</v>
      </c>
      <c r="O68" s="13">
        <v>0.18</v>
      </c>
      <c r="P68" s="13">
        <v>0.19</v>
      </c>
      <c r="Q68" s="13">
        <v>0.22</v>
      </c>
      <c r="R68" s="13">
        <v>-115</v>
      </c>
      <c r="S68" s="13">
        <v>39</v>
      </c>
      <c r="T68" s="13">
        <v>2</v>
      </c>
      <c r="U68" s="13">
        <v>6.2</v>
      </c>
      <c r="V68" s="13">
        <v>0.18</v>
      </c>
      <c r="W68" s="13">
        <v>379</v>
      </c>
      <c r="X68" s="13">
        <v>0.19</v>
      </c>
      <c r="Y68" s="13"/>
      <c r="Z68" s="13">
        <v>215</v>
      </c>
      <c r="AA68" s="13">
        <v>0.2</v>
      </c>
      <c r="AB68" s="13"/>
      <c r="AC68" s="13">
        <v>0.28000000000000003</v>
      </c>
      <c r="AD68" s="14">
        <v>0.32</v>
      </c>
      <c r="AE68" s="25">
        <f>Q68/$BQ$5</f>
        <v>0.32835820895522388</v>
      </c>
      <c r="AF68" s="26">
        <f>(R68-$BQ$6)/$BQ$8</f>
        <v>0.3689064558629776</v>
      </c>
      <c r="AG68" s="25">
        <f>(S68-$BQ$9)/$BQ$11</f>
        <v>0.58333333333333337</v>
      </c>
      <c r="AH68" s="26">
        <v>0.4643962848297214</v>
      </c>
      <c r="AI68" s="26">
        <f>SUM(AE68:AH68)</f>
        <v>1.7449942829812564</v>
      </c>
      <c r="AJ68" s="26">
        <f>10*(AI68-$BQ$18)/$BQ$20</f>
        <v>3.7668862928953168</v>
      </c>
      <c r="AK68" s="27">
        <f>$BQ$31+AJ68*$BQ$32</f>
        <v>75.067545171581273</v>
      </c>
      <c r="AL68" s="37">
        <f>SUM(AC68:AD68)</f>
        <v>0.60000000000000009</v>
      </c>
      <c r="AM68" s="38">
        <f>10*AL68/$BT$5</f>
        <v>2.666666666666667</v>
      </c>
      <c r="AN68" s="39">
        <f>$BT$6+AM68*$BT$7</f>
        <v>63.333333333333336</v>
      </c>
      <c r="AO68" s="49">
        <f>O68/$BW$5</f>
        <v>0.54545454545454541</v>
      </c>
      <c r="AP68" s="50">
        <f>X68/$BW$6</f>
        <v>0.61290322580645162</v>
      </c>
      <c r="AQ68" s="50">
        <f>AA68/$BW$7</f>
        <v>0.7142857142857143</v>
      </c>
      <c r="AR68" s="50">
        <f>N68/$BW$8</f>
        <v>0.87341772151898722</v>
      </c>
      <c r="AS68" s="50">
        <f>AL68</f>
        <v>0.60000000000000009</v>
      </c>
      <c r="AT68" s="50">
        <f>SUM(AO68:AQ68)</f>
        <v>1.8726434855467113</v>
      </c>
      <c r="AU68" s="50">
        <f>10*(AT68-$BW$12)/$BW$14</f>
        <v>4.3989437174838395</v>
      </c>
      <c r="AV68" s="51">
        <f>$BW$24+AU68*$BW$25</f>
        <v>80.396303011193439</v>
      </c>
      <c r="AW68" s="72">
        <v>27</v>
      </c>
      <c r="AX68" s="72">
        <v>34</v>
      </c>
      <c r="AY68" s="74">
        <f>AX68/AW68</f>
        <v>1.2592592592592593</v>
      </c>
      <c r="AZ68" s="74">
        <f>10*(AY68-$BT$17)/$BT$19</f>
        <v>4.3019943019943021</v>
      </c>
      <c r="BA68" s="72">
        <f>$BT$29+AZ68*$BT$30</f>
        <v>77.207977207977208</v>
      </c>
      <c r="BB68" s="64">
        <f>AK68*$BZ$7</f>
        <v>67.560790654423144</v>
      </c>
      <c r="BC68" s="60">
        <f>AN68*$BZ$7</f>
        <v>57</v>
      </c>
      <c r="BD68" s="60">
        <f>AV68*$BZ$7</f>
        <v>72.356672710074093</v>
      </c>
      <c r="BE68" s="65">
        <v>83</v>
      </c>
      <c r="BF68" s="65">
        <v>56</v>
      </c>
      <c r="BG68" s="60">
        <f>BA68*$BZ$7</f>
        <v>69.487179487179489</v>
      </c>
      <c r="BH68" s="60">
        <f>AVERAGE(BB68,BD68,BE68,BF68)</f>
        <v>69.729365841124306</v>
      </c>
      <c r="BI68" s="110">
        <f>10*(BH68-$BM$8)/$BM$10</f>
        <v>0.47516605869274747</v>
      </c>
      <c r="BJ68" s="80">
        <f>$BM$21+BI68*$BM$22</f>
        <v>52.138247264117361</v>
      </c>
      <c r="BL68" s="68"/>
      <c r="BM68" s="68"/>
      <c r="BN68" s="68"/>
    </row>
    <row r="69" spans="1:66" x14ac:dyDescent="0.25">
      <c r="A69" s="3" t="s">
        <v>70</v>
      </c>
      <c r="B69" s="4" t="s">
        <v>238</v>
      </c>
      <c r="C69" s="4" t="s">
        <v>235</v>
      </c>
      <c r="D69" s="4" t="s">
        <v>30</v>
      </c>
      <c r="E69" s="4" t="s">
        <v>51</v>
      </c>
      <c r="F69" s="5" t="s">
        <v>47</v>
      </c>
      <c r="G69" s="12">
        <v>27</v>
      </c>
      <c r="H69" s="13">
        <v>0.67</v>
      </c>
      <c r="I69" s="13">
        <v>0.56000000000000005</v>
      </c>
      <c r="J69" s="13">
        <v>22</v>
      </c>
      <c r="K69" s="13">
        <v>55</v>
      </c>
      <c r="L69" s="13">
        <v>235</v>
      </c>
      <c r="M69" s="13">
        <v>4.7</v>
      </c>
      <c r="N69" s="13">
        <v>0.65</v>
      </c>
      <c r="O69" s="13">
        <v>0.06</v>
      </c>
      <c r="P69" s="13">
        <v>0.17</v>
      </c>
      <c r="Q69" s="13">
        <v>0.15</v>
      </c>
      <c r="R69" s="13">
        <v>143</v>
      </c>
      <c r="S69" s="13">
        <v>218</v>
      </c>
      <c r="T69" s="13">
        <v>5.5</v>
      </c>
      <c r="U69" s="13">
        <v>1.4</v>
      </c>
      <c r="V69" s="13">
        <v>0.04</v>
      </c>
      <c r="W69" s="13">
        <v>138</v>
      </c>
      <c r="X69" s="13">
        <v>7.0000000000000007E-2</v>
      </c>
      <c r="Y69" s="13"/>
      <c r="Z69" s="13">
        <v>105</v>
      </c>
      <c r="AA69" s="13">
        <v>0.09</v>
      </c>
      <c r="AB69" s="13"/>
      <c r="AC69" s="13">
        <v>1.62</v>
      </c>
      <c r="AD69" s="14">
        <v>0.33</v>
      </c>
      <c r="AE69" s="25">
        <f>Q69/$BQ$5</f>
        <v>0.22388059701492535</v>
      </c>
      <c r="AF69" s="26">
        <f>(R69-$BQ$6)/$BQ$8</f>
        <v>0.70882740447957837</v>
      </c>
      <c r="AG69" s="25">
        <f>(S69-$BQ$9)/$BQ$11</f>
        <v>0.81282051282051282</v>
      </c>
      <c r="AH69" s="26">
        <v>0.57275541795665641</v>
      </c>
      <c r="AI69" s="26">
        <f>SUM(AE69:AH69)</f>
        <v>2.3182839322716728</v>
      </c>
      <c r="AJ69" s="26">
        <f>10*(AI69-$BQ$27)/$BQ$29</f>
        <v>7.2513992298223569</v>
      </c>
      <c r="AK69" s="27">
        <f>$BQ$31+AJ69*$BQ$32</f>
        <v>89.005596919289431</v>
      </c>
      <c r="AL69" s="37">
        <f>SUM(AC69:AD69)</f>
        <v>1.9500000000000002</v>
      </c>
      <c r="AM69" s="38">
        <f>10*AL69/$BT$5</f>
        <v>8.6666666666666661</v>
      </c>
      <c r="AN69" s="39">
        <f>$BT$6+AM69*$BT$7</f>
        <v>93.333333333333329</v>
      </c>
      <c r="AO69" s="49">
        <f>O69/$BW$5</f>
        <v>0.1818181818181818</v>
      </c>
      <c r="AP69" s="50">
        <f>X69/$BW$6</f>
        <v>0.22580645161290325</v>
      </c>
      <c r="AQ69" s="50">
        <f>AA69/$BW$7</f>
        <v>0.3214285714285714</v>
      </c>
      <c r="AR69" s="50">
        <f>N69/$BW$8</f>
        <v>0.82278481012658222</v>
      </c>
      <c r="AS69" s="50">
        <f>AL69</f>
        <v>1.9500000000000002</v>
      </c>
      <c r="AT69" s="50">
        <f>SUM(AR69:AS69)</f>
        <v>2.7727848101265824</v>
      </c>
      <c r="AU69" s="50">
        <f>10*(AT69-$BW$21)/$BW$23</f>
        <v>5.538484486873509</v>
      </c>
      <c r="AV69" s="51">
        <f>$BW$24+AU69*$BW$25</f>
        <v>84.384695704057279</v>
      </c>
      <c r="AW69" s="72">
        <v>27</v>
      </c>
      <c r="AX69" s="72">
        <v>40</v>
      </c>
      <c r="AY69" s="74">
        <f>AX69/AW69</f>
        <v>1.4814814814814814</v>
      </c>
      <c r="AZ69" s="74">
        <f>10*(AY69-$BT$26)/$BT$28</f>
        <v>10</v>
      </c>
      <c r="BA69" s="72">
        <f>$BT$29+AZ69*$BT$30</f>
        <v>100</v>
      </c>
      <c r="BB69" s="64">
        <f>AK69*$BZ$7</f>
        <v>80.105037227360484</v>
      </c>
      <c r="BC69" s="60">
        <f>AN69*$BZ$7</f>
        <v>84</v>
      </c>
      <c r="BD69" s="60">
        <f>AV69*$BZ$7</f>
        <v>75.94622613365155</v>
      </c>
      <c r="BE69" s="65">
        <v>83</v>
      </c>
      <c r="BF69" s="65">
        <v>80</v>
      </c>
      <c r="BG69" s="60">
        <f>BA69*$BZ$7</f>
        <v>90</v>
      </c>
      <c r="BH69" s="60">
        <f>AVERAGE(BB69,BC69,BD69,BE69,BF69)</f>
        <v>80.610252672202407</v>
      </c>
      <c r="BI69" s="110">
        <f>10*(BH69-$BM$17)/$BM$19</f>
        <v>5.4486249186870577</v>
      </c>
      <c r="BJ69" s="80">
        <f>$BM$21+BI69*$BM$22</f>
        <v>74.51881213409176</v>
      </c>
      <c r="BL69" s="68"/>
      <c r="BM69" s="68"/>
      <c r="BN69" s="68"/>
    </row>
    <row r="70" spans="1:66" x14ac:dyDescent="0.25">
      <c r="A70" s="3" t="s">
        <v>50</v>
      </c>
      <c r="B70" s="4" t="s">
        <v>238</v>
      </c>
      <c r="C70" s="4" t="s">
        <v>235</v>
      </c>
      <c r="D70" s="4" t="s">
        <v>41</v>
      </c>
      <c r="E70" s="4" t="s">
        <v>51</v>
      </c>
      <c r="F70" s="5" t="s">
        <v>38</v>
      </c>
      <c r="G70" s="12">
        <v>27</v>
      </c>
      <c r="H70" s="13">
        <v>0.67</v>
      </c>
      <c r="I70" s="13">
        <v>0.48</v>
      </c>
      <c r="J70" s="13">
        <v>85</v>
      </c>
      <c r="K70" s="13">
        <v>79</v>
      </c>
      <c r="L70" s="13">
        <v>176</v>
      </c>
      <c r="M70" s="13">
        <v>3.3</v>
      </c>
      <c r="N70" s="13">
        <v>0.66</v>
      </c>
      <c r="O70" s="13">
        <v>0.22</v>
      </c>
      <c r="P70" s="13">
        <v>0.24</v>
      </c>
      <c r="Q70" s="13">
        <v>0.3</v>
      </c>
      <c r="R70" s="13">
        <v>254</v>
      </c>
      <c r="S70" s="13">
        <v>202</v>
      </c>
      <c r="T70" s="13">
        <v>5.6</v>
      </c>
      <c r="U70" s="13">
        <v>7.1</v>
      </c>
      <c r="V70" s="13">
        <v>0.2</v>
      </c>
      <c r="W70" s="13">
        <v>444</v>
      </c>
      <c r="X70" s="13">
        <v>0.22</v>
      </c>
      <c r="Y70" s="13"/>
      <c r="Z70" s="13">
        <v>243</v>
      </c>
      <c r="AA70" s="13">
        <v>0.21</v>
      </c>
      <c r="AB70" s="13"/>
      <c r="AC70" s="13">
        <v>0.45</v>
      </c>
      <c r="AD70" s="14">
        <v>0.19</v>
      </c>
      <c r="AE70" s="25">
        <f>Q70/$BQ$5</f>
        <v>0.44776119402985071</v>
      </c>
      <c r="AF70" s="26">
        <f>(R70-$BQ$6)/$BQ$8</f>
        <v>0.85507246376811596</v>
      </c>
      <c r="AG70" s="25">
        <f>(S70-$BQ$9)/$BQ$11</f>
        <v>0.79230769230769227</v>
      </c>
      <c r="AH70" s="26">
        <v>0.57585139318885459</v>
      </c>
      <c r="AI70" s="26">
        <f>SUM(AE70:AH70)</f>
        <v>2.6709927432945135</v>
      </c>
      <c r="AJ70" s="26">
        <f>10*(AI70-$BQ$15)/$BQ$17</f>
        <v>8.2642089472237785</v>
      </c>
      <c r="AK70" s="27">
        <f>$BQ$31+AJ70*$BQ$32</f>
        <v>93.056835788895114</v>
      </c>
      <c r="AL70" s="37">
        <f>SUM(AC70:AD70)</f>
        <v>0.64</v>
      </c>
      <c r="AM70" s="38">
        <f>10*AL70/$BT$5</f>
        <v>2.8444444444444446</v>
      </c>
      <c r="AN70" s="39">
        <f>$BT$6+AM70*$BT$7</f>
        <v>64.222222222222229</v>
      </c>
      <c r="AO70" s="49">
        <f>O70/$BW$5</f>
        <v>0.66666666666666663</v>
      </c>
      <c r="AP70" s="50">
        <f>X70/$BW$6</f>
        <v>0.70967741935483875</v>
      </c>
      <c r="AQ70" s="50">
        <f>AA70/$BW$7</f>
        <v>0.74999999999999989</v>
      </c>
      <c r="AR70" s="50">
        <f>N70/$BW$8</f>
        <v>0.83544303797468356</v>
      </c>
      <c r="AS70" s="50">
        <f>AL70</f>
        <v>0.64</v>
      </c>
      <c r="AT70" s="50">
        <f>SUM(AO70:AQ70)</f>
        <v>2.1263440860215055</v>
      </c>
      <c r="AU70" s="50">
        <f>10*(AT70-$BW$9)/$BW$11</f>
        <v>3.3663914898332354</v>
      </c>
      <c r="AV70" s="51">
        <f>$BW$24+AU70*$BW$25</f>
        <v>76.782370214416318</v>
      </c>
      <c r="AW70" s="72">
        <v>27</v>
      </c>
      <c r="AX70" s="72">
        <v>45</v>
      </c>
      <c r="AY70" s="74">
        <f>AX70/AW70</f>
        <v>1.6666666666666667</v>
      </c>
      <c r="AZ70" s="74">
        <f>10*(AY70-$BT$14)/$BT$16</f>
        <v>2.7027027027027031</v>
      </c>
      <c r="BA70" s="72">
        <f>$BT$29+AZ70*$BT$30</f>
        <v>70.810810810810807</v>
      </c>
      <c r="BB70" s="64">
        <f>AK70*$BZ$7</f>
        <v>83.7511522100056</v>
      </c>
      <c r="BC70" s="60">
        <f>AN70*$BZ$7</f>
        <v>57.800000000000004</v>
      </c>
      <c r="BD70" s="60">
        <f>AV70*$BZ$7</f>
        <v>69.104133192974686</v>
      </c>
      <c r="BE70" s="65">
        <v>87</v>
      </c>
      <c r="BF70" s="65">
        <v>94</v>
      </c>
      <c r="BG70" s="60">
        <f>BA70*$BZ$7</f>
        <v>63.729729729729726</v>
      </c>
      <c r="BH70" s="60">
        <f>AVERAGE(BB70,BD70,BE70,BF70)</f>
        <v>83.463821350745064</v>
      </c>
      <c r="BI70" s="110">
        <f>10*(BH70-$BM$5)/$BM$7</f>
        <v>8.2364770386100172</v>
      </c>
      <c r="BJ70" s="80">
        <f>$BM$21+BI70*$BM$22</f>
        <v>87.064146673745086</v>
      </c>
      <c r="BL70" s="68"/>
      <c r="BM70" s="68"/>
      <c r="BN70" s="68"/>
    </row>
    <row r="71" spans="1:66" x14ac:dyDescent="0.25">
      <c r="A71" s="3" t="s">
        <v>198</v>
      </c>
      <c r="B71" s="4" t="s">
        <v>40</v>
      </c>
      <c r="C71" s="4" t="s">
        <v>235</v>
      </c>
      <c r="D71" s="4" t="s">
        <v>41</v>
      </c>
      <c r="E71" s="4" t="s">
        <v>126</v>
      </c>
      <c r="F71" s="5" t="s">
        <v>56</v>
      </c>
      <c r="G71" s="12">
        <v>26</v>
      </c>
      <c r="H71" s="13">
        <v>0.5</v>
      </c>
      <c r="I71" s="13">
        <v>0.42</v>
      </c>
      <c r="J71" s="13">
        <v>83</v>
      </c>
      <c r="K71" s="13">
        <v>64</v>
      </c>
      <c r="L71" s="13">
        <v>145</v>
      </c>
      <c r="M71" s="13">
        <v>3.6</v>
      </c>
      <c r="N71" s="13">
        <v>0.68</v>
      </c>
      <c r="O71" s="13">
        <v>0.25</v>
      </c>
      <c r="P71" s="13">
        <v>0.2</v>
      </c>
      <c r="Q71" s="13">
        <v>0.08</v>
      </c>
      <c r="R71" s="13">
        <v>-59</v>
      </c>
      <c r="S71" s="13">
        <v>31</v>
      </c>
      <c r="T71" s="13">
        <v>-1.3</v>
      </c>
      <c r="U71" s="13">
        <v>8.1</v>
      </c>
      <c r="V71" s="13">
        <v>0.24</v>
      </c>
      <c r="W71" s="13">
        <v>440</v>
      </c>
      <c r="X71" s="13">
        <v>0.23</v>
      </c>
      <c r="Y71" s="13"/>
      <c r="Z71" s="13">
        <v>255</v>
      </c>
      <c r="AA71" s="13">
        <v>0.23</v>
      </c>
      <c r="AB71" s="13"/>
      <c r="AC71" s="13">
        <v>0.55000000000000004</v>
      </c>
      <c r="AD71" s="14">
        <v>0.17</v>
      </c>
      <c r="AE71" s="25">
        <f>Q71/$BQ$5</f>
        <v>0.11940298507462686</v>
      </c>
      <c r="AF71" s="26">
        <f>(R71-$BQ$6)/$BQ$8</f>
        <v>0.44268774703557312</v>
      </c>
      <c r="AG71" s="25">
        <f>(S71-$BQ$9)/$BQ$11</f>
        <v>0.57307692307692304</v>
      </c>
      <c r="AH71" s="26">
        <v>0.36222910216718268</v>
      </c>
      <c r="AI71" s="26">
        <f>SUM(AE71:AH71)</f>
        <v>1.4973967573543057</v>
      </c>
      <c r="AJ71" s="26">
        <f>10*(AI71-$BQ$21)/$BQ$23</f>
        <v>4.4153259402507752</v>
      </c>
      <c r="AK71" s="27">
        <f>$BQ$31+AJ71*$BQ$32</f>
        <v>77.661303761003097</v>
      </c>
      <c r="AL71" s="37">
        <f>SUM(AC71:AD71)</f>
        <v>0.72000000000000008</v>
      </c>
      <c r="AM71" s="38">
        <f>10*AL71/$BT$5</f>
        <v>3.2000000000000006</v>
      </c>
      <c r="AN71" s="39">
        <f>$BT$6+AM71*$BT$7</f>
        <v>66</v>
      </c>
      <c r="AO71" s="49">
        <f>O71/$BW$5</f>
        <v>0.75757575757575757</v>
      </c>
      <c r="AP71" s="50">
        <f>X71/$BW$6</f>
        <v>0.74193548387096775</v>
      </c>
      <c r="AQ71" s="50">
        <f>AA71/$BW$7</f>
        <v>0.8214285714285714</v>
      </c>
      <c r="AR71" s="50">
        <f>N71/$BW$8</f>
        <v>0.86075949367088611</v>
      </c>
      <c r="AS71" s="50">
        <f>AL71</f>
        <v>0.72000000000000008</v>
      </c>
      <c r="AT71" s="50">
        <f>SUM(AO71:AQ71)</f>
        <v>2.3209398128752969</v>
      </c>
      <c r="AU71" s="50">
        <f>10*(AT71-$BW$15)/$BW$17</f>
        <v>4.4307067724672482</v>
      </c>
      <c r="AV71" s="51">
        <f>$BW$24+AU71*$BW$25</f>
        <v>80.50747370363537</v>
      </c>
      <c r="AW71" s="72">
        <v>26</v>
      </c>
      <c r="AX71" s="72">
        <v>58</v>
      </c>
      <c r="AY71" s="74">
        <f>AX71/AW71</f>
        <v>2.2307692307692308</v>
      </c>
      <c r="AZ71" s="74">
        <f>10*(AY71-$BT$20)/$BT$22</f>
        <v>6.5774804905239694</v>
      </c>
      <c r="BA71" s="72">
        <f>$BT$29+AZ71*$BT$30</f>
        <v>86.309921962095871</v>
      </c>
      <c r="BB71" s="64">
        <f>AK71*$BZ$7</f>
        <v>69.89517338490279</v>
      </c>
      <c r="BC71" s="60">
        <f>AN71*$BZ$7</f>
        <v>59.4</v>
      </c>
      <c r="BD71" s="60">
        <f>AV71*$BZ$7</f>
        <v>72.456726333271831</v>
      </c>
      <c r="BE71" s="65">
        <v>92</v>
      </c>
      <c r="BF71" s="65">
        <v>60</v>
      </c>
      <c r="BG71" s="60">
        <f>BA71*$BZ$7</f>
        <v>77.678929765886281</v>
      </c>
      <c r="BH71" s="60">
        <f>AVERAGE(BB71,BD71,BE71,BF71)</f>
        <v>73.587974929543662</v>
      </c>
      <c r="BI71" s="110">
        <f>10*(BH71-$BM$11)/$BM$13</f>
        <v>2.5465782832068613</v>
      </c>
      <c r="BJ71" s="80">
        <f>$BM$21+BI71*$BM$22</f>
        <v>61.459602274430878</v>
      </c>
      <c r="BL71" s="68"/>
      <c r="BM71" s="68"/>
      <c r="BN71" s="68"/>
    </row>
    <row r="72" spans="1:66" x14ac:dyDescent="0.25">
      <c r="A72" s="3" t="s">
        <v>60</v>
      </c>
      <c r="B72" s="4" t="s">
        <v>262</v>
      </c>
      <c r="C72" s="4" t="s">
        <v>251</v>
      </c>
      <c r="D72" s="4" t="s">
        <v>30</v>
      </c>
      <c r="E72" s="4" t="s">
        <v>31</v>
      </c>
      <c r="F72" s="5" t="s">
        <v>35</v>
      </c>
      <c r="G72" s="12">
        <v>18</v>
      </c>
      <c r="H72" s="13">
        <v>0.72</v>
      </c>
      <c r="I72" s="13">
        <v>0.56000000000000005</v>
      </c>
      <c r="J72" s="13">
        <v>57</v>
      </c>
      <c r="K72" s="13">
        <v>35</v>
      </c>
      <c r="L72" s="13">
        <v>130</v>
      </c>
      <c r="M72" s="13">
        <v>5.3</v>
      </c>
      <c r="N72" s="13">
        <v>0.67</v>
      </c>
      <c r="O72" s="13">
        <v>0.2</v>
      </c>
      <c r="P72" s="13">
        <v>0.18</v>
      </c>
      <c r="Q72" s="13">
        <v>0.39</v>
      </c>
      <c r="R72" s="13">
        <v>109</v>
      </c>
      <c r="S72" s="13">
        <v>144</v>
      </c>
      <c r="T72" s="13">
        <v>1.8</v>
      </c>
      <c r="U72" s="13">
        <v>6.3</v>
      </c>
      <c r="V72" s="13">
        <v>0.18</v>
      </c>
      <c r="W72" s="13">
        <v>348</v>
      </c>
      <c r="X72" s="13">
        <v>0.17</v>
      </c>
      <c r="Y72" s="13"/>
      <c r="Z72" s="13">
        <v>230</v>
      </c>
      <c r="AA72" s="13">
        <v>0.19</v>
      </c>
      <c r="AB72" s="13"/>
      <c r="AC72" s="13">
        <v>0.44</v>
      </c>
      <c r="AD72" s="14">
        <v>0.34</v>
      </c>
      <c r="AE72" s="25">
        <f>Q72/$BQ$5</f>
        <v>0.58208955223880599</v>
      </c>
      <c r="AF72" s="26">
        <f>(R72-$BQ$6)/$BQ$8</f>
        <v>0.66403162055335974</v>
      </c>
      <c r="AG72" s="25">
        <f>(S72-$BQ$9)/$BQ$11</f>
        <v>0.71794871794871795</v>
      </c>
      <c r="AH72" s="26">
        <v>0.45820433436532515</v>
      </c>
      <c r="AI72" s="26">
        <f>SUM(AE72:AH72)</f>
        <v>2.4222742251062086</v>
      </c>
      <c r="AJ72" s="26">
        <f>10*(AI72-$BQ$18)/$BQ$20</f>
        <v>6.759092536176925</v>
      </c>
      <c r="AK72" s="27">
        <f>$BQ$31+AJ72*$BQ$32</f>
        <v>87.036370144707703</v>
      </c>
      <c r="AL72" s="37">
        <f>SUM(AC72:AD72)</f>
        <v>0.78</v>
      </c>
      <c r="AM72" s="38">
        <f>10*AL72/$BT$5</f>
        <v>3.4666666666666668</v>
      </c>
      <c r="AN72" s="39">
        <f>$BT$6+AM72*$BT$7</f>
        <v>67.333333333333343</v>
      </c>
      <c r="AO72" s="49">
        <f>O72/$BW$5</f>
        <v>0.60606060606060608</v>
      </c>
      <c r="AP72" s="50">
        <f>X72/$BW$6</f>
        <v>0.54838709677419362</v>
      </c>
      <c r="AQ72" s="50">
        <f>AA72/$BW$7</f>
        <v>0.67857142857142849</v>
      </c>
      <c r="AR72" s="50">
        <f>N72/$BW$8</f>
        <v>0.84810126582278478</v>
      </c>
      <c r="AS72" s="50">
        <f>AL72</f>
        <v>0.78</v>
      </c>
      <c r="AT72" s="50">
        <f>SUM(AO72:AQ72)</f>
        <v>1.8330191314062283</v>
      </c>
      <c r="AU72" s="50">
        <f>10*(AT72-$BW$12)/$BW$14</f>
        <v>3.9516001891849291</v>
      </c>
      <c r="AV72" s="51">
        <f>$BW$24+AU72*$BW$25</f>
        <v>78.830600662147248</v>
      </c>
      <c r="AW72" s="72">
        <v>18</v>
      </c>
      <c r="AX72" s="72">
        <v>24</v>
      </c>
      <c r="AY72" s="74">
        <f>AX72/AW72</f>
        <v>1.3333333333333333</v>
      </c>
      <c r="AZ72" s="74">
        <f>10*(AY72-$BT$17)/$BT$19</f>
        <v>4.8717948717948714</v>
      </c>
      <c r="BA72" s="72">
        <f>$BT$29+AZ72*$BT$30</f>
        <v>79.487179487179489</v>
      </c>
      <c r="BB72" s="64">
        <f>AK72*$BZ$6</f>
        <v>84.425279040366476</v>
      </c>
      <c r="BC72" s="60">
        <f>AN72*$BZ$6</f>
        <v>65.313333333333347</v>
      </c>
      <c r="BD72" s="60">
        <f>AV72*$BZ$6</f>
        <v>76.465682642282829</v>
      </c>
      <c r="BE72" s="65">
        <v>81</v>
      </c>
      <c r="BF72" s="65">
        <v>75</v>
      </c>
      <c r="BG72" s="60">
        <f>BA72*$BZ$6</f>
        <v>77.102564102564102</v>
      </c>
      <c r="BH72" s="60">
        <f>AVERAGE(BB72,BD72,BE72,BF72)</f>
        <v>79.222740420662319</v>
      </c>
      <c r="BI72" s="110">
        <f>10*(BH72-$BM$8)/$BM$10</f>
        <v>5.5550548064038834</v>
      </c>
      <c r="BJ72" s="80">
        <f>$BM$21+BI72*$BM$22</f>
        <v>74.997746628817481</v>
      </c>
      <c r="BL72" s="68"/>
      <c r="BM72" s="68"/>
      <c r="BN72" s="68"/>
    </row>
    <row r="73" spans="1:66" x14ac:dyDescent="0.25">
      <c r="A73" s="3" t="s">
        <v>121</v>
      </c>
      <c r="B73" s="4" t="s">
        <v>262</v>
      </c>
      <c r="C73" s="4" t="s">
        <v>251</v>
      </c>
      <c r="D73" s="4" t="s">
        <v>30</v>
      </c>
      <c r="E73" s="4" t="s">
        <v>64</v>
      </c>
      <c r="F73" s="5" t="s">
        <v>35</v>
      </c>
      <c r="G73" s="12">
        <v>18</v>
      </c>
      <c r="H73" s="13">
        <v>0.67</v>
      </c>
      <c r="I73" s="13">
        <v>0.44</v>
      </c>
      <c r="J73" s="13">
        <v>70</v>
      </c>
      <c r="K73" s="13">
        <v>41</v>
      </c>
      <c r="L73" s="13">
        <v>120</v>
      </c>
      <c r="M73" s="13">
        <v>4.5999999999999996</v>
      </c>
      <c r="N73" s="13">
        <v>0.65</v>
      </c>
      <c r="O73" s="13">
        <v>0.24</v>
      </c>
      <c r="P73" s="13">
        <v>0.19</v>
      </c>
      <c r="Q73" s="13">
        <v>0.33</v>
      </c>
      <c r="R73" s="13">
        <v>92</v>
      </c>
      <c r="S73" s="13">
        <v>-26</v>
      </c>
      <c r="T73" s="13">
        <v>-1.1000000000000001</v>
      </c>
      <c r="U73" s="13">
        <v>6.2</v>
      </c>
      <c r="V73" s="13">
        <v>0.18</v>
      </c>
      <c r="W73" s="13">
        <v>345</v>
      </c>
      <c r="X73" s="13">
        <v>0.18</v>
      </c>
      <c r="Y73" s="13"/>
      <c r="Z73" s="13">
        <v>232</v>
      </c>
      <c r="AA73" s="13">
        <v>0.19</v>
      </c>
      <c r="AB73" s="13"/>
      <c r="AC73" s="13">
        <v>0.43</v>
      </c>
      <c r="AD73" s="14">
        <v>0.35</v>
      </c>
      <c r="AE73" s="25">
        <f>Q73/$BQ$5</f>
        <v>0.4925373134328358</v>
      </c>
      <c r="AF73" s="26">
        <f>(R73-$BQ$6)/$BQ$8</f>
        <v>0.64163372859025036</v>
      </c>
      <c r="AG73" s="25">
        <f>(S73-$BQ$9)/$BQ$11</f>
        <v>0.5</v>
      </c>
      <c r="AH73" s="26">
        <v>0.36842105263157898</v>
      </c>
      <c r="AI73" s="26">
        <f>SUM(AE73:AH73)</f>
        <v>2.0025920946546654</v>
      </c>
      <c r="AJ73" s="26">
        <f>10*(AI73-$BQ$18)/$BQ$20</f>
        <v>4.9049471336261519</v>
      </c>
      <c r="AK73" s="27">
        <f>$BQ$31+AJ73*$BQ$32</f>
        <v>79.619788534504607</v>
      </c>
      <c r="AL73" s="37">
        <f>SUM(AC73:AD73)</f>
        <v>0.78</v>
      </c>
      <c r="AM73" s="38">
        <f>10*AL73/$BT$5</f>
        <v>3.4666666666666668</v>
      </c>
      <c r="AN73" s="39">
        <f>$BT$6+AM73*$BT$7</f>
        <v>67.333333333333343</v>
      </c>
      <c r="AO73" s="49">
        <f>O73/$BW$5</f>
        <v>0.72727272727272718</v>
      </c>
      <c r="AP73" s="50">
        <f>X73/$BW$6</f>
        <v>0.58064516129032251</v>
      </c>
      <c r="AQ73" s="50">
        <f>AA73/$BW$7</f>
        <v>0.67857142857142849</v>
      </c>
      <c r="AR73" s="50">
        <f>N73/$BW$8</f>
        <v>0.82278481012658222</v>
      </c>
      <c r="AS73" s="50">
        <f>AL73</f>
        <v>0.78</v>
      </c>
      <c r="AT73" s="50">
        <f>SUM(AO73:AQ73)</f>
        <v>1.986489317134478</v>
      </c>
      <c r="AU73" s="50">
        <f>10*(AT73-$BW$12)/$BW$14</f>
        <v>5.6842188239003573</v>
      </c>
      <c r="AV73" s="51">
        <f>$BW$24+AU73*$BW$25</f>
        <v>84.894765883651246</v>
      </c>
      <c r="AW73" s="72">
        <v>18</v>
      </c>
      <c r="AX73" s="72">
        <v>24</v>
      </c>
      <c r="AY73" s="74">
        <f>AX73/AW73</f>
        <v>1.3333333333333333</v>
      </c>
      <c r="AZ73" s="74">
        <f>10*(AY73-$BT$17)/$BT$19</f>
        <v>4.8717948717948714</v>
      </c>
      <c r="BA73" s="72">
        <f>$BT$29+AZ73*$BT$30</f>
        <v>79.487179487179489</v>
      </c>
      <c r="BB73" s="64">
        <f>AK73*$BZ$6</f>
        <v>77.231194878469466</v>
      </c>
      <c r="BC73" s="60">
        <f>AN73*$BZ$6</f>
        <v>65.313333333333347</v>
      </c>
      <c r="BD73" s="60">
        <f>AV73*$BZ$6</f>
        <v>82.347922907141708</v>
      </c>
      <c r="BE73" s="65">
        <v>75</v>
      </c>
      <c r="BF73" s="65">
        <v>94</v>
      </c>
      <c r="BG73" s="60">
        <f>BA73*$BZ$6</f>
        <v>77.102564102564102</v>
      </c>
      <c r="BH73" s="60">
        <f>AVERAGE(BB73,BD73,BE73,BF73)</f>
        <v>82.144779446402794</v>
      </c>
      <c r="BI73" s="110">
        <f>10*(BH73-$BM$8)/$BM$10</f>
        <v>7.1186329674537765</v>
      </c>
      <c r="BJ73" s="80">
        <f>$BM$21+BI73*$BM$22</f>
        <v>82.033848353541998</v>
      </c>
      <c r="BL73" s="68"/>
      <c r="BM73" s="68"/>
      <c r="BN73" s="68"/>
    </row>
    <row r="74" spans="1:66" x14ac:dyDescent="0.25">
      <c r="A74" s="3" t="s">
        <v>164</v>
      </c>
      <c r="B74" s="4" t="s">
        <v>250</v>
      </c>
      <c r="C74" s="4" t="s">
        <v>251</v>
      </c>
      <c r="D74" s="4" t="s">
        <v>30</v>
      </c>
      <c r="E74" s="4" t="s">
        <v>165</v>
      </c>
      <c r="F74" s="5" t="s">
        <v>38</v>
      </c>
      <c r="G74" s="12">
        <v>18</v>
      </c>
      <c r="H74" s="13">
        <v>0.28000000000000003</v>
      </c>
      <c r="I74" s="13">
        <v>0.61</v>
      </c>
      <c r="J74" s="13">
        <v>33</v>
      </c>
      <c r="K74" s="13">
        <v>55</v>
      </c>
      <c r="L74" s="13">
        <v>69</v>
      </c>
      <c r="M74" s="13">
        <v>1.9</v>
      </c>
      <c r="N74" s="13">
        <v>0.56000000000000005</v>
      </c>
      <c r="O74" s="13">
        <v>0.18</v>
      </c>
      <c r="P74" s="13">
        <v>0.22</v>
      </c>
      <c r="Q74" s="13">
        <v>0.17</v>
      </c>
      <c r="R74" s="13">
        <v>-33</v>
      </c>
      <c r="S74" s="13">
        <v>-25</v>
      </c>
      <c r="T74" s="13">
        <v>2.7</v>
      </c>
      <c r="U74" s="13">
        <v>8.1999999999999993</v>
      </c>
      <c r="V74" s="13">
        <v>0.24</v>
      </c>
      <c r="W74" s="13">
        <v>411</v>
      </c>
      <c r="X74" s="13">
        <v>0.23</v>
      </c>
      <c r="Y74" s="13"/>
      <c r="Z74" s="13">
        <v>240</v>
      </c>
      <c r="AA74" s="13">
        <v>0.23</v>
      </c>
      <c r="AB74" s="13"/>
      <c r="AC74" s="13">
        <v>0.46</v>
      </c>
      <c r="AD74" s="14">
        <v>0.23</v>
      </c>
      <c r="AE74" s="25">
        <f>Q74/$BQ$5</f>
        <v>0.2537313432835821</v>
      </c>
      <c r="AF74" s="26">
        <f>(R74-$BQ$6)/$BQ$8</f>
        <v>0.4769433465085639</v>
      </c>
      <c r="AG74" s="25">
        <f>(S74-$BQ$9)/$BQ$11</f>
        <v>0.50128205128205128</v>
      </c>
      <c r="AH74" s="26">
        <v>0.48606811145510836</v>
      </c>
      <c r="AI74" s="26">
        <f>SUM(AE74:AH74)</f>
        <v>1.7180248525293058</v>
      </c>
      <c r="AJ74" s="26">
        <f>10*(AI74-$BQ$15)/$BQ$17</f>
        <v>4.6033137660023415</v>
      </c>
      <c r="AK74" s="27">
        <f>$BQ$31+AJ74*$BQ$32</f>
        <v>78.413255064009363</v>
      </c>
      <c r="AL74" s="37">
        <f>SUM(AC74:AD74)</f>
        <v>0.69000000000000006</v>
      </c>
      <c r="AM74" s="38">
        <f>10*AL74/$BT$5</f>
        <v>3.0666666666666669</v>
      </c>
      <c r="AN74" s="39">
        <f>$BT$6+AM74*$BT$7</f>
        <v>65.333333333333329</v>
      </c>
      <c r="AO74" s="49">
        <f>O74/$BW$5</f>
        <v>0.54545454545454541</v>
      </c>
      <c r="AP74" s="50">
        <f>X74/$BW$6</f>
        <v>0.74193548387096775</v>
      </c>
      <c r="AQ74" s="50">
        <f>AA74/$BW$7</f>
        <v>0.8214285714285714</v>
      </c>
      <c r="AR74" s="50">
        <f>N74/$BW$8</f>
        <v>0.70886075949367089</v>
      </c>
      <c r="AS74" s="50">
        <f>AL74</f>
        <v>0.69000000000000006</v>
      </c>
      <c r="AT74" s="50">
        <f>SUM(AO74:AQ74)</f>
        <v>2.1088186007540846</v>
      </c>
      <c r="AU74" s="50">
        <f>10*(AT74-$BW$9)/$BW$11</f>
        <v>3.0882597373815734</v>
      </c>
      <c r="AV74" s="51">
        <f>$BW$24+AU74*$BW$25</f>
        <v>75.808909080835505</v>
      </c>
      <c r="AW74" s="72">
        <v>18</v>
      </c>
      <c r="AX74" s="72">
        <v>27</v>
      </c>
      <c r="AY74" s="74">
        <f>AX74/AW74</f>
        <v>1.5</v>
      </c>
      <c r="AZ74" s="74">
        <f>10*(AY74-$BT$14)/$BT$16</f>
        <v>1.6891891891891886</v>
      </c>
      <c r="BA74" s="72">
        <f>$BT$29+AZ74*$BT$30</f>
        <v>66.756756756756758</v>
      </c>
      <c r="BB74" s="64">
        <f>AK74*$BZ$6</f>
        <v>76.060857412089078</v>
      </c>
      <c r="BC74" s="60">
        <f>AN74*$BZ$6</f>
        <v>63.373333333333328</v>
      </c>
      <c r="BD74" s="60">
        <f>AV74*$BZ$6</f>
        <v>73.534641808410441</v>
      </c>
      <c r="BE74" s="65">
        <v>89</v>
      </c>
      <c r="BF74" s="65">
        <v>63</v>
      </c>
      <c r="BG74" s="60">
        <f>BA74*$BZ$6</f>
        <v>64.754054054054052</v>
      </c>
      <c r="BH74" s="60">
        <f>AVERAGE(BB74,BD74,BE74,BF74)</f>
        <v>75.398874805124876</v>
      </c>
      <c r="BI74" s="110">
        <f>10*(BH74-$BM$5)/$BM$7</f>
        <v>4.2549897419004958</v>
      </c>
      <c r="BJ74" s="80">
        <f>$BM$21+BI74*$BM$22</f>
        <v>69.147453838552224</v>
      </c>
      <c r="BL74" s="68"/>
      <c r="BM74" s="68"/>
      <c r="BN74" s="68"/>
    </row>
    <row r="75" spans="1:66" x14ac:dyDescent="0.25">
      <c r="A75" s="3" t="s">
        <v>144</v>
      </c>
      <c r="B75" s="4" t="s">
        <v>40</v>
      </c>
      <c r="C75" s="4" t="s">
        <v>235</v>
      </c>
      <c r="D75" s="4" t="s">
        <v>41</v>
      </c>
      <c r="E75" s="4" t="s">
        <v>37</v>
      </c>
      <c r="F75" s="5" t="s">
        <v>38</v>
      </c>
      <c r="G75" s="12">
        <v>15</v>
      </c>
      <c r="H75" s="13">
        <v>0.6</v>
      </c>
      <c r="I75" s="13">
        <v>0.6</v>
      </c>
      <c r="J75" s="13">
        <v>39</v>
      </c>
      <c r="K75" s="13">
        <v>42</v>
      </c>
      <c r="L75" s="13">
        <v>85</v>
      </c>
      <c r="M75" s="13">
        <v>3</v>
      </c>
      <c r="N75" s="13">
        <v>0.59</v>
      </c>
      <c r="O75" s="13">
        <v>0.18</v>
      </c>
      <c r="P75" s="13">
        <v>0.26</v>
      </c>
      <c r="Q75" s="13">
        <v>0.33</v>
      </c>
      <c r="R75" s="13">
        <v>-17</v>
      </c>
      <c r="S75" s="13">
        <v>-59</v>
      </c>
      <c r="T75" s="13">
        <v>-0.2</v>
      </c>
      <c r="U75" s="13">
        <v>7.6</v>
      </c>
      <c r="V75" s="13">
        <v>0.23</v>
      </c>
      <c r="W75" s="13">
        <v>506</v>
      </c>
      <c r="X75" s="13">
        <v>0.23</v>
      </c>
      <c r="Y75" s="13"/>
      <c r="Z75" s="13">
        <v>250</v>
      </c>
      <c r="AA75" s="13">
        <v>0.21</v>
      </c>
      <c r="AB75" s="13"/>
      <c r="AC75" s="13">
        <v>0.54</v>
      </c>
      <c r="AD75" s="14">
        <v>0.18</v>
      </c>
      <c r="AE75" s="25">
        <f>Q75/$BQ$5</f>
        <v>0.4925373134328358</v>
      </c>
      <c r="AF75" s="26">
        <f>(R75-$BQ$6)/$BQ$8</f>
        <v>0.49802371541501977</v>
      </c>
      <c r="AG75" s="25">
        <f>(S75-$BQ$9)/$BQ$11</f>
        <v>0.45769230769230768</v>
      </c>
      <c r="AH75" s="26">
        <v>0.39628482972136231</v>
      </c>
      <c r="AI75" s="26">
        <f>SUM(AE75:AH75)</f>
        <v>1.8445381662615257</v>
      </c>
      <c r="AJ75" s="26">
        <f>10*(AI75-$BQ$15)/$BQ$17</f>
        <v>5.0893238247785515</v>
      </c>
      <c r="AK75" s="27">
        <f>$BQ$31+AJ75*$BQ$32</f>
        <v>80.357295299114213</v>
      </c>
      <c r="AL75" s="37">
        <f>SUM(AC75:AD75)</f>
        <v>0.72</v>
      </c>
      <c r="AM75" s="38">
        <f>10*AL75/$BT$5</f>
        <v>3.1999999999999997</v>
      </c>
      <c r="AN75" s="39">
        <f>$BT$6+AM75*$BT$7</f>
        <v>66</v>
      </c>
      <c r="AO75" s="49">
        <f>O75/$BW$5</f>
        <v>0.54545454545454541</v>
      </c>
      <c r="AP75" s="50">
        <f>X75/$BW$6</f>
        <v>0.74193548387096775</v>
      </c>
      <c r="AQ75" s="50">
        <f>AA75/$BW$7</f>
        <v>0.74999999999999989</v>
      </c>
      <c r="AR75" s="50">
        <f>N75/$BW$8</f>
        <v>0.74683544303797456</v>
      </c>
      <c r="AS75" s="50">
        <f>AL75</f>
        <v>0.72</v>
      </c>
      <c r="AT75" s="50">
        <f>SUM(AO75:AQ75)</f>
        <v>2.0373900293255129</v>
      </c>
      <c r="AU75" s="50">
        <f>10*(AT75-$BW$9)/$BW$11</f>
        <v>1.9546789295805844</v>
      </c>
      <c r="AV75" s="51">
        <f>$BW$24+AU75*$BW$25</f>
        <v>71.841376253532047</v>
      </c>
      <c r="AW75" s="72">
        <v>15</v>
      </c>
      <c r="AX75" s="72">
        <v>43</v>
      </c>
      <c r="AY75" s="74">
        <f>AX75/AW75</f>
        <v>2.8666666666666667</v>
      </c>
      <c r="AZ75" s="74">
        <f>10*(AY75-$BT$14)/$BT$16</f>
        <v>10</v>
      </c>
      <c r="BA75" s="72">
        <f>$BT$29+AZ75*$BT$30</f>
        <v>100</v>
      </c>
      <c r="BB75" s="64">
        <f>AK75*$BZ$7</f>
        <v>72.321565769202792</v>
      </c>
      <c r="BC75" s="60">
        <f>AN75*$BZ$7</f>
        <v>59.4</v>
      </c>
      <c r="BD75" s="60">
        <f>AV75*$BZ$7</f>
        <v>64.657238628178845</v>
      </c>
      <c r="BE75" s="65">
        <v>79</v>
      </c>
      <c r="BF75" s="65">
        <v>62</v>
      </c>
      <c r="BG75" s="60">
        <f>BA75*$BZ$7</f>
        <v>90</v>
      </c>
      <c r="BH75" s="60">
        <f>AVERAGE(BB75,BD75,BE75,BF75)</f>
        <v>69.494701099345406</v>
      </c>
      <c r="BI75" s="110">
        <f>10*(BH75-$BM$5)/$BM$7</f>
        <v>1.3402286242470325</v>
      </c>
      <c r="BJ75" s="80">
        <f>$BM$21+BI75*$BM$22</f>
        <v>56.031028809111646</v>
      </c>
      <c r="BL75" s="68"/>
      <c r="BM75" s="68"/>
      <c r="BN75" s="68"/>
    </row>
    <row r="76" spans="1:66" x14ac:dyDescent="0.25">
      <c r="A76" s="3" t="s">
        <v>123</v>
      </c>
      <c r="B76" s="4" t="s">
        <v>240</v>
      </c>
      <c r="C76" s="4" t="s">
        <v>235</v>
      </c>
      <c r="D76" s="4" t="s">
        <v>41</v>
      </c>
      <c r="E76" s="4" t="s">
        <v>37</v>
      </c>
      <c r="F76" s="5" t="s">
        <v>56</v>
      </c>
      <c r="G76" s="12">
        <v>27</v>
      </c>
      <c r="H76" s="13">
        <v>0.56000000000000005</v>
      </c>
      <c r="I76" s="13">
        <v>0.41</v>
      </c>
      <c r="J76" s="13">
        <v>97</v>
      </c>
      <c r="K76" s="13">
        <v>54</v>
      </c>
      <c r="L76" s="13">
        <v>140</v>
      </c>
      <c r="M76" s="13">
        <v>4.4000000000000004</v>
      </c>
      <c r="N76" s="13">
        <v>0.66</v>
      </c>
      <c r="O76" s="13">
        <v>0.27</v>
      </c>
      <c r="P76" s="13">
        <v>0.17</v>
      </c>
      <c r="Q76" s="13">
        <v>0.15</v>
      </c>
      <c r="R76" s="13">
        <v>61</v>
      </c>
      <c r="S76" s="13">
        <v>86</v>
      </c>
      <c r="T76" s="13">
        <v>4.3</v>
      </c>
      <c r="U76" s="13">
        <v>9</v>
      </c>
      <c r="V76" s="13">
        <v>0.27</v>
      </c>
      <c r="W76" s="13">
        <v>463</v>
      </c>
      <c r="X76" s="13">
        <v>0.23</v>
      </c>
      <c r="Y76" s="13"/>
      <c r="Z76" s="13">
        <v>284</v>
      </c>
      <c r="AA76" s="13">
        <v>0.25</v>
      </c>
      <c r="AB76" s="13"/>
      <c r="AC76" s="13">
        <v>0.38</v>
      </c>
      <c r="AD76" s="14">
        <v>0.18</v>
      </c>
      <c r="AE76" s="25">
        <f>Q76/$BQ$5</f>
        <v>0.22388059701492535</v>
      </c>
      <c r="AF76" s="26">
        <f>(R76-$BQ$6)/$BQ$8</f>
        <v>0.60079051383399207</v>
      </c>
      <c r="AG76" s="25">
        <f>(S76-$BQ$9)/$BQ$11</f>
        <v>0.64358974358974363</v>
      </c>
      <c r="AH76" s="26">
        <v>0.53560371517027872</v>
      </c>
      <c r="AI76" s="26">
        <f>SUM(AE76:AH76)</f>
        <v>2.0038645696089397</v>
      </c>
      <c r="AJ76" s="26">
        <f>10*(AI76-$BQ$21)/$BQ$23</f>
        <v>7.0805073406466468</v>
      </c>
      <c r="AK76" s="27">
        <f>$BQ$31+AJ76*$BQ$32</f>
        <v>88.322029362586591</v>
      </c>
      <c r="AL76" s="37">
        <f>SUM(AC76:AD76)</f>
        <v>0.56000000000000005</v>
      </c>
      <c r="AM76" s="38">
        <f>10*AL76/$BT$5</f>
        <v>2.4888888888888889</v>
      </c>
      <c r="AN76" s="39">
        <f>$BT$6+AM76*$BT$7</f>
        <v>62.444444444444443</v>
      </c>
      <c r="AO76" s="49">
        <f>O76/$BW$5</f>
        <v>0.81818181818181823</v>
      </c>
      <c r="AP76" s="50">
        <f>X76/$BW$6</f>
        <v>0.74193548387096775</v>
      </c>
      <c r="AQ76" s="50">
        <f>AA76/$BW$7</f>
        <v>0.89285714285714279</v>
      </c>
      <c r="AR76" s="50">
        <f>N76/$BW$8</f>
        <v>0.83544303797468356</v>
      </c>
      <c r="AS76" s="50">
        <f>AL76</f>
        <v>0.56000000000000005</v>
      </c>
      <c r="AT76" s="50">
        <f>SUM(AO76:AQ76)</f>
        <v>2.4529744449099287</v>
      </c>
      <c r="AU76" s="50">
        <f>10*(AT76-$BW$15)/$BW$17</f>
        <v>6.1754936335117172</v>
      </c>
      <c r="AV76" s="51">
        <f>$BW$24+AU76*$BW$25</f>
        <v>86.614227717291016</v>
      </c>
      <c r="AW76" s="72">
        <v>27</v>
      </c>
      <c r="AX76" s="72">
        <v>70</v>
      </c>
      <c r="AY76" s="74">
        <f>AX76/AW76</f>
        <v>2.5925925925925926</v>
      </c>
      <c r="AZ76" s="74">
        <f>10*(AY76-$BT$20)/$BT$22</f>
        <v>8.9371980676328509</v>
      </c>
      <c r="BA76" s="72">
        <f>$BT$29+AZ76*$BT$30</f>
        <v>95.748792270531396</v>
      </c>
      <c r="BB76" s="64">
        <f>AK76*$BZ$7</f>
        <v>79.489826426327937</v>
      </c>
      <c r="BC76" s="60">
        <f>AN76*$BZ$7</f>
        <v>56.2</v>
      </c>
      <c r="BD76" s="60">
        <f>AV76*$BZ$7</f>
        <v>77.952804945561923</v>
      </c>
      <c r="BE76" s="65">
        <v>87</v>
      </c>
      <c r="BF76" s="65">
        <v>91</v>
      </c>
      <c r="BG76" s="60">
        <f>BA76*$BZ$7</f>
        <v>86.173913043478265</v>
      </c>
      <c r="BH76" s="60">
        <f>AVERAGE(BB76,BD76,BE76,BF76)</f>
        <v>83.860657842972472</v>
      </c>
      <c r="BI76" s="110">
        <f>10*(BH76-$BM$11)/$BM$13</f>
        <v>7.514558647023712</v>
      </c>
      <c r="BJ76" s="80">
        <f>$BM$21+BI76*$BM$22</f>
        <v>83.815513911606701</v>
      </c>
      <c r="BL76" s="68"/>
      <c r="BM76" s="68"/>
      <c r="BN76" s="68"/>
    </row>
    <row r="77" spans="1:66" x14ac:dyDescent="0.25">
      <c r="A77" s="3" t="s">
        <v>231</v>
      </c>
      <c r="B77" s="4" t="s">
        <v>242</v>
      </c>
      <c r="C77" s="4" t="s">
        <v>251</v>
      </c>
      <c r="D77" s="4" t="s">
        <v>30</v>
      </c>
      <c r="E77" s="4" t="s">
        <v>189</v>
      </c>
      <c r="F77" s="5" t="s">
        <v>32</v>
      </c>
      <c r="G77" s="12">
        <v>18</v>
      </c>
      <c r="H77" s="13">
        <v>0.39</v>
      </c>
      <c r="I77" s="13">
        <v>0.44</v>
      </c>
      <c r="J77" s="13">
        <v>36</v>
      </c>
      <c r="K77" s="13">
        <v>47</v>
      </c>
      <c r="L77" s="13">
        <v>98</v>
      </c>
      <c r="M77" s="13">
        <v>2.9</v>
      </c>
      <c r="N77" s="13">
        <v>0.63</v>
      </c>
      <c r="O77" s="13">
        <v>0.17</v>
      </c>
      <c r="P77" s="13">
        <v>0.17</v>
      </c>
      <c r="Q77" s="13">
        <v>0.11</v>
      </c>
      <c r="R77" s="13">
        <v>-370</v>
      </c>
      <c r="S77" s="13">
        <v>-416</v>
      </c>
      <c r="T77" s="13">
        <v>-11.5</v>
      </c>
      <c r="U77" s="13">
        <v>8.1999999999999993</v>
      </c>
      <c r="V77" s="13">
        <v>0.3</v>
      </c>
      <c r="W77" s="13">
        <v>532</v>
      </c>
      <c r="X77" s="13">
        <v>0.28000000000000003</v>
      </c>
      <c r="Y77" s="13"/>
      <c r="Z77" s="13">
        <v>254</v>
      </c>
      <c r="AA77" s="13">
        <v>0.24</v>
      </c>
      <c r="AB77" s="13"/>
      <c r="AC77" s="13">
        <v>0.67</v>
      </c>
      <c r="AD77" s="14">
        <v>0.27</v>
      </c>
      <c r="AE77" s="25">
        <f>Q77/$BQ$5</f>
        <v>0.16417910447761194</v>
      </c>
      <c r="AF77" s="26">
        <f>(R77-$BQ$6)/$BQ$8</f>
        <v>3.2938076416337288E-2</v>
      </c>
      <c r="AG77" s="25">
        <f>(S77-$BQ$9)/$BQ$11</f>
        <v>0</v>
      </c>
      <c r="AH77" s="26">
        <v>4.6439628482972138E-2</v>
      </c>
      <c r="AI77" s="26">
        <f>SUM(AE77:AH77)</f>
        <v>0.24355680937692137</v>
      </c>
      <c r="AJ77" s="26">
        <f>10*(AI77-$BQ$24)/$BQ$26</f>
        <v>0</v>
      </c>
      <c r="AK77" s="27">
        <f>$BQ$31+AJ77*$BQ$32</f>
        <v>60</v>
      </c>
      <c r="AL77" s="37">
        <f>SUM(AC77:AD77)</f>
        <v>0.94000000000000006</v>
      </c>
      <c r="AM77" s="38">
        <f>10*AL77/$BT$5</f>
        <v>4.177777777777778</v>
      </c>
      <c r="AN77" s="39">
        <f>$BT$6+AM77*$BT$7</f>
        <v>70.888888888888886</v>
      </c>
      <c r="AO77" s="49">
        <f>O77/$BW$5</f>
        <v>0.51515151515151514</v>
      </c>
      <c r="AP77" s="50">
        <f>X77/$BW$6</f>
        <v>0.90322580645161299</v>
      </c>
      <c r="AQ77" s="50">
        <f>AA77/$BW$7</f>
        <v>0.85714285714285698</v>
      </c>
      <c r="AR77" s="50">
        <f>N77/$BW$8</f>
        <v>0.79746835443037967</v>
      </c>
      <c r="AS77" s="50">
        <f>AL77</f>
        <v>0.94000000000000006</v>
      </c>
      <c r="AT77" s="50">
        <f>SUM(AO77:AQ77)</f>
        <v>2.2755201787459853</v>
      </c>
      <c r="AU77" s="50">
        <f>10*(AT77-$BW$18)/$BW$20</f>
        <v>7.246376811594353E-2</v>
      </c>
      <c r="AV77" s="51">
        <f>$BW$24+AU77*$BW$25</f>
        <v>65.253623188405797</v>
      </c>
      <c r="AW77" s="72">
        <v>18</v>
      </c>
      <c r="AX77" s="72">
        <v>21</v>
      </c>
      <c r="AY77" s="74">
        <f>AX77/AW77</f>
        <v>1.1666666666666667</v>
      </c>
      <c r="AZ77" s="74">
        <f>10*(AY77-$BT$23)/$BT$25</f>
        <v>4.7278382581648524</v>
      </c>
      <c r="BA77" s="72">
        <f>$BT$29+AZ77*$BT$30</f>
        <v>78.911353032659406</v>
      </c>
      <c r="BB77" s="64">
        <f>AK77*$BZ$6</f>
        <v>58.199999999999996</v>
      </c>
      <c r="BC77" s="60">
        <f>AN77*$BZ$6</f>
        <v>68.762222222222221</v>
      </c>
      <c r="BD77" s="60">
        <f>AV77*$BZ$6</f>
        <v>63.296014492753621</v>
      </c>
      <c r="BE77" s="65">
        <v>82</v>
      </c>
      <c r="BF77" s="65">
        <v>60</v>
      </c>
      <c r="BG77" s="60">
        <f>BA77*$BZ$6</f>
        <v>76.544012441679627</v>
      </c>
      <c r="BH77" s="60">
        <f>AVERAGE(BB77,BD77,BE77,BF77)</f>
        <v>65.874003623188401</v>
      </c>
      <c r="BI77" s="110">
        <f>10*(BH77-$BM$14)/$BM$16</f>
        <v>0</v>
      </c>
      <c r="BJ77" s="80">
        <f>$BM$21+BI77*$BM$22</f>
        <v>50</v>
      </c>
      <c r="BL77" s="68"/>
      <c r="BM77" s="68"/>
      <c r="BN77" s="68"/>
    </row>
    <row r="78" spans="1:66" x14ac:dyDescent="0.25">
      <c r="A78" s="3" t="s">
        <v>193</v>
      </c>
      <c r="B78" s="4" t="s">
        <v>238</v>
      </c>
      <c r="C78" s="4" t="s">
        <v>265</v>
      </c>
      <c r="D78" s="4" t="s">
        <v>30</v>
      </c>
      <c r="E78" s="4" t="s">
        <v>116</v>
      </c>
      <c r="F78" s="5" t="s">
        <v>56</v>
      </c>
      <c r="G78" s="12">
        <v>21</v>
      </c>
      <c r="H78" s="13">
        <v>0.19</v>
      </c>
      <c r="I78" s="13">
        <v>0.28999999999999998</v>
      </c>
      <c r="J78" s="13">
        <v>49</v>
      </c>
      <c r="K78" s="13">
        <v>73</v>
      </c>
      <c r="L78" s="13">
        <v>79</v>
      </c>
      <c r="M78" s="13">
        <v>1.8</v>
      </c>
      <c r="N78" s="13">
        <v>0.62</v>
      </c>
      <c r="O78" s="13">
        <v>0.24</v>
      </c>
      <c r="P78" s="13">
        <v>0.21</v>
      </c>
      <c r="Q78" s="13">
        <v>0.28999999999999998</v>
      </c>
      <c r="R78" s="13">
        <v>-123</v>
      </c>
      <c r="S78" s="13">
        <v>-17</v>
      </c>
      <c r="T78" s="13">
        <v>-3.5</v>
      </c>
      <c r="U78" s="13">
        <v>8.1999999999999993</v>
      </c>
      <c r="V78" s="13">
        <v>0.23</v>
      </c>
      <c r="W78" s="13">
        <v>334</v>
      </c>
      <c r="X78" s="13">
        <v>0.19</v>
      </c>
      <c r="Y78" s="13">
        <v>0.17</v>
      </c>
      <c r="Z78" s="13">
        <v>236</v>
      </c>
      <c r="AA78" s="13">
        <v>0.22</v>
      </c>
      <c r="AB78" s="13">
        <v>0</v>
      </c>
      <c r="AC78" s="13">
        <v>0.32</v>
      </c>
      <c r="AD78" s="14">
        <v>0.17</v>
      </c>
      <c r="AE78" s="25">
        <f>Q78/$BQ$5</f>
        <v>0.43283582089552231</v>
      </c>
      <c r="AF78" s="26">
        <f>(R78-$BQ$6)/$BQ$8</f>
        <v>0.35836627140974969</v>
      </c>
      <c r="AG78" s="25">
        <f>(S78-$BQ$9)/$BQ$11</f>
        <v>0.5115384615384615</v>
      </c>
      <c r="AH78" s="26">
        <v>0.29411764705882354</v>
      </c>
      <c r="AI78" s="26">
        <f>SUM(AE78:AH78)</f>
        <v>1.5968582009025571</v>
      </c>
      <c r="AJ78" s="26">
        <f>10*(AI78-$BQ$21)/$BQ$23</f>
        <v>4.9387210761060221</v>
      </c>
      <c r="AK78" s="27">
        <f>$BQ$31+AJ78*$BQ$32</f>
        <v>79.754884304424081</v>
      </c>
      <c r="AL78" s="37">
        <f>SUM(AC78:AD78)</f>
        <v>0.49</v>
      </c>
      <c r="AM78" s="38">
        <f>10*AL78/$BT$5</f>
        <v>2.177777777777778</v>
      </c>
      <c r="AN78" s="39">
        <f>$BT$6+AM78*$BT$7</f>
        <v>60.888888888888886</v>
      </c>
      <c r="AO78" s="49">
        <f>O78/$BW$5</f>
        <v>0.72727272727272718</v>
      </c>
      <c r="AP78" s="50">
        <f>X78/$BW$6</f>
        <v>0.61290322580645162</v>
      </c>
      <c r="AQ78" s="50">
        <f>AA78/$BW$7</f>
        <v>0.7857142857142857</v>
      </c>
      <c r="AR78" s="50">
        <f>N78/$BW$8</f>
        <v>0.78481012658227844</v>
      </c>
      <c r="AS78" s="50">
        <f>AL78</f>
        <v>0.49</v>
      </c>
      <c r="AT78" s="50">
        <f>SUM(AO78:AQ78)</f>
        <v>2.1258902387934646</v>
      </c>
      <c r="AU78" s="50">
        <f>10*(AT78-$BW$15)/$BW$17</f>
        <v>1.8532016977302086</v>
      </c>
      <c r="AV78" s="51">
        <f>$BW$24+AU78*$BW$25</f>
        <v>71.486205942055733</v>
      </c>
      <c r="AW78" s="72">
        <v>21</v>
      </c>
      <c r="AX78" s="72">
        <v>47</v>
      </c>
      <c r="AY78" s="74">
        <f>AX78/AW78</f>
        <v>2.2380952380952381</v>
      </c>
      <c r="AZ78" s="74">
        <f>10*(AY78-$BT$20)/$BT$22</f>
        <v>6.625258799171843</v>
      </c>
      <c r="BA78" s="72">
        <f>$BT$29+AZ78*$BT$30</f>
        <v>86.501035196687369</v>
      </c>
      <c r="BB78" s="63">
        <f>AK78*$BZ$5</f>
        <v>78.957335461379841</v>
      </c>
      <c r="BC78" s="60">
        <f>AN78*$BZ$5</f>
        <v>60.279999999999994</v>
      </c>
      <c r="BD78" s="60">
        <f>AV78*$BZ$5</f>
        <v>70.771343882635179</v>
      </c>
      <c r="BE78" s="65">
        <v>71</v>
      </c>
      <c r="BF78" s="65">
        <v>71</v>
      </c>
      <c r="BG78" s="60">
        <f>BA78*$BZ$5</f>
        <v>85.636024844720495</v>
      </c>
      <c r="BH78" s="60">
        <f>AVERAGE(BB78,BD78,BE78,BF78)</f>
        <v>72.932169836003752</v>
      </c>
      <c r="BI78" s="110">
        <f>10*(BH78-$BM$11)/$BM$13</f>
        <v>2.2294238597077829</v>
      </c>
      <c r="BJ78" s="80">
        <f>$BM$21+BI78*$BM$22</f>
        <v>60.032407368685021</v>
      </c>
      <c r="BL78" s="68"/>
      <c r="BM78" s="68"/>
      <c r="BN78" s="68"/>
    </row>
    <row r="79" spans="1:66" x14ac:dyDescent="0.25">
      <c r="A79" s="3" t="s">
        <v>203</v>
      </c>
      <c r="B79" s="4" t="s">
        <v>257</v>
      </c>
      <c r="C79" s="4" t="s">
        <v>251</v>
      </c>
      <c r="D79" s="4" t="s">
        <v>30</v>
      </c>
      <c r="E79" s="4" t="s">
        <v>165</v>
      </c>
      <c r="F79" s="5" t="s">
        <v>32</v>
      </c>
      <c r="G79" s="12">
        <v>18</v>
      </c>
      <c r="H79" s="13">
        <v>0.28000000000000003</v>
      </c>
      <c r="I79" s="13">
        <v>0.56000000000000005</v>
      </c>
      <c r="J79" s="13">
        <v>49</v>
      </c>
      <c r="K79" s="13">
        <v>37</v>
      </c>
      <c r="L79" s="13">
        <v>73</v>
      </c>
      <c r="M79" s="13">
        <v>3.3</v>
      </c>
      <c r="N79" s="13">
        <v>0.67</v>
      </c>
      <c r="O79" s="13">
        <v>0.27</v>
      </c>
      <c r="P79" s="13">
        <v>0.15</v>
      </c>
      <c r="Q79" s="13">
        <v>0.22</v>
      </c>
      <c r="R79" s="13">
        <v>-133</v>
      </c>
      <c r="S79" s="13">
        <v>-59</v>
      </c>
      <c r="T79" s="13">
        <v>-5.6</v>
      </c>
      <c r="U79" s="13">
        <v>8.8000000000000007</v>
      </c>
      <c r="V79" s="13">
        <v>0.28999999999999998</v>
      </c>
      <c r="W79" s="13">
        <v>419</v>
      </c>
      <c r="X79" s="13">
        <v>0.23</v>
      </c>
      <c r="Y79" s="13"/>
      <c r="Z79" s="13">
        <v>262</v>
      </c>
      <c r="AA79" s="13">
        <v>0.25</v>
      </c>
      <c r="AB79" s="13"/>
      <c r="AC79" s="13">
        <v>0.45</v>
      </c>
      <c r="AD79" s="14">
        <v>0.25</v>
      </c>
      <c r="AE79" s="25">
        <f>Q79/$BQ$5</f>
        <v>0.32835820895522388</v>
      </c>
      <c r="AF79" s="26">
        <f>(R79-$BQ$6)/$BQ$8</f>
        <v>0.34519104084321478</v>
      </c>
      <c r="AG79" s="25">
        <f>(S79-$BQ$9)/$BQ$11</f>
        <v>0.45769230769230768</v>
      </c>
      <c r="AH79" s="26">
        <v>0.22910216718266257</v>
      </c>
      <c r="AI79" s="26">
        <f>SUM(AE79:AH79)</f>
        <v>1.3603437246734089</v>
      </c>
      <c r="AJ79" s="26">
        <f>10*(AI79-$BQ$24)/$BQ$26</f>
        <v>3.4640356036844722</v>
      </c>
      <c r="AK79" s="27">
        <f>$BQ$31+AJ79*$BQ$32</f>
        <v>73.856142414737889</v>
      </c>
      <c r="AL79" s="37">
        <f>SUM(AC79:AD79)</f>
        <v>0.7</v>
      </c>
      <c r="AM79" s="38">
        <f>10*AL79/$BT$5</f>
        <v>3.1111111111111112</v>
      </c>
      <c r="AN79" s="39">
        <f>$BT$6+AM79*$BT$7</f>
        <v>65.555555555555557</v>
      </c>
      <c r="AO79" s="49">
        <f>O79/$BW$5</f>
        <v>0.81818181818181823</v>
      </c>
      <c r="AP79" s="50">
        <f>X79/$BW$6</f>
        <v>0.74193548387096775</v>
      </c>
      <c r="AQ79" s="50">
        <f>AA79/$BW$7</f>
        <v>0.89285714285714279</v>
      </c>
      <c r="AR79" s="50">
        <f>N79/$BW$8</f>
        <v>0.84810126582278478</v>
      </c>
      <c r="AS79" s="50">
        <f>AL79</f>
        <v>0.7</v>
      </c>
      <c r="AT79" s="50">
        <f>SUM(AO79:AQ79)</f>
        <v>2.4529744449099287</v>
      </c>
      <c r="AU79" s="50">
        <f>10*(AT79-$BW$18)/$BW$20</f>
        <v>3.0191304347826051</v>
      </c>
      <c r="AV79" s="51">
        <f>$BW$24+AU79*$BW$25</f>
        <v>75.566956521739115</v>
      </c>
      <c r="AW79" s="72">
        <v>18</v>
      </c>
      <c r="AX79" s="72">
        <v>9</v>
      </c>
      <c r="AY79" s="74">
        <f>AX79/AW79</f>
        <v>0.5</v>
      </c>
      <c r="AZ79" s="74">
        <f>10*(AY79-$BT$23)/$BT$25</f>
        <v>1.1819595645412131</v>
      </c>
      <c r="BA79" s="72">
        <f>$BT$29+AZ79*$BT$30</f>
        <v>64.727838258164851</v>
      </c>
      <c r="BB79" s="64">
        <f>AK79*$BZ$6</f>
        <v>71.640458142295756</v>
      </c>
      <c r="BC79" s="60">
        <f>AN79*$BZ$6</f>
        <v>63.588888888888889</v>
      </c>
      <c r="BD79" s="60">
        <f>AV79*$BZ$6</f>
        <v>73.299947826086935</v>
      </c>
      <c r="BE79" s="65">
        <v>78</v>
      </c>
      <c r="BF79" s="65">
        <v>56</v>
      </c>
      <c r="BG79" s="60">
        <f>BA79*$BZ$6</f>
        <v>62.786003110419905</v>
      </c>
      <c r="BH79" s="60">
        <f>AVERAGE(BB79,BD79,BE79,BF79)</f>
        <v>69.73510149209568</v>
      </c>
      <c r="BI79" s="110">
        <f>10*(BH79-$BM$14)/$BM$16</f>
        <v>1.8068379602220195</v>
      </c>
      <c r="BJ79" s="80">
        <f>$BM$21+BI79*$BM$22</f>
        <v>58.130770820999089</v>
      </c>
      <c r="BL79" s="68"/>
      <c r="BM79" s="68"/>
      <c r="BN79" s="68"/>
    </row>
    <row r="80" spans="1:66" x14ac:dyDescent="0.25">
      <c r="A80" s="3" t="s">
        <v>88</v>
      </c>
      <c r="B80" s="4" t="s">
        <v>244</v>
      </c>
      <c r="C80" s="4" t="s">
        <v>235</v>
      </c>
      <c r="D80" s="4" t="s">
        <v>30</v>
      </c>
      <c r="E80" s="4" t="s">
        <v>51</v>
      </c>
      <c r="F80" s="5" t="s">
        <v>56</v>
      </c>
      <c r="G80" s="12">
        <v>27</v>
      </c>
      <c r="H80" s="13">
        <v>0.67</v>
      </c>
      <c r="I80" s="13">
        <v>0.48</v>
      </c>
      <c r="J80" s="13">
        <v>102</v>
      </c>
      <c r="K80" s="13">
        <v>69</v>
      </c>
      <c r="L80" s="13">
        <v>145</v>
      </c>
      <c r="M80" s="13">
        <v>3.6</v>
      </c>
      <c r="N80" s="13">
        <v>0.62</v>
      </c>
      <c r="O80" s="13">
        <v>0.26</v>
      </c>
      <c r="P80" s="13">
        <v>0.21</v>
      </c>
      <c r="Q80" s="13">
        <v>0.19</v>
      </c>
      <c r="R80" s="13">
        <v>304</v>
      </c>
      <c r="S80" s="13">
        <v>-33</v>
      </c>
      <c r="T80" s="13">
        <v>3.3</v>
      </c>
      <c r="U80" s="13">
        <v>9</v>
      </c>
      <c r="V80" s="13">
        <v>0.28000000000000003</v>
      </c>
      <c r="W80" s="13">
        <v>518</v>
      </c>
      <c r="X80" s="13">
        <v>0.26</v>
      </c>
      <c r="Y80" s="13"/>
      <c r="Z80" s="13">
        <v>306</v>
      </c>
      <c r="AA80" s="13">
        <v>0.26</v>
      </c>
      <c r="AB80" s="13"/>
      <c r="AC80" s="13">
        <v>0.49</v>
      </c>
      <c r="AD80" s="14">
        <v>0.2</v>
      </c>
      <c r="AE80" s="25">
        <f>Q80/$BQ$5</f>
        <v>0.28358208955223879</v>
      </c>
      <c r="AF80" s="26">
        <f>(R80-$BQ$6)/$BQ$8</f>
        <v>0.92094861660079053</v>
      </c>
      <c r="AG80" s="25">
        <f>(S80-$BQ$9)/$BQ$11</f>
        <v>0.491025641025641</v>
      </c>
      <c r="AH80" s="26">
        <v>0.50464396284829727</v>
      </c>
      <c r="AI80" s="26">
        <f>SUM(AE80:AH80)</f>
        <v>2.2002003100269674</v>
      </c>
      <c r="AJ80" s="26">
        <f>10*(AI80-$BQ$21)/$BQ$23</f>
        <v>8.1136832916822037</v>
      </c>
      <c r="AK80" s="27">
        <f>$BQ$31+AJ80*$BQ$32</f>
        <v>92.454733166728815</v>
      </c>
      <c r="AL80" s="37">
        <f>SUM(AC80:AD80)</f>
        <v>0.69</v>
      </c>
      <c r="AM80" s="38">
        <f>10*AL80/$BT$5</f>
        <v>3.0666666666666664</v>
      </c>
      <c r="AN80" s="39">
        <f>$BT$6+AM80*$BT$7</f>
        <v>65.333333333333329</v>
      </c>
      <c r="AO80" s="49">
        <f>O80/$BW$5</f>
        <v>0.78787878787878785</v>
      </c>
      <c r="AP80" s="50">
        <f>X80/$BW$6</f>
        <v>0.83870967741935487</v>
      </c>
      <c r="AQ80" s="50">
        <f>AA80/$BW$7</f>
        <v>0.92857142857142849</v>
      </c>
      <c r="AR80" s="50">
        <f>N80/$BW$8</f>
        <v>0.78481012658227844</v>
      </c>
      <c r="AS80" s="50">
        <f>AL80</f>
        <v>0.69</v>
      </c>
      <c r="AT80" s="50">
        <f>SUM(AO80:AQ80)</f>
        <v>2.555159893869571</v>
      </c>
      <c r="AU80" s="50">
        <f>10*(AT80-$BW$15)/$BW$17</f>
        <v>7.5258350249123422</v>
      </c>
      <c r="AV80" s="51">
        <f>$BW$24+AU80*$BW$25</f>
        <v>91.340422587193203</v>
      </c>
      <c r="AW80" s="72">
        <v>27</v>
      </c>
      <c r="AX80" s="72">
        <v>55</v>
      </c>
      <c r="AY80" s="74">
        <f>AX80/AW80</f>
        <v>2.0370370370370372</v>
      </c>
      <c r="AZ80" s="74">
        <f>10*(AY80-$BT$20)/$BT$22</f>
        <v>5.3140096618357493</v>
      </c>
      <c r="BA80" s="72">
        <f>$BT$29+AZ80*$BT$30</f>
        <v>81.25603864734299</v>
      </c>
      <c r="BB80" s="64">
        <f>AK80*$BZ$7</f>
        <v>83.209259850055929</v>
      </c>
      <c r="BC80" s="60">
        <f>AN80*$BZ$7</f>
        <v>58.8</v>
      </c>
      <c r="BD80" s="60">
        <f>AV80*$BZ$7</f>
        <v>82.206380328473884</v>
      </c>
      <c r="BE80" s="65">
        <v>87</v>
      </c>
      <c r="BF80" s="65">
        <v>74</v>
      </c>
      <c r="BG80" s="60">
        <f>BA80*$BZ$7</f>
        <v>73.130434782608688</v>
      </c>
      <c r="BH80" s="60">
        <f>AVERAGE(BB80,BD80,BE80,BF80)</f>
        <v>81.603910044632457</v>
      </c>
      <c r="BI80" s="110">
        <f>10*(BH80-$BM$11)/$BM$13</f>
        <v>6.4231710472386485</v>
      </c>
      <c r="BJ80" s="80">
        <f>$BM$21+BI80*$BM$22</f>
        <v>78.904269712573921</v>
      </c>
      <c r="BL80" s="68"/>
      <c r="BM80" s="68"/>
      <c r="BN80" s="68"/>
    </row>
    <row r="81" spans="1:66" x14ac:dyDescent="0.25">
      <c r="A81" s="3" t="s">
        <v>57</v>
      </c>
      <c r="B81" s="4" t="s">
        <v>40</v>
      </c>
      <c r="C81" s="4" t="s">
        <v>235</v>
      </c>
      <c r="D81" s="4" t="s">
        <v>41</v>
      </c>
      <c r="E81" s="4" t="s">
        <v>58</v>
      </c>
      <c r="F81" s="5" t="s">
        <v>32</v>
      </c>
      <c r="G81" s="12">
        <v>14</v>
      </c>
      <c r="H81" s="13">
        <v>0.21</v>
      </c>
      <c r="I81" s="13">
        <v>0.56999999999999995</v>
      </c>
      <c r="J81" s="13">
        <v>25</v>
      </c>
      <c r="K81" s="13">
        <v>34</v>
      </c>
      <c r="L81" s="13">
        <v>31</v>
      </c>
      <c r="M81" s="13">
        <v>1.6</v>
      </c>
      <c r="N81" s="13">
        <v>0.48</v>
      </c>
      <c r="O81" s="13">
        <v>0.21</v>
      </c>
      <c r="P81" s="13">
        <v>0.16</v>
      </c>
      <c r="Q81" s="13">
        <v>0.21</v>
      </c>
      <c r="R81" s="13">
        <v>148</v>
      </c>
      <c r="S81" s="13">
        <v>172</v>
      </c>
      <c r="T81" s="13">
        <v>14</v>
      </c>
      <c r="U81" s="13">
        <v>8.6999999999999993</v>
      </c>
      <c r="V81" s="13">
        <v>0.3</v>
      </c>
      <c r="W81" s="13">
        <v>519</v>
      </c>
      <c r="X81" s="13">
        <v>0.31</v>
      </c>
      <c r="Y81" s="13"/>
      <c r="Z81" s="13">
        <v>251</v>
      </c>
      <c r="AA81" s="13">
        <v>0.25</v>
      </c>
      <c r="AB81" s="13"/>
      <c r="AC81" s="13">
        <v>0.77</v>
      </c>
      <c r="AD81" s="14">
        <v>0.38</v>
      </c>
      <c r="AE81" s="25">
        <f>Q81/$BQ$5</f>
        <v>0.31343283582089548</v>
      </c>
      <c r="AF81" s="26">
        <f>(R81-$BQ$6)/$BQ$8</f>
        <v>0.71541501976284583</v>
      </c>
      <c r="AG81" s="25">
        <f>(S81-$BQ$9)/$BQ$11</f>
        <v>0.75384615384615383</v>
      </c>
      <c r="AH81" s="26">
        <v>0.83591331269349856</v>
      </c>
      <c r="AI81" s="26">
        <f>SUM(AE81:AH81)</f>
        <v>2.6186073221233936</v>
      </c>
      <c r="AJ81" s="26">
        <f>10*(AI81-$BQ$24)/$BQ$26</f>
        <v>7.3669018001689661</v>
      </c>
      <c r="AK81" s="27">
        <f>$BQ$31+AJ81*$BQ$32</f>
        <v>89.467607200675872</v>
      </c>
      <c r="AL81" s="37">
        <f>SUM(AC81:AD81)</f>
        <v>1.1499999999999999</v>
      </c>
      <c r="AM81" s="38">
        <f>10*AL81/$BT$5</f>
        <v>5.1111111111111107</v>
      </c>
      <c r="AN81" s="39">
        <f>$BT$6+AM81*$BT$7</f>
        <v>75.555555555555557</v>
      </c>
      <c r="AO81" s="49">
        <f>O81/$BW$5</f>
        <v>0.63636363636363635</v>
      </c>
      <c r="AP81" s="50">
        <f>X81/$BW$6</f>
        <v>1</v>
      </c>
      <c r="AQ81" s="50">
        <f>AA81/$BW$7</f>
        <v>0.89285714285714279</v>
      </c>
      <c r="AR81" s="50">
        <f>N81/$BW$8</f>
        <v>0.60759493670886067</v>
      </c>
      <c r="AS81" s="50">
        <f>AL81</f>
        <v>1.1499999999999999</v>
      </c>
      <c r="AT81" s="50">
        <f>SUM(AO81:AQ81)</f>
        <v>2.529220779220779</v>
      </c>
      <c r="AU81" s="50">
        <f>10*(AT81-$BW$18)/$BW$20</f>
        <v>4.285217391304343</v>
      </c>
      <c r="AV81" s="51">
        <f>$BW$24+AU81*$BW$25</f>
        <v>79.9982608695652</v>
      </c>
      <c r="AW81" s="72">
        <v>14</v>
      </c>
      <c r="AX81" s="72">
        <v>12</v>
      </c>
      <c r="AY81" s="74">
        <f>AX81/AW81</f>
        <v>0.8571428571428571</v>
      </c>
      <c r="AZ81" s="74">
        <f>10*(AY81-$BT$23)/$BT$25</f>
        <v>3.0815374361253047</v>
      </c>
      <c r="BA81" s="72">
        <f>$BT$29+AZ81*$BT$30</f>
        <v>72.326149744501222</v>
      </c>
      <c r="BB81" s="64">
        <f>AK81*$BZ$7</f>
        <v>80.520846480608284</v>
      </c>
      <c r="BC81" s="60">
        <f>AN81*$BZ$7</f>
        <v>68</v>
      </c>
      <c r="BD81" s="60">
        <f>AV81*$BZ$7</f>
        <v>71.998434782608683</v>
      </c>
      <c r="BE81" s="65">
        <v>74</v>
      </c>
      <c r="BF81" s="65">
        <v>62</v>
      </c>
      <c r="BG81" s="60">
        <f>BA81*$BZ$7</f>
        <v>65.093534770051107</v>
      </c>
      <c r="BH81" s="60">
        <f>AVERAGE(BB81,BD81,BE81,BF81)</f>
        <v>72.129820315804238</v>
      </c>
      <c r="BI81" s="110">
        <f>10*(BH81-$BM$14)/$BM$16</f>
        <v>2.92746971358376</v>
      </c>
      <c r="BJ81" s="80">
        <f>$BM$21+BI81*$BM$22</f>
        <v>63.173613711126919</v>
      </c>
      <c r="BL81" s="68"/>
      <c r="BM81" s="68"/>
      <c r="BN81" s="68"/>
    </row>
    <row r="82" spans="1:66" x14ac:dyDescent="0.25">
      <c r="A82" s="3" t="s">
        <v>176</v>
      </c>
      <c r="B82" s="4" t="s">
        <v>245</v>
      </c>
      <c r="C82" s="4" t="s">
        <v>235</v>
      </c>
      <c r="D82" s="4" t="s">
        <v>30</v>
      </c>
      <c r="E82" s="4" t="s">
        <v>58</v>
      </c>
      <c r="F82" s="5" t="s">
        <v>35</v>
      </c>
      <c r="G82" s="12">
        <v>18</v>
      </c>
      <c r="H82" s="13">
        <v>0.22</v>
      </c>
      <c r="I82" s="13">
        <v>0.61</v>
      </c>
      <c r="J82" s="13">
        <v>43</v>
      </c>
      <c r="K82" s="13">
        <v>51</v>
      </c>
      <c r="L82" s="13">
        <v>85</v>
      </c>
      <c r="M82" s="13">
        <v>2.5</v>
      </c>
      <c r="N82" s="13">
        <v>0.74</v>
      </c>
      <c r="O82" s="13">
        <v>0.25</v>
      </c>
      <c r="P82" s="13">
        <v>0.18</v>
      </c>
      <c r="Q82" s="13">
        <v>0.28000000000000003</v>
      </c>
      <c r="R82" s="13">
        <v>-81</v>
      </c>
      <c r="S82" s="13">
        <v>-68</v>
      </c>
      <c r="T82" s="13">
        <v>-2</v>
      </c>
      <c r="U82" s="13">
        <v>6.1</v>
      </c>
      <c r="V82" s="13">
        <v>0.19</v>
      </c>
      <c r="W82" s="13">
        <v>313</v>
      </c>
      <c r="X82" s="13">
        <v>0.17</v>
      </c>
      <c r="Y82" s="13"/>
      <c r="Z82" s="13">
        <v>200</v>
      </c>
      <c r="AA82" s="13">
        <v>0.2</v>
      </c>
      <c r="AB82" s="13"/>
      <c r="AC82" s="13">
        <v>0.5</v>
      </c>
      <c r="AD82" s="14">
        <v>0.42</v>
      </c>
      <c r="AE82" s="25">
        <f>Q82/$BQ$5</f>
        <v>0.41791044776119407</v>
      </c>
      <c r="AF82" s="26">
        <f>(R82-$BQ$6)/$BQ$8</f>
        <v>0.41370223978919629</v>
      </c>
      <c r="AG82" s="25">
        <f>(S82-$BQ$9)/$BQ$11</f>
        <v>0.44615384615384618</v>
      </c>
      <c r="AH82" s="26">
        <v>0.34055727554179571</v>
      </c>
      <c r="AI82" s="26">
        <f>SUM(AE82:AH82)</f>
        <v>1.6183238092460321</v>
      </c>
      <c r="AJ82" s="26">
        <f>10*(AI82-$BQ$18)/$BQ$20</f>
        <v>3.2072592335721128</v>
      </c>
      <c r="AK82" s="27">
        <f>$BQ$31+AJ82*$BQ$32</f>
        <v>72.829036934288453</v>
      </c>
      <c r="AL82" s="37">
        <f>SUM(AC82:AD82)</f>
        <v>0.91999999999999993</v>
      </c>
      <c r="AM82" s="38">
        <f>10*AL82/$BT$5</f>
        <v>4.0888888888888886</v>
      </c>
      <c r="AN82" s="39">
        <f>$BT$6+AM82*$BT$7</f>
        <v>70.444444444444443</v>
      </c>
      <c r="AO82" s="49">
        <f>O82/$BW$5</f>
        <v>0.75757575757575757</v>
      </c>
      <c r="AP82" s="50">
        <f>X82/$BW$6</f>
        <v>0.54838709677419362</v>
      </c>
      <c r="AQ82" s="50">
        <f>AA82/$BW$7</f>
        <v>0.7142857142857143</v>
      </c>
      <c r="AR82" s="50">
        <f>N82/$BW$8</f>
        <v>0.93670886075949367</v>
      </c>
      <c r="AS82" s="50">
        <f>AL82</f>
        <v>0.91999999999999993</v>
      </c>
      <c r="AT82" s="50">
        <f>SUM(AO82:AQ82)</f>
        <v>2.0202485686356657</v>
      </c>
      <c r="AU82" s="50">
        <f>10*(AT82-$BW$12)/$BW$14</f>
        <v>6.0653476273056945</v>
      </c>
      <c r="AV82" s="51">
        <f>$BW$24+AU82*$BW$25</f>
        <v>86.228716695569929</v>
      </c>
      <c r="AW82" s="72">
        <v>18</v>
      </c>
      <c r="AX82" s="72">
        <v>19</v>
      </c>
      <c r="AY82" s="74">
        <f>AX82/AW82</f>
        <v>1.0555555555555556</v>
      </c>
      <c r="AZ82" s="74">
        <f>10*(AY82-$BT$17)/$BT$19</f>
        <v>2.7350427350427355</v>
      </c>
      <c r="BA82" s="72">
        <f>$BT$29+AZ82*$BT$30</f>
        <v>70.940170940170944</v>
      </c>
      <c r="BB82" s="64">
        <f>AK82*$BZ$7</f>
        <v>65.546133240859604</v>
      </c>
      <c r="BC82" s="60">
        <f>AN82*$BZ$7</f>
        <v>63.4</v>
      </c>
      <c r="BD82" s="60">
        <f>AV82*$BZ$7</f>
        <v>77.605845026012943</v>
      </c>
      <c r="BE82" s="65">
        <v>87</v>
      </c>
      <c r="BF82" s="65">
        <v>62</v>
      </c>
      <c r="BG82" s="60">
        <f>BA82*$BZ$7</f>
        <v>63.846153846153854</v>
      </c>
      <c r="BH82" s="60">
        <f>AVERAGE(BB82,BD82,BE82,BF82)</f>
        <v>73.03799456671814</v>
      </c>
      <c r="BI82" s="110">
        <f>10*(BH82-$BM$8)/$BM$10</f>
        <v>2.2456077169967092</v>
      </c>
      <c r="BJ82" s="80">
        <f>$BM$21+BI82*$BM$22</f>
        <v>60.105234726485193</v>
      </c>
      <c r="BL82" s="68"/>
      <c r="BM82" s="68"/>
      <c r="BN82" s="68"/>
    </row>
    <row r="83" spans="1:66" x14ac:dyDescent="0.25">
      <c r="A83" s="3" t="s">
        <v>122</v>
      </c>
      <c r="B83" s="4" t="s">
        <v>238</v>
      </c>
      <c r="C83" s="4" t="s">
        <v>265</v>
      </c>
      <c r="D83" s="4" t="s">
        <v>30</v>
      </c>
      <c r="E83" s="4" t="s">
        <v>116</v>
      </c>
      <c r="F83" s="5" t="s">
        <v>47</v>
      </c>
      <c r="G83" s="12">
        <v>24</v>
      </c>
      <c r="H83" s="13">
        <v>0.25</v>
      </c>
      <c r="I83" s="13">
        <v>0.42</v>
      </c>
      <c r="J83" s="13">
        <v>17</v>
      </c>
      <c r="K83" s="13">
        <v>75</v>
      </c>
      <c r="L83" s="13">
        <v>148</v>
      </c>
      <c r="M83" s="13">
        <v>2.2000000000000002</v>
      </c>
      <c r="N83" s="13">
        <v>0.7</v>
      </c>
      <c r="O83" s="13">
        <v>7.0000000000000007E-2</v>
      </c>
      <c r="P83" s="13">
        <v>0.21</v>
      </c>
      <c r="Q83" s="13">
        <v>0.13</v>
      </c>
      <c r="R83" s="13">
        <v>54</v>
      </c>
      <c r="S83" s="13">
        <v>215</v>
      </c>
      <c r="T83" s="13">
        <v>0.6</v>
      </c>
      <c r="U83" s="13">
        <v>1.3</v>
      </c>
      <c r="V83" s="13">
        <v>0.03</v>
      </c>
      <c r="W83" s="13">
        <v>141</v>
      </c>
      <c r="X83" s="13">
        <v>0.08</v>
      </c>
      <c r="Y83" s="13">
        <v>7.0000000000000007E-2</v>
      </c>
      <c r="Z83" s="13">
        <v>97</v>
      </c>
      <c r="AA83" s="13">
        <v>0.09</v>
      </c>
      <c r="AB83" s="13">
        <v>0</v>
      </c>
      <c r="AC83" s="13">
        <v>1.62</v>
      </c>
      <c r="AD83" s="14">
        <v>0.4</v>
      </c>
      <c r="AE83" s="25">
        <f>Q83/$BQ$5</f>
        <v>0.19402985074626866</v>
      </c>
      <c r="AF83" s="26">
        <f>(R83-$BQ$6)/$BQ$8</f>
        <v>0.59156785243741761</v>
      </c>
      <c r="AG83" s="25">
        <f>(S83-$BQ$9)/$BQ$11</f>
        <v>0.80897435897435899</v>
      </c>
      <c r="AH83" s="26">
        <v>0.4210526315789474</v>
      </c>
      <c r="AI83" s="26">
        <f>SUM(AE83:AH83)</f>
        <v>2.0156246937369926</v>
      </c>
      <c r="AJ83" s="26">
        <f>10*(AI83-$BQ$27)/$BQ$29</f>
        <v>5.6726203720850839</v>
      </c>
      <c r="AK83" s="27">
        <f>$BQ$31+AJ83*$BQ$32</f>
        <v>82.690481488340339</v>
      </c>
      <c r="AL83" s="37">
        <f>SUM(AC83:AD83)</f>
        <v>2.02</v>
      </c>
      <c r="AM83" s="38">
        <f>10*AL83/$BT$5</f>
        <v>8.9777777777777779</v>
      </c>
      <c r="AN83" s="39">
        <f>$BT$6+AM83*$BT$7</f>
        <v>94.888888888888886</v>
      </c>
      <c r="AO83" s="49">
        <f>O83/$BW$5</f>
        <v>0.21212121212121213</v>
      </c>
      <c r="AP83" s="50">
        <f>X83/$BW$6</f>
        <v>0.25806451612903225</v>
      </c>
      <c r="AQ83" s="50">
        <f>AA83/$BW$7</f>
        <v>0.3214285714285714</v>
      </c>
      <c r="AR83" s="50">
        <f>N83/$BW$8</f>
        <v>0.88607594936708856</v>
      </c>
      <c r="AS83" s="50">
        <f>AL83</f>
        <v>2.02</v>
      </c>
      <c r="AT83" s="50">
        <f>SUM(AR83:AS83)</f>
        <v>2.9060759493670885</v>
      </c>
      <c r="AU83" s="50">
        <f>10*(AT83-$BW$21)/$BW$23</f>
        <v>7.109188544152742</v>
      </c>
      <c r="AV83" s="51">
        <f>$BW$24+AU83*$BW$25</f>
        <v>89.882159904534603</v>
      </c>
      <c r="AW83" s="72">
        <v>24</v>
      </c>
      <c r="AX83" s="72">
        <v>14</v>
      </c>
      <c r="AY83" s="74">
        <f>AX83/AW83</f>
        <v>0.58333333333333337</v>
      </c>
      <c r="AZ83" s="74">
        <f>10*(AY83-$BT$26)/$BT$28</f>
        <v>1.7614475627769572</v>
      </c>
      <c r="BA83" s="72">
        <f>$BT$29+AZ83*$BT$30</f>
        <v>67.045790251107832</v>
      </c>
      <c r="BB83" s="63">
        <f>AK83*$BZ$5</f>
        <v>81.863576673456933</v>
      </c>
      <c r="BC83" s="60">
        <f>AN83*$BZ$5</f>
        <v>93.94</v>
      </c>
      <c r="BD83" s="60">
        <f>AV83*$BZ$5</f>
        <v>88.983338305489255</v>
      </c>
      <c r="BE83" s="65">
        <v>77</v>
      </c>
      <c r="BF83" s="65">
        <v>52</v>
      </c>
      <c r="BG83" s="60">
        <f>BA83*$BZ$5</f>
        <v>66.375332348596757</v>
      </c>
      <c r="BH83" s="60">
        <f>AVERAGE(BB83,BC83,BD83,BE83,BF83)</f>
        <v>78.757382995789243</v>
      </c>
      <c r="BI83" s="110">
        <f>10*(BH83-$BM$17)/$BM$19</f>
        <v>4.6686920539806636</v>
      </c>
      <c r="BJ83" s="80">
        <f>$BM$21+BI83*$BM$22</f>
        <v>71.009114242912986</v>
      </c>
      <c r="BL83" s="68"/>
      <c r="BM83" s="68"/>
      <c r="BN83" s="68"/>
    </row>
    <row r="84" spans="1:66" x14ac:dyDescent="0.25">
      <c r="A84" s="3" t="s">
        <v>77</v>
      </c>
      <c r="B84" s="4" t="s">
        <v>250</v>
      </c>
      <c r="C84" s="4" t="s">
        <v>251</v>
      </c>
      <c r="D84" s="4" t="s">
        <v>30</v>
      </c>
      <c r="E84" s="4" t="s">
        <v>74</v>
      </c>
      <c r="F84" s="5" t="s">
        <v>47</v>
      </c>
      <c r="G84" s="12">
        <v>18</v>
      </c>
      <c r="H84" s="13">
        <v>0.67</v>
      </c>
      <c r="I84" s="13">
        <v>0.33</v>
      </c>
      <c r="J84" s="13">
        <v>13</v>
      </c>
      <c r="K84" s="13">
        <v>54</v>
      </c>
      <c r="L84" s="13">
        <v>170</v>
      </c>
      <c r="M84" s="13">
        <v>3.4</v>
      </c>
      <c r="N84" s="13">
        <v>0.66</v>
      </c>
      <c r="O84" s="13">
        <v>0.05</v>
      </c>
      <c r="P84" s="13">
        <v>0.21</v>
      </c>
      <c r="Q84" s="13">
        <v>0.28000000000000003</v>
      </c>
      <c r="R84" s="13">
        <v>148</v>
      </c>
      <c r="S84" s="13">
        <v>124</v>
      </c>
      <c r="T84" s="13">
        <v>2.7</v>
      </c>
      <c r="U84" s="13">
        <v>1.1000000000000001</v>
      </c>
      <c r="V84" s="13">
        <v>0.03</v>
      </c>
      <c r="W84" s="13">
        <v>158</v>
      </c>
      <c r="X84" s="13">
        <v>0.08</v>
      </c>
      <c r="Y84" s="13"/>
      <c r="Z84" s="13">
        <v>108</v>
      </c>
      <c r="AA84" s="13">
        <v>0.09</v>
      </c>
      <c r="AB84" s="13"/>
      <c r="AC84" s="13">
        <v>1.59</v>
      </c>
      <c r="AD84" s="14">
        <v>0.42</v>
      </c>
      <c r="AE84" s="25">
        <f>Q84/$BQ$5</f>
        <v>0.41791044776119407</v>
      </c>
      <c r="AF84" s="26">
        <f>(R84-$BQ$6)/$BQ$8</f>
        <v>0.71541501976284583</v>
      </c>
      <c r="AG84" s="25">
        <f>(S84-$BQ$9)/$BQ$11</f>
        <v>0.69230769230769229</v>
      </c>
      <c r="AH84" s="26">
        <v>0.48606811145510836</v>
      </c>
      <c r="AI84" s="26">
        <f>SUM(AE84:AH84)</f>
        <v>2.3117012712868403</v>
      </c>
      <c r="AJ84" s="26">
        <f>10*(AI84-$BQ$27)/$BQ$29</f>
        <v>7.2170617153264471</v>
      </c>
      <c r="AK84" s="27">
        <f>$BQ$31+AJ84*$BQ$32</f>
        <v>88.868246861305792</v>
      </c>
      <c r="AL84" s="37">
        <f>SUM(AC84:AD84)</f>
        <v>2.0100000000000002</v>
      </c>
      <c r="AM84" s="38">
        <f>10*AL84/$BT$5</f>
        <v>8.9333333333333336</v>
      </c>
      <c r="AN84" s="39">
        <f>$BT$6+AM84*$BT$7</f>
        <v>94.666666666666671</v>
      </c>
      <c r="AO84" s="49">
        <f>O84/$BW$5</f>
        <v>0.15151515151515152</v>
      </c>
      <c r="AP84" s="50">
        <f>X84/$BW$6</f>
        <v>0.25806451612903225</v>
      </c>
      <c r="AQ84" s="50">
        <f>AA84/$BW$7</f>
        <v>0.3214285714285714</v>
      </c>
      <c r="AR84" s="50">
        <f>N84/$BW$8</f>
        <v>0.83544303797468356</v>
      </c>
      <c r="AS84" s="50">
        <f>AL84</f>
        <v>2.0100000000000002</v>
      </c>
      <c r="AT84" s="50">
        <f>SUM(AR84:AS84)</f>
        <v>2.8454430379746838</v>
      </c>
      <c r="AU84" s="50">
        <f>10*(AT84-$BW$21)/$BW$23</f>
        <v>6.394689737470169</v>
      </c>
      <c r="AV84" s="51">
        <f>$BW$24+AU84*$BW$25</f>
        <v>87.381414081145593</v>
      </c>
      <c r="AW84" s="72">
        <v>18</v>
      </c>
      <c r="AX84" s="72">
        <v>22</v>
      </c>
      <c r="AY84" s="74">
        <f>AX84/AW84</f>
        <v>1.2222222222222223</v>
      </c>
      <c r="AZ84" s="74">
        <f>10*(AY84-$BT$26)/$BT$28</f>
        <v>7.621861152141804</v>
      </c>
      <c r="BA84" s="72">
        <f>$BT$29+AZ84*$BT$30</f>
        <v>90.487444608567216</v>
      </c>
      <c r="BB84" s="64">
        <f>AK84*$BZ$6</f>
        <v>86.202199455466612</v>
      </c>
      <c r="BC84" s="60">
        <f>AN84*$BZ$6</f>
        <v>91.826666666666668</v>
      </c>
      <c r="BD84" s="60">
        <f>AV84*$BZ$6</f>
        <v>84.759971658711223</v>
      </c>
      <c r="BE84" s="65">
        <v>75</v>
      </c>
      <c r="BF84" s="65">
        <v>81</v>
      </c>
      <c r="BG84" s="60">
        <f>BA84*$BZ$6</f>
        <v>87.772821270310203</v>
      </c>
      <c r="BH84" s="60">
        <f>AVERAGE(BB84,BC84,BD84,BE84,BF84)</f>
        <v>83.757767556168901</v>
      </c>
      <c r="BI84" s="110">
        <f>10*(BH84-$BM$17)/$BM$19</f>
        <v>6.7735158872252059</v>
      </c>
      <c r="BJ84" s="80">
        <f>$BM$21+BI84*$BM$22</f>
        <v>80.480821492513428</v>
      </c>
      <c r="BL84" s="68"/>
      <c r="BM84" s="68"/>
      <c r="BN84" s="68"/>
    </row>
    <row r="85" spans="1:66" x14ac:dyDescent="0.25">
      <c r="A85" s="3" t="s">
        <v>181</v>
      </c>
      <c r="B85" s="4" t="s">
        <v>238</v>
      </c>
      <c r="C85" s="4" t="s">
        <v>265</v>
      </c>
      <c r="D85" s="4" t="s">
        <v>30</v>
      </c>
      <c r="E85" s="4" t="s">
        <v>90</v>
      </c>
      <c r="F85" s="5" t="s">
        <v>47</v>
      </c>
      <c r="G85" s="12">
        <v>46</v>
      </c>
      <c r="H85" s="13">
        <v>0.59</v>
      </c>
      <c r="I85" s="13">
        <v>0.43</v>
      </c>
      <c r="J85" s="13">
        <v>30</v>
      </c>
      <c r="K85" s="13">
        <v>116</v>
      </c>
      <c r="L85" s="13">
        <v>366</v>
      </c>
      <c r="M85" s="13">
        <v>3.4</v>
      </c>
      <c r="N85" s="13">
        <v>0.67</v>
      </c>
      <c r="O85" s="13">
        <v>0.05</v>
      </c>
      <c r="P85" s="13">
        <v>0.23</v>
      </c>
      <c r="Q85" s="13">
        <v>0.15</v>
      </c>
      <c r="R85" s="13">
        <v>65</v>
      </c>
      <c r="S85" s="13">
        <v>-48</v>
      </c>
      <c r="T85" s="13">
        <v>-1.4</v>
      </c>
      <c r="U85" s="13">
        <v>1.2</v>
      </c>
      <c r="V85" s="13">
        <v>0.03</v>
      </c>
      <c r="W85" s="13">
        <v>152</v>
      </c>
      <c r="X85" s="13">
        <v>0.08</v>
      </c>
      <c r="Y85" s="13">
        <v>0.06</v>
      </c>
      <c r="Z85" s="13">
        <v>101</v>
      </c>
      <c r="AA85" s="13">
        <v>0.09</v>
      </c>
      <c r="AB85" s="13">
        <v>0</v>
      </c>
      <c r="AC85" s="13">
        <v>1.77</v>
      </c>
      <c r="AD85" s="14">
        <v>0.41</v>
      </c>
      <c r="AE85" s="25">
        <f>Q85/$BQ$5</f>
        <v>0.22388059701492535</v>
      </c>
      <c r="AF85" s="26">
        <f>(R85-$BQ$6)/$BQ$8</f>
        <v>0.60606060606060608</v>
      </c>
      <c r="AG85" s="25">
        <f>(S85-$BQ$9)/$BQ$11</f>
        <v>0.47179487179487178</v>
      </c>
      <c r="AH85" s="26">
        <v>0.35913312693498456</v>
      </c>
      <c r="AI85" s="26">
        <f>SUM(AE85:AH85)</f>
        <v>1.6608692018053879</v>
      </c>
      <c r="AJ85" s="26">
        <f>10*(AI85-$BQ$27)/$BQ$29</f>
        <v>3.8220888203656513</v>
      </c>
      <c r="AK85" s="27">
        <f>$BQ$31+AJ85*$BQ$32</f>
        <v>75.2883552814626</v>
      </c>
      <c r="AL85" s="37">
        <f>SUM(AC85:AD85)</f>
        <v>2.1800000000000002</v>
      </c>
      <c r="AM85" s="38">
        <f>10*AL85/$BT$5</f>
        <v>9.68888888888889</v>
      </c>
      <c r="AN85" s="39">
        <f>$BT$6+AM85*$BT$7</f>
        <v>98.444444444444457</v>
      </c>
      <c r="AO85" s="49">
        <f>O85/$BW$5</f>
        <v>0.15151515151515152</v>
      </c>
      <c r="AP85" s="50">
        <f>X85/$BW$6</f>
        <v>0.25806451612903225</v>
      </c>
      <c r="AQ85" s="50">
        <f>AA85/$BW$7</f>
        <v>0.3214285714285714</v>
      </c>
      <c r="AR85" s="50">
        <f>N85/$BW$8</f>
        <v>0.84810126582278478</v>
      </c>
      <c r="AS85" s="50">
        <f>AL85</f>
        <v>2.1800000000000002</v>
      </c>
      <c r="AT85" s="50">
        <f>SUM(AR85:AS85)</f>
        <v>3.028101265822785</v>
      </c>
      <c r="AU85" s="50">
        <f>10*(AT85-$BW$21)/$BW$23</f>
        <v>8.5471360381861583</v>
      </c>
      <c r="AV85" s="51">
        <f>$BW$24+AU85*$BW$25</f>
        <v>94.91497613365155</v>
      </c>
      <c r="AW85" s="72">
        <v>46</v>
      </c>
      <c r="AX85" s="72">
        <v>36</v>
      </c>
      <c r="AY85" s="74">
        <f>AX85/AW85</f>
        <v>0.78260869565217395</v>
      </c>
      <c r="AZ85" s="74">
        <f>10*(AY85-$BT$26)/$BT$28</f>
        <v>3.5893648449039883</v>
      </c>
      <c r="BA85" s="72">
        <f>$BT$29+AZ85*$BT$30</f>
        <v>74.35745937961596</v>
      </c>
      <c r="BB85" s="63">
        <f>AK85*$BZ$5</f>
        <v>74.535471728647977</v>
      </c>
      <c r="BC85" s="60">
        <f>AN85*$BZ$5</f>
        <v>97.460000000000008</v>
      </c>
      <c r="BD85" s="60">
        <f>AV85*$BZ$5</f>
        <v>93.965826372315036</v>
      </c>
      <c r="BE85" s="65">
        <v>81</v>
      </c>
      <c r="BF85" s="65">
        <v>75</v>
      </c>
      <c r="BG85" s="60">
        <f>BA85*$BZ$5</f>
        <v>73.613884785819806</v>
      </c>
      <c r="BH85" s="60">
        <f>AVERAGE(BB85,BC85,BD85,BE85,BF85)</f>
        <v>84.392259620192618</v>
      </c>
      <c r="BI85" s="110">
        <f>10*(BH85-$BM$17)/$BM$19</f>
        <v>7.0405941493539581</v>
      </c>
      <c r="BJ85" s="80">
        <f>$BM$21+BI85*$BM$22</f>
        <v>81.682673672092818</v>
      </c>
      <c r="BL85" s="68"/>
      <c r="BM85" s="68"/>
      <c r="BN85" s="68"/>
    </row>
    <row r="86" spans="1:66" x14ac:dyDescent="0.25">
      <c r="A86" s="3" t="s">
        <v>107</v>
      </c>
      <c r="B86" s="4" t="s">
        <v>238</v>
      </c>
      <c r="C86" s="4" t="s">
        <v>265</v>
      </c>
      <c r="D86" s="4" t="s">
        <v>30</v>
      </c>
      <c r="E86" s="4" t="s">
        <v>84</v>
      </c>
      <c r="F86" s="5" t="s">
        <v>47</v>
      </c>
      <c r="G86" s="12">
        <v>44</v>
      </c>
      <c r="H86" s="13">
        <v>0.56999999999999995</v>
      </c>
      <c r="I86" s="13">
        <v>0.39</v>
      </c>
      <c r="J86" s="13">
        <v>33</v>
      </c>
      <c r="K86" s="13">
        <v>107</v>
      </c>
      <c r="L86" s="13">
        <v>315</v>
      </c>
      <c r="M86" s="13">
        <v>3.3</v>
      </c>
      <c r="N86" s="13">
        <v>0.69</v>
      </c>
      <c r="O86" s="13">
        <v>7.0000000000000007E-2</v>
      </c>
      <c r="P86" s="13">
        <v>0.24</v>
      </c>
      <c r="Q86" s="13">
        <v>0.23</v>
      </c>
      <c r="R86" s="13">
        <v>120</v>
      </c>
      <c r="S86" s="13">
        <v>7</v>
      </c>
      <c r="T86" s="13">
        <v>4.4000000000000004</v>
      </c>
      <c r="U86" s="13">
        <v>1.7</v>
      </c>
      <c r="V86" s="13">
        <v>0.04</v>
      </c>
      <c r="W86" s="13">
        <v>148</v>
      </c>
      <c r="X86" s="13">
        <v>0.08</v>
      </c>
      <c r="Y86" s="13">
        <v>0.06</v>
      </c>
      <c r="Z86" s="13">
        <v>111</v>
      </c>
      <c r="AA86" s="13">
        <v>0.1</v>
      </c>
      <c r="AB86" s="13">
        <v>0</v>
      </c>
      <c r="AC86" s="13">
        <v>1.82</v>
      </c>
      <c r="AD86" s="14">
        <v>0.33</v>
      </c>
      <c r="AE86" s="25">
        <f>Q86/$BQ$5</f>
        <v>0.34328358208955223</v>
      </c>
      <c r="AF86" s="26">
        <f>(R86-$BQ$6)/$BQ$8</f>
        <v>0.6785243741765481</v>
      </c>
      <c r="AG86" s="25">
        <f>(S86-$BQ$9)/$BQ$11</f>
        <v>0.54230769230769227</v>
      </c>
      <c r="AH86" s="26">
        <v>0.53869969040247678</v>
      </c>
      <c r="AI86" s="26">
        <f>SUM(AE86:AH86)</f>
        <v>2.1028153389762694</v>
      </c>
      <c r="AJ86" s="26">
        <f>10*(AI86-$BQ$27)/$BQ$29</f>
        <v>6.1274379681468938</v>
      </c>
      <c r="AK86" s="27">
        <f>$BQ$31+AJ86*$BQ$32</f>
        <v>84.509751872587572</v>
      </c>
      <c r="AL86" s="37">
        <f>SUM(AC86:AD86)</f>
        <v>2.15</v>
      </c>
      <c r="AM86" s="38">
        <f>10*AL86/$BT$5</f>
        <v>9.5555555555555554</v>
      </c>
      <c r="AN86" s="39">
        <f>$BT$6+AM86*$BT$7</f>
        <v>97.777777777777771</v>
      </c>
      <c r="AO86" s="49">
        <f>O86/$BW$5</f>
        <v>0.21212121212121213</v>
      </c>
      <c r="AP86" s="50">
        <f>X86/$BW$6</f>
        <v>0.25806451612903225</v>
      </c>
      <c r="AQ86" s="50">
        <f>AA86/$BW$7</f>
        <v>0.35714285714285715</v>
      </c>
      <c r="AR86" s="50">
        <f>N86/$BW$8</f>
        <v>0.87341772151898722</v>
      </c>
      <c r="AS86" s="50">
        <f>AL86</f>
        <v>2.15</v>
      </c>
      <c r="AT86" s="50">
        <f>SUM(AR86:AS86)</f>
        <v>3.023417721518987</v>
      </c>
      <c r="AU86" s="50">
        <f>10*(AT86-$BW$21)/$BW$23</f>
        <v>8.4919451073985623</v>
      </c>
      <c r="AV86" s="51">
        <f>$BW$24+AU86*$BW$25</f>
        <v>94.721807875894967</v>
      </c>
      <c r="AW86" s="72">
        <v>44</v>
      </c>
      <c r="AX86" s="72">
        <v>40</v>
      </c>
      <c r="AY86" s="74">
        <f>AX86/AW86</f>
        <v>0.90909090909090906</v>
      </c>
      <c r="AZ86" s="74">
        <f>10*(AY86-$BT$26)/$BT$28</f>
        <v>4.7495635826507314</v>
      </c>
      <c r="BA86" s="72">
        <f>$BT$29+AZ86*$BT$30</f>
        <v>78.998254330602919</v>
      </c>
      <c r="BB86" s="63">
        <f>AK86*$BZ$5</f>
        <v>83.664654353861692</v>
      </c>
      <c r="BC86" s="60">
        <f>AN86*$BZ$5</f>
        <v>96.8</v>
      </c>
      <c r="BD86" s="60">
        <f>AV86*$BZ$5</f>
        <v>93.774589797136017</v>
      </c>
      <c r="BE86" s="65">
        <v>81</v>
      </c>
      <c r="BF86" s="65">
        <v>81</v>
      </c>
      <c r="BG86" s="60">
        <f>BA86*$BZ$5</f>
        <v>78.208271787296894</v>
      </c>
      <c r="BH86" s="60">
        <f>AVERAGE(BB86,BC86,BD86,BE86,BF86)</f>
        <v>87.247848830199544</v>
      </c>
      <c r="BI86" s="110">
        <f>10*(BH86-$BM$17)/$BM$19</f>
        <v>8.2426041457055543</v>
      </c>
      <c r="BJ86" s="80">
        <f>$BM$21+BI86*$BM$22</f>
        <v>87.091718655674995</v>
      </c>
      <c r="BL86" s="68"/>
      <c r="BM86" s="68"/>
      <c r="BN86" s="68"/>
    </row>
    <row r="87" spans="1:66" x14ac:dyDescent="0.25">
      <c r="A87" s="3" t="s">
        <v>145</v>
      </c>
      <c r="B87" s="4" t="s">
        <v>238</v>
      </c>
      <c r="C87" s="4" t="s">
        <v>265</v>
      </c>
      <c r="D87" s="4" t="s">
        <v>30</v>
      </c>
      <c r="E87" s="4" t="s">
        <v>82</v>
      </c>
      <c r="F87" s="5" t="s">
        <v>38</v>
      </c>
      <c r="G87" s="12">
        <v>43</v>
      </c>
      <c r="H87" s="13">
        <v>0.67</v>
      </c>
      <c r="I87" s="13">
        <v>0.56000000000000005</v>
      </c>
      <c r="J87" s="13">
        <v>128</v>
      </c>
      <c r="K87" s="13">
        <v>134</v>
      </c>
      <c r="L87" s="13">
        <v>263</v>
      </c>
      <c r="M87" s="13">
        <v>2.9</v>
      </c>
      <c r="N87" s="13">
        <v>0.64</v>
      </c>
      <c r="O87" s="13">
        <v>0.21</v>
      </c>
      <c r="P87" s="13">
        <v>0.26</v>
      </c>
      <c r="Q87" s="13">
        <v>0.21</v>
      </c>
      <c r="R87" s="13">
        <v>-13</v>
      </c>
      <c r="S87" s="13">
        <v>46</v>
      </c>
      <c r="T87" s="13">
        <v>0.8</v>
      </c>
      <c r="U87" s="13">
        <v>7.8</v>
      </c>
      <c r="V87" s="13">
        <v>0.24</v>
      </c>
      <c r="W87" s="13">
        <v>537</v>
      </c>
      <c r="X87" s="13">
        <v>0.26</v>
      </c>
      <c r="Y87" s="13">
        <v>0.22</v>
      </c>
      <c r="Z87" s="13">
        <v>267</v>
      </c>
      <c r="AA87" s="13">
        <v>0.23</v>
      </c>
      <c r="AB87" s="13">
        <v>0</v>
      </c>
      <c r="AC87" s="13">
        <v>0.42</v>
      </c>
      <c r="AD87" s="14">
        <v>0.23</v>
      </c>
      <c r="AE87" s="25">
        <f>Q87/$BQ$5</f>
        <v>0.31343283582089548</v>
      </c>
      <c r="AF87" s="26">
        <f>(R87-$BQ$6)/$BQ$8</f>
        <v>0.50329380764163378</v>
      </c>
      <c r="AG87" s="25">
        <f>(S87-$BQ$9)/$BQ$11</f>
        <v>0.59230769230769231</v>
      </c>
      <c r="AH87" s="26">
        <v>0.4272445820433437</v>
      </c>
      <c r="AI87" s="26">
        <f>SUM(AE87:AH87)</f>
        <v>1.8362789178135652</v>
      </c>
      <c r="AJ87" s="26">
        <f>10*(AI87-$BQ$15)/$BQ$17</f>
        <v>5.0575953236016957</v>
      </c>
      <c r="AK87" s="27">
        <f>$BQ$31+AJ87*$BQ$32</f>
        <v>80.230381294406783</v>
      </c>
      <c r="AL87" s="37">
        <f>SUM(AC87:AD87)</f>
        <v>0.65</v>
      </c>
      <c r="AM87" s="38">
        <f>10*AL87/$BT$5</f>
        <v>2.8888888888888888</v>
      </c>
      <c r="AN87" s="39">
        <f>$BT$6+AM87*$BT$7</f>
        <v>64.444444444444443</v>
      </c>
      <c r="AO87" s="49">
        <f>O87/$BW$5</f>
        <v>0.63636363636363635</v>
      </c>
      <c r="AP87" s="50">
        <f>X87/$BW$6</f>
        <v>0.83870967741935487</v>
      </c>
      <c r="AQ87" s="50">
        <f>AA87/$BW$7</f>
        <v>0.8214285714285714</v>
      </c>
      <c r="AR87" s="50">
        <f>N87/$BW$8</f>
        <v>0.810126582278481</v>
      </c>
      <c r="AS87" s="50">
        <f>AL87</f>
        <v>0.65</v>
      </c>
      <c r="AT87" s="50">
        <f>SUM(AO87:AQ87)</f>
        <v>2.2965018852115628</v>
      </c>
      <c r="AU87" s="50">
        <f>10*(AT87-$BW$9)/$BW$11</f>
        <v>6.0668181062662807</v>
      </c>
      <c r="AV87" s="51">
        <f>$BW$24+AU87*$BW$25</f>
        <v>86.233863371931989</v>
      </c>
      <c r="AW87" s="72">
        <v>43</v>
      </c>
      <c r="AX87" s="72">
        <v>88</v>
      </c>
      <c r="AY87" s="74">
        <f>AX87/AW87</f>
        <v>2.0465116279069768</v>
      </c>
      <c r="AZ87" s="74">
        <f>10*(AY87-$BT$14)/$BT$16</f>
        <v>5.0125707102451287</v>
      </c>
      <c r="BA87" s="72">
        <f>$BT$29+AZ87*$BT$30</f>
        <v>80.050282840980515</v>
      </c>
      <c r="BB87" s="63">
        <f>AK87*$BZ$5</f>
        <v>79.428077481462708</v>
      </c>
      <c r="BC87" s="60">
        <f>AN87*$BZ$5</f>
        <v>63.8</v>
      </c>
      <c r="BD87" s="60">
        <f>AV87*$BZ$5</f>
        <v>85.371524738212671</v>
      </c>
      <c r="BE87" s="65">
        <v>90</v>
      </c>
      <c r="BF87" s="65">
        <v>92</v>
      </c>
      <c r="BG87" s="60">
        <f>BA87*$BZ$5</f>
        <v>79.24978001257071</v>
      </c>
      <c r="BH87" s="60">
        <f>AVERAGE(BB87,BD87,BE87,BF87)</f>
        <v>86.699900554918841</v>
      </c>
      <c r="BI87" s="110">
        <f>10*(BH87-$BM$5)/$BM$7</f>
        <v>9.834058395123888</v>
      </c>
      <c r="BJ87" s="80">
        <f>$BM$21+BI87*$BM$22</f>
        <v>94.25326277805749</v>
      </c>
      <c r="BL87" s="68"/>
      <c r="BM87" s="68"/>
      <c r="BN87" s="68"/>
    </row>
    <row r="88" spans="1:66" x14ac:dyDescent="0.25">
      <c r="A88" s="3" t="s">
        <v>48</v>
      </c>
      <c r="B88" s="4" t="s">
        <v>238</v>
      </c>
      <c r="C88" s="4" t="s">
        <v>265</v>
      </c>
      <c r="D88" s="4" t="s">
        <v>30</v>
      </c>
      <c r="E88" s="4" t="s">
        <v>49</v>
      </c>
      <c r="F88" s="5" t="s">
        <v>38</v>
      </c>
      <c r="G88" s="12">
        <v>46</v>
      </c>
      <c r="H88" s="13">
        <v>0.54</v>
      </c>
      <c r="I88" s="13">
        <v>0.59</v>
      </c>
      <c r="J88" s="13">
        <v>107</v>
      </c>
      <c r="K88" s="13">
        <v>99</v>
      </c>
      <c r="L88" s="13">
        <v>218</v>
      </c>
      <c r="M88" s="13">
        <v>3.3</v>
      </c>
      <c r="N88" s="13">
        <v>0.61</v>
      </c>
      <c r="O88" s="13">
        <v>0.2</v>
      </c>
      <c r="P88" s="13">
        <v>0.2</v>
      </c>
      <c r="Q88" s="13">
        <v>0.24</v>
      </c>
      <c r="R88" s="13">
        <v>241</v>
      </c>
      <c r="S88" s="13">
        <v>166</v>
      </c>
      <c r="T88" s="13">
        <v>9.6999999999999993</v>
      </c>
      <c r="U88" s="13">
        <v>8.8000000000000007</v>
      </c>
      <c r="V88" s="13">
        <v>0.27</v>
      </c>
      <c r="W88" s="13">
        <v>515</v>
      </c>
      <c r="X88" s="13">
        <v>0.27</v>
      </c>
      <c r="Y88" s="13">
        <v>0.26</v>
      </c>
      <c r="Z88" s="13">
        <v>274</v>
      </c>
      <c r="AA88" s="13">
        <v>0.25</v>
      </c>
      <c r="AB88" s="13">
        <v>0</v>
      </c>
      <c r="AC88" s="13">
        <v>0.4</v>
      </c>
      <c r="AD88" s="14">
        <v>0.34</v>
      </c>
      <c r="AE88" s="25">
        <f>Q88/$BQ$5</f>
        <v>0.35820895522388058</v>
      </c>
      <c r="AF88" s="26">
        <f>(R88-$BQ$6)/$BQ$8</f>
        <v>0.8379446640316206</v>
      </c>
      <c r="AG88" s="25">
        <f>(S88-$BQ$9)/$BQ$11</f>
        <v>0.74615384615384617</v>
      </c>
      <c r="AH88" s="26">
        <v>0.70278637770897834</v>
      </c>
      <c r="AI88" s="26">
        <f>SUM(AE88:AH88)</f>
        <v>2.6450938431183255</v>
      </c>
      <c r="AJ88" s="26">
        <f>10*(AI88-$BQ$15)/$BQ$17</f>
        <v>8.1647164461933261</v>
      </c>
      <c r="AK88" s="27">
        <f>$BQ$31+AJ88*$BQ$32</f>
        <v>92.658865784773297</v>
      </c>
      <c r="AL88" s="37">
        <f>SUM(AC88:AD88)</f>
        <v>0.74</v>
      </c>
      <c r="AM88" s="38">
        <f>10*AL88/$BT$5</f>
        <v>3.2888888888888892</v>
      </c>
      <c r="AN88" s="39">
        <f>$BT$6+AM88*$BT$7</f>
        <v>66.444444444444443</v>
      </c>
      <c r="AO88" s="49">
        <f>O88/$BW$5</f>
        <v>0.60606060606060608</v>
      </c>
      <c r="AP88" s="50">
        <f>X88/$BW$6</f>
        <v>0.87096774193548399</v>
      </c>
      <c r="AQ88" s="50">
        <f>AA88/$BW$7</f>
        <v>0.89285714285714279</v>
      </c>
      <c r="AR88" s="50">
        <f>N88/$BW$8</f>
        <v>0.77215189873417711</v>
      </c>
      <c r="AS88" s="50">
        <f>AL88</f>
        <v>0.74</v>
      </c>
      <c r="AT88" s="50">
        <f>SUM(AO88:AQ88)</f>
        <v>2.3698854908532327</v>
      </c>
      <c r="AU88" s="50">
        <f>10*(AT88-$BW$9)/$BW$11</f>
        <v>7.2314255637431444</v>
      </c>
      <c r="AV88" s="51">
        <f>$BW$24+AU88*$BW$25</f>
        <v>90.309989473101012</v>
      </c>
      <c r="AW88" s="72">
        <v>46</v>
      </c>
      <c r="AX88" s="72">
        <v>130</v>
      </c>
      <c r="AY88" s="74">
        <f>AX88/AW88</f>
        <v>2.8260869565217392</v>
      </c>
      <c r="AZ88" s="74">
        <f>10*(AY88-$BT$14)/$BT$16</f>
        <v>9.7532314923619285</v>
      </c>
      <c r="BA88" s="72">
        <f>$BT$29+AZ88*$BT$30</f>
        <v>99.012925969447707</v>
      </c>
      <c r="BB88" s="63">
        <f>AK88*$BZ$5</f>
        <v>91.732277126925567</v>
      </c>
      <c r="BC88" s="60">
        <f>AN88*$BZ$5</f>
        <v>65.78</v>
      </c>
      <c r="BD88" s="60">
        <f>AV88*$BZ$5</f>
        <v>89.406889578369999</v>
      </c>
      <c r="BE88" s="65">
        <v>89</v>
      </c>
      <c r="BF88" s="65">
        <v>77</v>
      </c>
      <c r="BG88" s="60">
        <f>BA88*$BZ$5</f>
        <v>98.022796709753223</v>
      </c>
      <c r="BH88" s="60">
        <f>AVERAGE(BB88,BD88,BE88,BF88)</f>
        <v>86.784791676323891</v>
      </c>
      <c r="BI88" s="110">
        <f>10*(BH88-$BM$5)/$BM$7</f>
        <v>9.8759672806404541</v>
      </c>
      <c r="BJ88" s="80">
        <f>$BM$21+BI88*$BM$22-1</f>
        <v>93.441852762882036</v>
      </c>
      <c r="BL88" s="68"/>
      <c r="BM88" s="68"/>
      <c r="BN88" s="68"/>
    </row>
    <row r="89" spans="1:66" x14ac:dyDescent="0.25">
      <c r="A89" s="3" t="s">
        <v>195</v>
      </c>
      <c r="B89" s="4" t="s">
        <v>238</v>
      </c>
      <c r="C89" s="4" t="s">
        <v>265</v>
      </c>
      <c r="D89" s="4" t="s">
        <v>30</v>
      </c>
      <c r="E89" s="4" t="s">
        <v>116</v>
      </c>
      <c r="F89" s="5" t="s">
        <v>38</v>
      </c>
      <c r="G89" s="12">
        <v>42</v>
      </c>
      <c r="H89" s="13">
        <v>0.21</v>
      </c>
      <c r="I89" s="13">
        <v>0.55000000000000004</v>
      </c>
      <c r="J89" s="13">
        <v>66</v>
      </c>
      <c r="K89" s="13">
        <v>117</v>
      </c>
      <c r="L89" s="13">
        <v>160</v>
      </c>
      <c r="M89" s="13">
        <v>1.9</v>
      </c>
      <c r="N89" s="13">
        <v>0.6</v>
      </c>
      <c r="O89" s="13">
        <v>0.17</v>
      </c>
      <c r="P89" s="13">
        <v>0.19</v>
      </c>
      <c r="Q89" s="13">
        <v>0.12</v>
      </c>
      <c r="R89" s="13">
        <v>-88</v>
      </c>
      <c r="S89" s="13">
        <v>-19</v>
      </c>
      <c r="T89" s="13">
        <v>-1</v>
      </c>
      <c r="U89" s="13">
        <v>8.3000000000000007</v>
      </c>
      <c r="V89" s="13">
        <v>0.24</v>
      </c>
      <c r="W89" s="13">
        <v>453</v>
      </c>
      <c r="X89" s="13">
        <v>0.25</v>
      </c>
      <c r="Y89" s="13">
        <v>0.22</v>
      </c>
      <c r="Z89" s="13">
        <v>240</v>
      </c>
      <c r="AA89" s="13">
        <v>0.23</v>
      </c>
      <c r="AB89" s="13">
        <v>0</v>
      </c>
      <c r="AC89" s="13">
        <v>0.42</v>
      </c>
      <c r="AD89" s="14">
        <v>0.22</v>
      </c>
      <c r="AE89" s="25">
        <f>Q89/$BQ$5</f>
        <v>0.17910447761194029</v>
      </c>
      <c r="AF89" s="26">
        <f>(R89-$BQ$6)/$BQ$8</f>
        <v>0.40447957839262189</v>
      </c>
      <c r="AG89" s="25">
        <f>(S89-$BQ$9)/$BQ$11</f>
        <v>0.50897435897435894</v>
      </c>
      <c r="AH89" s="26">
        <v>0.37151702786377711</v>
      </c>
      <c r="AI89" s="26">
        <f>SUM(AE89:AH89)</f>
        <v>1.4640754428426983</v>
      </c>
      <c r="AJ89" s="26">
        <f>10*(AI89-$BQ$15)/$BQ$17</f>
        <v>3.6277487137011355</v>
      </c>
      <c r="AK89" s="27">
        <f>$BQ$31+AJ89*$BQ$32</f>
        <v>74.510994854804537</v>
      </c>
      <c r="AL89" s="37">
        <f>SUM(AC89:AD89)</f>
        <v>0.64</v>
      </c>
      <c r="AM89" s="38">
        <f>10*AL89/$BT$5</f>
        <v>2.8444444444444446</v>
      </c>
      <c r="AN89" s="39">
        <f>$BT$6+AM89*$BT$7</f>
        <v>64.222222222222229</v>
      </c>
      <c r="AO89" s="49">
        <f>O89/$BW$5</f>
        <v>0.51515151515151514</v>
      </c>
      <c r="AP89" s="50">
        <f>X89/$BW$6</f>
        <v>0.80645161290322587</v>
      </c>
      <c r="AQ89" s="50">
        <f>AA89/$BW$7</f>
        <v>0.8214285714285714</v>
      </c>
      <c r="AR89" s="50">
        <f>N89/$BW$8</f>
        <v>0.75949367088607589</v>
      </c>
      <c r="AS89" s="50">
        <f>AL89</f>
        <v>0.64</v>
      </c>
      <c r="AT89" s="50">
        <f>SUM(AO89:AQ89)</f>
        <v>2.1430316994833127</v>
      </c>
      <c r="AU89" s="50">
        <f>10*(AT89-$BW$9)/$BW$11</f>
        <v>3.6312261067095206</v>
      </c>
      <c r="AV89" s="51">
        <f>$BW$24+AU89*$BW$25</f>
        <v>77.709291373483325</v>
      </c>
      <c r="AW89" s="72">
        <v>43</v>
      </c>
      <c r="AX89" s="72">
        <v>99</v>
      </c>
      <c r="AY89" s="74">
        <f>AX89/AW89</f>
        <v>2.3023255813953489</v>
      </c>
      <c r="AZ89" s="74">
        <f>10*(AY89-$BT$14)/$BT$16</f>
        <v>6.5681961030798242</v>
      </c>
      <c r="BA89" s="72">
        <f>$BT$29+AZ89*$BT$30</f>
        <v>86.272784412319297</v>
      </c>
      <c r="BB89" s="63">
        <f>AK89*$BZ$5</f>
        <v>73.765884906256488</v>
      </c>
      <c r="BC89" s="60">
        <f>AN89*$BZ$5</f>
        <v>63.580000000000005</v>
      </c>
      <c r="BD89" s="60">
        <f>AV89*$BZ$5</f>
        <v>76.932198459748491</v>
      </c>
      <c r="BE89" s="65">
        <v>90</v>
      </c>
      <c r="BF89" s="65">
        <v>74</v>
      </c>
      <c r="BG89" s="60">
        <f>BA89*$BZ$5</f>
        <v>85.410056568196097</v>
      </c>
      <c r="BH89" s="60">
        <f>AVERAGE(BB89,BD89,BE89,BF89)</f>
        <v>78.674520841501248</v>
      </c>
      <c r="BI89" s="110">
        <f>10*(BH89-$BM$5)/$BM$7</f>
        <v>5.8721043760243985</v>
      </c>
      <c r="BJ89" s="80">
        <f>$BM$21+BI89*$BM$22</f>
        <v>76.424469692109795</v>
      </c>
      <c r="BL89" s="68"/>
      <c r="BM89" s="68"/>
      <c r="BN89" s="68"/>
    </row>
    <row r="90" spans="1:66" x14ac:dyDescent="0.25">
      <c r="A90" s="3" t="s">
        <v>226</v>
      </c>
      <c r="B90" s="4" t="s">
        <v>254</v>
      </c>
      <c r="C90" s="4" t="s">
        <v>251</v>
      </c>
      <c r="D90" s="4" t="s">
        <v>30</v>
      </c>
      <c r="E90" s="4" t="s">
        <v>134</v>
      </c>
      <c r="F90" s="5" t="s">
        <v>35</v>
      </c>
      <c r="G90" s="12">
        <v>18</v>
      </c>
      <c r="H90" s="13">
        <v>0.17</v>
      </c>
      <c r="I90" s="13">
        <v>0.5</v>
      </c>
      <c r="J90" s="13">
        <v>31</v>
      </c>
      <c r="K90" s="13">
        <v>68</v>
      </c>
      <c r="L90" s="13">
        <v>67</v>
      </c>
      <c r="M90" s="13">
        <v>1.4</v>
      </c>
      <c r="N90" s="13">
        <v>0.62</v>
      </c>
      <c r="O90" s="13">
        <v>0.2</v>
      </c>
      <c r="P90" s="13">
        <v>0.24</v>
      </c>
      <c r="Q90" s="13">
        <v>0.22</v>
      </c>
      <c r="R90" s="13">
        <v>-243</v>
      </c>
      <c r="S90" s="13">
        <v>-282</v>
      </c>
      <c r="T90" s="13">
        <v>-6.8</v>
      </c>
      <c r="U90" s="13">
        <v>5.2</v>
      </c>
      <c r="V90" s="13">
        <v>0.14000000000000001</v>
      </c>
      <c r="W90" s="13">
        <v>281</v>
      </c>
      <c r="X90" s="13">
        <v>0.17</v>
      </c>
      <c r="Y90" s="13"/>
      <c r="Z90" s="13">
        <v>175</v>
      </c>
      <c r="AA90" s="13">
        <v>0.18</v>
      </c>
      <c r="AB90" s="13"/>
      <c r="AC90" s="13">
        <v>0.46</v>
      </c>
      <c r="AD90" s="14">
        <v>0.32</v>
      </c>
      <c r="AE90" s="25">
        <f>Q90/$BQ$5</f>
        <v>0.32835820895522388</v>
      </c>
      <c r="AF90" s="26">
        <f>(R90-$BQ$6)/$BQ$8</f>
        <v>0.20026350461133069</v>
      </c>
      <c r="AG90" s="25">
        <f>(S90-$BQ$9)/$BQ$11</f>
        <v>0.1717948717948718</v>
      </c>
      <c r="AH90" s="26">
        <v>0.19195046439628485</v>
      </c>
      <c r="AI90" s="26">
        <f>SUM(AE90:AH90)</f>
        <v>0.89236704975771119</v>
      </c>
      <c r="AJ90" s="26">
        <f>10*(AI90-$BQ$18)/$BQ$20</f>
        <v>0</v>
      </c>
      <c r="AK90" s="27">
        <f>$BQ$31+AJ90*$BQ$32</f>
        <v>60</v>
      </c>
      <c r="AL90" s="37">
        <f>SUM(AC90:AD90)</f>
        <v>0.78</v>
      </c>
      <c r="AM90" s="38">
        <f>10*AL90/$BT$5</f>
        <v>3.4666666666666668</v>
      </c>
      <c r="AN90" s="39">
        <f>$BT$6+AM90*$BT$7</f>
        <v>67.333333333333343</v>
      </c>
      <c r="AO90" s="49">
        <f>O90/$BW$5</f>
        <v>0.60606060606060608</v>
      </c>
      <c r="AP90" s="50">
        <f>X90/$BW$6</f>
        <v>0.54838709677419362</v>
      </c>
      <c r="AQ90" s="50">
        <f>AA90/$BW$7</f>
        <v>0.64285714285714279</v>
      </c>
      <c r="AR90" s="50">
        <f>N90/$BW$8</f>
        <v>0.78481012658227844</v>
      </c>
      <c r="AS90" s="50">
        <f>AL90</f>
        <v>0.78</v>
      </c>
      <c r="AT90" s="50">
        <f>SUM(AO90:AQ90)</f>
        <v>1.7973048456919425</v>
      </c>
      <c r="AU90" s="50">
        <f>10*(AT90-$BW$12)/$BW$14</f>
        <v>3.5483998108150709</v>
      </c>
      <c r="AV90" s="51">
        <f>$BW$24+AU90*$BW$25</f>
        <v>77.419399337852752</v>
      </c>
      <c r="AW90" s="72">
        <v>18</v>
      </c>
      <c r="AX90" s="72">
        <v>22</v>
      </c>
      <c r="AY90" s="74">
        <f>AX90/AW90</f>
        <v>1.2222222222222223</v>
      </c>
      <c r="AZ90" s="74">
        <f>10*(AY90-$BT$17)/$BT$19</f>
        <v>4.0170940170940179</v>
      </c>
      <c r="BA90" s="72">
        <f>$BT$29+AZ90*$BT$30</f>
        <v>76.068376068376068</v>
      </c>
      <c r="BB90" s="64">
        <f>AK90*$BZ$6</f>
        <v>58.199999999999996</v>
      </c>
      <c r="BC90" s="60">
        <f>AN90*$BZ$6</f>
        <v>65.313333333333347</v>
      </c>
      <c r="BD90" s="60">
        <f>AV90*$BZ$6</f>
        <v>75.096817357717171</v>
      </c>
      <c r="BE90" s="65">
        <v>87</v>
      </c>
      <c r="BF90" s="65">
        <v>65</v>
      </c>
      <c r="BG90" s="60">
        <f>BA90*$BZ$6</f>
        <v>73.786324786324784</v>
      </c>
      <c r="BH90" s="60">
        <f>AVERAGE(BB90,BD90,BE90,BF90)</f>
        <v>71.324204339429286</v>
      </c>
      <c r="BI90" s="110">
        <f>10*(BH90-$BM$8)/$BM$10</f>
        <v>1.3285614529309735</v>
      </c>
      <c r="BJ90" s="80">
        <f>$BM$21+BI90*$BM$22</f>
        <v>55.978526538189378</v>
      </c>
      <c r="BL90" s="68"/>
      <c r="BM90" s="68"/>
      <c r="BN90" s="68"/>
    </row>
    <row r="91" spans="1:66" x14ac:dyDescent="0.25">
      <c r="A91" s="3" t="s">
        <v>212</v>
      </c>
      <c r="B91" s="4" t="s">
        <v>240</v>
      </c>
      <c r="C91" s="4" t="s">
        <v>251</v>
      </c>
      <c r="D91" s="4" t="s">
        <v>30</v>
      </c>
      <c r="E91" s="4" t="s">
        <v>53</v>
      </c>
      <c r="F91" s="5" t="s">
        <v>32</v>
      </c>
      <c r="G91" s="12">
        <v>18</v>
      </c>
      <c r="H91" s="13">
        <v>0.67</v>
      </c>
      <c r="I91" s="13">
        <v>0.5</v>
      </c>
      <c r="J91" s="13">
        <v>57</v>
      </c>
      <c r="K91" s="13">
        <v>31</v>
      </c>
      <c r="L91" s="13">
        <v>112</v>
      </c>
      <c r="M91" s="13">
        <v>5.5</v>
      </c>
      <c r="N91" s="13">
        <v>0.64</v>
      </c>
      <c r="O91" s="13">
        <v>0.21</v>
      </c>
      <c r="P91" s="13">
        <v>0.14000000000000001</v>
      </c>
      <c r="Q91" s="13">
        <v>0.22</v>
      </c>
      <c r="R91" s="13">
        <v>-135</v>
      </c>
      <c r="S91" s="13">
        <v>-209</v>
      </c>
      <c r="T91" s="13">
        <v>-5.4</v>
      </c>
      <c r="U91" s="13">
        <v>9.3000000000000007</v>
      </c>
      <c r="V91" s="13">
        <v>0.31</v>
      </c>
      <c r="W91" s="13">
        <v>458</v>
      </c>
      <c r="X91" s="13">
        <v>0.23</v>
      </c>
      <c r="Y91" s="13"/>
      <c r="Z91" s="13">
        <v>296</v>
      </c>
      <c r="AA91" s="13">
        <v>0.25</v>
      </c>
      <c r="AB91" s="13"/>
      <c r="AC91" s="13">
        <v>0.52</v>
      </c>
      <c r="AD91" s="14">
        <v>0.38</v>
      </c>
      <c r="AE91" s="25">
        <f>Q91/$BQ$5</f>
        <v>0.32835820895522388</v>
      </c>
      <c r="AF91" s="26">
        <f>(R91-$BQ$6)/$BQ$8</f>
        <v>0.34255599472990778</v>
      </c>
      <c r="AG91" s="25">
        <f>(S91-$BQ$9)/$BQ$11</f>
        <v>0.26538461538461539</v>
      </c>
      <c r="AH91" s="26">
        <v>0.23529411764705882</v>
      </c>
      <c r="AI91" s="26">
        <f>SUM(AE91:AH91)</f>
        <v>1.1715929367168059</v>
      </c>
      <c r="AJ91" s="26">
        <f>10*(AI91-$BQ$24)/$BQ$26</f>
        <v>2.8785707842550754</v>
      </c>
      <c r="AK91" s="27">
        <f>$BQ$31+AJ91*$BQ$32</f>
        <v>71.5142831370203</v>
      </c>
      <c r="AL91" s="37">
        <f>SUM(AC91:AD91)</f>
        <v>0.9</v>
      </c>
      <c r="AM91" s="38">
        <f>10*AL91/$BT$5</f>
        <v>4</v>
      </c>
      <c r="AN91" s="39">
        <f>$BT$6+AM91*$BT$7</f>
        <v>70</v>
      </c>
      <c r="AO91" s="49">
        <f>O91/$BW$5</f>
        <v>0.63636363636363635</v>
      </c>
      <c r="AP91" s="50">
        <f>X91/$BW$6</f>
        <v>0.74193548387096775</v>
      </c>
      <c r="AQ91" s="50">
        <f>AA91/$BW$7</f>
        <v>0.89285714285714279</v>
      </c>
      <c r="AR91" s="50">
        <f>N91/$BW$8</f>
        <v>0.810126582278481</v>
      </c>
      <c r="AS91" s="50">
        <f>AL91</f>
        <v>0.9</v>
      </c>
      <c r="AT91" s="50">
        <f>SUM(AO91:AQ91)</f>
        <v>2.271156263091747</v>
      </c>
      <c r="AU91" s="50">
        <f>10*(AT91-$BW$18)/$BW$20</f>
        <v>0</v>
      </c>
      <c r="AV91" s="51">
        <f>$BW$24+AU91*$BW$25</f>
        <v>65</v>
      </c>
      <c r="AW91" s="72">
        <v>18</v>
      </c>
      <c r="AX91" s="72">
        <v>13</v>
      </c>
      <c r="AY91" s="74">
        <f>AX91/AW91</f>
        <v>0.72222222222222221</v>
      </c>
      <c r="AZ91" s="74">
        <f>10*(AY91-$BT$23)/$BT$25</f>
        <v>2.3639191290824262</v>
      </c>
      <c r="BA91" s="72">
        <f>$BT$29+AZ91*$BT$30</f>
        <v>69.455676516329703</v>
      </c>
      <c r="BB91" s="64">
        <f>AK91*$BZ$6</f>
        <v>69.368854642909696</v>
      </c>
      <c r="BC91" s="60">
        <f>AN91*$BZ$6</f>
        <v>67.899999999999991</v>
      </c>
      <c r="BD91" s="60">
        <f>AV91*$BZ$6</f>
        <v>63.05</v>
      </c>
      <c r="BE91" s="65">
        <v>77</v>
      </c>
      <c r="BF91" s="65">
        <v>88</v>
      </c>
      <c r="BG91" s="60">
        <f>BA91*$BZ$6</f>
        <v>67.372006220839808</v>
      </c>
      <c r="BH91" s="60">
        <f>AVERAGE(BB91,BD91,BE91,BF91)</f>
        <v>74.354713660727427</v>
      </c>
      <c r="BI91" s="110">
        <f>10*(BH91-$BM$14)/$BM$16</f>
        <v>3.9686299974048631</v>
      </c>
      <c r="BJ91" s="80">
        <f>$BM$21+BI91*$BM$22</f>
        <v>67.858834988321888</v>
      </c>
      <c r="BL91" s="68"/>
      <c r="BM91" s="68"/>
      <c r="BN91" s="68"/>
    </row>
    <row r="92" spans="1:66" x14ac:dyDescent="0.25">
      <c r="A92" s="3" t="s">
        <v>146</v>
      </c>
      <c r="B92" s="4" t="s">
        <v>242</v>
      </c>
      <c r="C92" s="4" t="s">
        <v>251</v>
      </c>
      <c r="D92" s="4" t="s">
        <v>30</v>
      </c>
      <c r="E92" s="4" t="s">
        <v>147</v>
      </c>
      <c r="F92" s="5" t="s">
        <v>38</v>
      </c>
      <c r="G92" s="12">
        <v>18</v>
      </c>
      <c r="H92" s="13">
        <v>0.39</v>
      </c>
      <c r="I92" s="13">
        <v>0.56000000000000005</v>
      </c>
      <c r="J92" s="13">
        <v>31</v>
      </c>
      <c r="K92" s="13">
        <v>44</v>
      </c>
      <c r="L92" s="13">
        <v>97</v>
      </c>
      <c r="M92" s="13">
        <v>2.9</v>
      </c>
      <c r="N92" s="13">
        <v>0.62</v>
      </c>
      <c r="O92" s="13">
        <v>0.15</v>
      </c>
      <c r="P92" s="13">
        <v>0.2</v>
      </c>
      <c r="Q92" s="13">
        <v>0.11</v>
      </c>
      <c r="R92" s="13">
        <v>9</v>
      </c>
      <c r="S92" s="13">
        <v>118</v>
      </c>
      <c r="T92" s="13">
        <v>-0.2</v>
      </c>
      <c r="U92" s="13">
        <v>7.6</v>
      </c>
      <c r="V92" s="13">
        <v>0.25</v>
      </c>
      <c r="W92" s="13">
        <v>409</v>
      </c>
      <c r="X92" s="13">
        <v>0.23</v>
      </c>
      <c r="Y92" s="13"/>
      <c r="Z92" s="13">
        <v>230</v>
      </c>
      <c r="AA92" s="13">
        <v>0.22</v>
      </c>
      <c r="AB92" s="13"/>
      <c r="AC92" s="13">
        <v>0.39</v>
      </c>
      <c r="AD92" s="14">
        <v>0.15</v>
      </c>
      <c r="AE92" s="25">
        <f>Q92/$BQ$5</f>
        <v>0.16417910447761194</v>
      </c>
      <c r="AF92" s="26">
        <f>(R92-$BQ$6)/$BQ$8</f>
        <v>0.5322793148880105</v>
      </c>
      <c r="AG92" s="25">
        <f>(S92-$BQ$9)/$BQ$11</f>
        <v>0.68461538461538463</v>
      </c>
      <c r="AH92" s="26">
        <v>0.39628482972136231</v>
      </c>
      <c r="AI92" s="26">
        <f>SUM(AE92:AH92)</f>
        <v>1.7773586337023695</v>
      </c>
      <c r="AJ92" s="26">
        <f>10*(AI92-$BQ$15)/$BQ$17</f>
        <v>4.8312487842595644</v>
      </c>
      <c r="AK92" s="27">
        <f>$BQ$31+AJ92*$BQ$32</f>
        <v>79.324995137038258</v>
      </c>
      <c r="AL92" s="37">
        <f>SUM(AC92:AD92)</f>
        <v>0.54</v>
      </c>
      <c r="AM92" s="38">
        <f>10*AL92/$BT$5</f>
        <v>2.4000000000000004</v>
      </c>
      <c r="AN92" s="39">
        <f>$BT$6+AM92*$BT$7</f>
        <v>62</v>
      </c>
      <c r="AO92" s="49">
        <f>O92/$BW$5</f>
        <v>0.45454545454545453</v>
      </c>
      <c r="AP92" s="50">
        <f>X92/$BW$6</f>
        <v>0.74193548387096775</v>
      </c>
      <c r="AQ92" s="50">
        <f>AA92/$BW$7</f>
        <v>0.7857142857142857</v>
      </c>
      <c r="AR92" s="50">
        <f>N92/$BW$8</f>
        <v>0.78481012658227844</v>
      </c>
      <c r="AS92" s="50">
        <f>AL92</f>
        <v>0.54</v>
      </c>
      <c r="AT92" s="50">
        <f>SUM(AO92:AQ92)</f>
        <v>1.9821952241307081</v>
      </c>
      <c r="AU92" s="50">
        <f>10*(AT92-$BW$9)/$BW$11</f>
        <v>1.0787301235525559</v>
      </c>
      <c r="AV92" s="51">
        <f>$BW$24+AU92*$BW$25</f>
        <v>68.775555432433947</v>
      </c>
      <c r="AW92" s="72">
        <v>18</v>
      </c>
      <c r="AX92" s="72">
        <v>34</v>
      </c>
      <c r="AY92" s="74">
        <f>AX92/AW92</f>
        <v>1.8888888888888888</v>
      </c>
      <c r="AZ92" s="74">
        <f>10*(AY92-$BT$14)/$BT$16</f>
        <v>4.0540540540540535</v>
      </c>
      <c r="BA92" s="72">
        <f>$BT$29+AZ92*$BT$30</f>
        <v>76.21621621621621</v>
      </c>
      <c r="BB92" s="64">
        <f>AK92*$BZ$6</f>
        <v>76.945245282927104</v>
      </c>
      <c r="BC92" s="60">
        <f>AN92*$BZ$6</f>
        <v>60.14</v>
      </c>
      <c r="BD92" s="60">
        <f>AV92*$BZ$6</f>
        <v>66.712288769460926</v>
      </c>
      <c r="BE92" s="65">
        <v>87</v>
      </c>
      <c r="BF92" s="65">
        <v>59</v>
      </c>
      <c r="BG92" s="60">
        <f>BA92*$BZ$6</f>
        <v>73.929729729729729</v>
      </c>
      <c r="BH92" s="60">
        <f>AVERAGE(BB92,BD92,BE92,BF92)</f>
        <v>72.414383513097007</v>
      </c>
      <c r="BI92" s="110">
        <f>10*(BH92-$BM$5)/$BM$7</f>
        <v>2.7816118218940376</v>
      </c>
      <c r="BJ92" s="80">
        <f>$BM$21+BI92*$BM$22</f>
        <v>62.517253198523171</v>
      </c>
      <c r="BL92" s="68"/>
      <c r="BM92" s="68"/>
      <c r="BN92" s="68"/>
    </row>
    <row r="93" spans="1:66" x14ac:dyDescent="0.25">
      <c r="A93" s="3" t="s">
        <v>230</v>
      </c>
      <c r="B93" s="4" t="s">
        <v>40</v>
      </c>
      <c r="C93" s="4" t="s">
        <v>235</v>
      </c>
      <c r="D93" s="4" t="s">
        <v>41</v>
      </c>
      <c r="E93" s="4" t="s">
        <v>58</v>
      </c>
      <c r="F93" s="5" t="s">
        <v>38</v>
      </c>
      <c r="G93" s="12">
        <v>13</v>
      </c>
      <c r="H93" s="13">
        <v>0.38</v>
      </c>
      <c r="I93" s="13">
        <v>0.38</v>
      </c>
      <c r="J93" s="13">
        <v>31</v>
      </c>
      <c r="K93" s="13">
        <v>45</v>
      </c>
      <c r="L93" s="13">
        <v>52</v>
      </c>
      <c r="M93" s="13">
        <v>1.8</v>
      </c>
      <c r="N93" s="13">
        <v>0.51</v>
      </c>
      <c r="O93" s="13">
        <v>0.19</v>
      </c>
      <c r="P93" s="13">
        <v>0.22</v>
      </c>
      <c r="Q93" s="13">
        <v>0.08</v>
      </c>
      <c r="R93" s="13">
        <v>-314</v>
      </c>
      <c r="S93" s="13">
        <v>-385</v>
      </c>
      <c r="T93" s="13">
        <v>-4.8</v>
      </c>
      <c r="U93" s="13">
        <v>7.5</v>
      </c>
      <c r="V93" s="13">
        <v>0.25</v>
      </c>
      <c r="W93" s="13">
        <v>357</v>
      </c>
      <c r="X93" s="13">
        <v>0.2</v>
      </c>
      <c r="Y93" s="13"/>
      <c r="Z93" s="13">
        <v>235</v>
      </c>
      <c r="AA93" s="13">
        <v>0.22</v>
      </c>
      <c r="AB93" s="13"/>
      <c r="AC93" s="13">
        <v>0.49</v>
      </c>
      <c r="AD93" s="14">
        <v>0.16</v>
      </c>
      <c r="AE93" s="25">
        <f>Q93/$BQ$5</f>
        <v>0.11940298507462686</v>
      </c>
      <c r="AF93" s="26">
        <f>(R93-$BQ$6)/$BQ$8</f>
        <v>0.1067193675889328</v>
      </c>
      <c r="AG93" s="25">
        <f>(S93-$BQ$9)/$BQ$11</f>
        <v>3.9743589743589741E-2</v>
      </c>
      <c r="AH93" s="26">
        <v>0.25386996904024767</v>
      </c>
      <c r="AI93" s="26">
        <f>SUM(AE93:AH93)</f>
        <v>0.51973591144739717</v>
      </c>
      <c r="AJ93" s="26">
        <f>10*(AI93-$BQ$15)/$BQ$17</f>
        <v>0</v>
      </c>
      <c r="AK93" s="27">
        <f>$BQ$31+AJ93*$BQ$32</f>
        <v>60</v>
      </c>
      <c r="AL93" s="37">
        <f>SUM(AC93:AD93)</f>
        <v>0.65</v>
      </c>
      <c r="AM93" s="38">
        <f>10*AL93/$BT$5</f>
        <v>2.8888888888888888</v>
      </c>
      <c r="AN93" s="39">
        <f>$BT$6+AM93*$BT$7</f>
        <v>64.444444444444443</v>
      </c>
      <c r="AO93" s="49">
        <f>O93/$BW$5</f>
        <v>0.57575757575757569</v>
      </c>
      <c r="AP93" s="50">
        <f>X93/$BW$6</f>
        <v>0.64516129032258074</v>
      </c>
      <c r="AQ93" s="50">
        <f>AA93/$BW$7</f>
        <v>0.7857142857142857</v>
      </c>
      <c r="AR93" s="50">
        <f>N93/$BW$8</f>
        <v>0.64556962025316456</v>
      </c>
      <c r="AS93" s="50">
        <f>AL93</f>
        <v>0.65</v>
      </c>
      <c r="AT93" s="50">
        <f>SUM(AO93:AQ93)</f>
        <v>2.0066331517944422</v>
      </c>
      <c r="AU93" s="50">
        <f>10*(AT93-$BW$9)/$BW$11</f>
        <v>1.4665632445010846</v>
      </c>
      <c r="AV93" s="51">
        <f>$BW$24+AU93*$BW$25</f>
        <v>70.132971355753796</v>
      </c>
      <c r="AW93" s="72">
        <v>13</v>
      </c>
      <c r="AX93" s="72">
        <v>20</v>
      </c>
      <c r="AY93" s="74">
        <f>AX93/AW93</f>
        <v>1.5384615384615385</v>
      </c>
      <c r="AZ93" s="74">
        <f>10*(AY93-$BT$14)/$BT$16</f>
        <v>1.9230769230769231</v>
      </c>
      <c r="BA93" s="72">
        <f>$BT$29+AZ93*$BT$30</f>
        <v>67.692307692307693</v>
      </c>
      <c r="BB93" s="64">
        <f>AK93*$BZ$7</f>
        <v>54</v>
      </c>
      <c r="BC93" s="60">
        <f>AN93*$BZ$7</f>
        <v>58</v>
      </c>
      <c r="BD93" s="60">
        <f>AV93*$BZ$7</f>
        <v>63.119674220178418</v>
      </c>
      <c r="BE93" s="65">
        <v>85</v>
      </c>
      <c r="BF93" s="65">
        <v>65</v>
      </c>
      <c r="BG93" s="60">
        <f>BA93*$BZ$7</f>
        <v>60.923076923076927</v>
      </c>
      <c r="BH93" s="60">
        <f>AVERAGE(BB93,BD93,BE93,BF93)</f>
        <v>66.779918555044603</v>
      </c>
      <c r="BI93" s="110">
        <f>10*(BH93-$BM$5)/$BM$7</f>
        <v>0</v>
      </c>
      <c r="BJ93" s="80">
        <f>$BM$21+BI93*$BM$22</f>
        <v>50</v>
      </c>
      <c r="BL93" s="68"/>
      <c r="BM93" s="68"/>
      <c r="BN93" s="68"/>
    </row>
    <row r="94" spans="1:66" x14ac:dyDescent="0.25">
      <c r="A94" s="3" t="s">
        <v>156</v>
      </c>
      <c r="B94" s="4" t="s">
        <v>264</v>
      </c>
      <c r="C94" s="4" t="s">
        <v>251</v>
      </c>
      <c r="D94" s="4" t="s">
        <v>30</v>
      </c>
      <c r="E94" s="4" t="s">
        <v>34</v>
      </c>
      <c r="F94" s="5" t="s">
        <v>47</v>
      </c>
      <c r="G94" s="12">
        <v>18</v>
      </c>
      <c r="H94" s="13">
        <v>0.44</v>
      </c>
      <c r="I94" s="13">
        <v>0.39</v>
      </c>
      <c r="J94" s="13">
        <v>11</v>
      </c>
      <c r="K94" s="13">
        <v>65</v>
      </c>
      <c r="L94" s="13">
        <v>170</v>
      </c>
      <c r="M94" s="13">
        <v>2.8</v>
      </c>
      <c r="N94" s="13">
        <v>0.73</v>
      </c>
      <c r="O94" s="13">
        <v>0.04</v>
      </c>
      <c r="P94" s="13">
        <v>0.26</v>
      </c>
      <c r="Q94" s="13">
        <v>0.22</v>
      </c>
      <c r="R94" s="13">
        <v>60</v>
      </c>
      <c r="S94" s="13">
        <v>5</v>
      </c>
      <c r="T94" s="13">
        <v>-1</v>
      </c>
      <c r="U94" s="13">
        <v>1.1000000000000001</v>
      </c>
      <c r="V94" s="13">
        <v>0.02</v>
      </c>
      <c r="W94" s="13">
        <v>144</v>
      </c>
      <c r="X94" s="13">
        <v>0.08</v>
      </c>
      <c r="Y94" s="13"/>
      <c r="Z94" s="13">
        <v>101</v>
      </c>
      <c r="AA94" s="13">
        <v>0.09</v>
      </c>
      <c r="AB94" s="13"/>
      <c r="AC94" s="13">
        <v>1.42</v>
      </c>
      <c r="AD94" s="14">
        <v>0.32</v>
      </c>
      <c r="AE94" s="25">
        <f>Q94/$BQ$5</f>
        <v>0.32835820895522388</v>
      </c>
      <c r="AF94" s="26">
        <f>(R94-$BQ$6)/$BQ$8</f>
        <v>0.59947299077733862</v>
      </c>
      <c r="AG94" s="25">
        <f>(S94-$BQ$9)/$BQ$11</f>
        <v>0.53974358974358971</v>
      </c>
      <c r="AH94" s="26">
        <v>0.37151702786377711</v>
      </c>
      <c r="AI94" s="26">
        <f>SUM(AE94:AH94)</f>
        <v>1.8390918173399295</v>
      </c>
      <c r="AJ94" s="26">
        <f>10*(AI94-$BQ$27)/$BQ$29</f>
        <v>4.7517617381290114</v>
      </c>
      <c r="AK94" s="27">
        <f>$BQ$31+AJ94*$BQ$32</f>
        <v>79.007046952516049</v>
      </c>
      <c r="AL94" s="37">
        <f>SUM(AC94:AD94)</f>
        <v>1.74</v>
      </c>
      <c r="AM94" s="38">
        <f>10*AL94/$BT$5</f>
        <v>7.7333333333333325</v>
      </c>
      <c r="AN94" s="39">
        <f>$BT$6+AM94*$BT$7</f>
        <v>88.666666666666657</v>
      </c>
      <c r="AO94" s="49">
        <f>O94/$BW$5</f>
        <v>0.12121212121212122</v>
      </c>
      <c r="AP94" s="50">
        <f>X94/$BW$6</f>
        <v>0.25806451612903225</v>
      </c>
      <c r="AQ94" s="50">
        <f>AA94/$BW$7</f>
        <v>0.3214285714285714</v>
      </c>
      <c r="AR94" s="50">
        <f>N94/$BW$8</f>
        <v>0.92405063291139233</v>
      </c>
      <c r="AS94" s="50">
        <f>AL94</f>
        <v>1.74</v>
      </c>
      <c r="AT94" s="50">
        <f>SUM(AR94:AS94)</f>
        <v>2.6640506329113922</v>
      </c>
      <c r="AU94" s="50">
        <f>10*(AT94-$BW$21)/$BW$23</f>
        <v>4.2571599045346034</v>
      </c>
      <c r="AV94" s="51">
        <f>$BW$24+AU94*$BW$25</f>
        <v>79.900059665871112</v>
      </c>
      <c r="AW94" s="72">
        <v>18</v>
      </c>
      <c r="AX94" s="72">
        <v>13</v>
      </c>
      <c r="AY94" s="74">
        <f>AX94/AW94</f>
        <v>0.72222222222222221</v>
      </c>
      <c r="AZ94" s="74">
        <f>10*(AY94-$BT$26)/$BT$28</f>
        <v>3.0354505169867059</v>
      </c>
      <c r="BA94" s="72">
        <f>$BT$29+AZ94*$BT$30</f>
        <v>72.141802067946827</v>
      </c>
      <c r="BB94" s="64">
        <f>AK94*$BZ$6</f>
        <v>76.636835543940563</v>
      </c>
      <c r="BC94" s="60">
        <f>AN94*$BZ$6</f>
        <v>86.006666666666661</v>
      </c>
      <c r="BD94" s="60">
        <f>AV94*$BZ$6</f>
        <v>77.503057875894982</v>
      </c>
      <c r="BE94" s="65">
        <v>77</v>
      </c>
      <c r="BF94" s="65">
        <v>59</v>
      </c>
      <c r="BG94" s="60">
        <f>BA94*$BZ$6</f>
        <v>69.977548005908417</v>
      </c>
      <c r="BH94" s="60">
        <f>AVERAGE(BB94,BC94,BD94,BE94,BF94)</f>
        <v>75.22931201730043</v>
      </c>
      <c r="BI94" s="110">
        <f>10*(BH94-$BM$17)/$BM$19</f>
        <v>3.1836126983364994</v>
      </c>
      <c r="BJ94" s="80">
        <f>$BM$21+BI94*$BM$22</f>
        <v>64.326257142514251</v>
      </c>
      <c r="BL94" s="68"/>
      <c r="BM94" s="68"/>
      <c r="BN94" s="68"/>
    </row>
    <row r="95" spans="1:66" x14ac:dyDescent="0.25">
      <c r="A95" s="3" t="s">
        <v>85</v>
      </c>
      <c r="B95" s="4" t="s">
        <v>242</v>
      </c>
      <c r="C95" s="4" t="s">
        <v>251</v>
      </c>
      <c r="D95" s="4" t="s">
        <v>30</v>
      </c>
      <c r="E95" s="4" t="s">
        <v>31</v>
      </c>
      <c r="F95" s="5" t="s">
        <v>56</v>
      </c>
      <c r="G95" s="12">
        <v>18</v>
      </c>
      <c r="H95" s="13">
        <v>0.72</v>
      </c>
      <c r="I95" s="13">
        <v>0.39</v>
      </c>
      <c r="J95" s="13">
        <v>74</v>
      </c>
      <c r="K95" s="13">
        <v>35</v>
      </c>
      <c r="L95" s="13">
        <v>100</v>
      </c>
      <c r="M95" s="13">
        <v>5</v>
      </c>
      <c r="N95" s="13">
        <v>0.62</v>
      </c>
      <c r="O95" s="13">
        <v>0.27</v>
      </c>
      <c r="P95" s="13">
        <v>0.18</v>
      </c>
      <c r="Q95" s="13">
        <v>0.11</v>
      </c>
      <c r="R95" s="13">
        <v>213</v>
      </c>
      <c r="S95" s="13">
        <v>75</v>
      </c>
      <c r="T95" s="13">
        <v>7.1</v>
      </c>
      <c r="U95" s="13">
        <v>9.1999999999999993</v>
      </c>
      <c r="V95" s="13">
        <v>0.27</v>
      </c>
      <c r="W95" s="13">
        <v>509</v>
      </c>
      <c r="X95" s="13">
        <v>0.26</v>
      </c>
      <c r="Y95" s="13"/>
      <c r="Z95" s="13">
        <v>320</v>
      </c>
      <c r="AA95" s="13">
        <v>0.26</v>
      </c>
      <c r="AB95" s="13"/>
      <c r="AC95" s="13">
        <v>0.32</v>
      </c>
      <c r="AD95" s="14">
        <v>0.11</v>
      </c>
      <c r="AE95" s="25">
        <f>Q95/$BQ$5</f>
        <v>0.16417910447761194</v>
      </c>
      <c r="AF95" s="26">
        <f>(R95-$BQ$6)/$BQ$8</f>
        <v>0.80105401844532276</v>
      </c>
      <c r="AG95" s="25">
        <f>(S95-$BQ$9)/$BQ$11</f>
        <v>0.62948717948717947</v>
      </c>
      <c r="AH95" s="26">
        <v>0.62229102167182671</v>
      </c>
      <c r="AI95" s="26">
        <f>SUM(AE95:AH95)</f>
        <v>2.2170113240819411</v>
      </c>
      <c r="AJ95" s="26">
        <f>10*(AI95-$BQ$21)/$BQ$23</f>
        <v>8.2021477525956321</v>
      </c>
      <c r="AK95" s="27">
        <f>$BQ$31+AJ95*$BQ$32</f>
        <v>92.808591010382528</v>
      </c>
      <c r="AL95" s="37">
        <f>SUM(AC95:AD95)</f>
        <v>0.43</v>
      </c>
      <c r="AM95" s="38">
        <f>10*AL95/$BT$5</f>
        <v>1.911111111111111</v>
      </c>
      <c r="AN95" s="39">
        <f>$BT$6+AM95*$BT$7</f>
        <v>59.555555555555557</v>
      </c>
      <c r="AO95" s="49">
        <f>O95/$BW$5</f>
        <v>0.81818181818181823</v>
      </c>
      <c r="AP95" s="50">
        <f>X95/$BW$6</f>
        <v>0.83870967741935487</v>
      </c>
      <c r="AQ95" s="50">
        <f>AA95/$BW$7</f>
        <v>0.92857142857142849</v>
      </c>
      <c r="AR95" s="50">
        <f>N95/$BW$8</f>
        <v>0.78481012658227844</v>
      </c>
      <c r="AS95" s="50">
        <f>AL95</f>
        <v>0.43</v>
      </c>
      <c r="AT95" s="50">
        <f>SUM(AO95:AQ95)</f>
        <v>2.5854629241726017</v>
      </c>
      <c r="AU95" s="50">
        <f>10*(AT95-$BW$15)/$BW$17</f>
        <v>7.9262779110537025</v>
      </c>
      <c r="AV95" s="51">
        <f>$BW$24+AU95*$BW$25</f>
        <v>92.741972688687952</v>
      </c>
      <c r="AW95" s="72">
        <v>18</v>
      </c>
      <c r="AX95" s="72">
        <v>22</v>
      </c>
      <c r="AY95" s="74">
        <f>AX95/AW95</f>
        <v>1.2222222222222223</v>
      </c>
      <c r="AZ95" s="74">
        <f>10*(AY95-$BT$20)/$BT$22</f>
        <v>0</v>
      </c>
      <c r="BA95" s="72">
        <f>$BT$29+AZ95*$BT$30</f>
        <v>60</v>
      </c>
      <c r="BB95" s="64">
        <f>AK95*$BZ$6</f>
        <v>90.024333280071048</v>
      </c>
      <c r="BC95" s="60">
        <f>AN95*$BZ$6</f>
        <v>57.768888888888888</v>
      </c>
      <c r="BD95" s="60">
        <f>AV95*$BZ$6</f>
        <v>89.959713508027306</v>
      </c>
      <c r="BE95" s="65">
        <v>83</v>
      </c>
      <c r="BF95" s="65">
        <v>75</v>
      </c>
      <c r="BG95" s="60">
        <f>BA95*$BZ$6</f>
        <v>58.199999999999996</v>
      </c>
      <c r="BH95" s="60">
        <f>AVERAGE(BB95,BD95,BE95,BF95)</f>
        <v>84.496011697024585</v>
      </c>
      <c r="BI95" s="110">
        <f>10*(BH95-$BM$11)/$BM$13</f>
        <v>7.821822630308942</v>
      </c>
      <c r="BJ95" s="80">
        <f>$BM$21+BI95*$BM$22</f>
        <v>85.19820183639024</v>
      </c>
      <c r="BL95" s="68"/>
      <c r="BM95" s="68"/>
      <c r="BN95" s="68"/>
    </row>
    <row r="96" spans="1:66" x14ac:dyDescent="0.25">
      <c r="A96" s="3" t="s">
        <v>135</v>
      </c>
      <c r="B96" s="4" t="s">
        <v>238</v>
      </c>
      <c r="C96" s="4" t="s">
        <v>265</v>
      </c>
      <c r="D96" s="4" t="s">
        <v>30</v>
      </c>
      <c r="E96" s="4" t="s">
        <v>72</v>
      </c>
      <c r="F96" s="5" t="s">
        <v>56</v>
      </c>
      <c r="G96" s="12">
        <v>45</v>
      </c>
      <c r="H96" s="13">
        <v>0.42</v>
      </c>
      <c r="I96" s="13">
        <v>0.44</v>
      </c>
      <c r="J96" s="13">
        <v>125</v>
      </c>
      <c r="K96" s="13">
        <v>85</v>
      </c>
      <c r="L96" s="13">
        <v>201</v>
      </c>
      <c r="M96" s="13">
        <v>3.8</v>
      </c>
      <c r="N96" s="13">
        <v>0.71</v>
      </c>
      <c r="O96" s="13">
        <v>0.27</v>
      </c>
      <c r="P96" s="13">
        <v>0.18</v>
      </c>
      <c r="Q96" s="13">
        <v>0.27</v>
      </c>
      <c r="R96" s="13">
        <v>-45</v>
      </c>
      <c r="S96" s="13">
        <v>51</v>
      </c>
      <c r="T96" s="13">
        <v>0.9</v>
      </c>
      <c r="U96" s="13">
        <v>9.1</v>
      </c>
      <c r="V96" s="13">
        <v>0.27</v>
      </c>
      <c r="W96" s="13">
        <v>480</v>
      </c>
      <c r="X96" s="13">
        <v>0.27</v>
      </c>
      <c r="Y96" s="13">
        <v>0.28999999999999998</v>
      </c>
      <c r="Z96" s="13">
        <v>269</v>
      </c>
      <c r="AA96" s="13">
        <v>0.25</v>
      </c>
      <c r="AB96" s="13">
        <v>0</v>
      </c>
      <c r="AC96" s="13">
        <v>0.46</v>
      </c>
      <c r="AD96" s="14">
        <v>0.32</v>
      </c>
      <c r="AE96" s="25">
        <f>Q96/$BQ$5</f>
        <v>0.40298507462686567</v>
      </c>
      <c r="AF96" s="26">
        <f>(R96-$BQ$6)/$BQ$8</f>
        <v>0.46113306982872199</v>
      </c>
      <c r="AG96" s="25">
        <f>(S96-$BQ$9)/$BQ$11</f>
        <v>0.5987179487179487</v>
      </c>
      <c r="AH96" s="26">
        <v>0.43034055727554182</v>
      </c>
      <c r="AI96" s="26">
        <f>SUM(AE96:AH96)</f>
        <v>1.8931766504490781</v>
      </c>
      <c r="AJ96" s="26">
        <f>10*(AI96-$BQ$21)/$BQ$23</f>
        <v>6.4980352145699207</v>
      </c>
      <c r="AK96" s="27">
        <f>$BQ$31+AJ96*$BQ$32</f>
        <v>85.992140858279683</v>
      </c>
      <c r="AL96" s="37">
        <f>SUM(AC96:AD96)</f>
        <v>0.78</v>
      </c>
      <c r="AM96" s="38">
        <f>10*AL96/$BT$5</f>
        <v>3.4666666666666668</v>
      </c>
      <c r="AN96" s="39">
        <f>$BT$6+AM96*$BT$7</f>
        <v>67.333333333333343</v>
      </c>
      <c r="AO96" s="49">
        <f>O96/$BW$5</f>
        <v>0.81818181818181823</v>
      </c>
      <c r="AP96" s="50">
        <f>X96/$BW$6</f>
        <v>0.87096774193548399</v>
      </c>
      <c r="AQ96" s="50">
        <f>AA96/$BW$7</f>
        <v>0.89285714285714279</v>
      </c>
      <c r="AR96" s="50">
        <f>N96/$BW$8</f>
        <v>0.89873417721518978</v>
      </c>
      <c r="AS96" s="50">
        <f>AL96</f>
        <v>0.78</v>
      </c>
      <c r="AT96" s="50">
        <f>SUM(AO96:AQ96)</f>
        <v>2.5820067029744451</v>
      </c>
      <c r="AU96" s="50">
        <f>10*(AT96-$BW$15)/$BW$17</f>
        <v>7.8806052777265219</v>
      </c>
      <c r="AV96" s="51">
        <f>$BW$24+AU96*$BW$25</f>
        <v>92.582118472042822</v>
      </c>
      <c r="AW96" s="72">
        <v>45</v>
      </c>
      <c r="AX96" s="72">
        <v>124</v>
      </c>
      <c r="AY96" s="74">
        <f>AX96/AW96</f>
        <v>2.7555555555555555</v>
      </c>
      <c r="AZ96" s="74">
        <f>10*(AY96-$BT$20)/$BT$22</f>
        <v>10</v>
      </c>
      <c r="BA96" s="72">
        <f>$BT$29+AZ96*$BT$30</f>
        <v>100</v>
      </c>
      <c r="BB96" s="63">
        <f>AK96*$BZ$5</f>
        <v>85.13221944969689</v>
      </c>
      <c r="BC96" s="60">
        <f>AN96*$BZ$5</f>
        <v>66.660000000000011</v>
      </c>
      <c r="BD96" s="60">
        <f>AV96*$BZ$5</f>
        <v>91.656297287322388</v>
      </c>
      <c r="BE96" s="65">
        <v>83</v>
      </c>
      <c r="BF96" s="65">
        <v>66</v>
      </c>
      <c r="BG96" s="60">
        <f>BA96*$BZ$5</f>
        <v>99</v>
      </c>
      <c r="BH96" s="60">
        <f>AVERAGE(BB96,BD96,BE96,BF96)</f>
        <v>81.44712918425482</v>
      </c>
      <c r="BI96" s="110">
        <f>10*(BH96-$BM$11)/$BM$13</f>
        <v>6.3473501305080999</v>
      </c>
      <c r="BJ96" s="80">
        <f>$BM$21+BI96*$BM$22</f>
        <v>78.563075587286448</v>
      </c>
      <c r="BL96" s="68"/>
      <c r="BM96" s="68"/>
      <c r="BN96" s="68"/>
    </row>
    <row r="97" spans="1:66" x14ac:dyDescent="0.25">
      <c r="A97" s="3" t="s">
        <v>101</v>
      </c>
      <c r="B97" s="4" t="s">
        <v>238</v>
      </c>
      <c r="C97" s="4" t="s">
        <v>265</v>
      </c>
      <c r="D97" s="4" t="s">
        <v>30</v>
      </c>
      <c r="E97" s="4" t="s">
        <v>49</v>
      </c>
      <c r="F97" s="5" t="s">
        <v>47</v>
      </c>
      <c r="G97" s="12">
        <v>46</v>
      </c>
      <c r="H97" s="13">
        <v>0.54</v>
      </c>
      <c r="I97" s="13">
        <v>0.43</v>
      </c>
      <c r="J97" s="13">
        <v>25</v>
      </c>
      <c r="K97" s="13">
        <v>100</v>
      </c>
      <c r="L97" s="13">
        <v>347</v>
      </c>
      <c r="M97" s="13">
        <v>3.7</v>
      </c>
      <c r="N97" s="13">
        <v>0.7</v>
      </c>
      <c r="O97" s="13">
        <v>0.05</v>
      </c>
      <c r="P97" s="13">
        <v>0.2</v>
      </c>
      <c r="Q97" s="13">
        <v>0.26</v>
      </c>
      <c r="R97" s="13">
        <v>62</v>
      </c>
      <c r="S97" s="13">
        <v>45</v>
      </c>
      <c r="T97" s="13">
        <v>2.9</v>
      </c>
      <c r="U97" s="13">
        <v>1.4</v>
      </c>
      <c r="V97" s="13">
        <v>0.03</v>
      </c>
      <c r="W97" s="13">
        <v>126</v>
      </c>
      <c r="X97" s="13">
        <v>7.0000000000000007E-2</v>
      </c>
      <c r="Y97" s="13">
        <v>0.05</v>
      </c>
      <c r="Z97" s="13">
        <v>97</v>
      </c>
      <c r="AA97" s="13">
        <v>0.09</v>
      </c>
      <c r="AB97" s="13">
        <v>0</v>
      </c>
      <c r="AC97" s="13">
        <v>1.64</v>
      </c>
      <c r="AD97" s="14">
        <v>0.4</v>
      </c>
      <c r="AE97" s="25">
        <f>Q97/$BQ$5</f>
        <v>0.38805970149253732</v>
      </c>
      <c r="AF97" s="26">
        <f>(R97-$BQ$6)/$BQ$8</f>
        <v>0.60210803689064563</v>
      </c>
      <c r="AG97" s="25">
        <f>(S97-$BQ$9)/$BQ$11</f>
        <v>0.59102564102564104</v>
      </c>
      <c r="AH97" s="26">
        <v>0.49226006191950472</v>
      </c>
      <c r="AI97" s="26">
        <f>SUM(AE97:AH97)</f>
        <v>2.0734534413283288</v>
      </c>
      <c r="AJ97" s="26">
        <f>10*(AI97-$BQ$27)/$BQ$29</f>
        <v>5.9742758064562542</v>
      </c>
      <c r="AK97" s="27">
        <f>$BQ$31+AJ97*$BQ$32</f>
        <v>83.89710322582502</v>
      </c>
      <c r="AL97" s="37">
        <f>SUM(AC97:AD97)</f>
        <v>2.04</v>
      </c>
      <c r="AM97" s="38">
        <f>10*AL97/$BT$5</f>
        <v>9.0666666666666664</v>
      </c>
      <c r="AN97" s="39">
        <f>$BT$6+AM97*$BT$7</f>
        <v>95.333333333333329</v>
      </c>
      <c r="AO97" s="49">
        <f>O97/$BW$5</f>
        <v>0.15151515151515152</v>
      </c>
      <c r="AP97" s="50">
        <f>X97/$BW$6</f>
        <v>0.22580645161290325</v>
      </c>
      <c r="AQ97" s="50">
        <f>AA97/$BW$7</f>
        <v>0.3214285714285714</v>
      </c>
      <c r="AR97" s="50">
        <f>N97/$BW$8</f>
        <v>0.88607594936708856</v>
      </c>
      <c r="AS97" s="50">
        <f>AL97</f>
        <v>2.04</v>
      </c>
      <c r="AT97" s="50">
        <f>SUM(AR97:AS97)</f>
        <v>2.9260759493670885</v>
      </c>
      <c r="AU97" s="50">
        <f>10*(AT97-$BW$21)/$BW$23</f>
        <v>7.3448687350835291</v>
      </c>
      <c r="AV97" s="51">
        <f>$BW$24+AU97*$BW$25</f>
        <v>90.707040572792351</v>
      </c>
      <c r="AW97" s="72">
        <v>46</v>
      </c>
      <c r="AX97" s="72">
        <v>36</v>
      </c>
      <c r="AY97" s="74">
        <f>AX97/AW97</f>
        <v>0.78260869565217395</v>
      </c>
      <c r="AZ97" s="74">
        <f>10*(AY97-$BT$26)/$BT$28</f>
        <v>3.5893648449039883</v>
      </c>
      <c r="BA97" s="72">
        <f>$BT$29+AZ97*$BT$30</f>
        <v>74.35745937961596</v>
      </c>
      <c r="BB97" s="63">
        <f>AK97*$BZ$5</f>
        <v>83.058132193566763</v>
      </c>
      <c r="BC97" s="60">
        <f>AN97*$BZ$5</f>
        <v>94.38</v>
      </c>
      <c r="BD97" s="60">
        <f>AV97*$BZ$5</f>
        <v>89.79997016706443</v>
      </c>
      <c r="BE97" s="65">
        <v>81</v>
      </c>
      <c r="BF97" s="65">
        <v>78</v>
      </c>
      <c r="BG97" s="60">
        <f>BA97*$BZ$5</f>
        <v>73.613884785819806</v>
      </c>
      <c r="BH97" s="60">
        <f>AVERAGE(BB97,BC97,BD97,BE97,BF97)</f>
        <v>85.247620472126229</v>
      </c>
      <c r="BI97" s="110">
        <f>10*(BH97-$BM$17)/$BM$19</f>
        <v>7.4006432386659053</v>
      </c>
      <c r="BJ97" s="80">
        <f>$BM$21+BI97*$BM$22</f>
        <v>83.302894573996582</v>
      </c>
      <c r="BL97" s="68"/>
      <c r="BM97" s="68"/>
      <c r="BN97" s="68"/>
    </row>
    <row r="98" spans="1:66" x14ac:dyDescent="0.25">
      <c r="A98" s="3" t="s">
        <v>128</v>
      </c>
      <c r="B98" s="4" t="s">
        <v>238</v>
      </c>
      <c r="C98" s="4" t="s">
        <v>265</v>
      </c>
      <c r="D98" s="4" t="s">
        <v>30</v>
      </c>
      <c r="E98" s="4" t="s">
        <v>49</v>
      </c>
      <c r="F98" s="5" t="s">
        <v>32</v>
      </c>
      <c r="G98" s="12">
        <v>46</v>
      </c>
      <c r="H98" s="13">
        <v>0.54</v>
      </c>
      <c r="I98" s="13">
        <v>0.67</v>
      </c>
      <c r="J98" s="13">
        <v>167</v>
      </c>
      <c r="K98" s="13">
        <v>85</v>
      </c>
      <c r="L98" s="13">
        <v>227</v>
      </c>
      <c r="M98" s="13">
        <v>4.5999999999999996</v>
      </c>
      <c r="N98" s="13">
        <v>0.74</v>
      </c>
      <c r="O98" s="13">
        <v>0.32</v>
      </c>
      <c r="P98" s="13">
        <v>0.17</v>
      </c>
      <c r="Q98" s="13">
        <v>0.26</v>
      </c>
      <c r="R98" s="13">
        <v>16</v>
      </c>
      <c r="S98" s="13">
        <v>75</v>
      </c>
      <c r="T98" s="13">
        <v>-3.1</v>
      </c>
      <c r="U98" s="13">
        <v>9.1</v>
      </c>
      <c r="V98" s="13">
        <v>0.28999999999999998</v>
      </c>
      <c r="W98" s="13">
        <v>512</v>
      </c>
      <c r="X98" s="13">
        <v>0.28000000000000003</v>
      </c>
      <c r="Y98" s="13">
        <v>0.32</v>
      </c>
      <c r="Z98" s="13">
        <v>289</v>
      </c>
      <c r="AA98" s="13">
        <v>0.26</v>
      </c>
      <c r="AB98" s="13">
        <v>0</v>
      </c>
      <c r="AC98" s="13">
        <v>0.93</v>
      </c>
      <c r="AD98" s="14">
        <v>0.47</v>
      </c>
      <c r="AE98" s="25">
        <f>Q98/$BQ$5</f>
        <v>0.38805970149253732</v>
      </c>
      <c r="AF98" s="26">
        <f>(R98-$BQ$6)/$BQ$8</f>
        <v>0.54150197628458496</v>
      </c>
      <c r="AG98" s="25">
        <f>(S98-$BQ$9)/$BQ$11</f>
        <v>0.62948717948717947</v>
      </c>
      <c r="AH98" s="26">
        <v>0.30650154798761614</v>
      </c>
      <c r="AI98" s="26">
        <f>SUM(AE98:AH98)</f>
        <v>1.8655504052519178</v>
      </c>
      <c r="AJ98" s="26">
        <f>10*(AI98-$BQ$24)/$BQ$26</f>
        <v>5.0310793295492173</v>
      </c>
      <c r="AK98" s="27">
        <f>$BQ$31+AJ98*$BQ$32</f>
        <v>80.124317318196873</v>
      </c>
      <c r="AL98" s="37">
        <f>SUM(AC98:AD98)</f>
        <v>1.4</v>
      </c>
      <c r="AM98" s="38">
        <f>10*AL98/$BT$5</f>
        <v>6.2222222222222223</v>
      </c>
      <c r="AN98" s="39">
        <f>$BT$6+AM98*$BT$7</f>
        <v>81.111111111111114</v>
      </c>
      <c r="AO98" s="49">
        <f>O98/$BW$5</f>
        <v>0.96969696969696972</v>
      </c>
      <c r="AP98" s="50">
        <f>X98/$BW$6</f>
        <v>0.90322580645161299</v>
      </c>
      <c r="AQ98" s="50">
        <f>AA98/$BW$7</f>
        <v>0.92857142857142849</v>
      </c>
      <c r="AR98" s="50">
        <f>N98/$BW$8</f>
        <v>0.93670886075949367</v>
      </c>
      <c r="AS98" s="50">
        <f>AL98</f>
        <v>1.4</v>
      </c>
      <c r="AT98" s="50">
        <f>SUM(AO98:AQ98)</f>
        <v>2.8014942047200111</v>
      </c>
      <c r="AU98" s="50">
        <f>10*(AT98-$BW$18)/$BW$20</f>
        <v>8.8063768115941983</v>
      </c>
      <c r="AV98" s="51">
        <f>$BW$24+AU98*$BW$25</f>
        <v>95.822318840579698</v>
      </c>
      <c r="AW98" s="72">
        <v>46</v>
      </c>
      <c r="AX98" s="72">
        <v>56</v>
      </c>
      <c r="AY98" s="74">
        <f>AX98/AW98</f>
        <v>1.2173913043478262</v>
      </c>
      <c r="AZ98" s="74">
        <f>10*(AY98-$BT$23)/$BT$25</f>
        <v>4.997633376157955</v>
      </c>
      <c r="BA98" s="72">
        <f>$BT$29+AZ98*$BT$30</f>
        <v>79.990533504631827</v>
      </c>
      <c r="BB98" s="63">
        <f>AK98*$BZ$5</f>
        <v>79.3230741450149</v>
      </c>
      <c r="BC98" s="60">
        <f>AN98*$BZ$5</f>
        <v>80.3</v>
      </c>
      <c r="BD98" s="60">
        <f>AV98*$BZ$5</f>
        <v>94.864095652173901</v>
      </c>
      <c r="BE98" s="65">
        <v>77</v>
      </c>
      <c r="BF98" s="65">
        <v>63</v>
      </c>
      <c r="BG98" s="60">
        <f>BA98*$BZ$5</f>
        <v>79.190628169585509</v>
      </c>
      <c r="BH98" s="60">
        <f>AVERAGE(BB98,BD98,BE98,BF98)</f>
        <v>78.5467924492972</v>
      </c>
      <c r="BI98" s="110">
        <f>10*(BH98-$BM$14)/$BM$16</f>
        <v>5.9303536689089524</v>
      </c>
      <c r="BJ98" s="80">
        <f>$BM$21+BI98*$BM$22</f>
        <v>76.686591510090281</v>
      </c>
      <c r="BL98" s="68"/>
      <c r="BM98" s="68"/>
      <c r="BN98" s="68"/>
    </row>
    <row r="99" spans="1:66" x14ac:dyDescent="0.25">
      <c r="A99" s="3" t="s">
        <v>185</v>
      </c>
      <c r="B99" s="4" t="s">
        <v>237</v>
      </c>
      <c r="C99" s="4" t="s">
        <v>235</v>
      </c>
      <c r="D99" s="4" t="s">
        <v>41</v>
      </c>
      <c r="E99" s="4" t="s">
        <v>105</v>
      </c>
      <c r="F99" s="5" t="s">
        <v>38</v>
      </c>
      <c r="G99" s="12">
        <v>26</v>
      </c>
      <c r="H99" s="13">
        <v>0.35</v>
      </c>
      <c r="I99" s="13">
        <v>0.54</v>
      </c>
      <c r="J99" s="13">
        <v>76</v>
      </c>
      <c r="K99" s="13">
        <v>92</v>
      </c>
      <c r="L99" s="13">
        <v>104</v>
      </c>
      <c r="M99" s="13">
        <v>2</v>
      </c>
      <c r="N99" s="13">
        <v>0.6</v>
      </c>
      <c r="O99" s="13">
        <v>0.25</v>
      </c>
      <c r="P99" s="13">
        <v>0.24</v>
      </c>
      <c r="Q99" s="13">
        <v>0.16</v>
      </c>
      <c r="R99" s="13">
        <v>-68</v>
      </c>
      <c r="S99" s="13">
        <v>-61</v>
      </c>
      <c r="T99" s="13">
        <v>-0.3</v>
      </c>
      <c r="U99" s="13">
        <v>7.7</v>
      </c>
      <c r="V99" s="13">
        <v>0.26</v>
      </c>
      <c r="W99" s="13">
        <v>425</v>
      </c>
      <c r="X99" s="13">
        <v>0.23</v>
      </c>
      <c r="Y99" s="13"/>
      <c r="Z99" s="13">
        <v>241</v>
      </c>
      <c r="AA99" s="13">
        <v>0.23</v>
      </c>
      <c r="AB99" s="13"/>
      <c r="AC99" s="13">
        <v>0.45</v>
      </c>
      <c r="AD99" s="14">
        <v>0.24</v>
      </c>
      <c r="AE99" s="25">
        <f>Q99/$BQ$5</f>
        <v>0.23880597014925373</v>
      </c>
      <c r="AF99" s="26">
        <f>(R99-$BQ$6)/$BQ$8</f>
        <v>0.43083003952569171</v>
      </c>
      <c r="AG99" s="25">
        <f>(S99-$BQ$9)/$BQ$11</f>
        <v>0.45512820512820512</v>
      </c>
      <c r="AH99" s="26">
        <v>0.39318885448916407</v>
      </c>
      <c r="AI99" s="26">
        <f>SUM(AE99:AH99)</f>
        <v>1.5179530692923144</v>
      </c>
      <c r="AJ99" s="26">
        <f>10*(AI99-$BQ$15)/$BQ$17</f>
        <v>3.8347235183681314</v>
      </c>
      <c r="AK99" s="27">
        <f>$BQ$31+AJ99*$BQ$32</f>
        <v>75.338894073472531</v>
      </c>
      <c r="AL99" s="37">
        <f>SUM(AC99:AD99)</f>
        <v>0.69</v>
      </c>
      <c r="AM99" s="38">
        <f>10*AL99/$BT$5</f>
        <v>3.0666666666666664</v>
      </c>
      <c r="AN99" s="39">
        <f>$BT$6+AM99*$BT$7</f>
        <v>65.333333333333329</v>
      </c>
      <c r="AO99" s="49">
        <f>O99/$BW$5</f>
        <v>0.75757575757575757</v>
      </c>
      <c r="AP99" s="50">
        <f>X99/$BW$6</f>
        <v>0.74193548387096775</v>
      </c>
      <c r="AQ99" s="50">
        <f>AA99/$BW$7</f>
        <v>0.8214285714285714</v>
      </c>
      <c r="AR99" s="50">
        <f>N99/$BW$8</f>
        <v>0.75949367088607589</v>
      </c>
      <c r="AS99" s="50">
        <f>AL99</f>
        <v>0.69</v>
      </c>
      <c r="AT99" s="50">
        <f>SUM(AO99:AQ99)</f>
        <v>2.3209398128752969</v>
      </c>
      <c r="AU99" s="50">
        <f>10*(AT99-$BW$9)/$BW$11</f>
        <v>6.4546512272148089</v>
      </c>
      <c r="AV99" s="51">
        <f>$BW$24+AU99*$BW$25</f>
        <v>87.591279295251837</v>
      </c>
      <c r="AW99" s="72">
        <v>26</v>
      </c>
      <c r="AX99" s="72">
        <v>48</v>
      </c>
      <c r="AY99" s="74">
        <f>AX99/AW99</f>
        <v>1.8461538461538463</v>
      </c>
      <c r="AZ99" s="74">
        <f>10*(AY99-$BT$14)/$BT$16</f>
        <v>3.7941787941787943</v>
      </c>
      <c r="BA99" s="72">
        <f>$BT$29+AZ99*$BT$30</f>
        <v>75.176715176715177</v>
      </c>
      <c r="BB99" s="64">
        <f>AK99*$BZ$7</f>
        <v>67.805004666125285</v>
      </c>
      <c r="BC99" s="60">
        <f>AN99*$BZ$7</f>
        <v>58.8</v>
      </c>
      <c r="BD99" s="60">
        <f>AV99*$BZ$7</f>
        <v>78.832151365726659</v>
      </c>
      <c r="BE99" s="65">
        <v>81</v>
      </c>
      <c r="BF99" s="65">
        <v>87</v>
      </c>
      <c r="BG99" s="60">
        <f>BA99*$BZ$7</f>
        <v>67.659043659043661</v>
      </c>
      <c r="BH99" s="60">
        <f>AVERAGE(BB99,BD99,BE99,BF99)</f>
        <v>78.659289007962983</v>
      </c>
      <c r="BI99" s="110">
        <f>10*(BH99-$BM$5)/$BM$7</f>
        <v>5.8645847537435625</v>
      </c>
      <c r="BJ99" s="80">
        <f>$BM$21+BI99*$BM$22</f>
        <v>76.390631391846028</v>
      </c>
      <c r="BL99" s="68"/>
      <c r="BM99" s="68"/>
      <c r="BN99" s="68"/>
    </row>
    <row r="100" spans="1:66" x14ac:dyDescent="0.25">
      <c r="A100" s="3" t="s">
        <v>100</v>
      </c>
      <c r="B100" s="4" t="s">
        <v>255</v>
      </c>
      <c r="C100" s="4" t="s">
        <v>251</v>
      </c>
      <c r="D100" s="4" t="s">
        <v>30</v>
      </c>
      <c r="E100" s="4" t="s">
        <v>34</v>
      </c>
      <c r="F100" s="5" t="s">
        <v>56</v>
      </c>
      <c r="G100" s="12">
        <v>18</v>
      </c>
      <c r="H100" s="13">
        <v>0.44</v>
      </c>
      <c r="I100" s="13">
        <v>0.56000000000000005</v>
      </c>
      <c r="J100" s="13">
        <v>71</v>
      </c>
      <c r="K100" s="13">
        <v>51</v>
      </c>
      <c r="L100" s="13">
        <v>85</v>
      </c>
      <c r="M100" s="13">
        <v>3.1</v>
      </c>
      <c r="N100" s="13">
        <v>0.63</v>
      </c>
      <c r="O100" s="13">
        <v>0.28999999999999998</v>
      </c>
      <c r="P100" s="13">
        <v>0.2</v>
      </c>
      <c r="Q100" s="13">
        <v>0.5</v>
      </c>
      <c r="R100" s="13">
        <v>-16</v>
      </c>
      <c r="S100" s="13">
        <v>-68</v>
      </c>
      <c r="T100" s="13">
        <v>-0.3</v>
      </c>
      <c r="U100" s="13">
        <v>8.6999999999999993</v>
      </c>
      <c r="V100" s="13">
        <v>0.27</v>
      </c>
      <c r="W100" s="13">
        <v>463</v>
      </c>
      <c r="X100" s="13">
        <v>0.24</v>
      </c>
      <c r="Y100" s="13"/>
      <c r="Z100" s="13">
        <v>290</v>
      </c>
      <c r="AA100" s="13">
        <v>0.26</v>
      </c>
      <c r="AB100" s="13"/>
      <c r="AC100" s="13">
        <v>0.34</v>
      </c>
      <c r="AD100" s="14">
        <v>0.2</v>
      </c>
      <c r="AE100" s="25">
        <f>Q100/$BQ$5</f>
        <v>0.74626865671641784</v>
      </c>
      <c r="AF100" s="26">
        <f>(R100-$BQ$6)/$BQ$8</f>
        <v>0.49934123847167328</v>
      </c>
      <c r="AG100" s="25">
        <f>(S100-$BQ$9)/$BQ$11</f>
        <v>0.44615384615384618</v>
      </c>
      <c r="AH100" s="26">
        <v>0.39318885448916407</v>
      </c>
      <c r="AI100" s="26">
        <f>SUM(AE100:AH100)</f>
        <v>2.0849525958311013</v>
      </c>
      <c r="AJ100" s="26">
        <f>10*(AI100-$BQ$21)/$BQ$23</f>
        <v>7.5072161937128374</v>
      </c>
      <c r="AK100" s="27">
        <f>$BQ$31+AJ100*$BQ$32</f>
        <v>90.028864774851343</v>
      </c>
      <c r="AL100" s="37">
        <f>SUM(AC100:AD100)</f>
        <v>0.54</v>
      </c>
      <c r="AM100" s="38">
        <f>10*AL100/$BT$5</f>
        <v>2.4000000000000004</v>
      </c>
      <c r="AN100" s="39">
        <f>$BT$6+AM100*$BT$7</f>
        <v>62</v>
      </c>
      <c r="AO100" s="49">
        <f>O100/$BW$5</f>
        <v>0.87878787878787867</v>
      </c>
      <c r="AP100" s="50">
        <f>X100/$BW$6</f>
        <v>0.77419354838709675</v>
      </c>
      <c r="AQ100" s="50">
        <f>AA100/$BW$7</f>
        <v>0.92857142857142849</v>
      </c>
      <c r="AR100" s="50">
        <f>N100/$BW$8</f>
        <v>0.79746835443037967</v>
      </c>
      <c r="AS100" s="50">
        <f>AL100</f>
        <v>0.54</v>
      </c>
      <c r="AT100" s="50">
        <f>SUM(AO100:AQ100)</f>
        <v>2.5815528557464038</v>
      </c>
      <c r="AU100" s="50">
        <f>10*(AT100-$BW$15)/$BW$17</f>
        <v>7.8746078612290056</v>
      </c>
      <c r="AV100" s="51">
        <f>$BW$24+AU100*$BW$25</f>
        <v>92.561127514301518</v>
      </c>
      <c r="AW100" s="72">
        <v>18</v>
      </c>
      <c r="AX100" s="72">
        <v>32</v>
      </c>
      <c r="AY100" s="74">
        <f>AX100/AW100</f>
        <v>1.7777777777777777</v>
      </c>
      <c r="AZ100" s="74">
        <f>10*(AY100-$BT$20)/$BT$22</f>
        <v>3.6231884057971002</v>
      </c>
      <c r="BA100" s="72">
        <f>$BT$29+AZ100*$BT$30</f>
        <v>74.492753623188406</v>
      </c>
      <c r="BB100" s="64">
        <f>AK100*$BZ$6</f>
        <v>87.327998831605797</v>
      </c>
      <c r="BC100" s="60">
        <f>AN100*$BZ$6</f>
        <v>60.14</v>
      </c>
      <c r="BD100" s="60">
        <f>AV100*$BZ$6</f>
        <v>89.784293688872467</v>
      </c>
      <c r="BE100" s="65">
        <v>75</v>
      </c>
      <c r="BF100" s="65">
        <v>55</v>
      </c>
      <c r="BG100" s="60">
        <f>BA100*$BZ$6</f>
        <v>72.257971014492753</v>
      </c>
      <c r="BH100" s="60">
        <f>AVERAGE(BB100,BD100,BE100,BF100)</f>
        <v>76.778073130119566</v>
      </c>
      <c r="BI100" s="110">
        <f>10*(BH100-$BM$11)/$BM$13</f>
        <v>4.0893442142365295</v>
      </c>
      <c r="BJ100" s="80">
        <f>$BM$21+BI100*$BM$22</f>
        <v>68.402048964064392</v>
      </c>
      <c r="BL100" s="68"/>
      <c r="BM100" s="68"/>
      <c r="BN100" s="68"/>
    </row>
    <row r="101" spans="1:66" x14ac:dyDescent="0.25">
      <c r="A101" s="3" t="s">
        <v>151</v>
      </c>
      <c r="B101" s="4" t="s">
        <v>238</v>
      </c>
      <c r="C101" s="4" t="s">
        <v>265</v>
      </c>
      <c r="D101" s="4" t="s">
        <v>30</v>
      </c>
      <c r="E101" s="4" t="s">
        <v>98</v>
      </c>
      <c r="F101" s="5" t="s">
        <v>47</v>
      </c>
      <c r="G101" s="12">
        <v>46</v>
      </c>
      <c r="H101" s="13">
        <v>0.59</v>
      </c>
      <c r="I101" s="13">
        <v>0.46</v>
      </c>
      <c r="J101" s="13">
        <v>18</v>
      </c>
      <c r="K101" s="13">
        <v>126</v>
      </c>
      <c r="L101" s="13">
        <v>371</v>
      </c>
      <c r="M101" s="13">
        <v>3.1</v>
      </c>
      <c r="N101" s="13">
        <v>0.64</v>
      </c>
      <c r="O101" s="13">
        <v>0.03</v>
      </c>
      <c r="P101" s="13">
        <v>0.26</v>
      </c>
      <c r="Q101" s="13">
        <v>0.3</v>
      </c>
      <c r="R101" s="13">
        <v>-63</v>
      </c>
      <c r="S101" s="13">
        <v>-20</v>
      </c>
      <c r="T101" s="13">
        <v>-0.4</v>
      </c>
      <c r="U101" s="13">
        <v>1</v>
      </c>
      <c r="V101" s="13">
        <v>0.02</v>
      </c>
      <c r="W101" s="13">
        <v>108</v>
      </c>
      <c r="X101" s="13">
        <v>0.06</v>
      </c>
      <c r="Y101" s="13">
        <v>0.06</v>
      </c>
      <c r="Z101" s="13">
        <v>92</v>
      </c>
      <c r="AA101" s="13">
        <v>0.08</v>
      </c>
      <c r="AB101" s="13">
        <v>0</v>
      </c>
      <c r="AC101" s="13">
        <v>1.69</v>
      </c>
      <c r="AD101" s="14">
        <v>0.34</v>
      </c>
      <c r="AE101" s="25">
        <f>Q101/$BQ$5</f>
        <v>0.44776119402985071</v>
      </c>
      <c r="AF101" s="26">
        <f>(R101-$BQ$6)/$BQ$8</f>
        <v>0.43741765480895917</v>
      </c>
      <c r="AG101" s="25">
        <f>(S101-$BQ$9)/$BQ$11</f>
        <v>0.50769230769230766</v>
      </c>
      <c r="AH101" s="26">
        <v>0.39009287925696595</v>
      </c>
      <c r="AI101" s="26">
        <f>SUM(AE101:AH101)</f>
        <v>1.7829640357880836</v>
      </c>
      <c r="AJ101" s="26">
        <f>10*(AI101-$BQ$27)/$BQ$29</f>
        <v>4.4589791511021932</v>
      </c>
      <c r="AK101" s="27">
        <f>$BQ$31+AJ101*$BQ$32</f>
        <v>77.835916604408766</v>
      </c>
      <c r="AL101" s="37">
        <f>SUM(AC101:AD101)</f>
        <v>2.0299999999999998</v>
      </c>
      <c r="AM101" s="38">
        <f>10*AL101/$BT$5</f>
        <v>9.0222222222222204</v>
      </c>
      <c r="AN101" s="39">
        <f>$BT$6+AM101*$BT$7</f>
        <v>95.1111111111111</v>
      </c>
      <c r="AO101" s="49">
        <f>O101/$BW$5</f>
        <v>9.0909090909090898E-2</v>
      </c>
      <c r="AP101" s="50">
        <f>X101/$BW$6</f>
        <v>0.19354838709677419</v>
      </c>
      <c r="AQ101" s="50">
        <f>AA101/$BW$7</f>
        <v>0.2857142857142857</v>
      </c>
      <c r="AR101" s="50">
        <f>N101/$BW$8</f>
        <v>0.810126582278481</v>
      </c>
      <c r="AS101" s="50">
        <f>AL101</f>
        <v>2.0299999999999998</v>
      </c>
      <c r="AT101" s="50">
        <f>SUM(AR101:AS101)</f>
        <v>2.8401265822784807</v>
      </c>
      <c r="AU101" s="50">
        <f>10*(AT101-$BW$21)/$BW$23</f>
        <v>6.3320405727923577</v>
      </c>
      <c r="AV101" s="51">
        <f>$BW$24+AU101*$BW$25</f>
        <v>87.162142004773244</v>
      </c>
      <c r="AW101" s="72">
        <v>46</v>
      </c>
      <c r="AX101" s="72">
        <v>18</v>
      </c>
      <c r="AY101" s="74">
        <f>AX101/AW101</f>
        <v>0.39130434782608697</v>
      </c>
      <c r="AZ101" s="74">
        <f>10*(AY101-$BT$26)/$BT$28</f>
        <v>0</v>
      </c>
      <c r="BA101" s="72">
        <f>$BT$29+AZ101*$BT$30</f>
        <v>60</v>
      </c>
      <c r="BB101" s="63">
        <f>AK101*$BZ$5</f>
        <v>77.057557438364682</v>
      </c>
      <c r="BC101" s="60">
        <f>AN101*$BZ$5</f>
        <v>94.159999999999982</v>
      </c>
      <c r="BD101" s="60">
        <f>AV101*$BZ$5</f>
        <v>86.290520584725513</v>
      </c>
      <c r="BE101" s="65">
        <v>87</v>
      </c>
      <c r="BF101" s="65">
        <v>83</v>
      </c>
      <c r="BG101" s="60">
        <f>BA101*$BZ$5</f>
        <v>59.4</v>
      </c>
      <c r="BH101" s="60">
        <f>AVERAGE(BB101,BC101,BD101,BE101,BF101)</f>
        <v>85.501615604618038</v>
      </c>
      <c r="BI101" s="110">
        <f>10*(BH101-$BM$17)/$BM$19</f>
        <v>7.5075580173077059</v>
      </c>
      <c r="BJ101" s="80">
        <f>$BM$21+BI101*$BM$22</f>
        <v>83.784011077884685</v>
      </c>
      <c r="BL101" s="68"/>
      <c r="BM101" s="68"/>
      <c r="BN101" s="68"/>
    </row>
    <row r="102" spans="1:66" x14ac:dyDescent="0.25">
      <c r="A102" s="3" t="s">
        <v>194</v>
      </c>
      <c r="B102" s="4" t="s">
        <v>250</v>
      </c>
      <c r="C102" s="4" t="s">
        <v>251</v>
      </c>
      <c r="D102" s="4" t="s">
        <v>30</v>
      </c>
      <c r="E102" s="4" t="s">
        <v>165</v>
      </c>
      <c r="F102" s="5" t="s">
        <v>47</v>
      </c>
      <c r="G102" s="12">
        <v>13</v>
      </c>
      <c r="H102" s="13">
        <v>0.38</v>
      </c>
      <c r="I102" s="13">
        <v>0.23</v>
      </c>
      <c r="J102" s="13">
        <v>5</v>
      </c>
      <c r="K102" s="13">
        <v>48</v>
      </c>
      <c r="L102" s="13">
        <v>73</v>
      </c>
      <c r="M102" s="13">
        <v>1.6</v>
      </c>
      <c r="N102" s="13">
        <v>0.56999999999999995</v>
      </c>
      <c r="O102" s="13">
        <v>0.04</v>
      </c>
      <c r="P102" s="13">
        <v>0.26</v>
      </c>
      <c r="Q102" s="13">
        <v>0.23</v>
      </c>
      <c r="R102" s="13">
        <v>-94</v>
      </c>
      <c r="S102" s="13">
        <v>-125</v>
      </c>
      <c r="T102" s="13">
        <v>0.9</v>
      </c>
      <c r="U102" s="13">
        <v>1.1000000000000001</v>
      </c>
      <c r="V102" s="13">
        <v>0.02</v>
      </c>
      <c r="W102" s="13">
        <v>117</v>
      </c>
      <c r="X102" s="13">
        <v>7.0000000000000007E-2</v>
      </c>
      <c r="Y102" s="13"/>
      <c r="Z102" s="13">
        <v>86</v>
      </c>
      <c r="AA102" s="13">
        <v>0.08</v>
      </c>
      <c r="AB102" s="13"/>
      <c r="AC102" s="13">
        <v>1.62</v>
      </c>
      <c r="AD102" s="14">
        <v>0.38</v>
      </c>
      <c r="AE102" s="25">
        <f>Q102/$BQ$5</f>
        <v>0.34328358208955223</v>
      </c>
      <c r="AF102" s="26">
        <f>(R102-$BQ$6)/$BQ$8</f>
        <v>0.39657444005270093</v>
      </c>
      <c r="AG102" s="25">
        <f>(S102-$BQ$9)/$BQ$11</f>
        <v>0.37307692307692308</v>
      </c>
      <c r="AH102" s="26">
        <v>0.43034055727554182</v>
      </c>
      <c r="AI102" s="26">
        <f>SUM(AE102:AH102)</f>
        <v>1.5432755024947182</v>
      </c>
      <c r="AJ102" s="26">
        <f>10*(AI102-$BQ$27)/$BQ$29</f>
        <v>3.2086780182581638</v>
      </c>
      <c r="AK102" s="27">
        <f>$BQ$31+AJ102*$BQ$32</f>
        <v>72.834712073032648</v>
      </c>
      <c r="AL102" s="37">
        <f>SUM(AC102:AD102)</f>
        <v>2</v>
      </c>
      <c r="AM102" s="38">
        <f>10*AL102/$BT$5</f>
        <v>8.8888888888888893</v>
      </c>
      <c r="AN102" s="39">
        <f>$BT$6+AM102*$BT$7</f>
        <v>94.444444444444443</v>
      </c>
      <c r="AO102" s="49">
        <f>O102/$BW$5</f>
        <v>0.12121212121212122</v>
      </c>
      <c r="AP102" s="50">
        <f>X102/$BW$6</f>
        <v>0.22580645161290325</v>
      </c>
      <c r="AQ102" s="50">
        <f>AA102/$BW$7</f>
        <v>0.2857142857142857</v>
      </c>
      <c r="AR102" s="50">
        <f>N102/$BW$8</f>
        <v>0.72151898734177211</v>
      </c>
      <c r="AS102" s="50">
        <f>AL102</f>
        <v>2</v>
      </c>
      <c r="AT102" s="50">
        <f>SUM(AR102:AS102)</f>
        <v>2.721518987341772</v>
      </c>
      <c r="AU102" s="50">
        <f>10*(AT102-$BW$21)/$BW$23</f>
        <v>4.9343675417661075</v>
      </c>
      <c r="AV102" s="51">
        <f>$BW$24+AU102*$BW$25</f>
        <v>82.270286396181376</v>
      </c>
      <c r="AW102" s="72">
        <v>13</v>
      </c>
      <c r="AX102" s="72">
        <v>13</v>
      </c>
      <c r="AY102" s="74">
        <f>AX102/AW102</f>
        <v>1</v>
      </c>
      <c r="AZ102" s="74">
        <f>10*(AY102-$BT$26)/$BT$28</f>
        <v>5.5834564254062045</v>
      </c>
      <c r="BA102" s="72">
        <f>$BT$29+AZ102*$BT$30</f>
        <v>82.333825701624818</v>
      </c>
      <c r="BB102" s="64">
        <f>AK102*$BZ$6</f>
        <v>70.649670710841662</v>
      </c>
      <c r="BC102" s="60">
        <f>AN102*$BZ$6</f>
        <v>91.6111111111111</v>
      </c>
      <c r="BD102" s="60">
        <f>AV102*$BZ$6</f>
        <v>79.802177804295937</v>
      </c>
      <c r="BE102" s="65">
        <v>78</v>
      </c>
      <c r="BF102" s="65">
        <v>53</v>
      </c>
      <c r="BG102" s="60">
        <f>BA102*$BZ$6</f>
        <v>79.863810930576065</v>
      </c>
      <c r="BH102" s="60">
        <f>AVERAGE(BB102,BC102,BD102,BE102,BF102)</f>
        <v>74.612591925249745</v>
      </c>
      <c r="BI102" s="110">
        <f>10*(BH102-$BM$17)/$BM$19</f>
        <v>2.9240152348785107</v>
      </c>
      <c r="BJ102" s="80">
        <f>$BM$21+BI102*$BM$22</f>
        <v>63.158068556953296</v>
      </c>
      <c r="BL102" s="68"/>
      <c r="BM102" s="68"/>
      <c r="BN102" s="68"/>
    </row>
    <row r="103" spans="1:66" x14ac:dyDescent="0.25">
      <c r="A103" s="3" t="s">
        <v>136</v>
      </c>
      <c r="B103" s="4" t="s">
        <v>241</v>
      </c>
      <c r="C103" s="4" t="s">
        <v>251</v>
      </c>
      <c r="D103" s="4" t="s">
        <v>30</v>
      </c>
      <c r="E103" s="4" t="s">
        <v>134</v>
      </c>
      <c r="F103" s="5" t="s">
        <v>47</v>
      </c>
      <c r="G103" s="12">
        <v>18</v>
      </c>
      <c r="H103" s="13">
        <v>0.17</v>
      </c>
      <c r="I103" s="13">
        <v>0.44</v>
      </c>
      <c r="J103" s="13">
        <v>8</v>
      </c>
      <c r="K103" s="13">
        <v>70</v>
      </c>
      <c r="L103" s="13">
        <v>110</v>
      </c>
      <c r="M103" s="13">
        <v>1.7</v>
      </c>
      <c r="N103" s="13">
        <v>0.74</v>
      </c>
      <c r="O103" s="13">
        <v>0.05</v>
      </c>
      <c r="P103" s="13">
        <v>0.25</v>
      </c>
      <c r="Q103" s="13">
        <v>0.17</v>
      </c>
      <c r="R103" s="13">
        <v>-9</v>
      </c>
      <c r="S103" s="13">
        <v>51</v>
      </c>
      <c r="T103" s="13">
        <v>3.5</v>
      </c>
      <c r="U103" s="13">
        <v>1.4</v>
      </c>
      <c r="V103" s="13">
        <v>0.04</v>
      </c>
      <c r="W103" s="13">
        <v>141</v>
      </c>
      <c r="X103" s="13">
        <v>0.09</v>
      </c>
      <c r="Y103" s="13"/>
      <c r="Z103" s="13">
        <v>91</v>
      </c>
      <c r="AA103" s="13">
        <v>0.09</v>
      </c>
      <c r="AB103" s="13"/>
      <c r="AC103" s="13">
        <v>1.64</v>
      </c>
      <c r="AD103" s="14">
        <v>0.42</v>
      </c>
      <c r="AE103" s="25">
        <f>Q103/$BQ$5</f>
        <v>0.2537313432835821</v>
      </c>
      <c r="AF103" s="26">
        <f>(R103-$BQ$6)/$BQ$8</f>
        <v>0.50856389986824768</v>
      </c>
      <c r="AG103" s="25">
        <f>(S103-$BQ$9)/$BQ$11</f>
        <v>0.5987179487179487</v>
      </c>
      <c r="AH103" s="26">
        <v>0.51083591331269351</v>
      </c>
      <c r="AI103" s="26">
        <f>SUM(AE103:AH103)</f>
        <v>1.8718491051824722</v>
      </c>
      <c r="AJ103" s="26">
        <f>10*(AI103-$BQ$27)/$BQ$29</f>
        <v>4.9226354696992258</v>
      </c>
      <c r="AK103" s="27">
        <f>$BQ$31+AJ103*$BQ$32</f>
        <v>79.690541878796907</v>
      </c>
      <c r="AL103" s="37">
        <f>SUM(AC103:AD103)</f>
        <v>2.06</v>
      </c>
      <c r="AM103" s="38">
        <f>10*AL103/$BT$5</f>
        <v>9.1555555555555568</v>
      </c>
      <c r="AN103" s="39">
        <f>$BT$6+AM103*$BT$7</f>
        <v>95.777777777777786</v>
      </c>
      <c r="AO103" s="49">
        <f>O103/$BW$5</f>
        <v>0.15151515151515152</v>
      </c>
      <c r="AP103" s="50">
        <f>X103/$BW$6</f>
        <v>0.29032258064516125</v>
      </c>
      <c r="AQ103" s="50">
        <f>AA103/$BW$7</f>
        <v>0.3214285714285714</v>
      </c>
      <c r="AR103" s="50">
        <f>N103/$BW$8</f>
        <v>0.93670886075949367</v>
      </c>
      <c r="AS103" s="50">
        <f>AL103</f>
        <v>2.06</v>
      </c>
      <c r="AT103" s="50">
        <f>SUM(AR103:AS103)</f>
        <v>2.9967088607594938</v>
      </c>
      <c r="AU103" s="50">
        <f>10*(AT103-$BW$21)/$BW$23</f>
        <v>8.1772076372315041</v>
      </c>
      <c r="AV103" s="51">
        <f>$BW$24+AU103*$BW$25</f>
        <v>93.620226730310264</v>
      </c>
      <c r="AW103" s="72">
        <v>18</v>
      </c>
      <c r="AX103" s="72">
        <v>17</v>
      </c>
      <c r="AY103" s="74">
        <f>AX103/AW103</f>
        <v>0.94444444444444442</v>
      </c>
      <c r="AZ103" s="74">
        <f>10*(AY103-$BT$26)/$BT$28</f>
        <v>5.0738552437223055</v>
      </c>
      <c r="BA103" s="72">
        <f>$BT$29+AZ103*$BT$30</f>
        <v>80.295420974889225</v>
      </c>
      <c r="BB103" s="64">
        <f>AK103*$BZ$6</f>
        <v>77.299825622432991</v>
      </c>
      <c r="BC103" s="60">
        <f>AN103*$BZ$6</f>
        <v>92.904444444444451</v>
      </c>
      <c r="BD103" s="60">
        <f>AV103*$BZ$6</f>
        <v>90.811619928400958</v>
      </c>
      <c r="BE103" s="65">
        <v>87</v>
      </c>
      <c r="BF103" s="65">
        <v>63</v>
      </c>
      <c r="BG103" s="60">
        <f>BA103*$BZ$6</f>
        <v>77.886558345642541</v>
      </c>
      <c r="BH103" s="60">
        <f>AVERAGE(BB103,BC103,BD103,BE103,BF103)</f>
        <v>82.203177999055669</v>
      </c>
      <c r="BI103" s="110">
        <f>10*(BH103-$BM$17)/$BM$19</f>
        <v>6.1191387865814564</v>
      </c>
      <c r="BJ103" s="80">
        <f>$BM$21+BI103*$BM$22</f>
        <v>77.536124539616551</v>
      </c>
      <c r="BL103" s="68"/>
      <c r="BM103" s="68"/>
      <c r="BN103" s="68"/>
    </row>
    <row r="104" spans="1:66" x14ac:dyDescent="0.25">
      <c r="A104" s="3" t="s">
        <v>170</v>
      </c>
      <c r="B104" s="4" t="s">
        <v>246</v>
      </c>
      <c r="C104" s="4" t="s">
        <v>235</v>
      </c>
      <c r="D104" s="4" t="s">
        <v>41</v>
      </c>
      <c r="E104" s="4" t="s">
        <v>80</v>
      </c>
      <c r="F104" s="5" t="s">
        <v>32</v>
      </c>
      <c r="G104" s="12">
        <v>27</v>
      </c>
      <c r="H104" s="13">
        <v>0.67</v>
      </c>
      <c r="I104" s="13">
        <v>0.48</v>
      </c>
      <c r="J104" s="13">
        <v>77</v>
      </c>
      <c r="K104" s="13">
        <v>46</v>
      </c>
      <c r="L104" s="13">
        <v>129</v>
      </c>
      <c r="M104" s="13">
        <v>4.5</v>
      </c>
      <c r="N104" s="13">
        <v>0.63</v>
      </c>
      <c r="O104" s="13">
        <v>0.24</v>
      </c>
      <c r="P104" s="13">
        <v>0.15</v>
      </c>
      <c r="Q104" s="13">
        <v>0.3</v>
      </c>
      <c r="R104" s="13">
        <v>-12</v>
      </c>
      <c r="S104" s="13">
        <v>9</v>
      </c>
      <c r="T104" s="13">
        <v>-4.5999999999999996</v>
      </c>
      <c r="U104" s="13">
        <v>8.1</v>
      </c>
      <c r="V104" s="13">
        <v>0.26</v>
      </c>
      <c r="W104" s="13">
        <v>431</v>
      </c>
      <c r="X104" s="13">
        <v>0.23</v>
      </c>
      <c r="Y104" s="13"/>
      <c r="Z104" s="13">
        <v>270</v>
      </c>
      <c r="AA104" s="13">
        <v>0.24</v>
      </c>
      <c r="AB104" s="13"/>
      <c r="AC104" s="13">
        <v>0.53</v>
      </c>
      <c r="AD104" s="14">
        <v>0.28999999999999998</v>
      </c>
      <c r="AE104" s="25">
        <f>Q104/$BQ$5</f>
        <v>0.44776119402985071</v>
      </c>
      <c r="AF104" s="26">
        <f>(R104-$BQ$6)/$BQ$8</f>
        <v>0.50461133069828723</v>
      </c>
      <c r="AG104" s="25">
        <f>(S104-$BQ$9)/$BQ$11</f>
        <v>0.54487179487179482</v>
      </c>
      <c r="AH104" s="26">
        <v>0.26006191950464402</v>
      </c>
      <c r="AI104" s="26">
        <f>SUM(AE104:AH104)</f>
        <v>1.7573062391045768</v>
      </c>
      <c r="AJ104" s="26">
        <f>10*(AI104-$BQ$24)/$BQ$26</f>
        <v>4.6953289368021984</v>
      </c>
      <c r="AK104" s="27">
        <f>$BQ$31+AJ104*$BQ$32</f>
        <v>78.781315747208794</v>
      </c>
      <c r="AL104" s="37">
        <f>SUM(AC104:AD104)</f>
        <v>0.82000000000000006</v>
      </c>
      <c r="AM104" s="38">
        <f>10*AL104/$BT$5</f>
        <v>3.6444444444444448</v>
      </c>
      <c r="AN104" s="39">
        <f>$BT$6+AM104*$BT$7</f>
        <v>68.222222222222229</v>
      </c>
      <c r="AO104" s="49">
        <f>O104/$BW$5</f>
        <v>0.72727272727272718</v>
      </c>
      <c r="AP104" s="50">
        <f>X104/$BW$6</f>
        <v>0.74193548387096775</v>
      </c>
      <c r="AQ104" s="50">
        <f>AA104/$BW$7</f>
        <v>0.85714285714285698</v>
      </c>
      <c r="AR104" s="50">
        <f>N104/$BW$8</f>
        <v>0.79746835443037967</v>
      </c>
      <c r="AS104" s="50">
        <f>AL104</f>
        <v>0.82000000000000006</v>
      </c>
      <c r="AT104" s="50">
        <f>SUM(AO104:AQ104)</f>
        <v>2.3263510682865522</v>
      </c>
      <c r="AU104" s="50">
        <f>10*(AT104-$BW$18)/$BW$20</f>
        <v>0.91652173913043533</v>
      </c>
      <c r="AV104" s="51">
        <f>$BW$24+AU104*$BW$25</f>
        <v>68.20782608695653</v>
      </c>
      <c r="AW104" s="72">
        <v>27</v>
      </c>
      <c r="AX104" s="72">
        <v>21</v>
      </c>
      <c r="AY104" s="74">
        <f>AX104/AW104</f>
        <v>0.77777777777777779</v>
      </c>
      <c r="AZ104" s="74">
        <f>10*(AY104-$BT$23)/$BT$25</f>
        <v>2.6594090202177294</v>
      </c>
      <c r="BA104" s="72">
        <f>$BT$29+AZ104*$BT$30</f>
        <v>70.637636080870919</v>
      </c>
      <c r="BB104" s="64">
        <f>AK104*$BZ$7</f>
        <v>70.903184172487911</v>
      </c>
      <c r="BC104" s="60">
        <f>AN104*$BZ$7</f>
        <v>61.400000000000006</v>
      </c>
      <c r="BD104" s="60">
        <f>AV104*$BZ$7</f>
        <v>61.387043478260878</v>
      </c>
      <c r="BE104" s="65">
        <v>85</v>
      </c>
      <c r="BF104" s="65">
        <v>75</v>
      </c>
      <c r="BG104" s="60">
        <f>BA104*$BZ$7</f>
        <v>63.573872472783826</v>
      </c>
      <c r="BH104" s="60">
        <f>AVERAGE(BB104,BD104,BE104,BF104)</f>
        <v>73.07255691268719</v>
      </c>
      <c r="BI104" s="110">
        <f>10*(BH104-$BM$14)/$BM$16</f>
        <v>3.3686323899964945</v>
      </c>
      <c r="BJ104" s="80">
        <f>$BM$21+BI104*$BM$22</f>
        <v>65.158845754984227</v>
      </c>
      <c r="BL104" s="68"/>
      <c r="BM104" s="68"/>
      <c r="BN104" s="68"/>
    </row>
    <row r="105" spans="1:66" x14ac:dyDescent="0.25">
      <c r="A105" s="3" t="s">
        <v>218</v>
      </c>
      <c r="B105" s="4" t="s">
        <v>242</v>
      </c>
      <c r="C105" s="4" t="s">
        <v>251</v>
      </c>
      <c r="D105" s="4" t="s">
        <v>30</v>
      </c>
      <c r="E105" s="4" t="s">
        <v>189</v>
      </c>
      <c r="F105" s="5" t="s">
        <v>56</v>
      </c>
      <c r="G105" s="12">
        <v>18</v>
      </c>
      <c r="H105" s="13">
        <v>0.39</v>
      </c>
      <c r="I105" s="13">
        <v>0.44</v>
      </c>
      <c r="J105" s="13">
        <v>65</v>
      </c>
      <c r="K105" s="13">
        <v>49</v>
      </c>
      <c r="L105" s="13">
        <v>81</v>
      </c>
      <c r="M105" s="13">
        <v>3</v>
      </c>
      <c r="N105" s="13">
        <v>0.68</v>
      </c>
      <c r="O105" s="13">
        <v>0.3</v>
      </c>
      <c r="P105" s="13">
        <v>0.18</v>
      </c>
      <c r="Q105" s="13">
        <v>0.06</v>
      </c>
      <c r="R105" s="13">
        <v>-237</v>
      </c>
      <c r="S105" s="13">
        <v>-115</v>
      </c>
      <c r="T105" s="13">
        <v>0.3</v>
      </c>
      <c r="U105" s="13">
        <v>8.1</v>
      </c>
      <c r="V105" s="13">
        <v>0.25</v>
      </c>
      <c r="W105" s="13">
        <v>476</v>
      </c>
      <c r="X105" s="13">
        <v>0.25</v>
      </c>
      <c r="Y105" s="13"/>
      <c r="Z105" s="13">
        <v>254</v>
      </c>
      <c r="AA105" s="13">
        <v>0.24</v>
      </c>
      <c r="AB105" s="13"/>
      <c r="AC105" s="13">
        <v>0.35</v>
      </c>
      <c r="AD105" s="14">
        <v>0.19</v>
      </c>
      <c r="AE105" s="25">
        <f>Q105/$BQ$5</f>
        <v>8.9552238805970144E-2</v>
      </c>
      <c r="AF105" s="26">
        <f>(R105-$BQ$6)/$BQ$8</f>
        <v>0.20816864295125165</v>
      </c>
      <c r="AG105" s="25">
        <f>(S105-$BQ$9)/$BQ$11</f>
        <v>0.38589743589743591</v>
      </c>
      <c r="AH105" s="26">
        <v>0.41176470588235298</v>
      </c>
      <c r="AI105" s="26">
        <f>SUM(AE105:AH105)</f>
        <v>1.0953830235370108</v>
      </c>
      <c r="AJ105" s="26">
        <f>10*(AI105-$BQ$21)/$BQ$23</f>
        <v>2.2998123771995673</v>
      </c>
      <c r="AK105" s="27">
        <f>$BQ$31+AJ105*$BQ$32</f>
        <v>69.199249508798275</v>
      </c>
      <c r="AL105" s="37">
        <f>SUM(AC105:AD105)</f>
        <v>0.54</v>
      </c>
      <c r="AM105" s="38">
        <f>10*AL105/$BT$5</f>
        <v>2.4000000000000004</v>
      </c>
      <c r="AN105" s="39">
        <f>$BT$6+AM105*$BT$7</f>
        <v>62</v>
      </c>
      <c r="AO105" s="49">
        <f>O105/$BW$5</f>
        <v>0.90909090909090906</v>
      </c>
      <c r="AP105" s="50">
        <f>X105/$BW$6</f>
        <v>0.80645161290322587</v>
      </c>
      <c r="AQ105" s="50">
        <f>AA105/$BW$7</f>
        <v>0.85714285714285698</v>
      </c>
      <c r="AR105" s="50">
        <f>N105/$BW$8</f>
        <v>0.86075949367088611</v>
      </c>
      <c r="AS105" s="50">
        <f>AL105</f>
        <v>0.54</v>
      </c>
      <c r="AT105" s="50">
        <f>SUM(AO105:AQ105)</f>
        <v>2.5726853791369919</v>
      </c>
      <c r="AU105" s="50">
        <f>10*(AT105-$BW$15)/$BW$17</f>
        <v>7.7574275696622985</v>
      </c>
      <c r="AV105" s="51">
        <f>$BW$24+AU105*$BW$25</f>
        <v>92.150996493818042</v>
      </c>
      <c r="AW105" s="72">
        <v>18</v>
      </c>
      <c r="AX105" s="72">
        <v>30</v>
      </c>
      <c r="AY105" s="74">
        <f>AX105/AW105</f>
        <v>1.6666666666666667</v>
      </c>
      <c r="AZ105" s="74">
        <f>10*(AY105-$BT$20)/$BT$22</f>
        <v>2.8985507246376816</v>
      </c>
      <c r="BA105" s="72">
        <f>$BT$29+AZ105*$BT$30</f>
        <v>71.594202898550719</v>
      </c>
      <c r="BB105" s="64">
        <f>AK105*$BZ$6</f>
        <v>67.123272023534327</v>
      </c>
      <c r="BC105" s="60">
        <f>AN105*$BZ$6</f>
        <v>60.14</v>
      </c>
      <c r="BD105" s="60">
        <f>AV105*$BZ$6</f>
        <v>89.386466599003498</v>
      </c>
      <c r="BE105" s="65">
        <v>78</v>
      </c>
      <c r="BF105" s="65">
        <v>82</v>
      </c>
      <c r="BG105" s="60">
        <f>BA105*$BZ$6</f>
        <v>69.446376811594192</v>
      </c>
      <c r="BH105" s="60">
        <f>AVERAGE(BB105,BD105,BE105,BF105)</f>
        <v>79.12743465563446</v>
      </c>
      <c r="BI105" s="110">
        <f>10*(BH105-$BM$11)/$BM$13</f>
        <v>5.2255208123681909</v>
      </c>
      <c r="BJ105" s="80">
        <f>$BM$21+BI105*$BM$22</f>
        <v>73.514843655656861</v>
      </c>
      <c r="BL105" s="68"/>
      <c r="BM105" s="68"/>
      <c r="BN105" s="68"/>
    </row>
    <row r="106" spans="1:66" x14ac:dyDescent="0.25">
      <c r="A106" s="3" t="s">
        <v>202</v>
      </c>
      <c r="B106" s="4" t="s">
        <v>238</v>
      </c>
      <c r="C106" s="4" t="s">
        <v>265</v>
      </c>
      <c r="D106" s="4" t="s">
        <v>30</v>
      </c>
      <c r="E106" s="4" t="s">
        <v>82</v>
      </c>
      <c r="F106" s="5" t="s">
        <v>35</v>
      </c>
      <c r="G106" s="12">
        <v>10</v>
      </c>
      <c r="H106" s="13">
        <v>0.7</v>
      </c>
      <c r="I106" s="13">
        <v>0.6</v>
      </c>
      <c r="J106" s="13">
        <v>44</v>
      </c>
      <c r="K106" s="13">
        <v>16</v>
      </c>
      <c r="L106" s="13">
        <v>50</v>
      </c>
      <c r="M106" s="13">
        <v>5.9</v>
      </c>
      <c r="N106" s="13">
        <v>0.68</v>
      </c>
      <c r="O106" s="13">
        <v>0.32</v>
      </c>
      <c r="P106" s="13">
        <v>0.15</v>
      </c>
      <c r="Q106" s="13">
        <v>0.6</v>
      </c>
      <c r="R106" s="13">
        <v>-229</v>
      </c>
      <c r="S106" s="13">
        <v>-282</v>
      </c>
      <c r="T106" s="13">
        <v>-9.8000000000000007</v>
      </c>
      <c r="U106" s="13">
        <v>5.6</v>
      </c>
      <c r="V106" s="13">
        <v>0.17</v>
      </c>
      <c r="W106" s="13">
        <v>310</v>
      </c>
      <c r="X106" s="13">
        <v>0.16</v>
      </c>
      <c r="Y106" s="13"/>
      <c r="Z106" s="13">
        <v>218</v>
      </c>
      <c r="AA106" s="13">
        <v>0.19</v>
      </c>
      <c r="AB106" s="13"/>
      <c r="AC106" s="13">
        <v>0.5</v>
      </c>
      <c r="AD106" s="14">
        <v>0.28000000000000003</v>
      </c>
      <c r="AE106" s="25">
        <f>Q106/$BQ$5</f>
        <v>0.89552238805970141</v>
      </c>
      <c r="AF106" s="26">
        <f>(R106-$BQ$6)/$BQ$8</f>
        <v>0.21870882740447958</v>
      </c>
      <c r="AG106" s="25">
        <f>(S106-$BQ$9)/$BQ$11</f>
        <v>0.1717948717948718</v>
      </c>
      <c r="AH106" s="26">
        <v>9.9071207430340549E-2</v>
      </c>
      <c r="AI106" s="26">
        <f>SUM(AE106:AH106)</f>
        <v>1.3850972946893934</v>
      </c>
      <c r="AJ106" s="26">
        <f>10*(AI106-$BQ$18)/$BQ$20</f>
        <v>2.176870188289513</v>
      </c>
      <c r="AK106" s="27">
        <f>$BQ$31+AJ106*$BQ$32</f>
        <v>68.707480753158052</v>
      </c>
      <c r="AL106" s="37">
        <f>SUM(AC106:AD106)</f>
        <v>0.78</v>
      </c>
      <c r="AM106" s="38">
        <f>10*AL106/$BT$5</f>
        <v>3.4666666666666668</v>
      </c>
      <c r="AN106" s="39">
        <f>$BT$6+AM106*$BT$7</f>
        <v>67.333333333333343</v>
      </c>
      <c r="AO106" s="49">
        <f>O106/$BW$5</f>
        <v>0.96969696969696972</v>
      </c>
      <c r="AP106" s="50">
        <f>X106/$BW$6</f>
        <v>0.5161290322580645</v>
      </c>
      <c r="AQ106" s="50">
        <f>AA106/$BW$7</f>
        <v>0.67857142857142849</v>
      </c>
      <c r="AR106" s="50">
        <f>N106/$BW$8</f>
        <v>0.86075949367088611</v>
      </c>
      <c r="AS106" s="50">
        <f>AL106</f>
        <v>0.78</v>
      </c>
      <c r="AT106" s="50">
        <f>SUM(AO106:AQ106)</f>
        <v>2.1643974305264626</v>
      </c>
      <c r="AU106" s="50">
        <f>10*(AT106-$BW$12)/$BW$14</f>
        <v>7.6927321456723936</v>
      </c>
      <c r="AV106" s="51">
        <f>$BW$24+AU106*$BW$25</f>
        <v>91.924562509853374</v>
      </c>
      <c r="AW106" s="72">
        <v>10</v>
      </c>
      <c r="AX106" s="72">
        <v>7</v>
      </c>
      <c r="AY106" s="74">
        <f>AX106/AW106</f>
        <v>0.7</v>
      </c>
      <c r="AZ106" s="74">
        <f>10*(AY106-$BT$17)/$BT$19</f>
        <v>0</v>
      </c>
      <c r="BA106" s="72">
        <f>$BT$29+AZ106*$BT$30</f>
        <v>60</v>
      </c>
      <c r="BB106" s="63">
        <f>AK106*$BZ$5</f>
        <v>68.020405945626464</v>
      </c>
      <c r="BC106" s="60">
        <f>AN106*$BZ$5</f>
        <v>66.660000000000011</v>
      </c>
      <c r="BD106" s="60">
        <f>AV106*$BZ$5</f>
        <v>91.005316884754833</v>
      </c>
      <c r="BE106" s="65">
        <v>76</v>
      </c>
      <c r="BF106" s="65">
        <v>68</v>
      </c>
      <c r="BG106" s="60">
        <f>BA106*$BZ$5</f>
        <v>59.4</v>
      </c>
      <c r="BH106" s="60">
        <f>AVERAGE(BB106,BD106,BE106,BF106)</f>
        <v>75.756430707595328</v>
      </c>
      <c r="BI106" s="110">
        <f>10*(BH106-$BM$8)/$BM$10</f>
        <v>3.7002383172869306</v>
      </c>
      <c r="BJ106" s="80">
        <f>$BM$21+BI106*$BM$22</f>
        <v>66.651072427791192</v>
      </c>
      <c r="BL106" s="68"/>
      <c r="BM106" s="68"/>
      <c r="BN106" s="68"/>
    </row>
    <row r="107" spans="1:66" x14ac:dyDescent="0.25">
      <c r="A107" s="3" t="s">
        <v>152</v>
      </c>
      <c r="B107" s="4" t="s">
        <v>254</v>
      </c>
      <c r="C107" s="4" t="s">
        <v>251</v>
      </c>
      <c r="D107" s="4" t="s">
        <v>30</v>
      </c>
      <c r="E107" s="4" t="s">
        <v>147</v>
      </c>
      <c r="F107" s="5" t="s">
        <v>35</v>
      </c>
      <c r="G107" s="12">
        <v>11</v>
      </c>
      <c r="H107" s="13">
        <v>0.45</v>
      </c>
      <c r="I107" s="13">
        <v>0.45</v>
      </c>
      <c r="J107" s="13">
        <v>34</v>
      </c>
      <c r="K107" s="13">
        <v>35</v>
      </c>
      <c r="L107" s="13">
        <v>76</v>
      </c>
      <c r="M107" s="13">
        <v>3.1</v>
      </c>
      <c r="N107" s="13">
        <v>0.75</v>
      </c>
      <c r="O107" s="13">
        <v>0.23</v>
      </c>
      <c r="P107" s="13">
        <v>0.26</v>
      </c>
      <c r="Q107" s="13">
        <v>0.27</v>
      </c>
      <c r="R107" s="13">
        <v>32</v>
      </c>
      <c r="S107" s="13">
        <v>-71</v>
      </c>
      <c r="T107" s="13">
        <v>0.6</v>
      </c>
      <c r="U107" s="13">
        <v>5.3</v>
      </c>
      <c r="V107" s="13">
        <v>0.15</v>
      </c>
      <c r="W107" s="13">
        <v>313</v>
      </c>
      <c r="X107" s="13">
        <v>0.16</v>
      </c>
      <c r="Y107" s="13"/>
      <c r="Z107" s="13">
        <v>208</v>
      </c>
      <c r="AA107" s="13">
        <v>0.18</v>
      </c>
      <c r="AB107" s="13"/>
      <c r="AC107" s="13">
        <v>0.4</v>
      </c>
      <c r="AD107" s="14">
        <v>0.33</v>
      </c>
      <c r="AE107" s="25">
        <f>Q107/$BQ$5</f>
        <v>0.40298507462686567</v>
      </c>
      <c r="AF107" s="26">
        <f>(R107-$BQ$6)/$BQ$8</f>
        <v>0.56258234519104089</v>
      </c>
      <c r="AG107" s="25">
        <f>(S107-$BQ$9)/$BQ$11</f>
        <v>0.44230769230769229</v>
      </c>
      <c r="AH107" s="26">
        <v>0.4210526315789474</v>
      </c>
      <c r="AI107" s="26">
        <f>SUM(AE107:AH107)</f>
        <v>1.8289277437045461</v>
      </c>
      <c r="AJ107" s="26">
        <f>10*(AI107-$BQ$18)/$BQ$20</f>
        <v>4.1377022724864041</v>
      </c>
      <c r="AK107" s="27">
        <f>$BQ$31+AJ107*$BQ$32</f>
        <v>76.550809089945616</v>
      </c>
      <c r="AL107" s="37">
        <f>SUM(AC107:AD107)</f>
        <v>0.73</v>
      </c>
      <c r="AM107" s="38">
        <f>10*AL107/$BT$5</f>
        <v>3.2444444444444445</v>
      </c>
      <c r="AN107" s="39">
        <f>$BT$6+AM107*$BT$7</f>
        <v>66.222222222222229</v>
      </c>
      <c r="AO107" s="49">
        <f>O107/$BW$5</f>
        <v>0.69696969696969702</v>
      </c>
      <c r="AP107" s="50">
        <f>X107/$BW$6</f>
        <v>0.5161290322580645</v>
      </c>
      <c r="AQ107" s="50">
        <f>AA107/$BW$7</f>
        <v>0.64285714285714279</v>
      </c>
      <c r="AR107" s="50">
        <f>N107/$BW$8</f>
        <v>0.94936708860759489</v>
      </c>
      <c r="AS107" s="50">
        <f>AL107</f>
        <v>0.73</v>
      </c>
      <c r="AT107" s="50">
        <f>SUM(AO107:AQ107)</f>
        <v>1.8559558720849043</v>
      </c>
      <c r="AU107" s="50">
        <f>10*(AT107-$BW$12)/$BW$14</f>
        <v>4.2105470597509056</v>
      </c>
      <c r="AV107" s="51">
        <f>$BW$24+AU107*$BW$25</f>
        <v>79.736914709128172</v>
      </c>
      <c r="AW107" s="72">
        <v>11</v>
      </c>
      <c r="AX107" s="72">
        <v>22</v>
      </c>
      <c r="AY107" s="74">
        <f>AX107/AW107</f>
        <v>2</v>
      </c>
      <c r="AZ107" s="74">
        <f>10*(AY107-$BT$17)/$BT$19</f>
        <v>10</v>
      </c>
      <c r="BA107" s="72">
        <f>$BT$29+AZ107*$BT$30</f>
        <v>100</v>
      </c>
      <c r="BB107" s="64">
        <f>AK107*$BZ$6</f>
        <v>74.254284817247239</v>
      </c>
      <c r="BC107" s="60">
        <f>AN107*$BZ$6</f>
        <v>64.235555555555564</v>
      </c>
      <c r="BD107" s="60">
        <f>AV107*$BZ$6</f>
        <v>77.344807267854321</v>
      </c>
      <c r="BE107" s="65">
        <v>75</v>
      </c>
      <c r="BF107" s="65">
        <v>53</v>
      </c>
      <c r="BG107" s="60">
        <f>BA107*$BZ$6</f>
        <v>97</v>
      </c>
      <c r="BH107" s="60">
        <f>AVERAGE(BB107,BD107,BE107,BF107)</f>
        <v>69.899773021275394</v>
      </c>
      <c r="BI107" s="110">
        <f>10*(BH107-$BM$8)/$BM$10</f>
        <v>0.56635065377282712</v>
      </c>
      <c r="BJ107" s="80">
        <f>$BM$21+BI107*$BM$22</f>
        <v>52.548577941977719</v>
      </c>
      <c r="BL107" s="68"/>
      <c r="BM107" s="68"/>
      <c r="BN107" s="68"/>
    </row>
    <row r="108" spans="1:66" x14ac:dyDescent="0.25">
      <c r="A108" s="3" t="s">
        <v>141</v>
      </c>
      <c r="B108" s="4" t="s">
        <v>261</v>
      </c>
      <c r="C108" s="4" t="s">
        <v>251</v>
      </c>
      <c r="D108" s="4" t="s">
        <v>30</v>
      </c>
      <c r="E108" s="4" t="s">
        <v>64</v>
      </c>
      <c r="F108" s="5" t="s">
        <v>47</v>
      </c>
      <c r="G108" s="12">
        <v>18</v>
      </c>
      <c r="H108" s="13">
        <v>0.67</v>
      </c>
      <c r="I108" s="13">
        <v>0.67</v>
      </c>
      <c r="J108" s="13">
        <v>13</v>
      </c>
      <c r="K108" s="13">
        <v>59</v>
      </c>
      <c r="L108" s="13">
        <v>172</v>
      </c>
      <c r="M108" s="13">
        <v>3.1</v>
      </c>
      <c r="N108" s="13">
        <v>0.64</v>
      </c>
      <c r="O108" s="13">
        <v>0.05</v>
      </c>
      <c r="P108" s="13">
        <v>0.27</v>
      </c>
      <c r="Q108" s="13">
        <v>0.33</v>
      </c>
      <c r="R108" s="13">
        <v>38</v>
      </c>
      <c r="S108" s="13">
        <v>-139</v>
      </c>
      <c r="T108" s="13">
        <v>0</v>
      </c>
      <c r="U108" s="13">
        <v>1.2</v>
      </c>
      <c r="V108" s="13">
        <v>0.03</v>
      </c>
      <c r="W108" s="13">
        <v>189</v>
      </c>
      <c r="X108" s="13">
        <v>0.1</v>
      </c>
      <c r="Y108" s="13"/>
      <c r="Z108" s="13">
        <v>109</v>
      </c>
      <c r="AA108" s="13">
        <v>0.09</v>
      </c>
      <c r="AB108" s="13"/>
      <c r="AC108" s="13">
        <v>1.81</v>
      </c>
      <c r="AD108" s="14">
        <v>0.44</v>
      </c>
      <c r="AE108" s="25">
        <f>Q108/$BQ$5</f>
        <v>0.4925373134328358</v>
      </c>
      <c r="AF108" s="26">
        <f>(R108-$BQ$6)/$BQ$8</f>
        <v>0.57048748353096179</v>
      </c>
      <c r="AG108" s="25">
        <f>(S108-$BQ$9)/$BQ$11</f>
        <v>0.35512820512820514</v>
      </c>
      <c r="AH108" s="26">
        <v>0.40247678018575855</v>
      </c>
      <c r="AI108" s="26">
        <f>SUM(AE108:AH108)</f>
        <v>1.8206297822777613</v>
      </c>
      <c r="AJ108" s="26">
        <f>10*(AI108-$BQ$27)/$BQ$29</f>
        <v>4.6554571588666294</v>
      </c>
      <c r="AK108" s="27">
        <f>$BQ$31+AJ108*$BQ$32</f>
        <v>78.621828635466514</v>
      </c>
      <c r="AL108" s="37">
        <f>SUM(AC108:AD108)</f>
        <v>2.25</v>
      </c>
      <c r="AM108" s="38">
        <f>10*AL108/$BT$5</f>
        <v>10</v>
      </c>
      <c r="AN108" s="39">
        <f>$BT$6+AM108*$BT$7</f>
        <v>100</v>
      </c>
      <c r="AO108" s="49">
        <f>O108/$BW$5</f>
        <v>0.15151515151515152</v>
      </c>
      <c r="AP108" s="50">
        <f>X108/$BW$6</f>
        <v>0.32258064516129037</v>
      </c>
      <c r="AQ108" s="50">
        <f>AA108/$BW$7</f>
        <v>0.3214285714285714</v>
      </c>
      <c r="AR108" s="50">
        <f>N108/$BW$8</f>
        <v>0.810126582278481</v>
      </c>
      <c r="AS108" s="50">
        <f>AL108</f>
        <v>2.25</v>
      </c>
      <c r="AT108" s="50">
        <f>SUM(AR108:AS108)</f>
        <v>3.0601265822784809</v>
      </c>
      <c r="AU108" s="50">
        <f>10*(AT108-$BW$21)/$BW$23</f>
        <v>8.9245226730310225</v>
      </c>
      <c r="AV108" s="51">
        <f>$BW$24+AU108*$BW$25</f>
        <v>96.235829355608587</v>
      </c>
      <c r="AW108" s="72">
        <v>18</v>
      </c>
      <c r="AX108" s="72">
        <v>22</v>
      </c>
      <c r="AY108" s="74">
        <f>AX108/AW108</f>
        <v>1.2222222222222223</v>
      </c>
      <c r="AZ108" s="74">
        <f>10*(AY108-$BT$26)/$BT$28</f>
        <v>7.621861152141804</v>
      </c>
      <c r="BA108" s="72">
        <f>$BT$29+AZ108*$BT$30</f>
        <v>90.487444608567216</v>
      </c>
      <c r="BB108" s="64">
        <f>AK108*$BZ$6</f>
        <v>76.26317377640251</v>
      </c>
      <c r="BC108" s="60">
        <f>AN108*$BZ$6</f>
        <v>97</v>
      </c>
      <c r="BD108" s="60">
        <f>AV108*$BZ$6</f>
        <v>93.348754474940321</v>
      </c>
      <c r="BE108" s="65">
        <v>79</v>
      </c>
      <c r="BF108" s="65">
        <v>91</v>
      </c>
      <c r="BG108" s="60">
        <f>BA108*$BZ$6</f>
        <v>87.772821270310203</v>
      </c>
      <c r="BH108" s="60">
        <f>AVERAGE(BB108,BC108,BD108,BE108,BF108)</f>
        <v>87.322385650268558</v>
      </c>
      <c r="BI108" s="110">
        <f>10*(BH108-$BM$17)/$BM$19</f>
        <v>8.2739791076592031</v>
      </c>
      <c r="BJ108" s="80">
        <f>$BM$21+BI108*$BM$22</f>
        <v>87.232905984466413</v>
      </c>
      <c r="BL108" s="68"/>
      <c r="BM108" s="68"/>
      <c r="BN108" s="68"/>
    </row>
    <row r="109" spans="1:66" x14ac:dyDescent="0.25">
      <c r="A109" s="3" t="s">
        <v>192</v>
      </c>
      <c r="B109" s="4" t="s">
        <v>238</v>
      </c>
      <c r="C109" s="4" t="s">
        <v>265</v>
      </c>
      <c r="D109" s="4" t="s">
        <v>30</v>
      </c>
      <c r="E109" s="4" t="s">
        <v>55</v>
      </c>
      <c r="F109" s="5" t="s">
        <v>38</v>
      </c>
      <c r="G109" s="12">
        <v>22</v>
      </c>
      <c r="H109" s="13">
        <v>0.36</v>
      </c>
      <c r="I109" s="13">
        <v>0.41</v>
      </c>
      <c r="J109" s="13">
        <v>44</v>
      </c>
      <c r="K109" s="13">
        <v>62</v>
      </c>
      <c r="L109" s="13">
        <v>87</v>
      </c>
      <c r="M109" s="13">
        <v>2.1</v>
      </c>
      <c r="N109" s="13">
        <v>0.56000000000000005</v>
      </c>
      <c r="O109" s="13">
        <v>0.19</v>
      </c>
      <c r="P109" s="13">
        <v>0.21</v>
      </c>
      <c r="Q109" s="13">
        <v>0.18</v>
      </c>
      <c r="R109" s="13">
        <v>-61</v>
      </c>
      <c r="S109" s="13">
        <v>7</v>
      </c>
      <c r="T109" s="13">
        <v>-1.7</v>
      </c>
      <c r="U109" s="13">
        <v>7.8</v>
      </c>
      <c r="V109" s="13">
        <v>0.23</v>
      </c>
      <c r="W109" s="13">
        <v>369</v>
      </c>
      <c r="X109" s="13">
        <v>0.2</v>
      </c>
      <c r="Y109" s="13">
        <v>0.14000000000000001</v>
      </c>
      <c r="Z109" s="13">
        <v>234</v>
      </c>
      <c r="AA109" s="13">
        <v>0.22</v>
      </c>
      <c r="AB109" s="13">
        <v>0</v>
      </c>
      <c r="AC109" s="13">
        <v>0.37</v>
      </c>
      <c r="AD109" s="14">
        <v>0.28000000000000003</v>
      </c>
      <c r="AE109" s="25">
        <f>Q109/$BQ$5</f>
        <v>0.26865671641791045</v>
      </c>
      <c r="AF109" s="26">
        <f>(R109-$BQ$6)/$BQ$8</f>
        <v>0.44005270092226612</v>
      </c>
      <c r="AG109" s="25">
        <f>(S109-$BQ$9)/$BQ$11</f>
        <v>0.54230769230769227</v>
      </c>
      <c r="AH109" s="26">
        <v>0.34984520123839014</v>
      </c>
      <c r="AI109" s="26">
        <f>SUM(AE109:AH109)</f>
        <v>1.600862310886259</v>
      </c>
      <c r="AJ109" s="26">
        <f>10*(AI109-$BQ$15)/$BQ$17</f>
        <v>4.1532253755359267</v>
      </c>
      <c r="AK109" s="27">
        <f>$BQ$31+AJ109*$BQ$32</f>
        <v>76.6129015021437</v>
      </c>
      <c r="AL109" s="37">
        <f>SUM(AC109:AD109)</f>
        <v>0.65</v>
      </c>
      <c r="AM109" s="38">
        <f>10*AL109/$BT$5</f>
        <v>2.8888888888888888</v>
      </c>
      <c r="AN109" s="39">
        <f>$BT$6+AM109*$BT$7</f>
        <v>64.444444444444443</v>
      </c>
      <c r="AO109" s="49">
        <f>O109/$BW$5</f>
        <v>0.57575757575757569</v>
      </c>
      <c r="AP109" s="50">
        <f>X109/$BW$6</f>
        <v>0.64516129032258074</v>
      </c>
      <c r="AQ109" s="50">
        <f>AA109/$BW$7</f>
        <v>0.7857142857142857</v>
      </c>
      <c r="AR109" s="50">
        <f>N109/$BW$8</f>
        <v>0.70886075949367089</v>
      </c>
      <c r="AS109" s="50">
        <f>AL109</f>
        <v>0.65</v>
      </c>
      <c r="AT109" s="50">
        <f>SUM(AO109:AQ109)</f>
        <v>2.0066331517944422</v>
      </c>
      <c r="AU109" s="50">
        <f>10*(AT109-$BW$9)/$BW$11</f>
        <v>1.4665632445010846</v>
      </c>
      <c r="AV109" s="51">
        <f>$BW$24+AU109*$BW$25</f>
        <v>70.132971355753796</v>
      </c>
      <c r="AW109" s="72">
        <v>22</v>
      </c>
      <c r="AX109" s="72">
        <v>55</v>
      </c>
      <c r="AY109" s="74">
        <f>AX109/AW109</f>
        <v>2.5</v>
      </c>
      <c r="AZ109" s="74">
        <f>10*(AY109-$BT$14)/$BT$16</f>
        <v>7.7702702702702702</v>
      </c>
      <c r="BA109" s="72">
        <f>$BT$29+AZ109*$BT$30</f>
        <v>91.081081081081081</v>
      </c>
      <c r="BB109" s="63">
        <f>AK109*$BZ$5</f>
        <v>75.846772487122266</v>
      </c>
      <c r="BC109" s="60">
        <f>AN109*$BZ$5</f>
        <v>63.8</v>
      </c>
      <c r="BD109" s="60">
        <f>AV109*$BZ$5</f>
        <v>69.431641642196254</v>
      </c>
      <c r="BE109" s="65">
        <v>85</v>
      </c>
      <c r="BF109" s="65">
        <v>77</v>
      </c>
      <c r="BG109" s="60">
        <f>BA109*$BZ$5</f>
        <v>90.170270270270265</v>
      </c>
      <c r="BH109" s="60">
        <f>AVERAGE(BB109,BD109,BE109,BF109)</f>
        <v>76.819603532329637</v>
      </c>
      <c r="BI109" s="110">
        <f>10*(BH109-$BM$5)/$BM$7</f>
        <v>4.9563723669977406</v>
      </c>
      <c r="BJ109" s="80">
        <f>$BM$21+BI109*$BM$22</f>
        <v>72.30367565148984</v>
      </c>
      <c r="BL109" s="68"/>
      <c r="BM109" s="68"/>
      <c r="BN109" s="68"/>
    </row>
    <row r="110" spans="1:66" x14ac:dyDescent="0.25">
      <c r="A110" s="3" t="s">
        <v>137</v>
      </c>
      <c r="B110" s="4" t="s">
        <v>243</v>
      </c>
      <c r="C110" s="4" t="s">
        <v>235</v>
      </c>
      <c r="D110" s="4" t="s">
        <v>41</v>
      </c>
      <c r="E110" s="4" t="s">
        <v>67</v>
      </c>
      <c r="F110" s="5" t="s">
        <v>32</v>
      </c>
      <c r="G110" s="12">
        <v>27</v>
      </c>
      <c r="H110" s="13">
        <v>0.44</v>
      </c>
      <c r="I110" s="13">
        <v>0.44</v>
      </c>
      <c r="J110" s="13">
        <v>100</v>
      </c>
      <c r="K110" s="13">
        <v>61</v>
      </c>
      <c r="L110" s="13">
        <v>152</v>
      </c>
      <c r="M110" s="13">
        <v>4.0999999999999996</v>
      </c>
      <c r="N110" s="13">
        <v>0.71</v>
      </c>
      <c r="O110" s="13">
        <v>0.28000000000000003</v>
      </c>
      <c r="P110" s="13">
        <v>0.18</v>
      </c>
      <c r="Q110" s="13">
        <v>0.52</v>
      </c>
      <c r="R110" s="13">
        <v>69</v>
      </c>
      <c r="S110" s="13">
        <v>-115</v>
      </c>
      <c r="T110" s="13">
        <v>-7.4</v>
      </c>
      <c r="U110" s="13">
        <v>8.6999999999999993</v>
      </c>
      <c r="V110" s="13">
        <v>0.3</v>
      </c>
      <c r="W110" s="13">
        <v>529</v>
      </c>
      <c r="X110" s="13">
        <v>0.28000000000000003</v>
      </c>
      <c r="Y110" s="13"/>
      <c r="Z110" s="13">
        <v>280</v>
      </c>
      <c r="AA110" s="13">
        <v>0.26</v>
      </c>
      <c r="AB110" s="13"/>
      <c r="AC110" s="13">
        <v>0.52</v>
      </c>
      <c r="AD110" s="14">
        <v>0.33</v>
      </c>
      <c r="AE110" s="25">
        <f>Q110/$BQ$5</f>
        <v>0.77611940298507465</v>
      </c>
      <c r="AF110" s="26">
        <f>(R110-$BQ$6)/$BQ$8</f>
        <v>0.61133069828721998</v>
      </c>
      <c r="AG110" s="25">
        <f>(S110-$BQ$9)/$BQ$11</f>
        <v>0.38589743589743591</v>
      </c>
      <c r="AH110" s="26">
        <v>0.17337461300309598</v>
      </c>
      <c r="AI110" s="26">
        <f>SUM(AE110:AH110)</f>
        <v>1.9467221501728265</v>
      </c>
      <c r="AJ110" s="26">
        <f>10*(AI110-$BQ$24)/$BQ$26</f>
        <v>5.2828568267314555</v>
      </c>
      <c r="AK110" s="27">
        <f>$BQ$31+AJ110*$BQ$32</f>
        <v>81.131427306925815</v>
      </c>
      <c r="AL110" s="37">
        <f>SUM(AC110:AD110)</f>
        <v>0.85000000000000009</v>
      </c>
      <c r="AM110" s="38">
        <f>10*AL110/$BT$5</f>
        <v>3.7777777777777777</v>
      </c>
      <c r="AN110" s="39">
        <f>$BT$6+AM110*$BT$7</f>
        <v>68.888888888888886</v>
      </c>
      <c r="AO110" s="49">
        <f>O110/$BW$5</f>
        <v>0.84848484848484851</v>
      </c>
      <c r="AP110" s="50">
        <f>X110/$BW$6</f>
        <v>0.90322580645161299</v>
      </c>
      <c r="AQ110" s="50">
        <f>AA110/$BW$7</f>
        <v>0.92857142857142849</v>
      </c>
      <c r="AR110" s="50">
        <f>N110/$BW$8</f>
        <v>0.89873417721518978</v>
      </c>
      <c r="AS110" s="50">
        <f>AL110</f>
        <v>0.85000000000000009</v>
      </c>
      <c r="AT110" s="50">
        <f>SUM(AO110:AQ110)</f>
        <v>2.68028208350789</v>
      </c>
      <c r="AU110" s="50">
        <f>10*(AT110-$BW$18)/$BW$20</f>
        <v>6.7936231884057952</v>
      </c>
      <c r="AV110" s="51">
        <f>$BW$24+AU110*$BW$25</f>
        <v>88.777681159420283</v>
      </c>
      <c r="AW110" s="72">
        <v>27</v>
      </c>
      <c r="AX110" s="72">
        <v>29</v>
      </c>
      <c r="AY110" s="74">
        <f>AX110/AW110</f>
        <v>1.0740740740740742</v>
      </c>
      <c r="AZ110" s="74">
        <f>10*(AY110-$BT$23)/$BT$25</f>
        <v>4.2353551062726806</v>
      </c>
      <c r="BA110" s="72">
        <f>$BT$29+AZ110*$BT$30</f>
        <v>76.941420425090726</v>
      </c>
      <c r="BB110" s="64">
        <f>AK110*$BZ$7</f>
        <v>73.018284576233242</v>
      </c>
      <c r="BC110" s="60">
        <f>AN110*$BZ$7</f>
        <v>62</v>
      </c>
      <c r="BD110" s="60">
        <f>AV110*$BZ$7</f>
        <v>79.89991304347825</v>
      </c>
      <c r="BE110" s="65">
        <v>81</v>
      </c>
      <c r="BF110" s="65">
        <v>81</v>
      </c>
      <c r="BG110" s="60">
        <f>BA110*$BZ$7</f>
        <v>69.247278382581655</v>
      </c>
      <c r="BH110" s="60">
        <f>AVERAGE(BB110,BD110,BE110,BF110)</f>
        <v>78.729549404927866</v>
      </c>
      <c r="BI110" s="110">
        <f>10*(BH110-$BM$14)/$BM$16</f>
        <v>6.0158765476702598</v>
      </c>
      <c r="BJ110" s="80">
        <f>$BM$21+BI110*$BM$22</f>
        <v>77.071444464516162</v>
      </c>
      <c r="BL110" s="68"/>
      <c r="BM110" s="68"/>
      <c r="BN110" s="68"/>
    </row>
    <row r="111" spans="1:66" x14ac:dyDescent="0.25">
      <c r="A111" s="3" t="s">
        <v>210</v>
      </c>
      <c r="B111" s="4" t="s">
        <v>258</v>
      </c>
      <c r="C111" s="4" t="s">
        <v>251</v>
      </c>
      <c r="D111" s="4" t="s">
        <v>30</v>
      </c>
      <c r="E111" s="4" t="s">
        <v>134</v>
      </c>
      <c r="F111" s="5" t="s">
        <v>32</v>
      </c>
      <c r="G111" s="12">
        <v>18</v>
      </c>
      <c r="H111" s="13">
        <v>0.17</v>
      </c>
      <c r="I111" s="13">
        <v>0.56000000000000005</v>
      </c>
      <c r="J111" s="13">
        <v>36</v>
      </c>
      <c r="K111" s="13">
        <v>47</v>
      </c>
      <c r="L111" s="13">
        <v>47</v>
      </c>
      <c r="M111" s="13">
        <v>1.8</v>
      </c>
      <c r="N111" s="13">
        <v>0.52</v>
      </c>
      <c r="O111" s="13">
        <v>0.23</v>
      </c>
      <c r="P111" s="13">
        <v>0.17</v>
      </c>
      <c r="Q111" s="13">
        <v>0.17</v>
      </c>
      <c r="R111" s="13">
        <v>-138</v>
      </c>
      <c r="S111" s="13">
        <v>-139</v>
      </c>
      <c r="T111" s="13">
        <v>-5.4</v>
      </c>
      <c r="U111" s="13">
        <v>9.1</v>
      </c>
      <c r="V111" s="13">
        <v>0.32</v>
      </c>
      <c r="W111" s="13">
        <v>431</v>
      </c>
      <c r="X111" s="13">
        <v>0.26</v>
      </c>
      <c r="Y111" s="13"/>
      <c r="Z111" s="13">
        <v>263</v>
      </c>
      <c r="AA111" s="13">
        <v>0.26</v>
      </c>
      <c r="AB111" s="13"/>
      <c r="AC111" s="13">
        <v>0.46</v>
      </c>
      <c r="AD111" s="14">
        <v>0.28000000000000003</v>
      </c>
      <c r="AE111" s="25">
        <f>Q111/$BQ$5</f>
        <v>0.2537313432835821</v>
      </c>
      <c r="AF111" s="26">
        <f>(R111-$BQ$6)/$BQ$8</f>
        <v>0.33860342555994732</v>
      </c>
      <c r="AG111" s="25">
        <f>(S111-$BQ$9)/$BQ$11</f>
        <v>0.35512820512820514</v>
      </c>
      <c r="AH111" s="26">
        <v>0.23529411764705882</v>
      </c>
      <c r="AI111" s="26">
        <f>SUM(AE111:AH111)</f>
        <v>1.1827570916187935</v>
      </c>
      <c r="AJ111" s="26">
        <f>10*(AI111-$BQ$24)/$BQ$26</f>
        <v>2.9131996194749674</v>
      </c>
      <c r="AK111" s="27">
        <f>$BQ$31+AJ111*$BQ$32</f>
        <v>71.652798477899864</v>
      </c>
      <c r="AL111" s="37">
        <f>SUM(AC111:AD111)</f>
        <v>0.74</v>
      </c>
      <c r="AM111" s="38">
        <f>10*AL111/$BT$5</f>
        <v>3.2888888888888892</v>
      </c>
      <c r="AN111" s="39">
        <f>$BT$6+AM111*$BT$7</f>
        <v>66.444444444444443</v>
      </c>
      <c r="AO111" s="49">
        <f>O111/$BW$5</f>
        <v>0.69696969696969702</v>
      </c>
      <c r="AP111" s="50">
        <f>X111/$BW$6</f>
        <v>0.83870967741935487</v>
      </c>
      <c r="AQ111" s="50">
        <f>AA111/$BW$7</f>
        <v>0.92857142857142849</v>
      </c>
      <c r="AR111" s="50">
        <f>N111/$BW$8</f>
        <v>0.65822784810126578</v>
      </c>
      <c r="AS111" s="50">
        <f>AL111</f>
        <v>0.74</v>
      </c>
      <c r="AT111" s="50">
        <f>SUM(AO111:AQ111)</f>
        <v>2.4642508029604802</v>
      </c>
      <c r="AU111" s="50">
        <f>10*(AT111-$BW$18)/$BW$20</f>
        <v>3.2063768115941977</v>
      </c>
      <c r="AV111" s="51">
        <f>$BW$24+AU111*$BW$25</f>
        <v>76.222318840579689</v>
      </c>
      <c r="AW111" s="72">
        <v>18</v>
      </c>
      <c r="AX111" s="72">
        <v>13</v>
      </c>
      <c r="AY111" s="74">
        <f>AX111/AW111</f>
        <v>0.72222222222222221</v>
      </c>
      <c r="AZ111" s="74">
        <f>10*(AY111-$BT$23)/$BT$25</f>
        <v>2.3639191290824262</v>
      </c>
      <c r="BA111" s="72">
        <f>$BT$29+AZ111*$BT$30</f>
        <v>69.455676516329703</v>
      </c>
      <c r="BB111" s="64">
        <f>AK111*$BZ$6</f>
        <v>69.50321452356286</v>
      </c>
      <c r="BC111" s="60">
        <f>AN111*$BZ$6</f>
        <v>64.451111111111103</v>
      </c>
      <c r="BD111" s="60">
        <f>AV111*$BZ$6</f>
        <v>73.935649275362294</v>
      </c>
      <c r="BE111" s="65">
        <v>84</v>
      </c>
      <c r="BF111" s="65">
        <v>64</v>
      </c>
      <c r="BG111" s="60">
        <f>BA111*$BZ$6</f>
        <v>67.372006220839808</v>
      </c>
      <c r="BH111" s="60">
        <f>AVERAGE(BB111,BD111,BE111,BF111)</f>
        <v>72.859715949731282</v>
      </c>
      <c r="BI111" s="110">
        <f>10*(BH111-$BM$14)/$BM$16</f>
        <v>3.2690314100638673</v>
      </c>
      <c r="BJ111" s="80">
        <f>$BM$21+BI111*$BM$22</f>
        <v>64.710641345287399</v>
      </c>
      <c r="BL111" s="68"/>
      <c r="BM111" s="68"/>
      <c r="BN111" s="68"/>
    </row>
    <row r="112" spans="1:66" x14ac:dyDescent="0.25">
      <c r="A112" s="3" t="s">
        <v>153</v>
      </c>
      <c r="B112" s="4" t="s">
        <v>260</v>
      </c>
      <c r="C112" s="4" t="s">
        <v>251</v>
      </c>
      <c r="D112" s="4" t="s">
        <v>30</v>
      </c>
      <c r="E112" s="4" t="s">
        <v>44</v>
      </c>
      <c r="F112" s="5" t="s">
        <v>56</v>
      </c>
      <c r="G112" s="12">
        <v>18</v>
      </c>
      <c r="H112" s="13">
        <v>0.61</v>
      </c>
      <c r="I112" s="13">
        <v>0.44</v>
      </c>
      <c r="J112" s="13">
        <v>79</v>
      </c>
      <c r="K112" s="13">
        <v>50</v>
      </c>
      <c r="L112" s="13">
        <v>115</v>
      </c>
      <c r="M112" s="13">
        <v>3.9</v>
      </c>
      <c r="N112" s="13">
        <v>0.63</v>
      </c>
      <c r="O112" s="13">
        <v>0.26</v>
      </c>
      <c r="P112" s="13">
        <v>0.19</v>
      </c>
      <c r="Q112" s="13">
        <v>0.06</v>
      </c>
      <c r="R112" s="13">
        <v>83</v>
      </c>
      <c r="S112" s="13">
        <v>112</v>
      </c>
      <c r="T112" s="13">
        <v>1.9</v>
      </c>
      <c r="U112" s="13">
        <v>7.8</v>
      </c>
      <c r="V112" s="13">
        <v>0.23</v>
      </c>
      <c r="W112" s="13">
        <v>542</v>
      </c>
      <c r="X112" s="13">
        <v>0.26</v>
      </c>
      <c r="Y112" s="13"/>
      <c r="Z112" s="13">
        <v>275</v>
      </c>
      <c r="AA112" s="13">
        <v>0.22</v>
      </c>
      <c r="AB112" s="13"/>
      <c r="AC112" s="13">
        <v>0.52</v>
      </c>
      <c r="AD112" s="14">
        <v>0.14000000000000001</v>
      </c>
      <c r="AE112" s="25">
        <f>Q112/$BQ$5</f>
        <v>8.9552238805970144E-2</v>
      </c>
      <c r="AF112" s="26">
        <f>(R112-$BQ$6)/$BQ$8</f>
        <v>0.6297760210803689</v>
      </c>
      <c r="AG112" s="25">
        <f>(S112-$BQ$9)/$BQ$11</f>
        <v>0.67692307692307696</v>
      </c>
      <c r="AH112" s="26">
        <v>0.46130030959752327</v>
      </c>
      <c r="AI112" s="26">
        <f>SUM(AE112:AH112)</f>
        <v>1.8575516464069393</v>
      </c>
      <c r="AJ112" s="26">
        <f>10*(AI112-$BQ$21)/$BQ$23</f>
        <v>6.3105660489788002</v>
      </c>
      <c r="AK112" s="27">
        <f>$BQ$31+AJ112*$BQ$32</f>
        <v>85.242264195915197</v>
      </c>
      <c r="AL112" s="37">
        <f>SUM(AC112:AD112)</f>
        <v>0.66</v>
      </c>
      <c r="AM112" s="38">
        <f>10*AL112/$BT$5</f>
        <v>2.9333333333333336</v>
      </c>
      <c r="AN112" s="39">
        <f>$BT$6+AM112*$BT$7</f>
        <v>64.666666666666671</v>
      </c>
      <c r="AO112" s="49">
        <f>O112/$BW$5</f>
        <v>0.78787878787878785</v>
      </c>
      <c r="AP112" s="50">
        <f>X112/$BW$6</f>
        <v>0.83870967741935487</v>
      </c>
      <c r="AQ112" s="50">
        <f>AA112/$BW$7</f>
        <v>0.7857142857142857</v>
      </c>
      <c r="AR112" s="50">
        <f>N112/$BW$8</f>
        <v>0.79746835443037967</v>
      </c>
      <c r="AS112" s="50">
        <f>AL112</f>
        <v>0.66</v>
      </c>
      <c r="AT112" s="50">
        <f>SUM(AO112:AQ112)</f>
        <v>2.4123027510124282</v>
      </c>
      <c r="AU112" s="50">
        <f>10*(AT112-$BW$15)/$BW$17</f>
        <v>5.6380328473888142</v>
      </c>
      <c r="AV112" s="51">
        <f>$BW$24+AU112*$BW$25</f>
        <v>84.73311496586085</v>
      </c>
      <c r="AW112" s="72">
        <v>18</v>
      </c>
      <c r="AX112" s="72">
        <v>32</v>
      </c>
      <c r="AY112" s="74">
        <f>AX112/AW112</f>
        <v>1.7777777777777777</v>
      </c>
      <c r="AZ112" s="74">
        <f>10*(AY112-$BT$20)/$BT$22</f>
        <v>3.6231884057971002</v>
      </c>
      <c r="BA112" s="72">
        <f>$BT$29+AZ112*$BT$30</f>
        <v>74.492753623188406</v>
      </c>
      <c r="BB112" s="64">
        <f>AK112*$BZ$6</f>
        <v>82.684996270037743</v>
      </c>
      <c r="BC112" s="60">
        <f>AN112*$BZ$6</f>
        <v>62.726666666666667</v>
      </c>
      <c r="BD112" s="60">
        <f>AV112*$BZ$6</f>
        <v>82.191121516885019</v>
      </c>
      <c r="BE112" s="65">
        <v>79</v>
      </c>
      <c r="BF112" s="65">
        <v>88</v>
      </c>
      <c r="BG112" s="60">
        <f>BA112*$BZ$6</f>
        <v>72.257971014492753</v>
      </c>
      <c r="BH112" s="60">
        <f>AVERAGE(BB112,BD112,BE112,BF112)</f>
        <v>82.969029446730687</v>
      </c>
      <c r="BI112" s="110">
        <f>10*(BH112-$BM$11)/$BM$13</f>
        <v>7.0833575283208088</v>
      </c>
      <c r="BJ112" s="80">
        <f>$BM$21+BI112*$BM$22</f>
        <v>81.875108877443637</v>
      </c>
      <c r="BL112" s="68"/>
      <c r="BM112" s="68"/>
      <c r="BN112" s="68"/>
    </row>
    <row r="113" spans="1:66" x14ac:dyDescent="0.25">
      <c r="A113" s="3" t="s">
        <v>209</v>
      </c>
      <c r="B113" s="4" t="s">
        <v>238</v>
      </c>
      <c r="C113" s="4" t="s">
        <v>265</v>
      </c>
      <c r="D113" s="4" t="s">
        <v>30</v>
      </c>
      <c r="E113" s="4" t="s">
        <v>62</v>
      </c>
      <c r="F113" s="5" t="s">
        <v>32</v>
      </c>
      <c r="G113" s="12">
        <v>31</v>
      </c>
      <c r="H113" s="13">
        <v>0.45</v>
      </c>
      <c r="I113" s="13">
        <v>0.65</v>
      </c>
      <c r="J113" s="13">
        <v>85</v>
      </c>
      <c r="K113" s="13">
        <v>79</v>
      </c>
      <c r="L113" s="13">
        <v>158</v>
      </c>
      <c r="M113" s="13">
        <v>3.1</v>
      </c>
      <c r="N113" s="13">
        <v>0.67</v>
      </c>
      <c r="O113" s="13">
        <v>0.23</v>
      </c>
      <c r="P113" s="13">
        <v>0.21</v>
      </c>
      <c r="Q113" s="13">
        <v>0.32</v>
      </c>
      <c r="R113" s="13">
        <v>-107</v>
      </c>
      <c r="S113" s="13">
        <v>-162</v>
      </c>
      <c r="T113" s="13">
        <v>-13</v>
      </c>
      <c r="U113" s="13">
        <v>8.4</v>
      </c>
      <c r="V113" s="13">
        <v>0.28000000000000003</v>
      </c>
      <c r="W113" s="13">
        <v>446</v>
      </c>
      <c r="X113" s="13">
        <v>0.24</v>
      </c>
      <c r="Y113" s="13"/>
      <c r="Z113" s="13">
        <v>270</v>
      </c>
      <c r="AA113" s="13">
        <v>0.25</v>
      </c>
      <c r="AB113" s="13"/>
      <c r="AC113" s="13">
        <v>0.56000000000000005</v>
      </c>
      <c r="AD113" s="14">
        <v>0.42</v>
      </c>
      <c r="AE113" s="25">
        <f>Q113/$BQ$5</f>
        <v>0.47761194029850745</v>
      </c>
      <c r="AF113" s="26">
        <f>(R113-$BQ$6)/$BQ$8</f>
        <v>0.37944664031620551</v>
      </c>
      <c r="AG113" s="25">
        <f>(S113-$BQ$9)/$BQ$11</f>
        <v>0.32564102564102565</v>
      </c>
      <c r="AH113" s="26">
        <v>0</v>
      </c>
      <c r="AI113" s="26">
        <f>SUM(AE113:AH113)</f>
        <v>1.1826996062557387</v>
      </c>
      <c r="AJ113" s="26">
        <f>10*(AI113-$BQ$24)/$BQ$26</f>
        <v>2.9130213120990613</v>
      </c>
      <c r="AK113" s="27">
        <f>$BQ$31+AJ113*$BQ$32</f>
        <v>71.652085248396247</v>
      </c>
      <c r="AL113" s="37">
        <f>SUM(AC113:AD113)</f>
        <v>0.98</v>
      </c>
      <c r="AM113" s="38">
        <f>10*AL113/$BT$5</f>
        <v>4.3555555555555561</v>
      </c>
      <c r="AN113" s="39">
        <f>$BT$6+AM113*$BT$7</f>
        <v>71.777777777777771</v>
      </c>
      <c r="AO113" s="49">
        <f>O113/$BW$5</f>
        <v>0.69696969696969702</v>
      </c>
      <c r="AP113" s="50">
        <f>X113/$BW$6</f>
        <v>0.77419354838709675</v>
      </c>
      <c r="AQ113" s="50">
        <f>AA113/$BW$7</f>
        <v>0.89285714285714279</v>
      </c>
      <c r="AR113" s="50">
        <f>N113/$BW$8</f>
        <v>0.84810126582278478</v>
      </c>
      <c r="AS113" s="50">
        <f>AL113</f>
        <v>0.98</v>
      </c>
      <c r="AT113" s="50">
        <f>SUM(AO113:AQ113)</f>
        <v>2.3640203882139366</v>
      </c>
      <c r="AU113" s="50">
        <f>10*(AT113-$BW$18)/$BW$20</f>
        <v>1.5420289855072447</v>
      </c>
      <c r="AV113" s="51">
        <f>$BW$24+AU113*$BW$25</f>
        <v>70.397101449275354</v>
      </c>
      <c r="AW113" s="72">
        <v>31</v>
      </c>
      <c r="AX113" s="72">
        <v>33</v>
      </c>
      <c r="AY113" s="74">
        <f>AX113/AW113</f>
        <v>1.064516129032258</v>
      </c>
      <c r="AZ113" s="74">
        <f>10*(AY113-$BT$23)/$BT$25</f>
        <v>4.1845181357547778</v>
      </c>
      <c r="BA113" s="72">
        <f>$BT$29+AZ113*$BT$30</f>
        <v>76.738072543019115</v>
      </c>
      <c r="BB113" s="63">
        <f>AK113*$BZ$5</f>
        <v>70.93556439591228</v>
      </c>
      <c r="BC113" s="60">
        <f>AN113*$BZ$5</f>
        <v>71.059999999999988</v>
      </c>
      <c r="BD113" s="60">
        <f>AV113*$BZ$5</f>
        <v>69.693130434782603</v>
      </c>
      <c r="BE113" s="65">
        <v>81</v>
      </c>
      <c r="BF113" s="65">
        <v>57</v>
      </c>
      <c r="BG113" s="60">
        <f>BA113*$BZ$5</f>
        <v>75.970691817588929</v>
      </c>
      <c r="BH113" s="60">
        <f>AVERAGE(BB113,BD113,BE113,BF113)</f>
        <v>69.657173707673721</v>
      </c>
      <c r="BI113" s="110">
        <f>10*(BH113-$BM$14)/$BM$16</f>
        <v>1.7703709024498107</v>
      </c>
      <c r="BJ113" s="80">
        <f>$BM$21+BI113*$BM$22</f>
        <v>57.966669061024149</v>
      </c>
      <c r="BL113" s="68"/>
      <c r="BM113" s="68"/>
      <c r="BN113" s="68"/>
    </row>
    <row r="114" spans="1:66" x14ac:dyDescent="0.25">
      <c r="A114" s="3" t="s">
        <v>205</v>
      </c>
      <c r="B114" s="4" t="s">
        <v>257</v>
      </c>
      <c r="C114" s="4" t="s">
        <v>251</v>
      </c>
      <c r="D114" s="4" t="s">
        <v>30</v>
      </c>
      <c r="E114" s="4" t="s">
        <v>134</v>
      </c>
      <c r="F114" s="5" t="s">
        <v>56</v>
      </c>
      <c r="G114" s="12">
        <v>18</v>
      </c>
      <c r="H114" s="13">
        <v>0.17</v>
      </c>
      <c r="I114" s="13">
        <v>0.61</v>
      </c>
      <c r="J114" s="13">
        <v>49</v>
      </c>
      <c r="K114" s="13">
        <v>52</v>
      </c>
      <c r="L114" s="13">
        <v>56</v>
      </c>
      <c r="M114" s="13">
        <v>2</v>
      </c>
      <c r="N114" s="13">
        <v>0.66</v>
      </c>
      <c r="O114" s="13">
        <v>0.31</v>
      </c>
      <c r="P114" s="13">
        <v>0.18</v>
      </c>
      <c r="Q114" s="13">
        <v>0.17</v>
      </c>
      <c r="R114" s="13">
        <v>-118</v>
      </c>
      <c r="S114" s="13">
        <v>-65</v>
      </c>
      <c r="T114" s="13">
        <v>-4.5</v>
      </c>
      <c r="U114" s="13">
        <v>7.9</v>
      </c>
      <c r="V114" s="13">
        <v>0.24</v>
      </c>
      <c r="W114" s="13">
        <v>405</v>
      </c>
      <c r="X114" s="13">
        <v>0.23</v>
      </c>
      <c r="Y114" s="13"/>
      <c r="Z114" s="13">
        <v>240</v>
      </c>
      <c r="AA114" s="13">
        <v>0.24</v>
      </c>
      <c r="AB114" s="13"/>
      <c r="AC114" s="13">
        <v>0.37</v>
      </c>
      <c r="AD114" s="14">
        <v>0.12</v>
      </c>
      <c r="AE114" s="25">
        <f>Q114/$BQ$5</f>
        <v>0.2537313432835821</v>
      </c>
      <c r="AF114" s="26">
        <f>(R114-$BQ$6)/$BQ$8</f>
        <v>0.36495388669301715</v>
      </c>
      <c r="AG114" s="25">
        <f>(S114-$BQ$9)/$BQ$11</f>
        <v>0.45</v>
      </c>
      <c r="AH114" s="26">
        <v>0.26315789473684215</v>
      </c>
      <c r="AI114" s="26">
        <f>SUM(AE114:AH114)</f>
        <v>1.3318431247134415</v>
      </c>
      <c r="AJ114" s="26">
        <f>10*(AI114-$BQ$21)/$BQ$23</f>
        <v>3.5441344216462976</v>
      </c>
      <c r="AK114" s="27">
        <f>$BQ$31+AJ114*$BQ$32</f>
        <v>74.176537686585192</v>
      </c>
      <c r="AL114" s="37">
        <f>SUM(AC114:AD114)</f>
        <v>0.49</v>
      </c>
      <c r="AM114" s="38">
        <f>10*AL114/$BT$5</f>
        <v>2.177777777777778</v>
      </c>
      <c r="AN114" s="39">
        <f>$BT$6+AM114*$BT$7</f>
        <v>60.888888888888886</v>
      </c>
      <c r="AO114" s="49">
        <f>O114/$BW$5</f>
        <v>0.93939393939393934</v>
      </c>
      <c r="AP114" s="50">
        <f>X114/$BW$6</f>
        <v>0.74193548387096775</v>
      </c>
      <c r="AQ114" s="50">
        <f>AA114/$BW$7</f>
        <v>0.85714285714285698</v>
      </c>
      <c r="AR114" s="50">
        <f>N114/$BW$8</f>
        <v>0.83544303797468356</v>
      </c>
      <c r="AS114" s="50">
        <f>AL114</f>
        <v>0.49</v>
      </c>
      <c r="AT114" s="50">
        <f>SUM(AO114:AQ114)</f>
        <v>2.5384722804077642</v>
      </c>
      <c r="AU114" s="50">
        <f>10*(AT114-$BW$15)/$BW$17</f>
        <v>7.3053146336962538</v>
      </c>
      <c r="AV114" s="51">
        <f>$BW$24+AU114*$BW$25</f>
        <v>90.568601217936887</v>
      </c>
      <c r="AW114" s="72">
        <v>18</v>
      </c>
      <c r="AX114" s="72">
        <v>34</v>
      </c>
      <c r="AY114" s="74">
        <f>AX114/AW114</f>
        <v>1.8888888888888888</v>
      </c>
      <c r="AZ114" s="74">
        <f>10*(AY114-$BT$20)/$BT$22</f>
        <v>4.3478260869565215</v>
      </c>
      <c r="BA114" s="72">
        <f>$BT$29+AZ114*$BT$30</f>
        <v>77.391304347826093</v>
      </c>
      <c r="BB114" s="64">
        <f>AK114*$BZ$6</f>
        <v>71.951241555987636</v>
      </c>
      <c r="BC114" s="60">
        <f>AN114*$BZ$6</f>
        <v>59.062222222222218</v>
      </c>
      <c r="BD114" s="60">
        <f>AV114*$BZ$6</f>
        <v>87.851543181398782</v>
      </c>
      <c r="BE114" s="65">
        <v>89</v>
      </c>
      <c r="BF114" s="65">
        <v>52</v>
      </c>
      <c r="BG114" s="60">
        <f>BA114*$BZ$6</f>
        <v>75.069565217391315</v>
      </c>
      <c r="BH114" s="60">
        <f>AVERAGE(BB114,BD114,BE114,BF114)</f>
        <v>75.200696184346612</v>
      </c>
      <c r="BI114" s="110">
        <f>10*(BH114-$BM$11)/$BM$13</f>
        <v>3.3265076934388857</v>
      </c>
      <c r="BJ114" s="80">
        <f>$BM$21+BI114*$BM$22</f>
        <v>64.96928462047498</v>
      </c>
      <c r="BL114" s="68"/>
      <c r="BM114" s="68"/>
      <c r="BN114" s="68"/>
    </row>
    <row r="115" spans="1:66" x14ac:dyDescent="0.25">
      <c r="A115" s="3" t="s">
        <v>171</v>
      </c>
      <c r="B115" s="4" t="s">
        <v>255</v>
      </c>
      <c r="C115" s="4" t="s">
        <v>251</v>
      </c>
      <c r="D115" s="4" t="s">
        <v>30</v>
      </c>
      <c r="E115" s="4" t="s">
        <v>147</v>
      </c>
      <c r="F115" s="5" t="s">
        <v>56</v>
      </c>
      <c r="G115" s="12">
        <v>18</v>
      </c>
      <c r="H115" s="13">
        <v>0.39</v>
      </c>
      <c r="I115" s="13">
        <v>0.44</v>
      </c>
      <c r="J115" s="13">
        <v>62</v>
      </c>
      <c r="K115" s="13">
        <v>34</v>
      </c>
      <c r="L115" s="13">
        <v>84</v>
      </c>
      <c r="M115" s="13">
        <v>4.3</v>
      </c>
      <c r="N115" s="13">
        <v>0.71</v>
      </c>
      <c r="O115" s="13">
        <v>0.3</v>
      </c>
      <c r="P115" s="13">
        <v>0.15</v>
      </c>
      <c r="Q115" s="13">
        <v>0.22</v>
      </c>
      <c r="R115" s="13">
        <v>95</v>
      </c>
      <c r="S115" s="13">
        <v>-15</v>
      </c>
      <c r="T115" s="13">
        <v>-3.7</v>
      </c>
      <c r="U115" s="13">
        <v>8.1</v>
      </c>
      <c r="V115" s="13">
        <v>0.26</v>
      </c>
      <c r="W115" s="13">
        <v>458</v>
      </c>
      <c r="X115" s="13">
        <v>0.27</v>
      </c>
      <c r="Y115" s="13"/>
      <c r="Z115" s="13">
        <v>266</v>
      </c>
      <c r="AA115" s="13">
        <v>0.25</v>
      </c>
      <c r="AB115" s="13"/>
      <c r="AC115" s="13">
        <v>0.38</v>
      </c>
      <c r="AD115" s="14">
        <v>0.17</v>
      </c>
      <c r="AE115" s="25">
        <f>Q115/$BQ$5</f>
        <v>0.32835820895522388</v>
      </c>
      <c r="AF115" s="26">
        <f>(R115-$BQ$6)/$BQ$8</f>
        <v>0.64558629776021081</v>
      </c>
      <c r="AG115" s="25">
        <f>(S115-$BQ$9)/$BQ$11</f>
        <v>0.51410256410256405</v>
      </c>
      <c r="AH115" s="26">
        <v>0.28792569659442729</v>
      </c>
      <c r="AI115" s="26">
        <f>SUM(AE115:AH115)</f>
        <v>1.7759727674124259</v>
      </c>
      <c r="AJ115" s="26">
        <f>10*(AI115-$BQ$21)/$BQ$23</f>
        <v>5.8812741854081887</v>
      </c>
      <c r="AK115" s="27">
        <f>$BQ$31+AJ115*$BQ$32</f>
        <v>83.525096741632751</v>
      </c>
      <c r="AL115" s="37">
        <f>SUM(AC115:AD115)</f>
        <v>0.55000000000000004</v>
      </c>
      <c r="AM115" s="38">
        <f>10*AL115/$BT$5</f>
        <v>2.4444444444444446</v>
      </c>
      <c r="AN115" s="39">
        <f>$BT$6+AM115*$BT$7</f>
        <v>62.222222222222221</v>
      </c>
      <c r="AO115" s="49">
        <f>O115/$BW$5</f>
        <v>0.90909090909090906</v>
      </c>
      <c r="AP115" s="50">
        <f>X115/$BW$6</f>
        <v>0.87096774193548399</v>
      </c>
      <c r="AQ115" s="50">
        <f>AA115/$BW$7</f>
        <v>0.89285714285714279</v>
      </c>
      <c r="AR115" s="50">
        <f>N115/$BW$8</f>
        <v>0.89873417721518978</v>
      </c>
      <c r="AS115" s="50">
        <f>AL115</f>
        <v>0.55000000000000004</v>
      </c>
      <c r="AT115" s="50">
        <f>SUM(AO115:AQ115)</f>
        <v>2.672915793883536</v>
      </c>
      <c r="AU115" s="50">
        <f>10*(AT115-$BW$15)/$BW$17</f>
        <v>9.081933936150584</v>
      </c>
      <c r="AV115" s="51">
        <f>$BW$24+AU115*$BW$25</f>
        <v>96.78676877652704</v>
      </c>
      <c r="AW115" s="72">
        <v>18</v>
      </c>
      <c r="AX115" s="72">
        <v>31</v>
      </c>
      <c r="AY115" s="74">
        <f>AX115/AW115</f>
        <v>1.7222222222222223</v>
      </c>
      <c r="AZ115" s="74">
        <f>10*(AY115-$BT$20)/$BT$22</f>
        <v>3.2608695652173916</v>
      </c>
      <c r="BA115" s="72">
        <f>$BT$29+AZ115*$BT$30</f>
        <v>73.043478260869563</v>
      </c>
      <c r="BB115" s="64">
        <f>AK115*$BZ$6</f>
        <v>81.019343839383765</v>
      </c>
      <c r="BC115" s="60">
        <f>AN115*$BZ$6</f>
        <v>60.355555555555554</v>
      </c>
      <c r="BD115" s="60">
        <f>AV115*$BZ$6</f>
        <v>93.883165713231222</v>
      </c>
      <c r="BE115" s="65">
        <v>80</v>
      </c>
      <c r="BF115" s="65">
        <v>88</v>
      </c>
      <c r="BG115" s="60">
        <f>BA115*$BZ$6</f>
        <v>70.852173913043472</v>
      </c>
      <c r="BH115" s="60">
        <f>AVERAGE(BB115,BD115,BE115,BF115)</f>
        <v>85.725627388153754</v>
      </c>
      <c r="BI115" s="110">
        <f>10*(BH115-$BM$11)/$BM$13</f>
        <v>8.4164780538288557</v>
      </c>
      <c r="BJ115" s="80">
        <f>$BM$21+BI115*$BM$22</f>
        <v>87.874151242229857</v>
      </c>
      <c r="BL115" s="68"/>
      <c r="BM115" s="68"/>
      <c r="BN115" s="68"/>
    </row>
    <row r="116" spans="1:66" x14ac:dyDescent="0.25">
      <c r="A116" s="3" t="s">
        <v>68</v>
      </c>
      <c r="B116" s="4" t="s">
        <v>247</v>
      </c>
      <c r="C116" s="4" t="s">
        <v>251</v>
      </c>
      <c r="D116" s="4" t="s">
        <v>30</v>
      </c>
      <c r="E116" s="4" t="s">
        <v>31</v>
      </c>
      <c r="F116" s="5" t="s">
        <v>38</v>
      </c>
      <c r="G116" s="12">
        <v>18</v>
      </c>
      <c r="H116" s="13">
        <v>0.72</v>
      </c>
      <c r="I116" s="13">
        <v>0.61</v>
      </c>
      <c r="J116" s="13">
        <v>51</v>
      </c>
      <c r="K116" s="13">
        <v>39</v>
      </c>
      <c r="L116" s="13">
        <v>104</v>
      </c>
      <c r="M116" s="13">
        <v>4</v>
      </c>
      <c r="N116" s="13">
        <v>0.56000000000000005</v>
      </c>
      <c r="O116" s="13">
        <v>0.18</v>
      </c>
      <c r="P116" s="13">
        <v>0.21</v>
      </c>
      <c r="Q116" s="13">
        <v>0.22</v>
      </c>
      <c r="R116" s="13">
        <v>274</v>
      </c>
      <c r="S116" s="13">
        <v>89</v>
      </c>
      <c r="T116" s="13">
        <v>2.4</v>
      </c>
      <c r="U116" s="13">
        <v>7.6</v>
      </c>
      <c r="V116" s="13">
        <v>0.22</v>
      </c>
      <c r="W116" s="13">
        <v>461</v>
      </c>
      <c r="X116" s="13">
        <v>0.24</v>
      </c>
      <c r="Y116" s="13"/>
      <c r="Z116" s="13">
        <v>253</v>
      </c>
      <c r="AA116" s="13">
        <v>0.2</v>
      </c>
      <c r="AB116" s="13"/>
      <c r="AC116" s="13">
        <v>0.4</v>
      </c>
      <c r="AD116" s="14">
        <v>0.22</v>
      </c>
      <c r="AE116" s="25">
        <f>Q116/$BQ$5</f>
        <v>0.32835820895522388</v>
      </c>
      <c r="AF116" s="26">
        <f>(R116-$BQ$6)/$BQ$8</f>
        <v>0.88142292490118579</v>
      </c>
      <c r="AG116" s="25">
        <f>(S116-$BQ$9)/$BQ$11</f>
        <v>0.64743589743589747</v>
      </c>
      <c r="AH116" s="26">
        <v>0.476780185758514</v>
      </c>
      <c r="AI116" s="26">
        <f>SUM(AE116:AH116)</f>
        <v>2.3339972170508214</v>
      </c>
      <c r="AJ116" s="26">
        <f>10*(AI116-$BQ$15)/$BQ$17</f>
        <v>6.969616222669246</v>
      </c>
      <c r="AK116" s="27">
        <f>$BQ$31+AJ116*$BQ$32</f>
        <v>87.87846489067698</v>
      </c>
      <c r="AL116" s="37">
        <f>SUM(AC116:AD116)</f>
        <v>0.62</v>
      </c>
      <c r="AM116" s="38">
        <f>10*AL116/$BT$5</f>
        <v>2.7555555555555555</v>
      </c>
      <c r="AN116" s="39">
        <f>$BT$6+AM116*$BT$7</f>
        <v>63.777777777777779</v>
      </c>
      <c r="AO116" s="49">
        <f>O116/$BW$5</f>
        <v>0.54545454545454541</v>
      </c>
      <c r="AP116" s="50">
        <f>X116/$BW$6</f>
        <v>0.77419354838709675</v>
      </c>
      <c r="AQ116" s="50">
        <f>AA116/$BW$7</f>
        <v>0.7142857142857143</v>
      </c>
      <c r="AR116" s="50">
        <f>N116/$BW$8</f>
        <v>0.70886075949367089</v>
      </c>
      <c r="AS116" s="50">
        <f>AL116</f>
        <v>0.62</v>
      </c>
      <c r="AT116" s="50">
        <f>SUM(AO116:AQ116)</f>
        <v>2.0339338081273564</v>
      </c>
      <c r="AU116" s="50">
        <f>10*(AT116-$BW$9)/$BW$11</f>
        <v>1.8998282453321511</v>
      </c>
      <c r="AV116" s="51">
        <f>$BW$24+AU116*$BW$25</f>
        <v>71.649398858662522</v>
      </c>
      <c r="AW116" s="72">
        <v>18</v>
      </c>
      <c r="AX116" s="72">
        <v>22</v>
      </c>
      <c r="AY116" s="74">
        <f>AX116/AW116</f>
        <v>1.2222222222222223</v>
      </c>
      <c r="AZ116" s="74">
        <f>10*(AY116-$BT$14)/$BT$16</f>
        <v>0</v>
      </c>
      <c r="BA116" s="72">
        <f>$BT$29+AZ116*$BT$30</f>
        <v>60</v>
      </c>
      <c r="BB116" s="64">
        <f>AK116*$BZ$6</f>
        <v>85.242110943956675</v>
      </c>
      <c r="BC116" s="60">
        <f>AN116*$BZ$6</f>
        <v>61.864444444444445</v>
      </c>
      <c r="BD116" s="60">
        <f>AV116*$BZ$6</f>
        <v>69.499916892902647</v>
      </c>
      <c r="BE116" s="65">
        <v>81</v>
      </c>
      <c r="BF116" s="65">
        <v>89</v>
      </c>
      <c r="BG116" s="60">
        <f>BA116*$BZ$6</f>
        <v>58.199999999999996</v>
      </c>
      <c r="BH116" s="60">
        <f>AVERAGE(BB116,BD116,BE116,BF116)</f>
        <v>81.185506959214834</v>
      </c>
      <c r="BI116" s="110">
        <f>10*(BH116-$BM$5)/$BM$7</f>
        <v>7.1117231724217405</v>
      </c>
      <c r="BJ116" s="80">
        <f>$BM$21+BI116*$BM$22</f>
        <v>82.002754275897829</v>
      </c>
      <c r="BL116" s="68"/>
      <c r="BM116" s="68"/>
      <c r="BN116" s="68"/>
    </row>
    <row r="117" spans="1:66" x14ac:dyDescent="0.25">
      <c r="A117" s="3" t="s">
        <v>86</v>
      </c>
      <c r="B117" s="4" t="s">
        <v>238</v>
      </c>
      <c r="C117" s="4" t="s">
        <v>265</v>
      </c>
      <c r="D117" s="4" t="s">
        <v>30</v>
      </c>
      <c r="E117" s="4" t="s">
        <v>84</v>
      </c>
      <c r="F117" s="5" t="s">
        <v>35</v>
      </c>
      <c r="G117" s="12">
        <v>21</v>
      </c>
      <c r="H117" s="13">
        <v>0.62</v>
      </c>
      <c r="I117" s="13">
        <v>0.33</v>
      </c>
      <c r="J117" s="13">
        <v>54</v>
      </c>
      <c r="K117" s="13">
        <v>42</v>
      </c>
      <c r="L117" s="13">
        <v>104</v>
      </c>
      <c r="M117" s="13">
        <v>3.8</v>
      </c>
      <c r="N117" s="13">
        <v>0.72</v>
      </c>
      <c r="O117" s="13">
        <v>0.24</v>
      </c>
      <c r="P117" s="13">
        <v>0.2</v>
      </c>
      <c r="Q117" s="13">
        <v>0.56999999999999995</v>
      </c>
      <c r="R117" s="13">
        <v>40</v>
      </c>
      <c r="S117" s="13">
        <v>-39</v>
      </c>
      <c r="T117" s="13">
        <v>-1.3</v>
      </c>
      <c r="U117" s="13">
        <v>5.6</v>
      </c>
      <c r="V117" s="13">
        <v>0.15</v>
      </c>
      <c r="W117" s="13">
        <v>296</v>
      </c>
      <c r="X117" s="13">
        <v>0.17</v>
      </c>
      <c r="Y117" s="13">
        <v>0.17</v>
      </c>
      <c r="Z117" s="13">
        <v>211</v>
      </c>
      <c r="AA117" s="13">
        <v>0.18</v>
      </c>
      <c r="AB117" s="13">
        <v>0</v>
      </c>
      <c r="AC117" s="13">
        <v>0.48</v>
      </c>
      <c r="AD117" s="14">
        <v>0.44</v>
      </c>
      <c r="AE117" s="25">
        <f>Q117/$BQ$5</f>
        <v>0.85074626865671632</v>
      </c>
      <c r="AF117" s="26">
        <f>(R117-$BQ$6)/$BQ$8</f>
        <v>0.5731225296442688</v>
      </c>
      <c r="AG117" s="25">
        <f>(S117-$BQ$9)/$BQ$11</f>
        <v>0.48333333333333334</v>
      </c>
      <c r="AH117" s="26">
        <v>0.36222910216718268</v>
      </c>
      <c r="AI117" s="26">
        <f>SUM(AE117:AH117)</f>
        <v>2.2694312338015012</v>
      </c>
      <c r="AJ117" s="26">
        <f>10*(AI117-$BQ$18)/$BQ$20</f>
        <v>6.0838359334361236</v>
      </c>
      <c r="AK117" s="27">
        <f>$BQ$31+AJ117*$BQ$32</f>
        <v>84.335343733744494</v>
      </c>
      <c r="AL117" s="37">
        <f>SUM(AC117:AD117)</f>
        <v>0.91999999999999993</v>
      </c>
      <c r="AM117" s="38">
        <f>10*AL117/$BT$5</f>
        <v>4.0888888888888886</v>
      </c>
      <c r="AN117" s="39">
        <f>$BT$6+AM117*$BT$7</f>
        <v>70.444444444444443</v>
      </c>
      <c r="AO117" s="49">
        <f>O117/$BW$5</f>
        <v>0.72727272727272718</v>
      </c>
      <c r="AP117" s="50">
        <f>X117/$BW$6</f>
        <v>0.54838709677419362</v>
      </c>
      <c r="AQ117" s="50">
        <f>AA117/$BW$7</f>
        <v>0.64285714285714279</v>
      </c>
      <c r="AR117" s="50">
        <f>N117/$BW$8</f>
        <v>0.91139240506329111</v>
      </c>
      <c r="AS117" s="50">
        <f>AL117</f>
        <v>0.91999999999999993</v>
      </c>
      <c r="AT117" s="50">
        <f>SUM(AO117:AQ117)</f>
        <v>1.9185169669040636</v>
      </c>
      <c r="AU117" s="50">
        <f>10*(AT117-$BW$12)/$BW$14</f>
        <v>4.9168374586157952</v>
      </c>
      <c r="AV117" s="51">
        <f>$BW$24+AU117*$BW$25</f>
        <v>82.208931105155287</v>
      </c>
      <c r="AW117" s="72">
        <v>21</v>
      </c>
      <c r="AX117" s="72">
        <v>24</v>
      </c>
      <c r="AY117" s="74">
        <f>AX117/AW117</f>
        <v>1.1428571428571428</v>
      </c>
      <c r="AZ117" s="74">
        <f>10*(AY117-$BT$17)/$BT$19</f>
        <v>3.4065934065934065</v>
      </c>
      <c r="BA117" s="72">
        <f>$BT$29+AZ117*$BT$30</f>
        <v>73.626373626373621</v>
      </c>
      <c r="BB117" s="63">
        <f>AK117*$BZ$5</f>
        <v>83.491990296407053</v>
      </c>
      <c r="BC117" s="60">
        <f>AN117*$BZ$5</f>
        <v>69.739999999999995</v>
      </c>
      <c r="BD117" s="60">
        <f>AV117*$BZ$5</f>
        <v>81.386841794103731</v>
      </c>
      <c r="BE117" s="65">
        <v>73</v>
      </c>
      <c r="BF117" s="65">
        <v>74</v>
      </c>
      <c r="BG117" s="60">
        <f>BA117*$BZ$5</f>
        <v>72.890109890109883</v>
      </c>
      <c r="BH117" s="60">
        <f>AVERAGE(BB117,BD117,BE117,BF117)</f>
        <v>77.9697080226277</v>
      </c>
      <c r="BI117" s="110">
        <f>10*(BH117-$BM$8)/$BM$10</f>
        <v>4.8845592807123932</v>
      </c>
      <c r="BJ117" s="80">
        <f>$BM$21+BI117*$BM$22</f>
        <v>71.98051676320577</v>
      </c>
      <c r="BL117" s="68"/>
      <c r="BM117" s="68"/>
      <c r="BN117" s="68"/>
    </row>
    <row r="118" spans="1:66" x14ac:dyDescent="0.25">
      <c r="A118" s="3" t="s">
        <v>220</v>
      </c>
      <c r="B118" s="4" t="s">
        <v>40</v>
      </c>
      <c r="C118" s="4" t="s">
        <v>235</v>
      </c>
      <c r="D118" s="4" t="s">
        <v>41</v>
      </c>
      <c r="E118" s="4" t="s">
        <v>58</v>
      </c>
      <c r="F118" s="5" t="s">
        <v>56</v>
      </c>
      <c r="G118" s="12">
        <v>18</v>
      </c>
      <c r="H118" s="13">
        <v>0.22</v>
      </c>
      <c r="I118" s="13">
        <v>0.44</v>
      </c>
      <c r="J118" s="13">
        <v>40</v>
      </c>
      <c r="K118" s="13">
        <v>47</v>
      </c>
      <c r="L118" s="13">
        <v>70</v>
      </c>
      <c r="M118" s="13">
        <v>2.2999999999999998</v>
      </c>
      <c r="N118" s="13">
        <v>0.63</v>
      </c>
      <c r="O118" s="13">
        <v>0.23</v>
      </c>
      <c r="P118" s="13">
        <v>0.17</v>
      </c>
      <c r="Q118" s="13">
        <v>0.17</v>
      </c>
      <c r="R118" s="13">
        <v>-286</v>
      </c>
      <c r="S118" s="13">
        <v>-139</v>
      </c>
      <c r="T118" s="13">
        <v>-3.5</v>
      </c>
      <c r="U118" s="13">
        <v>7.7</v>
      </c>
      <c r="V118" s="13">
        <v>0.24</v>
      </c>
      <c r="W118" s="13">
        <v>413</v>
      </c>
      <c r="X118" s="13">
        <v>0.23</v>
      </c>
      <c r="Y118" s="13"/>
      <c r="Z118" s="13">
        <v>226</v>
      </c>
      <c r="AA118" s="13">
        <v>0.23</v>
      </c>
      <c r="AB118" s="13"/>
      <c r="AC118" s="13">
        <v>0.51</v>
      </c>
      <c r="AD118" s="14">
        <v>0.17</v>
      </c>
      <c r="AE118" s="25">
        <f>Q118/$BQ$5</f>
        <v>0.2537313432835821</v>
      </c>
      <c r="AF118" s="26">
        <f>(R118-$BQ$6)/$BQ$8</f>
        <v>0.14361001317523056</v>
      </c>
      <c r="AG118" s="25">
        <f>(S118-$BQ$9)/$BQ$11</f>
        <v>0.35512820512820514</v>
      </c>
      <c r="AH118" s="26">
        <v>0.29411764705882354</v>
      </c>
      <c r="AI118" s="26">
        <f>SUM(AE118:AH118)</f>
        <v>1.0465872086458414</v>
      </c>
      <c r="AJ118" s="26">
        <f>10*(AI118-$BQ$21)/$BQ$23</f>
        <v>2.043034562068208</v>
      </c>
      <c r="AK118" s="27">
        <f>$BQ$31+AJ118*$BQ$32</f>
        <v>68.17213824827283</v>
      </c>
      <c r="AL118" s="37">
        <f>SUM(AC118:AD118)</f>
        <v>0.68</v>
      </c>
      <c r="AM118" s="38">
        <f>10*AL118/$BT$5</f>
        <v>3.0222222222222226</v>
      </c>
      <c r="AN118" s="39">
        <f>$BT$6+AM118*$BT$7</f>
        <v>65.111111111111114</v>
      </c>
      <c r="AO118" s="49">
        <f>O118/$BW$5</f>
        <v>0.69696969696969702</v>
      </c>
      <c r="AP118" s="50">
        <f>X118/$BW$6</f>
        <v>0.74193548387096775</v>
      </c>
      <c r="AQ118" s="50">
        <f>AA118/$BW$7</f>
        <v>0.8214285714285714</v>
      </c>
      <c r="AR118" s="50">
        <f>N118/$BW$8</f>
        <v>0.79746835443037967</v>
      </c>
      <c r="AS118" s="50">
        <f>AL118</f>
        <v>0.68</v>
      </c>
      <c r="AT118" s="50">
        <f>SUM(AO118:AQ118)</f>
        <v>2.2603337522692364</v>
      </c>
      <c r="AU118" s="50">
        <f>10*(AT118-$BW$15)/$BW$17</f>
        <v>3.6298210001845392</v>
      </c>
      <c r="AV118" s="51">
        <f>$BW$24+AU118*$BW$25</f>
        <v>77.704373500645886</v>
      </c>
      <c r="AW118" s="72">
        <v>18</v>
      </c>
      <c r="AX118" s="72">
        <v>42</v>
      </c>
      <c r="AY118" s="74">
        <f>AX118/AW118</f>
        <v>2.3333333333333335</v>
      </c>
      <c r="AZ118" s="74">
        <f>10*(AY118-$BT$20)/$BT$22</f>
        <v>7.2463768115942031</v>
      </c>
      <c r="BA118" s="72">
        <f>$BT$29+AZ118*$BT$30</f>
        <v>88.985507246376812</v>
      </c>
      <c r="BB118" s="64">
        <f>AK118*$BZ$7</f>
        <v>61.354924423445546</v>
      </c>
      <c r="BC118" s="60">
        <f>AN118*$BZ$7</f>
        <v>58.6</v>
      </c>
      <c r="BD118" s="60">
        <f>AV118*$BZ$7</f>
        <v>69.933936150581303</v>
      </c>
      <c r="BE118" s="65">
        <v>87</v>
      </c>
      <c r="BF118" s="65">
        <v>55</v>
      </c>
      <c r="BG118" s="60">
        <f>BA118*$BZ$7</f>
        <v>80.08695652173914</v>
      </c>
      <c r="BH118" s="60">
        <f>AVERAGE(BB118,BD118,BE118,BF118)</f>
        <v>68.32221514350671</v>
      </c>
      <c r="BI118" s="110">
        <f>10*(BH118-$BM$11)/$BM$13</f>
        <v>0</v>
      </c>
      <c r="BJ118" s="80">
        <f>$BM$21+BI118*$BM$22</f>
        <v>50</v>
      </c>
      <c r="BL118" s="68"/>
      <c r="BM118" s="68"/>
      <c r="BN118" s="68"/>
    </row>
    <row r="119" spans="1:66" x14ac:dyDescent="0.25">
      <c r="A119" s="3" t="s">
        <v>172</v>
      </c>
      <c r="B119" s="4" t="s">
        <v>256</v>
      </c>
      <c r="C119" s="4" t="s">
        <v>251</v>
      </c>
      <c r="D119" s="4" t="s">
        <v>30</v>
      </c>
      <c r="E119" s="4" t="s">
        <v>147</v>
      </c>
      <c r="F119" s="5" t="s">
        <v>32</v>
      </c>
      <c r="G119" s="12">
        <v>18</v>
      </c>
      <c r="H119" s="13">
        <v>0.39</v>
      </c>
      <c r="I119" s="13">
        <v>0.39</v>
      </c>
      <c r="J119" s="13">
        <v>54</v>
      </c>
      <c r="K119" s="13">
        <v>37</v>
      </c>
      <c r="L119" s="13">
        <v>84</v>
      </c>
      <c r="M119" s="13">
        <v>3.7</v>
      </c>
      <c r="N119" s="13">
        <v>0.67</v>
      </c>
      <c r="O119" s="13">
        <v>0.26</v>
      </c>
      <c r="P119" s="13">
        <v>0.16</v>
      </c>
      <c r="Q119" s="13">
        <v>0.28000000000000003</v>
      </c>
      <c r="R119" s="13">
        <v>-85</v>
      </c>
      <c r="S119" s="13">
        <v>67</v>
      </c>
      <c r="T119" s="13">
        <v>-3.6</v>
      </c>
      <c r="U119" s="13">
        <v>9</v>
      </c>
      <c r="V119" s="13">
        <v>0.32</v>
      </c>
      <c r="W119" s="13">
        <v>494</v>
      </c>
      <c r="X119" s="13">
        <v>0.28000000000000003</v>
      </c>
      <c r="Y119" s="13"/>
      <c r="Z119" s="13">
        <v>288</v>
      </c>
      <c r="AA119" s="13">
        <v>0.27</v>
      </c>
      <c r="AB119" s="13"/>
      <c r="AC119" s="13">
        <v>0.69</v>
      </c>
      <c r="AD119" s="14">
        <v>0.37</v>
      </c>
      <c r="AE119" s="25">
        <f>Q119/$BQ$5</f>
        <v>0.41791044776119407</v>
      </c>
      <c r="AF119" s="26">
        <f>(R119-$BQ$6)/$BQ$8</f>
        <v>0.40843214756258234</v>
      </c>
      <c r="AG119" s="25">
        <f>(S119-$BQ$9)/$BQ$11</f>
        <v>0.61923076923076925</v>
      </c>
      <c r="AH119" s="26">
        <v>0.29102167182662542</v>
      </c>
      <c r="AI119" s="26">
        <f>SUM(AE119:AH119)</f>
        <v>1.7365950363811711</v>
      </c>
      <c r="AJ119" s="26">
        <f>10*(AI119-$BQ$24)/$BQ$26</f>
        <v>4.631087188760266</v>
      </c>
      <c r="AK119" s="27">
        <f>$BQ$31+AJ119*$BQ$32</f>
        <v>78.524348755041061</v>
      </c>
      <c r="AL119" s="37">
        <f>SUM(AC119:AD119)</f>
        <v>1.06</v>
      </c>
      <c r="AM119" s="38">
        <f>10*AL119/$BT$5</f>
        <v>4.7111111111111121</v>
      </c>
      <c r="AN119" s="39">
        <f>$BT$6+AM119*$BT$7</f>
        <v>73.555555555555557</v>
      </c>
      <c r="AO119" s="49">
        <f>O119/$BW$5</f>
        <v>0.78787878787878785</v>
      </c>
      <c r="AP119" s="50">
        <f>X119/$BW$6</f>
        <v>0.90322580645161299</v>
      </c>
      <c r="AQ119" s="50">
        <f>AA119/$BW$7</f>
        <v>0.9642857142857143</v>
      </c>
      <c r="AR119" s="50">
        <f>N119/$BW$8</f>
        <v>0.84810126582278478</v>
      </c>
      <c r="AS119" s="50">
        <f>AL119</f>
        <v>1.06</v>
      </c>
      <c r="AT119" s="50">
        <f>SUM(AO119:AQ119)</f>
        <v>2.655390308616115</v>
      </c>
      <c r="AU119" s="50">
        <f>10*(AT119-$BW$18)/$BW$20</f>
        <v>6.3802898550724603</v>
      </c>
      <c r="AV119" s="51">
        <f>$BW$24+AU119*$BW$25</f>
        <v>87.33101449275361</v>
      </c>
      <c r="AW119" s="72">
        <v>18</v>
      </c>
      <c r="AX119" s="72">
        <v>11</v>
      </c>
      <c r="AY119" s="74">
        <f>AX119/AW119</f>
        <v>0.61111111111111116</v>
      </c>
      <c r="AZ119" s="74">
        <f>10*(AY119-$BT$23)/$BT$25</f>
        <v>1.7729393468118197</v>
      </c>
      <c r="BA119" s="72">
        <f>$BT$29+AZ119*$BT$30</f>
        <v>67.091757387247284</v>
      </c>
      <c r="BB119" s="64">
        <f>AK119*$BZ$6</f>
        <v>76.168618292389823</v>
      </c>
      <c r="BC119" s="60">
        <f>AN119*$BZ$6</f>
        <v>71.348888888888894</v>
      </c>
      <c r="BD119" s="60">
        <f>AV119*$BZ$6</f>
        <v>84.711084057970993</v>
      </c>
      <c r="BE119" s="65">
        <v>80</v>
      </c>
      <c r="BF119" s="65">
        <v>84</v>
      </c>
      <c r="BG119" s="60">
        <f>BA119*$BZ$6</f>
        <v>65.079004665629867</v>
      </c>
      <c r="BH119" s="60">
        <f>AVERAGE(BB119,BD119,BE119,BF119)</f>
        <v>81.219925587590211</v>
      </c>
      <c r="BI119" s="110">
        <f>10*(BH119-$BM$14)/$BM$16</f>
        <v>7.1812720840803692</v>
      </c>
      <c r="BJ119" s="80">
        <f>$BM$21+BI119*$BM$22</f>
        <v>82.315724378361665</v>
      </c>
      <c r="BL119" s="68"/>
      <c r="BM119" s="68"/>
      <c r="BN119" s="68"/>
    </row>
    <row r="120" spans="1:66" x14ac:dyDescent="0.25">
      <c r="A120" s="3" t="s">
        <v>89</v>
      </c>
      <c r="B120" s="4" t="s">
        <v>238</v>
      </c>
      <c r="C120" s="4" t="s">
        <v>265</v>
      </c>
      <c r="D120" s="4" t="s">
        <v>30</v>
      </c>
      <c r="E120" s="4" t="s">
        <v>90</v>
      </c>
      <c r="F120" s="5" t="s">
        <v>35</v>
      </c>
      <c r="G120" s="12">
        <v>46</v>
      </c>
      <c r="H120" s="13">
        <v>0.59</v>
      </c>
      <c r="I120" s="13">
        <v>0.48</v>
      </c>
      <c r="J120" s="13">
        <v>135</v>
      </c>
      <c r="K120" s="13">
        <v>84</v>
      </c>
      <c r="L120" s="13">
        <v>264</v>
      </c>
      <c r="M120" s="13">
        <v>4.8</v>
      </c>
      <c r="N120" s="13">
        <v>0.68</v>
      </c>
      <c r="O120" s="13">
        <v>0.23</v>
      </c>
      <c r="P120" s="13">
        <v>0.16</v>
      </c>
      <c r="Q120" s="13">
        <v>0.28000000000000003</v>
      </c>
      <c r="R120" s="13">
        <v>21</v>
      </c>
      <c r="S120" s="13">
        <v>119</v>
      </c>
      <c r="T120" s="13">
        <v>2.8</v>
      </c>
      <c r="U120" s="13">
        <v>6.7</v>
      </c>
      <c r="V120" s="13">
        <v>0.2</v>
      </c>
      <c r="W120" s="13">
        <v>353</v>
      </c>
      <c r="X120" s="13">
        <v>0.18</v>
      </c>
      <c r="Y120" s="13">
        <v>0.14000000000000001</v>
      </c>
      <c r="Z120" s="13">
        <v>230</v>
      </c>
      <c r="AA120" s="13">
        <v>0.21</v>
      </c>
      <c r="AB120" s="13">
        <v>3</v>
      </c>
      <c r="AC120" s="13">
        <v>0.49</v>
      </c>
      <c r="AD120" s="14">
        <v>0.55000000000000004</v>
      </c>
      <c r="AE120" s="25">
        <f>Q120/$BQ$5</f>
        <v>0.41791044776119407</v>
      </c>
      <c r="AF120" s="26">
        <f>(R120-$BQ$6)/$BQ$8</f>
        <v>0.54808959156785242</v>
      </c>
      <c r="AG120" s="25">
        <f>(S120-$BQ$9)/$BQ$11</f>
        <v>0.6858974358974359</v>
      </c>
      <c r="AH120" s="26">
        <v>0.48916408668730654</v>
      </c>
      <c r="AI120" s="26">
        <f>SUM(AE120:AH120)</f>
        <v>2.1410615619137889</v>
      </c>
      <c r="AJ120" s="26">
        <f>10*(AI120-$BQ$18)/$BQ$20</f>
        <v>5.5167018581742884</v>
      </c>
      <c r="AK120" s="27">
        <f>$BQ$31+AJ120*$BQ$32</f>
        <v>82.066807432697146</v>
      </c>
      <c r="AL120" s="37">
        <f>SUM(AC120:AD120)</f>
        <v>1.04</v>
      </c>
      <c r="AM120" s="38">
        <f>10*AL120/$BT$5</f>
        <v>4.6222222222222227</v>
      </c>
      <c r="AN120" s="39">
        <f>$BT$6+AM120*$BT$7</f>
        <v>73.111111111111114</v>
      </c>
      <c r="AO120" s="49">
        <f>O120/$BW$5</f>
        <v>0.69696969696969702</v>
      </c>
      <c r="AP120" s="50">
        <f>X120/$BW$6</f>
        <v>0.58064516129032251</v>
      </c>
      <c r="AQ120" s="50">
        <f>AA120/$BW$7</f>
        <v>0.74999999999999989</v>
      </c>
      <c r="AR120" s="50">
        <f>N120/$BW$8</f>
        <v>0.86075949367088611</v>
      </c>
      <c r="AS120" s="50">
        <f>AL120</f>
        <v>1.04</v>
      </c>
      <c r="AT120" s="50">
        <f>SUM(AO120:AQ120)</f>
        <v>2.0276148582600193</v>
      </c>
      <c r="AU120" s="50">
        <f>10*(AT120-$BW$12)/$BW$14</f>
        <v>6.1485101686898913</v>
      </c>
      <c r="AV120" s="51">
        <f>$BW$24+AU120*$BW$25</f>
        <v>86.519785590414614</v>
      </c>
      <c r="AW120" s="72">
        <v>46</v>
      </c>
      <c r="AX120" s="72">
        <v>45</v>
      </c>
      <c r="AY120" s="74">
        <f>AX120/AW120</f>
        <v>0.97826086956521741</v>
      </c>
      <c r="AZ120" s="74">
        <f>10*(AY120-$BT$17)/$BT$19</f>
        <v>2.1404682274247495</v>
      </c>
      <c r="BA120" s="72">
        <f>$BT$29+AZ120*$BT$30</f>
        <v>68.561872909698991</v>
      </c>
      <c r="BB120" s="63">
        <f>AK120*$BZ$5</f>
        <v>81.246139358370172</v>
      </c>
      <c r="BC120" s="60">
        <f>AN120*$BZ$5</f>
        <v>72.38</v>
      </c>
      <c r="BD120" s="60">
        <f>AV120*$BZ$5</f>
        <v>85.654587734510471</v>
      </c>
      <c r="BE120" s="65">
        <v>87</v>
      </c>
      <c r="BF120" s="65">
        <v>91</v>
      </c>
      <c r="BG120" s="60">
        <f>BA120*$BZ$5</f>
        <v>67.876254180602004</v>
      </c>
      <c r="BH120" s="60">
        <f>AVERAGE(BB120,BD120,BE120,BF120)</f>
        <v>86.225181773220157</v>
      </c>
      <c r="BI120" s="110">
        <f>10*(BH120-$BM$8)/$BM$10</f>
        <v>9.3020493798653234</v>
      </c>
      <c r="BJ120" s="80">
        <f>$BM$21+BI120*$BM$22</f>
        <v>91.859222209393948</v>
      </c>
      <c r="BL120" s="68"/>
      <c r="BM120" s="68"/>
      <c r="BN120" s="68"/>
    </row>
    <row r="121" spans="1:66" x14ac:dyDescent="0.25">
      <c r="A121" s="3" t="s">
        <v>69</v>
      </c>
      <c r="B121" s="4" t="s">
        <v>241</v>
      </c>
      <c r="C121" s="4" t="s">
        <v>235</v>
      </c>
      <c r="D121" s="4" t="s">
        <v>30</v>
      </c>
      <c r="E121" s="4" t="s">
        <v>42</v>
      </c>
      <c r="F121" s="5" t="s">
        <v>56</v>
      </c>
      <c r="G121" s="12">
        <v>27</v>
      </c>
      <c r="H121" s="13">
        <v>0.56000000000000005</v>
      </c>
      <c r="I121" s="13">
        <v>0.59</v>
      </c>
      <c r="J121" s="13">
        <v>96</v>
      </c>
      <c r="K121" s="13">
        <v>71</v>
      </c>
      <c r="L121" s="13">
        <v>165</v>
      </c>
      <c r="M121" s="13">
        <v>3.7</v>
      </c>
      <c r="N121" s="13">
        <v>0.65</v>
      </c>
      <c r="O121" s="13">
        <v>0.24</v>
      </c>
      <c r="P121" s="13">
        <v>0.24</v>
      </c>
      <c r="Q121" s="13">
        <v>0.3</v>
      </c>
      <c r="R121" s="13">
        <v>163</v>
      </c>
      <c r="S121" s="13">
        <v>78</v>
      </c>
      <c r="T121" s="13">
        <v>4.5999999999999996</v>
      </c>
      <c r="U121" s="13">
        <v>8.6</v>
      </c>
      <c r="V121" s="13">
        <v>0.25</v>
      </c>
      <c r="W121" s="13">
        <v>491</v>
      </c>
      <c r="X121" s="13">
        <v>0.25</v>
      </c>
      <c r="Y121" s="13"/>
      <c r="Z121" s="13">
        <v>279</v>
      </c>
      <c r="AA121" s="13">
        <v>0.24</v>
      </c>
      <c r="AB121" s="13"/>
      <c r="AC121" s="13">
        <v>0.41</v>
      </c>
      <c r="AD121" s="14">
        <v>0.32</v>
      </c>
      <c r="AE121" s="25">
        <f>Q121/$BQ$5</f>
        <v>0.44776119402985071</v>
      </c>
      <c r="AF121" s="26">
        <f>(R121-$BQ$6)/$BQ$8</f>
        <v>0.7351778656126482</v>
      </c>
      <c r="AG121" s="25">
        <f>(S121-$BQ$9)/$BQ$11</f>
        <v>0.6333333333333333</v>
      </c>
      <c r="AH121" s="26">
        <v>0.54489164086687314</v>
      </c>
      <c r="AI121" s="26">
        <f>SUM(AE121:AH121)</f>
        <v>2.3611640338427051</v>
      </c>
      <c r="AJ121" s="26">
        <f>10*(AI121-$BQ$21)/$BQ$23</f>
        <v>8.9607213708493703</v>
      </c>
      <c r="AK121" s="27">
        <f>$BQ$31+AJ121*$BQ$32</f>
        <v>95.842885483397481</v>
      </c>
      <c r="AL121" s="37">
        <f>SUM(AC121:AD121)</f>
        <v>0.73</v>
      </c>
      <c r="AM121" s="38">
        <f>10*AL121/$BT$5</f>
        <v>3.2444444444444445</v>
      </c>
      <c r="AN121" s="39">
        <f>$BT$6+AM121*$BT$7</f>
        <v>66.222222222222229</v>
      </c>
      <c r="AO121" s="49">
        <f>O121/$BW$5</f>
        <v>0.72727272727272718</v>
      </c>
      <c r="AP121" s="50">
        <f>X121/$BW$6</f>
        <v>0.80645161290322587</v>
      </c>
      <c r="AQ121" s="50">
        <f>AA121/$BW$7</f>
        <v>0.85714285714285698</v>
      </c>
      <c r="AR121" s="50">
        <f>N121/$BW$8</f>
        <v>0.82278481012658222</v>
      </c>
      <c r="AS121" s="50">
        <f>AL121</f>
        <v>0.73</v>
      </c>
      <c r="AT121" s="50">
        <f>SUM(AO121:AQ121)</f>
        <v>2.3908671973188103</v>
      </c>
      <c r="AU121" s="50">
        <f>10*(AT121-$BW$15)/$BW$17</f>
        <v>5.3547702528141734</v>
      </c>
      <c r="AV121" s="51">
        <f>$BW$24+AU121*$BW$25</f>
        <v>83.741695884849605</v>
      </c>
      <c r="AW121" s="72">
        <v>27</v>
      </c>
      <c r="AX121" s="72">
        <v>55</v>
      </c>
      <c r="AY121" s="74">
        <f>AX121/AW121</f>
        <v>2.0370370370370372</v>
      </c>
      <c r="AZ121" s="74">
        <f>10*(AY121-$BT$20)/$BT$22</f>
        <v>5.3140096618357493</v>
      </c>
      <c r="BA121" s="72">
        <f>$BT$29+AZ121*$BT$30</f>
        <v>81.25603864734299</v>
      </c>
      <c r="BB121" s="64">
        <f>AK121*$BZ$7</f>
        <v>86.258596935057739</v>
      </c>
      <c r="BC121" s="60">
        <f>AN121*$BZ$7</f>
        <v>59.600000000000009</v>
      </c>
      <c r="BD121" s="60">
        <f>AV121*$BZ$7</f>
        <v>75.367526296364645</v>
      </c>
      <c r="BE121" s="65">
        <v>96</v>
      </c>
      <c r="BF121" s="65">
        <v>97</v>
      </c>
      <c r="BG121" s="60">
        <f>BA121*$BZ$7</f>
        <v>73.130434782608688</v>
      </c>
      <c r="BH121" s="60">
        <f>AVERAGE(BB121,BD121,BE121,BF121)</f>
        <v>88.656530807855603</v>
      </c>
      <c r="BI121" s="110">
        <f>10*(BH121-$BM$11)/$BM$13</f>
        <v>9.8338945904853343</v>
      </c>
      <c r="BJ121" s="80">
        <f>$BM$21+BI121*$BM$22</f>
        <v>94.252525657184009</v>
      </c>
      <c r="BL121" s="68"/>
      <c r="BM121" s="68"/>
      <c r="BN121" s="68"/>
    </row>
    <row r="122" spans="1:66" x14ac:dyDescent="0.25">
      <c r="A122" s="3" t="s">
        <v>196</v>
      </c>
      <c r="B122" s="4" t="s">
        <v>40</v>
      </c>
      <c r="C122" s="4" t="s">
        <v>235</v>
      </c>
      <c r="D122" s="4" t="s">
        <v>41</v>
      </c>
      <c r="E122" s="4" t="s">
        <v>174</v>
      </c>
      <c r="F122" s="5" t="s">
        <v>56</v>
      </c>
      <c r="G122" s="12">
        <v>18</v>
      </c>
      <c r="H122" s="13">
        <v>0.28000000000000003</v>
      </c>
      <c r="I122" s="13">
        <v>0.5</v>
      </c>
      <c r="J122" s="13">
        <v>40</v>
      </c>
      <c r="K122" s="13">
        <v>60</v>
      </c>
      <c r="L122" s="13">
        <v>88</v>
      </c>
      <c r="M122" s="13">
        <v>2.1</v>
      </c>
      <c r="N122" s="13">
        <v>0.67</v>
      </c>
      <c r="O122" s="13">
        <v>0.21</v>
      </c>
      <c r="P122" s="13">
        <v>0.23</v>
      </c>
      <c r="Q122" s="13">
        <v>0.22</v>
      </c>
      <c r="R122" s="13">
        <v>-49</v>
      </c>
      <c r="S122" s="13">
        <v>-72</v>
      </c>
      <c r="T122" s="13">
        <v>-3.7</v>
      </c>
      <c r="U122" s="13">
        <v>8.4</v>
      </c>
      <c r="V122" s="13">
        <v>0.25</v>
      </c>
      <c r="W122" s="13">
        <v>422</v>
      </c>
      <c r="X122" s="13">
        <v>0.24</v>
      </c>
      <c r="Y122" s="13"/>
      <c r="Z122" s="13">
        <v>236</v>
      </c>
      <c r="AA122" s="13">
        <v>0.23</v>
      </c>
      <c r="AB122" s="13"/>
      <c r="AC122" s="13">
        <v>0.42</v>
      </c>
      <c r="AD122" s="14">
        <v>0.22</v>
      </c>
      <c r="AE122" s="25">
        <f>Q122/$BQ$5</f>
        <v>0.32835820895522388</v>
      </c>
      <c r="AF122" s="26">
        <f>(R122-$BQ$6)/$BQ$8</f>
        <v>0.45586297760210803</v>
      </c>
      <c r="AG122" s="25">
        <f>(S122-$BQ$9)/$BQ$11</f>
        <v>0.44102564102564101</v>
      </c>
      <c r="AH122" s="26">
        <v>0.28792569659442729</v>
      </c>
      <c r="AI122" s="26">
        <f>SUM(AE122:AH122)</f>
        <v>1.5131725241774001</v>
      </c>
      <c r="AJ122" s="26">
        <f>10*(AI122-$BQ$21)/$BQ$23</f>
        <v>4.4983426281755641</v>
      </c>
      <c r="AK122" s="27">
        <f>$BQ$31+AJ122*$BQ$32</f>
        <v>77.993370512702256</v>
      </c>
      <c r="AL122" s="37">
        <f>SUM(AC122:AD122)</f>
        <v>0.64</v>
      </c>
      <c r="AM122" s="38">
        <f>10*AL122/$BT$5</f>
        <v>2.8444444444444446</v>
      </c>
      <c r="AN122" s="39">
        <f>$BT$6+AM122*$BT$7</f>
        <v>64.222222222222229</v>
      </c>
      <c r="AO122" s="49">
        <f>O122/$BW$5</f>
        <v>0.63636363636363635</v>
      </c>
      <c r="AP122" s="50">
        <f>X122/$BW$6</f>
        <v>0.77419354838709675</v>
      </c>
      <c r="AQ122" s="50">
        <f>AA122/$BW$7</f>
        <v>0.8214285714285714</v>
      </c>
      <c r="AR122" s="50">
        <f>N122/$BW$8</f>
        <v>0.84810126582278478</v>
      </c>
      <c r="AS122" s="50">
        <f>AL122</f>
        <v>0.64</v>
      </c>
      <c r="AT122" s="50">
        <f>SUM(AO122:AQ122)</f>
        <v>2.2319857561793048</v>
      </c>
      <c r="AU122" s="50">
        <f>10*(AT122-$BW$15)/$BW$17</f>
        <v>3.2552131389555305</v>
      </c>
      <c r="AV122" s="51">
        <f>$BW$24+AU122*$BW$25</f>
        <v>76.393245986344354</v>
      </c>
      <c r="AW122" s="72">
        <v>18</v>
      </c>
      <c r="AX122" s="72">
        <v>31</v>
      </c>
      <c r="AY122" s="74">
        <f>AX122/AW122</f>
        <v>1.7222222222222223</v>
      </c>
      <c r="AZ122" s="74">
        <f>10*(AY122-$BT$20)/$BT$22</f>
        <v>3.2608695652173916</v>
      </c>
      <c r="BA122" s="72">
        <f>$BT$29+AZ122*$BT$30</f>
        <v>73.043478260869563</v>
      </c>
      <c r="BB122" s="64">
        <f>AK122*$BZ$7</f>
        <v>70.194033461432028</v>
      </c>
      <c r="BC122" s="60">
        <f>AN122*$BZ$7</f>
        <v>57.800000000000004</v>
      </c>
      <c r="BD122" s="60">
        <f>AV122*$BZ$7</f>
        <v>68.753921387709923</v>
      </c>
      <c r="BE122" s="65">
        <v>84</v>
      </c>
      <c r="BF122" s="65">
        <v>88</v>
      </c>
      <c r="BG122" s="60">
        <f>BA122*$BZ$7</f>
        <v>65.739130434782609</v>
      </c>
      <c r="BH122" s="60">
        <f>AVERAGE(BB122,BD122,BE122,BF122)</f>
        <v>77.736988712285495</v>
      </c>
      <c r="BI122" s="110">
        <f>10*(BH122-$BM$11)/$BM$13</f>
        <v>4.5530861425044442</v>
      </c>
      <c r="BJ122" s="80">
        <f>$BM$21+BI122*$BM$22</f>
        <v>70.488887641269997</v>
      </c>
      <c r="BL122" s="68"/>
      <c r="BM122" s="68"/>
      <c r="BN122" s="68"/>
    </row>
    <row r="123" spans="1:66" x14ac:dyDescent="0.25">
      <c r="A123" s="3" t="s">
        <v>206</v>
      </c>
      <c r="B123" s="4" t="s">
        <v>250</v>
      </c>
      <c r="C123" s="4" t="s">
        <v>235</v>
      </c>
      <c r="D123" s="4" t="s">
        <v>30</v>
      </c>
      <c r="E123" s="4" t="s">
        <v>80</v>
      </c>
      <c r="F123" s="5" t="s">
        <v>56</v>
      </c>
      <c r="G123" s="12">
        <v>27</v>
      </c>
      <c r="H123" s="13">
        <v>0.67</v>
      </c>
      <c r="I123" s="13">
        <v>0.59</v>
      </c>
      <c r="J123" s="13">
        <v>68</v>
      </c>
      <c r="K123" s="13">
        <v>49</v>
      </c>
      <c r="L123" s="13">
        <v>162</v>
      </c>
      <c r="M123" s="13">
        <v>4.7</v>
      </c>
      <c r="N123" s="13">
        <v>0.7</v>
      </c>
      <c r="O123" s="13">
        <v>0.21</v>
      </c>
      <c r="P123" s="13">
        <v>0.16</v>
      </c>
      <c r="Q123" s="13">
        <v>0.15</v>
      </c>
      <c r="R123" s="13">
        <v>-133</v>
      </c>
      <c r="S123" s="13">
        <v>-95</v>
      </c>
      <c r="T123" s="13">
        <v>-1.8</v>
      </c>
      <c r="U123" s="13">
        <v>8.4</v>
      </c>
      <c r="V123" s="13">
        <v>0.25</v>
      </c>
      <c r="W123" s="13">
        <v>516</v>
      </c>
      <c r="X123" s="13">
        <v>0.28000000000000003</v>
      </c>
      <c r="Y123" s="13"/>
      <c r="Z123" s="13">
        <v>262</v>
      </c>
      <c r="AA123" s="13">
        <v>0.23</v>
      </c>
      <c r="AB123" s="13"/>
      <c r="AC123" s="13">
        <v>0.47</v>
      </c>
      <c r="AD123" s="14">
        <v>0.22</v>
      </c>
      <c r="AE123" s="25">
        <f>Q123/$BQ$5</f>
        <v>0.22388059701492535</v>
      </c>
      <c r="AF123" s="26">
        <f>(R123-$BQ$6)/$BQ$8</f>
        <v>0.34519104084321478</v>
      </c>
      <c r="AG123" s="25">
        <f>(S123-$BQ$9)/$BQ$11</f>
        <v>0.41153846153846152</v>
      </c>
      <c r="AH123" s="26">
        <v>0.34674922600619196</v>
      </c>
      <c r="AI123" s="26">
        <f>SUM(AE123:AH123)</f>
        <v>1.3273593254027936</v>
      </c>
      <c r="AJ123" s="26">
        <f>10*(AI123-$BQ$21)/$BQ$23</f>
        <v>3.5205393614337868</v>
      </c>
      <c r="AK123" s="27">
        <f>$BQ$31+AJ123*$BQ$32</f>
        <v>74.082157445735149</v>
      </c>
      <c r="AL123" s="37">
        <f>SUM(AC123:AD123)</f>
        <v>0.69</v>
      </c>
      <c r="AM123" s="38">
        <f>10*AL123/$BT$5</f>
        <v>3.0666666666666664</v>
      </c>
      <c r="AN123" s="39">
        <f>$BT$6+AM123*$BT$7</f>
        <v>65.333333333333329</v>
      </c>
      <c r="AO123" s="49">
        <f>O123/$BW$5</f>
        <v>0.63636363636363635</v>
      </c>
      <c r="AP123" s="50">
        <f>X123/$BW$6</f>
        <v>0.90322580645161299</v>
      </c>
      <c r="AQ123" s="50">
        <f>AA123/$BW$7</f>
        <v>0.8214285714285714</v>
      </c>
      <c r="AR123" s="50">
        <f>N123/$BW$8</f>
        <v>0.88607594936708856</v>
      </c>
      <c r="AS123" s="50">
        <f>AL123</f>
        <v>0.69</v>
      </c>
      <c r="AT123" s="50">
        <f>SUM(AO123:AQ123)</f>
        <v>2.3610180142438209</v>
      </c>
      <c r="AU123" s="50">
        <f>10*(AT123-$BW$15)/$BW$17</f>
        <v>4.9603247831703294</v>
      </c>
      <c r="AV123" s="51">
        <f>$BW$24+AU123*$BW$25</f>
        <v>82.361136741096146</v>
      </c>
      <c r="AW123" s="72">
        <v>27</v>
      </c>
      <c r="AX123" s="72">
        <v>66</v>
      </c>
      <c r="AY123" s="74">
        <f>AX123/AW123</f>
        <v>2.4444444444444446</v>
      </c>
      <c r="AZ123" s="74">
        <f>10*(AY123-$BT$20)/$BT$22</f>
        <v>7.9710144927536248</v>
      </c>
      <c r="BA123" s="72">
        <f>$BT$29+AZ123*$BT$30</f>
        <v>91.884057971014499</v>
      </c>
      <c r="BB123" s="64">
        <f>AK123*$BZ$7</f>
        <v>66.673941701161638</v>
      </c>
      <c r="BC123" s="60">
        <f>AN123*$BZ$7</f>
        <v>58.8</v>
      </c>
      <c r="BD123" s="60">
        <f>AV123*$BZ$7</f>
        <v>74.125023066986529</v>
      </c>
      <c r="BE123" s="65">
        <v>83</v>
      </c>
      <c r="BF123" s="65">
        <v>84</v>
      </c>
      <c r="BG123" s="60">
        <f>BA123*$BZ$7</f>
        <v>82.695652173913047</v>
      </c>
      <c r="BH123" s="60">
        <f>AVERAGE(BB123,BD123,BE123,BF123)</f>
        <v>76.949741192037038</v>
      </c>
      <c r="BI123" s="110">
        <f>10*(BH123-$BM$11)/$BM$13</f>
        <v>4.1723647423583143</v>
      </c>
      <c r="BJ123" s="80">
        <f>$BM$21+BI123*$BM$22</f>
        <v>68.77564134061241</v>
      </c>
      <c r="BL123" s="68"/>
      <c r="BM123" s="68"/>
      <c r="BN123" s="68"/>
    </row>
    <row r="124" spans="1:66" x14ac:dyDescent="0.25">
      <c r="A124" s="3" t="s">
        <v>131</v>
      </c>
      <c r="B124" s="4" t="s">
        <v>238</v>
      </c>
      <c r="C124" s="4" t="s">
        <v>265</v>
      </c>
      <c r="D124" s="4" t="s">
        <v>30</v>
      </c>
      <c r="E124" s="4" t="s">
        <v>103</v>
      </c>
      <c r="F124" s="5" t="s">
        <v>32</v>
      </c>
      <c r="G124" s="12">
        <v>47</v>
      </c>
      <c r="H124" s="13">
        <v>0.55000000000000004</v>
      </c>
      <c r="I124" s="13">
        <v>0.55000000000000004</v>
      </c>
      <c r="J124" s="13">
        <v>154</v>
      </c>
      <c r="K124" s="13">
        <v>80</v>
      </c>
      <c r="L124" s="13">
        <v>181</v>
      </c>
      <c r="M124" s="13">
        <v>4.2</v>
      </c>
      <c r="N124" s="13">
        <v>0.65</v>
      </c>
      <c r="O124" s="13">
        <v>0.3</v>
      </c>
      <c r="P124" s="13">
        <v>0.14000000000000001</v>
      </c>
      <c r="Q124" s="13">
        <v>0.11</v>
      </c>
      <c r="R124" s="13">
        <v>8</v>
      </c>
      <c r="S124" s="13">
        <v>57</v>
      </c>
      <c r="T124" s="13">
        <v>6.1</v>
      </c>
      <c r="U124" s="13">
        <v>9.8000000000000007</v>
      </c>
      <c r="V124" s="13">
        <v>0.31</v>
      </c>
      <c r="W124" s="13">
        <v>463</v>
      </c>
      <c r="X124" s="13">
        <v>0.25</v>
      </c>
      <c r="Y124" s="13">
        <v>0.2</v>
      </c>
      <c r="Z124" s="13">
        <v>294</v>
      </c>
      <c r="AA124" s="13">
        <v>0.26</v>
      </c>
      <c r="AB124" s="13">
        <v>0</v>
      </c>
      <c r="AC124" s="13">
        <v>0.7</v>
      </c>
      <c r="AD124" s="14">
        <v>0.43</v>
      </c>
      <c r="AE124" s="25">
        <f>Q124/$BQ$5</f>
        <v>0.16417910447761194</v>
      </c>
      <c r="AF124" s="26">
        <f>(R124-$BQ$6)/$BQ$8</f>
        <v>0.53096179183135706</v>
      </c>
      <c r="AG124" s="25">
        <f>(S124-$BQ$9)/$BQ$11</f>
        <v>0.60641025641025637</v>
      </c>
      <c r="AH124" s="26">
        <v>0.59133126934984526</v>
      </c>
      <c r="AI124" s="26">
        <f>SUM(AE124:AH124)</f>
        <v>1.8928824220690705</v>
      </c>
      <c r="AJ124" s="26">
        <f>10*(AI124-$BQ$24)/$BQ$26</f>
        <v>5.115857435451348</v>
      </c>
      <c r="AK124" s="27">
        <f>$BQ$31+AJ124*$BQ$32</f>
        <v>80.463429741805385</v>
      </c>
      <c r="AL124" s="37">
        <f>SUM(AC124:AD124)</f>
        <v>1.1299999999999999</v>
      </c>
      <c r="AM124" s="38">
        <f>10*AL124/$BT$5</f>
        <v>5.0222222222222221</v>
      </c>
      <c r="AN124" s="39">
        <f>$BT$6+AM124*$BT$7</f>
        <v>75.111111111111114</v>
      </c>
      <c r="AO124" s="49">
        <f>O124/$BW$5</f>
        <v>0.90909090909090906</v>
      </c>
      <c r="AP124" s="50">
        <f>X124/$BW$6</f>
        <v>0.80645161290322587</v>
      </c>
      <c r="AQ124" s="50">
        <f>AA124/$BW$7</f>
        <v>0.92857142857142849</v>
      </c>
      <c r="AR124" s="50">
        <f>N124/$BW$8</f>
        <v>0.82278481012658222</v>
      </c>
      <c r="AS124" s="50">
        <f>AL124</f>
        <v>1.1299999999999999</v>
      </c>
      <c r="AT124" s="50">
        <f>SUM(AO124:AQ124)</f>
        <v>2.6441139505655635</v>
      </c>
      <c r="AU124" s="50">
        <f>10*(AT124-$BW$18)/$BW$20</f>
        <v>6.1930434782608685</v>
      </c>
      <c r="AV124" s="51">
        <f>$BW$24+AU124*$BW$25</f>
        <v>86.675652173913036</v>
      </c>
      <c r="AW124" s="72">
        <v>47</v>
      </c>
      <c r="AX124" s="72">
        <v>78</v>
      </c>
      <c r="AY124" s="74">
        <f>AX124/AW124</f>
        <v>1.6595744680851063</v>
      </c>
      <c r="AZ124" s="74">
        <f>10*(AY124-$BT$23)/$BT$25</f>
        <v>7.3495251646206281</v>
      </c>
      <c r="BA124" s="72">
        <f>$BT$29+AZ124*$BT$30</f>
        <v>89.39810065848252</v>
      </c>
      <c r="BB124" s="63">
        <f>AK124*$BZ$5</f>
        <v>79.658795444387337</v>
      </c>
      <c r="BC124" s="60">
        <f>AN124*$BZ$5</f>
        <v>74.36</v>
      </c>
      <c r="BD124" s="60">
        <f>AV124*$BZ$5</f>
        <v>85.808895652173902</v>
      </c>
      <c r="BE124" s="65">
        <v>77</v>
      </c>
      <c r="BF124" s="65">
        <v>75</v>
      </c>
      <c r="BG124" s="60">
        <f>BA124*$BZ$5</f>
        <v>88.504119651897696</v>
      </c>
      <c r="BH124" s="60">
        <f>AVERAGE(BB124,BD124,BE124,BF124)</f>
        <v>79.366922774140306</v>
      </c>
      <c r="BI124" s="110">
        <f>10*(BH124-$BM$14)/$BM$16</f>
        <v>6.3141415586666172</v>
      </c>
      <c r="BJ124" s="80">
        <f>$BM$21+BI124*$BM$22</f>
        <v>78.413637013999775</v>
      </c>
      <c r="BL124" s="68"/>
      <c r="BM124" s="68"/>
      <c r="BN124" s="68"/>
    </row>
    <row r="125" spans="1:66" x14ac:dyDescent="0.25">
      <c r="A125" s="3" t="s">
        <v>188</v>
      </c>
      <c r="B125" s="4" t="s">
        <v>242</v>
      </c>
      <c r="C125" s="4" t="s">
        <v>251</v>
      </c>
      <c r="D125" s="4" t="s">
        <v>30</v>
      </c>
      <c r="E125" s="4" t="s">
        <v>189</v>
      </c>
      <c r="F125" s="5" t="s">
        <v>47</v>
      </c>
      <c r="G125" s="12">
        <v>18</v>
      </c>
      <c r="H125" s="13">
        <v>0.39</v>
      </c>
      <c r="I125" s="13">
        <v>0.44</v>
      </c>
      <c r="J125" s="13">
        <v>13</v>
      </c>
      <c r="K125" s="13">
        <v>72</v>
      </c>
      <c r="L125" s="13">
        <v>132</v>
      </c>
      <c r="M125" s="13">
        <v>2</v>
      </c>
      <c r="N125" s="13">
        <v>0.68</v>
      </c>
      <c r="O125" s="13">
        <v>0.06</v>
      </c>
      <c r="P125" s="13">
        <v>0.26</v>
      </c>
      <c r="Q125" s="13">
        <v>0.17</v>
      </c>
      <c r="R125" s="13">
        <v>-112</v>
      </c>
      <c r="S125" s="13">
        <v>-19</v>
      </c>
      <c r="T125" s="13">
        <v>2.1</v>
      </c>
      <c r="U125" s="13">
        <v>1.6</v>
      </c>
      <c r="V125" s="13">
        <v>0.04</v>
      </c>
      <c r="W125" s="13">
        <v>132</v>
      </c>
      <c r="X125" s="13">
        <v>7.0000000000000007E-2</v>
      </c>
      <c r="Y125" s="13"/>
      <c r="Z125" s="13">
        <v>99</v>
      </c>
      <c r="AA125" s="13">
        <v>0.09</v>
      </c>
      <c r="AB125" s="13"/>
      <c r="AC125" s="13">
        <v>1.38</v>
      </c>
      <c r="AD125" s="14">
        <v>0.3</v>
      </c>
      <c r="AE125" s="25">
        <f>Q125/$BQ$5</f>
        <v>0.2537313432835821</v>
      </c>
      <c r="AF125" s="26">
        <f>(R125-$BQ$6)/$BQ$8</f>
        <v>0.37285902503293805</v>
      </c>
      <c r="AG125" s="25">
        <f>(S125-$BQ$9)/$BQ$11</f>
        <v>0.50897435897435894</v>
      </c>
      <c r="AH125" s="26">
        <v>0.46749226006191952</v>
      </c>
      <c r="AI125" s="26">
        <f>SUM(AE125:AH125)</f>
        <v>1.6030569873527987</v>
      </c>
      <c r="AJ125" s="26">
        <f>10*(AI125-$BQ$27)/$BQ$29</f>
        <v>3.5205196287605434</v>
      </c>
      <c r="AK125" s="27">
        <f>$BQ$31+AJ125*$BQ$32</f>
        <v>74.08207851504217</v>
      </c>
      <c r="AL125" s="37">
        <f>SUM(AC125:AD125)</f>
        <v>1.68</v>
      </c>
      <c r="AM125" s="38">
        <f>10*AL125/$BT$5</f>
        <v>7.4666666666666668</v>
      </c>
      <c r="AN125" s="39">
        <f>$BT$6+AM125*$BT$7</f>
        <v>87.333333333333343</v>
      </c>
      <c r="AO125" s="49">
        <f>O125/$BW$5</f>
        <v>0.1818181818181818</v>
      </c>
      <c r="AP125" s="50">
        <f>X125/$BW$6</f>
        <v>0.22580645161290325</v>
      </c>
      <c r="AQ125" s="50">
        <f>AA125/$BW$7</f>
        <v>0.3214285714285714</v>
      </c>
      <c r="AR125" s="50">
        <f>N125/$BW$8</f>
        <v>0.86075949367088611</v>
      </c>
      <c r="AS125" s="50">
        <f>AL125</f>
        <v>1.68</v>
      </c>
      <c r="AT125" s="50">
        <f>SUM(AR125:AS125)</f>
        <v>2.5407594936708859</v>
      </c>
      <c r="AU125" s="50">
        <f>10*(AT125-$BW$21)/$BW$23</f>
        <v>2.8042959427207621</v>
      </c>
      <c r="AV125" s="51">
        <f>$BW$24+AU125*$BW$25</f>
        <v>74.815035799522661</v>
      </c>
      <c r="AW125" s="72">
        <v>18</v>
      </c>
      <c r="AX125" s="72">
        <v>18</v>
      </c>
      <c r="AY125" s="74">
        <f>AX125/AW125</f>
        <v>1</v>
      </c>
      <c r="AZ125" s="74">
        <f>10*(AY125-$BT$26)/$BT$28</f>
        <v>5.5834564254062045</v>
      </c>
      <c r="BA125" s="72">
        <f>$BT$29+AZ125*$BT$30</f>
        <v>82.333825701624818</v>
      </c>
      <c r="BB125" s="64">
        <f>AK125*$BZ$6</f>
        <v>71.8596161595909</v>
      </c>
      <c r="BC125" s="60">
        <f>AN125*$BZ$6</f>
        <v>84.713333333333338</v>
      </c>
      <c r="BD125" s="60">
        <f>AV125*$BZ$6</f>
        <v>72.570584725536975</v>
      </c>
      <c r="BE125" s="65">
        <v>76</v>
      </c>
      <c r="BF125" s="65">
        <v>72</v>
      </c>
      <c r="BG125" s="60">
        <f>BA125*$BZ$6</f>
        <v>79.863810930576065</v>
      </c>
      <c r="BH125" s="60">
        <f>AVERAGE(BB125,BC125,BD125,BE125,BF125)</f>
        <v>75.428706843692254</v>
      </c>
      <c r="BI125" s="110">
        <f>10*(BH125-$BM$17)/$BM$19</f>
        <v>3.2675444395350808</v>
      </c>
      <c r="BJ125" s="80">
        <f>$BM$21+BI125*$BM$22</f>
        <v>64.703949977907868</v>
      </c>
      <c r="BL125" s="68"/>
      <c r="BM125" s="68"/>
      <c r="BN125" s="68"/>
    </row>
    <row r="126" spans="1:66" x14ac:dyDescent="0.25">
      <c r="A126" s="3" t="s">
        <v>115</v>
      </c>
      <c r="B126" s="4" t="s">
        <v>238</v>
      </c>
      <c r="C126" s="4" t="s">
        <v>265</v>
      </c>
      <c r="D126" s="4" t="s">
        <v>30</v>
      </c>
      <c r="E126" s="4" t="s">
        <v>116</v>
      </c>
      <c r="F126" s="5" t="s">
        <v>35</v>
      </c>
      <c r="G126" s="12">
        <v>43</v>
      </c>
      <c r="H126" s="13">
        <v>0.21</v>
      </c>
      <c r="I126" s="13">
        <v>0.53</v>
      </c>
      <c r="J126" s="13">
        <v>116</v>
      </c>
      <c r="K126" s="13">
        <v>151</v>
      </c>
      <c r="L126" s="13">
        <v>169</v>
      </c>
      <c r="M126" s="13">
        <v>1.9</v>
      </c>
      <c r="N126" s="13">
        <v>0.74</v>
      </c>
      <c r="O126" s="13">
        <v>0.3</v>
      </c>
      <c r="P126" s="13">
        <v>0.24</v>
      </c>
      <c r="Q126" s="13">
        <v>0.26</v>
      </c>
      <c r="R126" s="13">
        <v>15</v>
      </c>
      <c r="S126" s="13">
        <v>14</v>
      </c>
      <c r="T126" s="13">
        <v>2.5</v>
      </c>
      <c r="U126" s="13">
        <v>6.6</v>
      </c>
      <c r="V126" s="13">
        <v>0.18</v>
      </c>
      <c r="W126" s="13">
        <v>383</v>
      </c>
      <c r="X126" s="13">
        <v>0.22</v>
      </c>
      <c r="Y126" s="13">
        <v>0.28000000000000003</v>
      </c>
      <c r="Z126" s="13">
        <v>215</v>
      </c>
      <c r="AA126" s="13">
        <v>0.21</v>
      </c>
      <c r="AB126" s="13">
        <v>1</v>
      </c>
      <c r="AC126" s="13">
        <v>0.51</v>
      </c>
      <c r="AD126" s="14">
        <v>0.44</v>
      </c>
      <c r="AE126" s="25">
        <f>Q126/$BQ$5</f>
        <v>0.38805970149253732</v>
      </c>
      <c r="AF126" s="26">
        <f>(R126-$BQ$6)/$BQ$8</f>
        <v>0.54018445322793152</v>
      </c>
      <c r="AG126" s="25">
        <f>(S126-$BQ$9)/$BQ$11</f>
        <v>0.55128205128205132</v>
      </c>
      <c r="AH126" s="26">
        <v>0.47987616099071212</v>
      </c>
      <c r="AI126" s="26">
        <f>SUM(AE126:AH126)</f>
        <v>1.9594023669932323</v>
      </c>
      <c r="AJ126" s="26">
        <f>10*(AI126-$BQ$18)/$BQ$20</f>
        <v>4.7141359716290792</v>
      </c>
      <c r="AK126" s="27">
        <f>$BQ$31+AJ126*$BQ$32</f>
        <v>78.85654388651632</v>
      </c>
      <c r="AL126" s="37">
        <f>SUM(AC126:AD126)</f>
        <v>0.95</v>
      </c>
      <c r="AM126" s="38">
        <f>10*AL126/$BT$5</f>
        <v>4.2222222222222223</v>
      </c>
      <c r="AN126" s="39">
        <f>$BT$6+AM126*$BT$7</f>
        <v>71.111111111111114</v>
      </c>
      <c r="AO126" s="49">
        <f>O126/$BW$5</f>
        <v>0.90909090909090906</v>
      </c>
      <c r="AP126" s="50">
        <f>X126/$BW$6</f>
        <v>0.70967741935483875</v>
      </c>
      <c r="AQ126" s="50">
        <f>AA126/$BW$7</f>
        <v>0.74999999999999989</v>
      </c>
      <c r="AR126" s="50">
        <f>N126/$BW$8</f>
        <v>0.93670886075949367</v>
      </c>
      <c r="AS126" s="50">
        <f>AL126</f>
        <v>0.95</v>
      </c>
      <c r="AT126" s="50">
        <f>SUM(AO126:AQ126)</f>
        <v>2.3687683284457477</v>
      </c>
      <c r="AU126" s="50">
        <f>10*(AT126-$BW$12)/$BW$14</f>
        <v>10</v>
      </c>
      <c r="AV126" s="51">
        <f>$BW$24+AU126*$BW$25</f>
        <v>100</v>
      </c>
      <c r="AW126" s="72">
        <v>43</v>
      </c>
      <c r="AX126" s="72">
        <v>33</v>
      </c>
      <c r="AY126" s="74">
        <f>AX126/AW126</f>
        <v>0.76744186046511631</v>
      </c>
      <c r="AZ126" s="74">
        <f>10*(AY126-$BT$17)/$BT$19</f>
        <v>0.5187835420393565</v>
      </c>
      <c r="BA126" s="72">
        <f>$BT$29+AZ126*$BT$30</f>
        <v>62.075134168157426</v>
      </c>
      <c r="BB126" s="63">
        <f>AK126*$BZ$5</f>
        <v>78.067978447651157</v>
      </c>
      <c r="BC126" s="60">
        <f>AN126*$BZ$5</f>
        <v>70.400000000000006</v>
      </c>
      <c r="BD126" s="60">
        <f>AV126*$BZ$5</f>
        <v>99</v>
      </c>
      <c r="BE126" s="65">
        <v>81</v>
      </c>
      <c r="BF126" s="65">
        <v>76</v>
      </c>
      <c r="BG126" s="60">
        <f>BA126*$BZ$5</f>
        <v>61.45438282647585</v>
      </c>
      <c r="BH126" s="60">
        <f>AVERAGE(BB126,BD126,BE126,BF126)</f>
        <v>83.516994611912793</v>
      </c>
      <c r="BI126" s="110">
        <f>10*(BH126-$BM$8)/$BM$10</f>
        <v>7.8529029912804393</v>
      </c>
      <c r="BJ126" s="80">
        <f>$BM$21+BI126*$BM$22</f>
        <v>85.338063460761987</v>
      </c>
      <c r="BL126" s="68"/>
      <c r="BM126" s="68"/>
      <c r="BN126" s="68"/>
    </row>
    <row r="127" spans="1:66" x14ac:dyDescent="0.25">
      <c r="A127" s="3" t="s">
        <v>177</v>
      </c>
      <c r="B127" s="4" t="s">
        <v>246</v>
      </c>
      <c r="C127" s="4" t="s">
        <v>235</v>
      </c>
      <c r="D127" s="4" t="s">
        <v>41</v>
      </c>
      <c r="E127" s="4" t="s">
        <v>126</v>
      </c>
      <c r="F127" s="5" t="s">
        <v>32</v>
      </c>
      <c r="G127" s="12">
        <v>27</v>
      </c>
      <c r="H127" s="13">
        <v>0.48</v>
      </c>
      <c r="I127" s="13">
        <v>0.56000000000000005</v>
      </c>
      <c r="J127" s="13">
        <v>101</v>
      </c>
      <c r="K127" s="13">
        <v>70</v>
      </c>
      <c r="L127" s="13">
        <v>135</v>
      </c>
      <c r="M127" s="13">
        <v>3.4</v>
      </c>
      <c r="N127" s="13">
        <v>0.69</v>
      </c>
      <c r="O127" s="13">
        <v>0.28999999999999998</v>
      </c>
      <c r="P127" s="13">
        <v>0.21</v>
      </c>
      <c r="Q127" s="13">
        <v>0.26</v>
      </c>
      <c r="R127" s="13">
        <v>-101</v>
      </c>
      <c r="S127" s="13">
        <v>-101</v>
      </c>
      <c r="T127" s="13">
        <v>1.1000000000000001</v>
      </c>
      <c r="U127" s="13">
        <v>9.5</v>
      </c>
      <c r="V127" s="13">
        <v>0.33</v>
      </c>
      <c r="W127" s="13">
        <v>507</v>
      </c>
      <c r="X127" s="13">
        <v>0.27</v>
      </c>
      <c r="Y127" s="13"/>
      <c r="Z127" s="13">
        <v>306</v>
      </c>
      <c r="AA127" s="13">
        <v>0.28000000000000003</v>
      </c>
      <c r="AB127" s="13"/>
      <c r="AC127" s="13">
        <v>0.56000000000000005</v>
      </c>
      <c r="AD127" s="14">
        <v>0.33</v>
      </c>
      <c r="AE127" s="25">
        <f>Q127/$BQ$5</f>
        <v>0.38805970149253732</v>
      </c>
      <c r="AF127" s="26">
        <f>(R127-$BQ$6)/$BQ$8</f>
        <v>0.38735177865612647</v>
      </c>
      <c r="AG127" s="25">
        <f>(S127-$BQ$9)/$BQ$11</f>
        <v>0.40384615384615385</v>
      </c>
      <c r="AH127" s="26">
        <v>0.43653250773993812</v>
      </c>
      <c r="AI127" s="26">
        <f>SUM(AE127:AH127)</f>
        <v>1.615790141734756</v>
      </c>
      <c r="AJ127" s="26">
        <f>10*(AI127-$BQ$24)/$BQ$26</f>
        <v>4.2563760863800635</v>
      </c>
      <c r="AK127" s="27">
        <f>$BQ$31+AJ127*$BQ$32</f>
        <v>77.025504345520261</v>
      </c>
      <c r="AL127" s="37">
        <f>SUM(AC127:AD127)</f>
        <v>0.89000000000000012</v>
      </c>
      <c r="AM127" s="38">
        <f>10*AL127/$BT$5</f>
        <v>3.9555555555555566</v>
      </c>
      <c r="AN127" s="39">
        <f>$BT$6+AM127*$BT$7</f>
        <v>69.777777777777786</v>
      </c>
      <c r="AO127" s="49">
        <f>O127/$BW$5</f>
        <v>0.87878787878787867</v>
      </c>
      <c r="AP127" s="50">
        <f>X127/$BW$6</f>
        <v>0.87096774193548399</v>
      </c>
      <c r="AQ127" s="50">
        <f>AA127/$BW$7</f>
        <v>1</v>
      </c>
      <c r="AR127" s="50">
        <f>N127/$BW$8</f>
        <v>0.87341772151898722</v>
      </c>
      <c r="AS127" s="50">
        <f>AL127</f>
        <v>0.89000000000000012</v>
      </c>
      <c r="AT127" s="50">
        <f>SUM(AO127:AQ127)</f>
        <v>2.7497556207233629</v>
      </c>
      <c r="AU127" s="50">
        <f>10*(AT127-$BW$18)/$BW$20</f>
        <v>7.9472463768115951</v>
      </c>
      <c r="AV127" s="51">
        <f>$BW$24+AU127*$BW$25</f>
        <v>92.815362318840585</v>
      </c>
      <c r="AW127" s="72">
        <v>27</v>
      </c>
      <c r="AX127" s="72">
        <v>29</v>
      </c>
      <c r="AY127" s="74">
        <f>AX127/AW127</f>
        <v>1.0740740740740742</v>
      </c>
      <c r="AZ127" s="74">
        <f>10*(AY127-$BT$23)/$BT$25</f>
        <v>4.2353551062726806</v>
      </c>
      <c r="BA127" s="72">
        <f>$BT$29+AZ127*$BT$30</f>
        <v>76.941420425090726</v>
      </c>
      <c r="BB127" s="64">
        <f>AK127*$BZ$7</f>
        <v>69.322953910968238</v>
      </c>
      <c r="BC127" s="60">
        <f>AN127*$BZ$7</f>
        <v>62.800000000000011</v>
      </c>
      <c r="BD127" s="60">
        <f>AV127*$BZ$7</f>
        <v>83.533826086956523</v>
      </c>
      <c r="BE127" s="65">
        <v>81</v>
      </c>
      <c r="BF127" s="65">
        <v>82</v>
      </c>
      <c r="BG127" s="60">
        <f>BA127*$BZ$7</f>
        <v>69.247278382581655</v>
      </c>
      <c r="BH127" s="60">
        <f>AVERAGE(BB127,BD127,BE127,BF127)</f>
        <v>78.964194999481194</v>
      </c>
      <c r="BI127" s="110">
        <f>10*(BH127-$BM$14)/$BM$16</f>
        <v>6.1256812151074529</v>
      </c>
      <c r="BJ127" s="80">
        <f>$BM$21+BI127*$BM$22</f>
        <v>77.565565467983532</v>
      </c>
      <c r="BL127" s="68"/>
      <c r="BM127" s="68"/>
      <c r="BN127" s="68"/>
    </row>
    <row r="128" spans="1:66" x14ac:dyDescent="0.25">
      <c r="A128" s="3" t="s">
        <v>97</v>
      </c>
      <c r="B128" s="4" t="s">
        <v>238</v>
      </c>
      <c r="C128" s="4" t="s">
        <v>265</v>
      </c>
      <c r="D128" s="4" t="s">
        <v>30</v>
      </c>
      <c r="E128" s="4" t="s">
        <v>98</v>
      </c>
      <c r="F128" s="5" t="s">
        <v>38</v>
      </c>
      <c r="G128" s="12">
        <v>40</v>
      </c>
      <c r="H128" s="13">
        <v>0.6</v>
      </c>
      <c r="I128" s="13">
        <v>0.57999999999999996</v>
      </c>
      <c r="J128" s="13">
        <v>140</v>
      </c>
      <c r="K128" s="13">
        <v>91</v>
      </c>
      <c r="L128" s="13">
        <v>205</v>
      </c>
      <c r="M128" s="13">
        <v>3.8</v>
      </c>
      <c r="N128" s="13">
        <v>0.65</v>
      </c>
      <c r="O128" s="13">
        <v>0.27</v>
      </c>
      <c r="P128" s="13">
        <v>0.22</v>
      </c>
      <c r="Q128" s="13">
        <v>0.38</v>
      </c>
      <c r="R128" s="13">
        <v>102</v>
      </c>
      <c r="S128" s="13">
        <v>5</v>
      </c>
      <c r="T128" s="13">
        <v>-2.5</v>
      </c>
      <c r="U128" s="13">
        <v>8.6999999999999993</v>
      </c>
      <c r="V128" s="13">
        <v>0.27</v>
      </c>
      <c r="W128" s="13">
        <v>442</v>
      </c>
      <c r="X128" s="13">
        <v>0.23</v>
      </c>
      <c r="Y128" s="13">
        <v>0.21</v>
      </c>
      <c r="Z128" s="13">
        <v>281</v>
      </c>
      <c r="AA128" s="13">
        <v>0.25</v>
      </c>
      <c r="AB128" s="13">
        <v>0</v>
      </c>
      <c r="AC128" s="13">
        <v>0.44</v>
      </c>
      <c r="AD128" s="14">
        <v>0.32</v>
      </c>
      <c r="AE128" s="25">
        <f>Q128/$BQ$5</f>
        <v>0.56716417910447758</v>
      </c>
      <c r="AF128" s="26">
        <f>(R128-$BQ$6)/$BQ$8</f>
        <v>0.65480895915678528</v>
      </c>
      <c r="AG128" s="25">
        <f>(S128-$BQ$9)/$BQ$11</f>
        <v>0.53974358974358971</v>
      </c>
      <c r="AH128" s="26">
        <v>0.32507739938080499</v>
      </c>
      <c r="AI128" s="26">
        <f>SUM(AE128:AH128)</f>
        <v>2.0867941273856578</v>
      </c>
      <c r="AJ128" s="26">
        <f>10*(AI128-$BQ$15)/$BQ$17</f>
        <v>6.0199676474044805</v>
      </c>
      <c r="AK128" s="27">
        <f>$BQ$31+AJ128*$BQ$32</f>
        <v>84.079870589617926</v>
      </c>
      <c r="AL128" s="37">
        <f>SUM(AC128:AD128)</f>
        <v>0.76</v>
      </c>
      <c r="AM128" s="38">
        <f>10*AL128/$BT$5</f>
        <v>3.3777777777777778</v>
      </c>
      <c r="AN128" s="39">
        <f>$BT$6+AM128*$BT$7</f>
        <v>66.888888888888886</v>
      </c>
      <c r="AO128" s="49">
        <f>O128/$BW$5</f>
        <v>0.81818181818181823</v>
      </c>
      <c r="AP128" s="50">
        <f>X128/$BW$6</f>
        <v>0.74193548387096775</v>
      </c>
      <c r="AQ128" s="50">
        <f>AA128/$BW$7</f>
        <v>0.89285714285714279</v>
      </c>
      <c r="AR128" s="50">
        <f>N128/$BW$8</f>
        <v>0.82278481012658222</v>
      </c>
      <c r="AS128" s="50">
        <f>AL128</f>
        <v>0.76</v>
      </c>
      <c r="AT128" s="50">
        <f>SUM(AO128:AQ128)</f>
        <v>2.4529744449099287</v>
      </c>
      <c r="AU128" s="50">
        <f>10*(AT128-$BW$9)/$BW$11</f>
        <v>8.550058174968143</v>
      </c>
      <c r="AV128" s="51">
        <f>$BW$24+AU128*$BW$25</f>
        <v>94.925203612388501</v>
      </c>
      <c r="AW128" s="72">
        <v>40</v>
      </c>
      <c r="AX128" s="72">
        <v>85</v>
      </c>
      <c r="AY128" s="74">
        <f>AX128/AW128</f>
        <v>2.125</v>
      </c>
      <c r="AZ128" s="74">
        <f>10*(AY128-$BT$14)/$BT$16</f>
        <v>5.4898648648648649</v>
      </c>
      <c r="BA128" s="72">
        <f>$BT$29+AZ128*$BT$30</f>
        <v>81.959459459459453</v>
      </c>
      <c r="BB128" s="63">
        <f>AK128*$BZ$5</f>
        <v>83.239071883721749</v>
      </c>
      <c r="BC128" s="60">
        <f>AN128*$BZ$5</f>
        <v>66.22</v>
      </c>
      <c r="BD128" s="60">
        <f>AV128*$BZ$5</f>
        <v>93.97595157626462</v>
      </c>
      <c r="BE128" s="65">
        <v>79</v>
      </c>
      <c r="BF128" s="65">
        <v>88</v>
      </c>
      <c r="BG128" s="60">
        <f>BA128*$BZ$5</f>
        <v>81.139864864864862</v>
      </c>
      <c r="BH128" s="60">
        <f>AVERAGE(BB128,BD128,BE128,BF128)</f>
        <v>86.053755864996589</v>
      </c>
      <c r="BI128" s="110">
        <f>10*(BH128-$BM$5)/$BM$7</f>
        <v>9.5150709275431051</v>
      </c>
      <c r="BJ128" s="80">
        <f>$BM$21+BI128*$BM$22</f>
        <v>92.817819173943974</v>
      </c>
      <c r="BL128" s="68"/>
      <c r="BM128" s="68"/>
      <c r="BN128" s="68"/>
    </row>
    <row r="129" spans="1:66" x14ac:dyDescent="0.25">
      <c r="A129" s="3" t="s">
        <v>52</v>
      </c>
      <c r="B129" s="4" t="s">
        <v>263</v>
      </c>
      <c r="C129" s="4" t="s">
        <v>251</v>
      </c>
      <c r="D129" s="4" t="s">
        <v>30</v>
      </c>
      <c r="E129" s="4" t="s">
        <v>53</v>
      </c>
      <c r="F129" s="5" t="s">
        <v>35</v>
      </c>
      <c r="G129" s="12">
        <v>18</v>
      </c>
      <c r="H129" s="13">
        <v>0.67</v>
      </c>
      <c r="I129" s="13">
        <v>0.28000000000000003</v>
      </c>
      <c r="J129" s="13">
        <v>58</v>
      </c>
      <c r="K129" s="13">
        <v>53</v>
      </c>
      <c r="L129" s="13">
        <v>147</v>
      </c>
      <c r="M129" s="13">
        <v>3.9</v>
      </c>
      <c r="N129" s="13">
        <v>0.77</v>
      </c>
      <c r="O129" s="13">
        <v>0.22</v>
      </c>
      <c r="P129" s="13">
        <v>0.25</v>
      </c>
      <c r="Q129" s="13">
        <v>0.56000000000000005</v>
      </c>
      <c r="R129" s="13">
        <v>54</v>
      </c>
      <c r="S129" s="13">
        <v>169</v>
      </c>
      <c r="T129" s="13">
        <v>2.2999999999999998</v>
      </c>
      <c r="U129" s="13">
        <v>5.6</v>
      </c>
      <c r="V129" s="13">
        <v>0.15</v>
      </c>
      <c r="W129" s="13">
        <v>397</v>
      </c>
      <c r="X129" s="13">
        <v>0.21</v>
      </c>
      <c r="Y129" s="13"/>
      <c r="Z129" s="13">
        <v>216</v>
      </c>
      <c r="AA129" s="13">
        <v>0.19</v>
      </c>
      <c r="AB129" s="13"/>
      <c r="AC129" s="13">
        <v>0.48</v>
      </c>
      <c r="AD129" s="14">
        <v>0.42</v>
      </c>
      <c r="AE129" s="25">
        <f>Q129/$BQ$5</f>
        <v>0.83582089552238814</v>
      </c>
      <c r="AF129" s="26">
        <f>(R129-$BQ$6)/$BQ$8</f>
        <v>0.59156785243741761</v>
      </c>
      <c r="AG129" s="25">
        <f>(S129-$BQ$9)/$BQ$11</f>
        <v>0.75</v>
      </c>
      <c r="AH129" s="26">
        <v>0.47368421052631587</v>
      </c>
      <c r="AI129" s="26">
        <f>SUM(AE129:AH129)</f>
        <v>2.6510729584861217</v>
      </c>
      <c r="AJ129" s="26">
        <f>10*(AI129-$BQ$18)/$BQ$20</f>
        <v>7.7699197523592618</v>
      </c>
      <c r="AK129" s="27">
        <f>$BQ$31+AJ129*$BQ$32</f>
        <v>91.079679009437044</v>
      </c>
      <c r="AL129" s="37">
        <f>SUM(AC129:AD129)</f>
        <v>0.89999999999999991</v>
      </c>
      <c r="AM129" s="38">
        <f>10*AL129/$BT$5</f>
        <v>4</v>
      </c>
      <c r="AN129" s="39">
        <f>$BT$6+AM129*$BT$7</f>
        <v>70</v>
      </c>
      <c r="AO129" s="49">
        <f>O129/$BW$5</f>
        <v>0.66666666666666663</v>
      </c>
      <c r="AP129" s="50">
        <f>X129/$BW$6</f>
        <v>0.67741935483870963</v>
      </c>
      <c r="AQ129" s="50">
        <f>AA129/$BW$7</f>
        <v>0.67857142857142849</v>
      </c>
      <c r="AR129" s="50">
        <f>N129/$BW$8</f>
        <v>0.97468354430379744</v>
      </c>
      <c r="AS129" s="50">
        <f>AL129</f>
        <v>0.89999999999999991</v>
      </c>
      <c r="AT129" s="50">
        <f>SUM(AO129:AQ129)</f>
        <v>2.0226574500768049</v>
      </c>
      <c r="AU129" s="50">
        <f>10*(AT129-$BW$12)/$BW$14</f>
        <v>6.0925429607441268</v>
      </c>
      <c r="AV129" s="51">
        <f>$BW$24+AU129*$BW$25</f>
        <v>86.323900362604448</v>
      </c>
      <c r="AW129" s="72">
        <v>18</v>
      </c>
      <c r="AX129" s="72">
        <v>18</v>
      </c>
      <c r="AY129" s="74">
        <f>AX129/AW129</f>
        <v>1</v>
      </c>
      <c r="AZ129" s="74">
        <f>10*(AY129-$BT$17)/$BT$19</f>
        <v>2.3076923076923079</v>
      </c>
      <c r="BA129" s="72">
        <f>$BT$29+AZ129*$BT$30</f>
        <v>69.230769230769226</v>
      </c>
      <c r="BB129" s="64">
        <f>AK129*$BZ$6</f>
        <v>88.34728863915393</v>
      </c>
      <c r="BC129" s="60">
        <f>AN129*$BZ$6</f>
        <v>67.899999999999991</v>
      </c>
      <c r="BD129" s="60">
        <f>AV129*$BZ$6</f>
        <v>83.734183351726315</v>
      </c>
      <c r="BE129" s="65">
        <v>73</v>
      </c>
      <c r="BF129" s="65">
        <v>63</v>
      </c>
      <c r="BG129" s="60">
        <f>BA129*$BZ$6</f>
        <v>67.153846153846146</v>
      </c>
      <c r="BH129" s="60">
        <f>AVERAGE(BB129,BD129,BE129,BF129)</f>
        <v>77.020367997720058</v>
      </c>
      <c r="BI129" s="110">
        <f>10*(BH129-$BM$8)/$BM$10</f>
        <v>4.3765690323686037</v>
      </c>
      <c r="BJ129" s="80">
        <f>$BM$21+BI129*$BM$22</f>
        <v>69.694560645658726</v>
      </c>
      <c r="BL129" s="68"/>
      <c r="BM129" s="68"/>
      <c r="BN129" s="68"/>
    </row>
    <row r="130" spans="1:66" x14ac:dyDescent="0.25">
      <c r="A130" s="3" t="s">
        <v>96</v>
      </c>
      <c r="B130" s="4" t="s">
        <v>242</v>
      </c>
      <c r="C130" s="4" t="s">
        <v>251</v>
      </c>
      <c r="D130" s="4" t="s">
        <v>30</v>
      </c>
      <c r="E130" s="4" t="s">
        <v>64</v>
      </c>
      <c r="F130" s="5" t="s">
        <v>32</v>
      </c>
      <c r="G130" s="12">
        <v>18</v>
      </c>
      <c r="H130" s="13">
        <v>0.67</v>
      </c>
      <c r="I130" s="13">
        <v>0.61</v>
      </c>
      <c r="J130" s="13">
        <v>95</v>
      </c>
      <c r="K130" s="13">
        <v>20</v>
      </c>
      <c r="L130" s="13">
        <v>78</v>
      </c>
      <c r="M130" s="13">
        <v>8.6999999999999993</v>
      </c>
      <c r="N130" s="13">
        <v>0.6</v>
      </c>
      <c r="O130" s="13">
        <v>0.33</v>
      </c>
      <c r="P130" s="13">
        <v>0.09</v>
      </c>
      <c r="Q130" s="13">
        <v>0.22</v>
      </c>
      <c r="R130" s="13">
        <v>82</v>
      </c>
      <c r="S130" s="13">
        <v>92</v>
      </c>
      <c r="T130" s="13">
        <v>1.2</v>
      </c>
      <c r="U130" s="13">
        <v>10.3</v>
      </c>
      <c r="V130" s="13">
        <v>0.33</v>
      </c>
      <c r="W130" s="13">
        <v>504</v>
      </c>
      <c r="X130" s="13">
        <v>0.26</v>
      </c>
      <c r="Y130" s="13"/>
      <c r="Z130" s="13">
        <v>339</v>
      </c>
      <c r="AA130" s="13">
        <v>0.28000000000000003</v>
      </c>
      <c r="AB130" s="13"/>
      <c r="AC130" s="13">
        <v>0.97</v>
      </c>
      <c r="AD130" s="14">
        <v>0.5</v>
      </c>
      <c r="AE130" s="25">
        <f>Q130/$BQ$5</f>
        <v>0.32835820895522388</v>
      </c>
      <c r="AF130" s="26">
        <f>(R130-$BQ$6)/$BQ$8</f>
        <v>0.62845849802371545</v>
      </c>
      <c r="AG130" s="25">
        <f>(S130-$BQ$9)/$BQ$11</f>
        <v>0.6512820512820513</v>
      </c>
      <c r="AH130" s="26">
        <v>0.43962848297213625</v>
      </c>
      <c r="AI130" s="26">
        <f>SUM(AE130:AH130)</f>
        <v>2.0477272412331269</v>
      </c>
      <c r="AJ130" s="26">
        <f>10*(AI130-$BQ$24)/$BQ$26</f>
        <v>5.5961531474475557</v>
      </c>
      <c r="AK130" s="27">
        <f>$BQ$31+AJ130*$BQ$32</f>
        <v>82.384612589790223</v>
      </c>
      <c r="AL130" s="37">
        <f>SUM(AC130:AD130)</f>
        <v>1.47</v>
      </c>
      <c r="AM130" s="38">
        <f>10*AL130/$BT$5</f>
        <v>6.5333333333333332</v>
      </c>
      <c r="AN130" s="39">
        <f>$BT$6+AM130*$BT$7</f>
        <v>82.666666666666657</v>
      </c>
      <c r="AO130" s="49">
        <f>O130/$BW$5</f>
        <v>1</v>
      </c>
      <c r="AP130" s="50">
        <f>X130/$BW$6</f>
        <v>0.83870967741935487</v>
      </c>
      <c r="AQ130" s="50">
        <f>AA130/$BW$7</f>
        <v>1</v>
      </c>
      <c r="AR130" s="50">
        <f>N130/$BW$8</f>
        <v>0.75949367088607589</v>
      </c>
      <c r="AS130" s="50">
        <f>AL130</f>
        <v>1.47</v>
      </c>
      <c r="AT130" s="50">
        <f>SUM(AO130:AQ130)</f>
        <v>2.838709677419355</v>
      </c>
      <c r="AU130" s="50">
        <f>10*(AT130-$BW$18)/$BW$20</f>
        <v>9.4243478260869562</v>
      </c>
      <c r="AV130" s="51">
        <f>$BW$24+AU130*$BW$25</f>
        <v>97.985217391304346</v>
      </c>
      <c r="AW130" s="72">
        <v>18</v>
      </c>
      <c r="AX130" s="72">
        <v>7</v>
      </c>
      <c r="AY130" s="74">
        <f>AX130/AW130</f>
        <v>0.3888888888888889</v>
      </c>
      <c r="AZ130" s="74">
        <f>10*(AY130-$BT$23)/$BT$25</f>
        <v>0.59097978227060655</v>
      </c>
      <c r="BA130" s="72">
        <f>$BT$29+AZ130*$BT$30</f>
        <v>62.363919129082426</v>
      </c>
      <c r="BB130" s="64">
        <f>AK130*$BZ$6</f>
        <v>79.913074212096518</v>
      </c>
      <c r="BC130" s="60">
        <f>AN130*$BZ$6</f>
        <v>80.186666666666653</v>
      </c>
      <c r="BD130" s="60">
        <f>AV130*$BZ$6</f>
        <v>95.045660869565211</v>
      </c>
      <c r="BE130" s="65">
        <v>77</v>
      </c>
      <c r="BF130" s="65">
        <v>94</v>
      </c>
      <c r="BG130" s="60">
        <f>BA130*$BZ$6</f>
        <v>60.49300155520995</v>
      </c>
      <c r="BH130" s="60">
        <f>AVERAGE(BB130,BD130,BE130,BF130)</f>
        <v>86.489683770415439</v>
      </c>
      <c r="BI130" s="110">
        <f>10*(BH130-$BM$14)/$BM$16</f>
        <v>9.647306214578574</v>
      </c>
      <c r="BJ130" s="80">
        <f>$BM$21+BI130*$BM$22</f>
        <v>93.412877965603585</v>
      </c>
      <c r="BL130" s="68"/>
      <c r="BM130" s="68"/>
      <c r="BN130" s="68"/>
    </row>
    <row r="131" spans="1:66" x14ac:dyDescent="0.25">
      <c r="A131" s="3" t="s">
        <v>183</v>
      </c>
      <c r="B131" s="4" t="s">
        <v>40</v>
      </c>
      <c r="C131" s="4" t="s">
        <v>235</v>
      </c>
      <c r="D131" s="4" t="s">
        <v>41</v>
      </c>
      <c r="E131" s="4" t="s">
        <v>126</v>
      </c>
      <c r="F131" s="5" t="s">
        <v>38</v>
      </c>
      <c r="G131" s="12">
        <v>27</v>
      </c>
      <c r="H131" s="13">
        <v>0.48</v>
      </c>
      <c r="I131" s="13">
        <v>0.67</v>
      </c>
      <c r="J131" s="13">
        <v>76</v>
      </c>
      <c r="K131" s="13">
        <v>80</v>
      </c>
      <c r="L131" s="13">
        <v>138</v>
      </c>
      <c r="M131" s="13">
        <v>2.7</v>
      </c>
      <c r="N131" s="13">
        <v>0.62</v>
      </c>
      <c r="O131" s="13">
        <v>0.22</v>
      </c>
      <c r="P131" s="13">
        <v>0.24</v>
      </c>
      <c r="Q131" s="13">
        <v>0.15</v>
      </c>
      <c r="R131" s="13">
        <v>-64</v>
      </c>
      <c r="S131" s="13">
        <v>-29</v>
      </c>
      <c r="T131" s="13">
        <v>-1.3</v>
      </c>
      <c r="U131" s="13">
        <v>7.8</v>
      </c>
      <c r="V131" s="13">
        <v>0.25</v>
      </c>
      <c r="W131" s="13">
        <v>434</v>
      </c>
      <c r="X131" s="13">
        <v>0.23</v>
      </c>
      <c r="Y131" s="13"/>
      <c r="Z131" s="13">
        <v>248</v>
      </c>
      <c r="AA131" s="13">
        <v>0.23</v>
      </c>
      <c r="AB131" s="13"/>
      <c r="AC131" s="13">
        <v>0.45</v>
      </c>
      <c r="AD131" s="14">
        <v>0.18</v>
      </c>
      <c r="AE131" s="25">
        <f>Q131/$BQ$5</f>
        <v>0.22388059701492535</v>
      </c>
      <c r="AF131" s="26">
        <f>(R131-$BQ$6)/$BQ$8</f>
        <v>0.43610013175230566</v>
      </c>
      <c r="AG131" s="25">
        <f>(S131-$BQ$9)/$BQ$11</f>
        <v>0.49615384615384617</v>
      </c>
      <c r="AH131" s="26">
        <v>0.36222910216718268</v>
      </c>
      <c r="AI131" s="26">
        <f>SUM(AE131:AH131)</f>
        <v>1.5183636770882598</v>
      </c>
      <c r="AJ131" s="26">
        <f>10*(AI131-$BQ$15)/$BQ$17</f>
        <v>3.8363008979588975</v>
      </c>
      <c r="AK131" s="27">
        <f>$BQ$31+AJ131*$BQ$32</f>
        <v>75.345203591835585</v>
      </c>
      <c r="AL131" s="37">
        <f>SUM(AC131:AD131)</f>
        <v>0.63</v>
      </c>
      <c r="AM131" s="38">
        <f>10*AL131/$BT$5</f>
        <v>2.8</v>
      </c>
      <c r="AN131" s="39">
        <f>$BT$6+AM131*$BT$7</f>
        <v>64</v>
      </c>
      <c r="AO131" s="49">
        <f>O131/$BW$5</f>
        <v>0.66666666666666663</v>
      </c>
      <c r="AP131" s="50">
        <f>X131/$BW$6</f>
        <v>0.74193548387096775</v>
      </c>
      <c r="AQ131" s="50">
        <f>AA131/$BW$7</f>
        <v>0.8214285714285714</v>
      </c>
      <c r="AR131" s="50">
        <f>N131/$BW$8</f>
        <v>0.78481012658227844</v>
      </c>
      <c r="AS131" s="50">
        <f>AL131</f>
        <v>0.63</v>
      </c>
      <c r="AT131" s="50">
        <f>SUM(AO131:AQ131)</f>
        <v>2.2300307219662061</v>
      </c>
      <c r="AU131" s="50">
        <f>10*(AT131-$BW$9)/$BW$11</f>
        <v>5.0119120172862823</v>
      </c>
      <c r="AV131" s="51">
        <f>$BW$24+AU131*$BW$25</f>
        <v>82.541692060501987</v>
      </c>
      <c r="AW131" s="72">
        <v>27</v>
      </c>
      <c r="AX131" s="72">
        <v>58</v>
      </c>
      <c r="AY131" s="74">
        <f>AX131/AW131</f>
        <v>2.1481481481481484</v>
      </c>
      <c r="AZ131" s="74">
        <f>10*(AY131-$BT$14)/$BT$16</f>
        <v>5.6306306306306313</v>
      </c>
      <c r="BA131" s="72">
        <f>$BT$29+AZ131*$BT$30</f>
        <v>82.522522522522522</v>
      </c>
      <c r="BB131" s="64">
        <f>AK131*$BZ$7</f>
        <v>67.810683232652025</v>
      </c>
      <c r="BC131" s="60">
        <f>AN131*$BZ$7</f>
        <v>57.6</v>
      </c>
      <c r="BD131" s="60">
        <f>AV131*$BZ$7</f>
        <v>74.287522854451794</v>
      </c>
      <c r="BE131" s="65">
        <v>85</v>
      </c>
      <c r="BF131" s="65">
        <v>58</v>
      </c>
      <c r="BG131" s="60">
        <f>BA131*$BZ$7</f>
        <v>74.270270270270274</v>
      </c>
      <c r="BH131" s="60">
        <f>AVERAGE(BB131,BD131,BE131,BF131)</f>
        <v>71.274551521775948</v>
      </c>
      <c r="BI131" s="110">
        <f>10*(BH131-$BM$5)/$BM$7</f>
        <v>2.2189017570278939</v>
      </c>
      <c r="BJ131" s="80">
        <f>$BM$21+BI131*$BM$22</f>
        <v>59.985057906625521</v>
      </c>
      <c r="BL131" s="68"/>
      <c r="BM131" s="68"/>
      <c r="BN131" s="68"/>
    </row>
    <row r="132" spans="1:66" x14ac:dyDescent="0.25">
      <c r="A132" s="3" t="s">
        <v>221</v>
      </c>
      <c r="B132" s="4" t="s">
        <v>238</v>
      </c>
      <c r="C132" s="4" t="s">
        <v>265</v>
      </c>
      <c r="D132" s="4" t="s">
        <v>30</v>
      </c>
      <c r="E132" s="4" t="s">
        <v>90</v>
      </c>
      <c r="F132" s="5" t="s">
        <v>38</v>
      </c>
      <c r="G132" s="12">
        <v>46</v>
      </c>
      <c r="H132" s="13">
        <v>0.59</v>
      </c>
      <c r="I132" s="13">
        <v>0.43</v>
      </c>
      <c r="J132" s="13">
        <v>123</v>
      </c>
      <c r="K132" s="13">
        <v>124</v>
      </c>
      <c r="L132" s="13">
        <v>236</v>
      </c>
      <c r="M132" s="13">
        <v>2.9</v>
      </c>
      <c r="N132" s="13">
        <v>0.61</v>
      </c>
      <c r="O132" s="13">
        <v>0.21</v>
      </c>
      <c r="P132" s="13">
        <v>0.24</v>
      </c>
      <c r="Q132" s="13">
        <v>0.17</v>
      </c>
      <c r="R132" s="13">
        <v>-178</v>
      </c>
      <c r="S132" s="13">
        <v>-178</v>
      </c>
      <c r="T132" s="13">
        <v>-5.8</v>
      </c>
      <c r="U132" s="13">
        <v>7.8</v>
      </c>
      <c r="V132" s="13">
        <v>0.23</v>
      </c>
      <c r="W132" s="13">
        <v>516</v>
      </c>
      <c r="X132" s="13">
        <v>0.25</v>
      </c>
      <c r="Y132" s="13">
        <v>0.26</v>
      </c>
      <c r="Z132" s="13">
        <v>249</v>
      </c>
      <c r="AA132" s="13">
        <v>0.22</v>
      </c>
      <c r="AB132" s="13">
        <v>0</v>
      </c>
      <c r="AC132" s="13">
        <v>0.41</v>
      </c>
      <c r="AD132" s="14">
        <v>0.28999999999999998</v>
      </c>
      <c r="AE132" s="25">
        <f>Q132/$BQ$5</f>
        <v>0.2537313432835821</v>
      </c>
      <c r="AF132" s="26">
        <f>(R132-$BQ$6)/$BQ$8</f>
        <v>0.28590250329380762</v>
      </c>
      <c r="AG132" s="25">
        <f>(S132-$BQ$9)/$BQ$11</f>
        <v>0.30512820512820515</v>
      </c>
      <c r="AH132" s="26">
        <v>0.22291021671826627</v>
      </c>
      <c r="AI132" s="26">
        <f>SUM(AE132:AH132)</f>
        <v>1.0676722684238613</v>
      </c>
      <c r="AJ132" s="26">
        <f>10*(AI132-$BQ$15)/$BQ$17</f>
        <v>2.1049372054502822</v>
      </c>
      <c r="AK132" s="27">
        <f>$BQ$31+AJ132*$BQ$32</f>
        <v>68.419748821801136</v>
      </c>
      <c r="AL132" s="37">
        <f>SUM(AC132:AD132)</f>
        <v>0.7</v>
      </c>
      <c r="AM132" s="38">
        <f>10*AL132/$BT$5</f>
        <v>3.1111111111111112</v>
      </c>
      <c r="AN132" s="39">
        <f>$BT$6+AM132*$BT$7</f>
        <v>65.555555555555557</v>
      </c>
      <c r="AO132" s="49">
        <f>O132/$BW$5</f>
        <v>0.63636363636363635</v>
      </c>
      <c r="AP132" s="50">
        <f>X132/$BW$6</f>
        <v>0.80645161290322587</v>
      </c>
      <c r="AQ132" s="50">
        <f>AA132/$BW$7</f>
        <v>0.7857142857142857</v>
      </c>
      <c r="AR132" s="50">
        <f>N132/$BW$8</f>
        <v>0.77215189873417711</v>
      </c>
      <c r="AS132" s="50">
        <f>AL132</f>
        <v>0.7</v>
      </c>
      <c r="AT132" s="50">
        <f>SUM(AO132:AQ132)</f>
        <v>2.2285295349811478</v>
      </c>
      <c r="AU132" s="50">
        <f>10*(AT132-$BW$9)/$BW$11</f>
        <v>4.9880879827137248</v>
      </c>
      <c r="AV132" s="51">
        <f>$BW$24+AU132*$BW$25</f>
        <v>82.458307939498042</v>
      </c>
      <c r="AW132" s="72">
        <v>46</v>
      </c>
      <c r="AX132" s="72">
        <v>110</v>
      </c>
      <c r="AY132" s="74">
        <f>AX132/AW132</f>
        <v>2.3913043478260869</v>
      </c>
      <c r="AZ132" s="74">
        <f>10*(AY132-$BT$14)/$BT$16</f>
        <v>7.1092831962397174</v>
      </c>
      <c r="BA132" s="72">
        <f>$BT$29+AZ132*$BT$30</f>
        <v>88.437132784958862</v>
      </c>
      <c r="BB132" s="63">
        <f>AK132*$BZ$5</f>
        <v>67.735551333583118</v>
      </c>
      <c r="BC132" s="60">
        <f>AN132*$BZ$5</f>
        <v>64.900000000000006</v>
      </c>
      <c r="BD132" s="60">
        <f>AV132*$BZ$5</f>
        <v>81.633724860103058</v>
      </c>
      <c r="BE132" s="65">
        <v>85</v>
      </c>
      <c r="BF132" s="65">
        <v>62</v>
      </c>
      <c r="BG132" s="60">
        <f>BA132*$BZ$5</f>
        <v>87.55276145710927</v>
      </c>
      <c r="BH132" s="60">
        <f>AVERAGE(BB132,BD132,BE132,BF132)</f>
        <v>74.092319048421544</v>
      </c>
      <c r="BI132" s="110">
        <f>10*(BH132-$BM$5)/$BM$7</f>
        <v>3.6099718092544242</v>
      </c>
      <c r="BJ132" s="80">
        <f>$BM$21+BI132*$BM$22</f>
        <v>66.244873141644916</v>
      </c>
      <c r="BL132" s="68"/>
      <c r="BM132" s="68"/>
      <c r="BN132" s="68"/>
    </row>
    <row r="133" spans="1:66" x14ac:dyDescent="0.25">
      <c r="A133" s="3" t="s">
        <v>158</v>
      </c>
      <c r="B133" s="4" t="s">
        <v>238</v>
      </c>
      <c r="C133" s="4" t="s">
        <v>265</v>
      </c>
      <c r="D133" s="4" t="s">
        <v>30</v>
      </c>
      <c r="E133" s="4" t="s">
        <v>98</v>
      </c>
      <c r="F133" s="5" t="s">
        <v>32</v>
      </c>
      <c r="G133" s="12">
        <v>46</v>
      </c>
      <c r="H133" s="13">
        <v>0.59</v>
      </c>
      <c r="I133" s="13">
        <v>0.37</v>
      </c>
      <c r="J133" s="13">
        <v>183</v>
      </c>
      <c r="K133" s="13">
        <v>73</v>
      </c>
      <c r="L133" s="13">
        <v>211</v>
      </c>
      <c r="M133" s="13">
        <v>5.4</v>
      </c>
      <c r="N133" s="13">
        <v>0.65</v>
      </c>
      <c r="O133" s="13">
        <v>0.3</v>
      </c>
      <c r="P133" s="13">
        <v>0.15</v>
      </c>
      <c r="Q133" s="13">
        <v>0.15</v>
      </c>
      <c r="R133" s="13">
        <v>54</v>
      </c>
      <c r="S133" s="13">
        <v>25</v>
      </c>
      <c r="T133" s="13">
        <v>1.7</v>
      </c>
      <c r="U133" s="13">
        <v>10.1</v>
      </c>
      <c r="V133" s="13">
        <v>0.33</v>
      </c>
      <c r="W133" s="13">
        <v>573</v>
      </c>
      <c r="X133" s="13">
        <v>0.31</v>
      </c>
      <c r="Y133" s="13">
        <v>0.28999999999999998</v>
      </c>
      <c r="Z133" s="13">
        <v>312</v>
      </c>
      <c r="AA133" s="13">
        <v>0.27</v>
      </c>
      <c r="AB133" s="13">
        <v>0</v>
      </c>
      <c r="AC133" s="13">
        <v>0.75</v>
      </c>
      <c r="AD133" s="14">
        <v>0.56999999999999995</v>
      </c>
      <c r="AE133" s="25">
        <f>Q133/$BQ$5</f>
        <v>0.22388059701492535</v>
      </c>
      <c r="AF133" s="26">
        <f>(R133-$BQ$6)/$BQ$8</f>
        <v>0.59156785243741761</v>
      </c>
      <c r="AG133" s="25">
        <f>(S133-$BQ$9)/$BQ$11</f>
        <v>0.56538461538461537</v>
      </c>
      <c r="AH133" s="26">
        <v>0.45510835913312697</v>
      </c>
      <c r="AI133" s="26">
        <f>SUM(AE133:AH133)</f>
        <v>1.8359414239700853</v>
      </c>
      <c r="AJ133" s="26">
        <f>10*(AI133-$BQ$24)/$BQ$26</f>
        <v>4.9392385639167999</v>
      </c>
      <c r="AK133" s="27">
        <f>$BQ$31+AJ133*$BQ$32</f>
        <v>79.756954255667196</v>
      </c>
      <c r="AL133" s="37">
        <f>SUM(AC133:AD133)</f>
        <v>1.3199999999999998</v>
      </c>
      <c r="AM133" s="38">
        <f>10*AL133/$BT$5</f>
        <v>5.8666666666666663</v>
      </c>
      <c r="AN133" s="39">
        <f>$BT$6+AM133*$BT$7</f>
        <v>79.333333333333329</v>
      </c>
      <c r="AO133" s="49">
        <f>O133/$BW$5</f>
        <v>0.90909090909090906</v>
      </c>
      <c r="AP133" s="50">
        <f>X133/$BW$6</f>
        <v>1</v>
      </c>
      <c r="AQ133" s="50">
        <f>AA133/$BW$7</f>
        <v>0.9642857142857143</v>
      </c>
      <c r="AR133" s="50">
        <f>N133/$BW$8</f>
        <v>0.82278481012658222</v>
      </c>
      <c r="AS133" s="50">
        <f>AL133</f>
        <v>1.3199999999999998</v>
      </c>
      <c r="AT133" s="50">
        <f>SUM(AO133:AQ133)</f>
        <v>2.8733766233766236</v>
      </c>
      <c r="AU133" s="50">
        <f>10*(AT133-$BW$18)/$BW$20</f>
        <v>10</v>
      </c>
      <c r="AV133" s="51">
        <f>$BW$24+AU133*$BW$25</f>
        <v>100</v>
      </c>
      <c r="AW133" s="72">
        <v>46</v>
      </c>
      <c r="AX133" s="72">
        <v>62</v>
      </c>
      <c r="AY133" s="74">
        <f>AX133/AW133</f>
        <v>1.3478260869565217</v>
      </c>
      <c r="AZ133" s="74">
        <f>10*(AY133-$BT$23)/$BT$25</f>
        <v>5.691392250997362</v>
      </c>
      <c r="BA133" s="72">
        <f>$BT$29+AZ133*$BT$30</f>
        <v>82.765569003989441</v>
      </c>
      <c r="BB133" s="63">
        <f>AK133*$BZ$5</f>
        <v>78.959384713110524</v>
      </c>
      <c r="BC133" s="60">
        <f>AN133*$BZ$5</f>
        <v>78.539999999999992</v>
      </c>
      <c r="BD133" s="60">
        <f>AV133*$BZ$5</f>
        <v>99</v>
      </c>
      <c r="BE133" s="65">
        <v>77</v>
      </c>
      <c r="BF133" s="65">
        <v>90</v>
      </c>
      <c r="BG133" s="60">
        <f>BA133*$BZ$5</f>
        <v>81.937913313949551</v>
      </c>
      <c r="BH133" s="60">
        <f>AVERAGE(BB133,BD133,BE133,BF133)</f>
        <v>86.239846178277631</v>
      </c>
      <c r="BI133" s="110">
        <f>10*(BH133-$BM$14)/$BM$16</f>
        <v>9.5303923054543755</v>
      </c>
      <c r="BJ133" s="80">
        <f>$BM$21+BI133*$BM$22-1</f>
        <v>91.886765374544694</v>
      </c>
      <c r="BL133" s="68"/>
      <c r="BM133" s="68"/>
      <c r="BN133" s="68"/>
    </row>
    <row r="134" spans="1:66" x14ac:dyDescent="0.25">
      <c r="A134" s="3" t="s">
        <v>108</v>
      </c>
      <c r="B134" s="4" t="s">
        <v>240</v>
      </c>
      <c r="C134" s="4" t="s">
        <v>235</v>
      </c>
      <c r="D134" s="4" t="s">
        <v>41</v>
      </c>
      <c r="E134" s="4" t="s">
        <v>37</v>
      </c>
      <c r="F134" s="5" t="s">
        <v>35</v>
      </c>
      <c r="G134" s="12">
        <v>12</v>
      </c>
      <c r="H134" s="13">
        <v>0.57999999999999996</v>
      </c>
      <c r="I134" s="13">
        <v>0.33</v>
      </c>
      <c r="J134" s="13">
        <v>37</v>
      </c>
      <c r="K134" s="13">
        <v>33</v>
      </c>
      <c r="L134" s="13">
        <v>88</v>
      </c>
      <c r="M134" s="13">
        <v>3.8</v>
      </c>
      <c r="N134" s="13">
        <v>0.73</v>
      </c>
      <c r="O134" s="13">
        <v>0.22</v>
      </c>
      <c r="P134" s="13">
        <v>0.23</v>
      </c>
      <c r="Q134" s="13">
        <v>0.33</v>
      </c>
      <c r="R134" s="13">
        <v>91</v>
      </c>
      <c r="S134" s="13">
        <v>9</v>
      </c>
      <c r="T134" s="13">
        <v>1.3</v>
      </c>
      <c r="U134" s="13">
        <v>5.7</v>
      </c>
      <c r="V134" s="13">
        <v>0.15</v>
      </c>
      <c r="W134" s="13">
        <v>361</v>
      </c>
      <c r="X134" s="13">
        <v>0.16</v>
      </c>
      <c r="Y134" s="13"/>
      <c r="Z134" s="13">
        <v>201</v>
      </c>
      <c r="AA134" s="13">
        <v>0.18</v>
      </c>
      <c r="AB134" s="13"/>
      <c r="AC134" s="13">
        <v>0.57999999999999996</v>
      </c>
      <c r="AD134" s="14">
        <v>0.38</v>
      </c>
      <c r="AE134" s="25">
        <f>Q134/$BQ$5</f>
        <v>0.4925373134328358</v>
      </c>
      <c r="AF134" s="26">
        <f>(R134-$BQ$6)/$BQ$8</f>
        <v>0.64031620553359681</v>
      </c>
      <c r="AG134" s="25">
        <f>(S134-$BQ$9)/$BQ$11</f>
        <v>0.54487179487179482</v>
      </c>
      <c r="AH134" s="26">
        <v>0.44272445820433443</v>
      </c>
      <c r="AI134" s="26">
        <f>SUM(AE134:AH134)</f>
        <v>2.1204497720425621</v>
      </c>
      <c r="AJ134" s="26">
        <f>10*(AI134-$BQ$18)/$BQ$20</f>
        <v>5.4256394739194258</v>
      </c>
      <c r="AK134" s="27">
        <f>$BQ$31+AJ134*$BQ$32</f>
        <v>81.7025578956777</v>
      </c>
      <c r="AL134" s="37">
        <f>SUM(AC134:AD134)</f>
        <v>0.96</v>
      </c>
      <c r="AM134" s="38">
        <f>10*AL134/$BT$5</f>
        <v>4.2666666666666666</v>
      </c>
      <c r="AN134" s="39">
        <f>$BT$6+AM134*$BT$7</f>
        <v>71.333333333333329</v>
      </c>
      <c r="AO134" s="49">
        <f>O134/$BW$5</f>
        <v>0.66666666666666663</v>
      </c>
      <c r="AP134" s="50">
        <f>X134/$BW$6</f>
        <v>0.5161290322580645</v>
      </c>
      <c r="AQ134" s="50">
        <f>AA134/$BW$7</f>
        <v>0.64285714285714279</v>
      </c>
      <c r="AR134" s="50">
        <f>N134/$BW$8</f>
        <v>0.92405063291139233</v>
      </c>
      <c r="AS134" s="50">
        <f>AL134</f>
        <v>0.96</v>
      </c>
      <c r="AT134" s="50">
        <f>SUM(AO134:AQ134)</f>
        <v>1.8256528417818738</v>
      </c>
      <c r="AU134" s="50">
        <f>10*(AT134-$BW$12)/$BW$14</f>
        <v>3.8684376478007221</v>
      </c>
      <c r="AV134" s="51">
        <f>$BW$24+AU134*$BW$25</f>
        <v>78.53953176730252</v>
      </c>
      <c r="AW134" s="72">
        <v>12</v>
      </c>
      <c r="AX134" s="72">
        <v>14</v>
      </c>
      <c r="AY134" s="74">
        <f>AX134/AW134</f>
        <v>1.1666666666666667</v>
      </c>
      <c r="AZ134" s="74">
        <f>10*(AY134-$BT$17)/$BT$19</f>
        <v>3.5897435897435903</v>
      </c>
      <c r="BA134" s="72">
        <f>$BT$29+AZ134*$BT$30</f>
        <v>74.358974358974365</v>
      </c>
      <c r="BB134" s="64">
        <f>AK134*$BZ$7</f>
        <v>73.532302106109938</v>
      </c>
      <c r="BC134" s="60">
        <f>AN134*$BZ$7</f>
        <v>64.2</v>
      </c>
      <c r="BD134" s="60">
        <f>AV134*$BZ$7</f>
        <v>70.685578590572277</v>
      </c>
      <c r="BE134" s="65">
        <v>75</v>
      </c>
      <c r="BF134" s="65">
        <v>84</v>
      </c>
      <c r="BG134" s="60">
        <f>BA134*$BZ$7</f>
        <v>66.923076923076934</v>
      </c>
      <c r="BH134" s="60">
        <f>AVERAGE(BB134,BD134,BE134,BF134)</f>
        <v>75.804470174170547</v>
      </c>
      <c r="BI134" s="110">
        <f>10*(BH134-$BM$8)/$BM$10</f>
        <v>3.7259441549379058</v>
      </c>
      <c r="BJ134" s="80">
        <f>$BM$21+BI134*$BM$22</f>
        <v>66.766748697220578</v>
      </c>
      <c r="BL134" s="68"/>
      <c r="BM134" s="68"/>
      <c r="BN134" s="68"/>
    </row>
    <row r="135" spans="1:66" x14ac:dyDescent="0.25">
      <c r="A135" s="3" t="s">
        <v>33</v>
      </c>
      <c r="B135" s="4" t="s">
        <v>262</v>
      </c>
      <c r="C135" s="4" t="s">
        <v>251</v>
      </c>
      <c r="D135" s="4" t="s">
        <v>30</v>
      </c>
      <c r="E135" s="4" t="s">
        <v>34</v>
      </c>
      <c r="F135" s="5" t="s">
        <v>35</v>
      </c>
      <c r="G135" s="12">
        <v>18</v>
      </c>
      <c r="H135" s="13">
        <v>0.44</v>
      </c>
      <c r="I135" s="13">
        <v>0.56000000000000005</v>
      </c>
      <c r="J135" s="13">
        <v>70</v>
      </c>
      <c r="K135" s="13">
        <v>54</v>
      </c>
      <c r="L135" s="13">
        <v>110</v>
      </c>
      <c r="M135" s="13">
        <v>3.3</v>
      </c>
      <c r="N135" s="13">
        <v>0.72</v>
      </c>
      <c r="O135" s="13">
        <v>0.28000000000000003</v>
      </c>
      <c r="P135" s="13">
        <v>0.21</v>
      </c>
      <c r="Q135" s="13">
        <v>0.44</v>
      </c>
      <c r="R135" s="13">
        <v>269</v>
      </c>
      <c r="S135" s="13">
        <v>339</v>
      </c>
      <c r="T135" s="13">
        <v>8.1999999999999993</v>
      </c>
      <c r="U135" s="13">
        <v>6.3</v>
      </c>
      <c r="V135" s="13">
        <v>0.18</v>
      </c>
      <c r="W135" s="13">
        <v>420</v>
      </c>
      <c r="X135" s="13">
        <v>0.22</v>
      </c>
      <c r="Y135" s="13"/>
      <c r="Z135" s="13">
        <v>224</v>
      </c>
      <c r="AA135" s="13">
        <v>0.2</v>
      </c>
      <c r="AB135" s="13"/>
      <c r="AC135" s="13">
        <v>0.44</v>
      </c>
      <c r="AD135" s="14">
        <v>0.28000000000000003</v>
      </c>
      <c r="AE135" s="25">
        <f>Q135/$BQ$5</f>
        <v>0.65671641791044777</v>
      </c>
      <c r="AF135" s="26">
        <f>(R135-$BQ$6)/$BQ$8</f>
        <v>0.87483530961791833</v>
      </c>
      <c r="AG135" s="25">
        <f>(S135-$BQ$9)/$BQ$11</f>
        <v>0.96794871794871795</v>
      </c>
      <c r="AH135" s="26">
        <v>0.65634674922600622</v>
      </c>
      <c r="AI135" s="26">
        <f>SUM(AE135:AH135)</f>
        <v>3.1558471947030902</v>
      </c>
      <c r="AJ135" s="26">
        <f>10*(AI135-$BQ$18)/$BQ$20</f>
        <v>10</v>
      </c>
      <c r="AK135" s="27">
        <f>$BQ$31+AJ135*$BQ$32</f>
        <v>100</v>
      </c>
      <c r="AL135" s="37">
        <f>SUM(AC135:AD135)</f>
        <v>0.72</v>
      </c>
      <c r="AM135" s="38">
        <f>10*AL135/$BT$5</f>
        <v>3.1999999999999997</v>
      </c>
      <c r="AN135" s="39">
        <f>$BT$6+AM135*$BT$7</f>
        <v>66</v>
      </c>
      <c r="AO135" s="49">
        <f>O135/$BW$5</f>
        <v>0.84848484848484851</v>
      </c>
      <c r="AP135" s="50">
        <f>X135/$BW$6</f>
        <v>0.70967741935483875</v>
      </c>
      <c r="AQ135" s="50">
        <f>AA135/$BW$7</f>
        <v>0.7142857142857143</v>
      </c>
      <c r="AR135" s="50">
        <f>N135/$BW$8</f>
        <v>0.91139240506329111</v>
      </c>
      <c r="AS135" s="50">
        <f>AL135</f>
        <v>0.72</v>
      </c>
      <c r="AT135" s="50">
        <f>SUM(AO135:AQ135)</f>
        <v>2.2724479821254016</v>
      </c>
      <c r="AU135" s="50">
        <f>10*(AT135-$BW$12)/$BW$14</f>
        <v>8.9125807977297828</v>
      </c>
      <c r="AV135" s="51">
        <f>$BW$24+AU135*$BW$25</f>
        <v>96.194032792054244</v>
      </c>
      <c r="AW135" s="72">
        <v>18</v>
      </c>
      <c r="AX135" s="72">
        <v>26</v>
      </c>
      <c r="AY135" s="74">
        <f>AX135/AW135</f>
        <v>1.4444444444444444</v>
      </c>
      <c r="AZ135" s="74">
        <f>10*(AY135-$BT$17)/$BT$19</f>
        <v>5.7264957264957266</v>
      </c>
      <c r="BA135" s="72">
        <f>$BT$29+AZ135*$BT$30</f>
        <v>82.90598290598291</v>
      </c>
      <c r="BB135" s="64">
        <f>AK135*$BZ$6</f>
        <v>97</v>
      </c>
      <c r="BC135" s="60">
        <f>AN135*$BZ$6</f>
        <v>64.02</v>
      </c>
      <c r="BD135" s="60">
        <f>AV135*$BZ$6</f>
        <v>93.308211808292612</v>
      </c>
      <c r="BE135" s="65">
        <v>75</v>
      </c>
      <c r="BF135" s="65">
        <v>75</v>
      </c>
      <c r="BG135" s="60">
        <f>BA135*$BZ$6</f>
        <v>80.418803418803421</v>
      </c>
      <c r="BH135" s="60">
        <f>AVERAGE(BB135,BD135,BE135,BF135)</f>
        <v>85.07705295207316</v>
      </c>
      <c r="BI135" s="110">
        <f>10*(BH135-$BM$8)/$BM$10</f>
        <v>8.6876875814761014</v>
      </c>
      <c r="BJ135" s="80">
        <f>$BM$21+BI135*$BM$22</f>
        <v>89.094594116642455</v>
      </c>
      <c r="BL135" s="68"/>
      <c r="BM135" s="68"/>
      <c r="BN135" s="68"/>
    </row>
    <row r="136" spans="1:66" x14ac:dyDescent="0.25">
      <c r="A136" s="3" t="s">
        <v>157</v>
      </c>
      <c r="B136" s="4" t="s">
        <v>238</v>
      </c>
      <c r="C136" s="4" t="s">
        <v>265</v>
      </c>
      <c r="D136" s="4" t="s">
        <v>30</v>
      </c>
      <c r="E136" s="4" t="s">
        <v>82</v>
      </c>
      <c r="F136" s="5" t="s">
        <v>56</v>
      </c>
      <c r="G136" s="12">
        <v>33</v>
      </c>
      <c r="H136" s="13">
        <v>0.67</v>
      </c>
      <c r="I136" s="13">
        <v>0.39</v>
      </c>
      <c r="J136" s="13">
        <v>123</v>
      </c>
      <c r="K136" s="13">
        <v>52</v>
      </c>
      <c r="L136" s="13">
        <v>190</v>
      </c>
      <c r="M136" s="13">
        <v>6</v>
      </c>
      <c r="N136" s="13">
        <v>0.67</v>
      </c>
      <c r="O136" s="13">
        <v>0.26</v>
      </c>
      <c r="P136" s="13">
        <v>0.13</v>
      </c>
      <c r="Q136" s="13">
        <v>0.12</v>
      </c>
      <c r="R136" s="13">
        <v>81</v>
      </c>
      <c r="S136" s="13">
        <v>1</v>
      </c>
      <c r="T136" s="13">
        <v>2.1</v>
      </c>
      <c r="U136" s="13">
        <v>8.4</v>
      </c>
      <c r="V136" s="13">
        <v>0.25</v>
      </c>
      <c r="W136" s="13">
        <v>507</v>
      </c>
      <c r="X136" s="13">
        <v>0.23</v>
      </c>
      <c r="Y136" s="13">
        <v>0.19</v>
      </c>
      <c r="Z136" s="13">
        <v>280</v>
      </c>
      <c r="AA136" s="13">
        <v>0.24</v>
      </c>
      <c r="AB136" s="13">
        <v>0</v>
      </c>
      <c r="AC136" s="13">
        <v>0.53</v>
      </c>
      <c r="AD136" s="14">
        <v>0.34</v>
      </c>
      <c r="AE136" s="25">
        <f>Q136/$BQ$5</f>
        <v>0.17910447761194029</v>
      </c>
      <c r="AF136" s="26">
        <f>(R136-$BQ$6)/$BQ$8</f>
        <v>0.62714097496706189</v>
      </c>
      <c r="AG136" s="25">
        <f>(S136-$BQ$9)/$BQ$11</f>
        <v>0.5346153846153846</v>
      </c>
      <c r="AH136" s="26">
        <v>0.46749226006191952</v>
      </c>
      <c r="AI136" s="26">
        <f>SUM(AE136:AH136)</f>
        <v>1.8083530972563064</v>
      </c>
      <c r="AJ136" s="26">
        <f>10*(AI136-$BQ$21)/$BQ$23</f>
        <v>6.0516689286682119</v>
      </c>
      <c r="AK136" s="27">
        <f>$BQ$31+AJ136*$BQ$32</f>
        <v>84.206675714672855</v>
      </c>
      <c r="AL136" s="37">
        <f>SUM(AC136:AD136)</f>
        <v>0.87000000000000011</v>
      </c>
      <c r="AM136" s="38">
        <f>10*AL136/$BT$5</f>
        <v>3.8666666666666671</v>
      </c>
      <c r="AN136" s="39">
        <f>$BT$6+AM136*$BT$7</f>
        <v>69.333333333333343</v>
      </c>
      <c r="AO136" s="49">
        <f>O136/$BW$5</f>
        <v>0.78787878787878785</v>
      </c>
      <c r="AP136" s="50">
        <f>X136/$BW$6</f>
        <v>0.74193548387096775</v>
      </c>
      <c r="AQ136" s="50">
        <f>AA136/$BW$7</f>
        <v>0.85714285714285698</v>
      </c>
      <c r="AR136" s="50">
        <f>N136/$BW$8</f>
        <v>0.84810126582278478</v>
      </c>
      <c r="AS136" s="50">
        <f>AL136</f>
        <v>0.87000000000000011</v>
      </c>
      <c r="AT136" s="50">
        <f>SUM(AO136:AQ136)</f>
        <v>2.3869571288926128</v>
      </c>
      <c r="AU136" s="50">
        <f>10*(AT136-$BW$15)/$BW$17</f>
        <v>5.3031002029894827</v>
      </c>
      <c r="AV136" s="51">
        <f>$BW$24+AU136*$BW$25</f>
        <v>83.560850710463185</v>
      </c>
      <c r="AW136" s="72">
        <v>43</v>
      </c>
      <c r="AX136" s="72">
        <v>73</v>
      </c>
      <c r="AY136" s="74">
        <f>AX136/AW136</f>
        <v>1.6976744186046511</v>
      </c>
      <c r="AZ136" s="74">
        <f>10*(AY136-$BT$20)/$BT$22</f>
        <v>3.1007751937984485</v>
      </c>
      <c r="BA136" s="72">
        <f>$BT$29+AZ136*$BT$30</f>
        <v>72.403100775193792</v>
      </c>
      <c r="BB136" s="63">
        <f>AK136*$BZ$5</f>
        <v>83.36460895752613</v>
      </c>
      <c r="BC136" s="60">
        <f>AN136*$BZ$5</f>
        <v>68.640000000000015</v>
      </c>
      <c r="BD136" s="60">
        <f>AV136*$BZ$5</f>
        <v>82.725242203358547</v>
      </c>
      <c r="BE136" s="65">
        <v>96</v>
      </c>
      <c r="BF136" s="65">
        <v>90</v>
      </c>
      <c r="BG136" s="60">
        <f>BA136*$BZ$5</f>
        <v>71.67906976744186</v>
      </c>
      <c r="BH136" s="60">
        <f>AVERAGE(BB136,BD136,BE136,BF136)</f>
        <v>88.022462790221169</v>
      </c>
      <c r="BI136" s="110">
        <f>10*(BH136-$BM$11)/$BM$13</f>
        <v>9.5272524515739594</v>
      </c>
      <c r="BJ136" s="80">
        <f>$BM$21+BI136*$BM$22</f>
        <v>92.872636032082823</v>
      </c>
      <c r="BL136" s="68"/>
      <c r="BM136" s="68"/>
      <c r="BN136" s="68"/>
    </row>
    <row r="137" spans="1:66" x14ac:dyDescent="0.25">
      <c r="A137" s="3" t="s">
        <v>207</v>
      </c>
      <c r="B137" s="4" t="s">
        <v>237</v>
      </c>
      <c r="C137" s="4" t="s">
        <v>235</v>
      </c>
      <c r="D137" s="4" t="s">
        <v>41</v>
      </c>
      <c r="E137" s="4" t="s">
        <v>174</v>
      </c>
      <c r="F137" s="5" t="s">
        <v>47</v>
      </c>
      <c r="G137" s="12">
        <v>27</v>
      </c>
      <c r="H137" s="13">
        <v>0.26</v>
      </c>
      <c r="I137" s="13">
        <v>0.52</v>
      </c>
      <c r="J137" s="13">
        <v>15</v>
      </c>
      <c r="K137" s="13">
        <v>88</v>
      </c>
      <c r="L137" s="13">
        <v>176</v>
      </c>
      <c r="M137" s="13">
        <v>2.2000000000000002</v>
      </c>
      <c r="N137" s="13">
        <v>0.72</v>
      </c>
      <c r="O137" s="13">
        <v>0.06</v>
      </c>
      <c r="P137" s="13">
        <v>0.23</v>
      </c>
      <c r="Q137" s="13">
        <v>0.26</v>
      </c>
      <c r="R137" s="13">
        <v>-137</v>
      </c>
      <c r="S137" s="13">
        <v>-158</v>
      </c>
      <c r="T137" s="13">
        <v>-4.7</v>
      </c>
      <c r="U137" s="13">
        <v>1</v>
      </c>
      <c r="V137" s="13">
        <v>0.03</v>
      </c>
      <c r="W137" s="13">
        <v>112</v>
      </c>
      <c r="X137" s="13">
        <v>7.0000000000000007E-2</v>
      </c>
      <c r="Y137" s="13"/>
      <c r="Z137" s="13">
        <v>81</v>
      </c>
      <c r="AA137" s="13">
        <v>0.08</v>
      </c>
      <c r="AB137" s="13"/>
      <c r="AC137" s="13">
        <v>1.73</v>
      </c>
      <c r="AD137" s="14">
        <v>0.37</v>
      </c>
      <c r="AE137" s="25">
        <f>Q137/$BQ$5</f>
        <v>0.38805970149253732</v>
      </c>
      <c r="AF137" s="26">
        <f>(R137-$BQ$6)/$BQ$8</f>
        <v>0.33992094861660077</v>
      </c>
      <c r="AG137" s="25">
        <f>(S137-$BQ$9)/$BQ$11</f>
        <v>0.33076923076923076</v>
      </c>
      <c r="AH137" s="26">
        <v>0.25696594427244585</v>
      </c>
      <c r="AI137" s="26">
        <f>SUM(AE137:AH137)</f>
        <v>1.3157158251508148</v>
      </c>
      <c r="AJ137" s="26">
        <f>10*(AI137-$BQ$27)/$BQ$29</f>
        <v>2.021645336872151</v>
      </c>
      <c r="AK137" s="27">
        <f>$BQ$31+AJ137*$BQ$32</f>
        <v>68.086581347488604</v>
      </c>
      <c r="AL137" s="37">
        <f>SUM(AC137:AD137)</f>
        <v>2.1</v>
      </c>
      <c r="AM137" s="38">
        <f>10*AL137/$BT$5</f>
        <v>9.3333333333333339</v>
      </c>
      <c r="AN137" s="39">
        <f>$BT$6+AM137*$BT$7</f>
        <v>96.666666666666671</v>
      </c>
      <c r="AO137" s="49">
        <f>O137/$BW$5</f>
        <v>0.1818181818181818</v>
      </c>
      <c r="AP137" s="50">
        <f>X137/$BW$6</f>
        <v>0.22580645161290325</v>
      </c>
      <c r="AQ137" s="50">
        <f>AA137/$BW$7</f>
        <v>0.2857142857142857</v>
      </c>
      <c r="AR137" s="50">
        <f>N137/$BW$8</f>
        <v>0.91139240506329111</v>
      </c>
      <c r="AS137" s="50">
        <f>AL137</f>
        <v>2.1</v>
      </c>
      <c r="AT137" s="50">
        <f>SUM(AR137:AS137)</f>
        <v>3.0113924050632912</v>
      </c>
      <c r="AU137" s="50">
        <f>10*(AT137-$BW$21)/$BW$23</f>
        <v>8.3502386634844861</v>
      </c>
      <c r="AV137" s="51">
        <f>$BW$24+AU137*$BW$25</f>
        <v>94.225835322195707</v>
      </c>
      <c r="AW137" s="72">
        <v>27</v>
      </c>
      <c r="AX137" s="72">
        <v>39</v>
      </c>
      <c r="AY137" s="74">
        <f>AX137/AW137</f>
        <v>1.4444444444444444</v>
      </c>
      <c r="AZ137" s="74">
        <f>10*(AY137-$BT$26)/$BT$28</f>
        <v>9.6602658788774018</v>
      </c>
      <c r="BA137" s="72">
        <f>$BT$29+AZ137*$BT$30</f>
        <v>98.641063515509614</v>
      </c>
      <c r="BB137" s="64">
        <f>AK137*$BZ$7</f>
        <v>61.277923212739744</v>
      </c>
      <c r="BC137" s="60">
        <f>AN137*$BZ$7</f>
        <v>87</v>
      </c>
      <c r="BD137" s="60">
        <f>AV137*$BZ$7</f>
        <v>84.803251789976144</v>
      </c>
      <c r="BE137" s="65">
        <v>75</v>
      </c>
      <c r="BF137" s="65">
        <v>89</v>
      </c>
      <c r="BG137" s="60">
        <f>BA137*$BZ$7</f>
        <v>88.776957163958656</v>
      </c>
      <c r="BH137" s="60">
        <f>AVERAGE(BB137,BC137,BD137,BE137,BF137)</f>
        <v>79.416235000543182</v>
      </c>
      <c r="BI137" s="110">
        <f>10*(BH137-$BM$17)/$BM$19</f>
        <v>4.9460242042266724</v>
      </c>
      <c r="BJ137" s="80">
        <f>$BM$21+BI137*$BM$22</f>
        <v>72.257108919020027</v>
      </c>
      <c r="BL137" s="68"/>
      <c r="BM137" s="68"/>
      <c r="BN137" s="68"/>
    </row>
    <row r="138" spans="1:66" x14ac:dyDescent="0.25">
      <c r="A138" s="3" t="s">
        <v>208</v>
      </c>
      <c r="B138" s="4" t="s">
        <v>238</v>
      </c>
      <c r="C138" s="4" t="s">
        <v>265</v>
      </c>
      <c r="D138" s="4" t="s">
        <v>30</v>
      </c>
      <c r="E138" s="4" t="s">
        <v>116</v>
      </c>
      <c r="F138" s="5" t="s">
        <v>56</v>
      </c>
      <c r="G138" s="12">
        <v>21</v>
      </c>
      <c r="H138" s="13">
        <v>0.24</v>
      </c>
      <c r="I138" s="13">
        <v>0.48</v>
      </c>
      <c r="J138" s="13">
        <v>25</v>
      </c>
      <c r="K138" s="13">
        <v>49</v>
      </c>
      <c r="L138" s="13">
        <v>86</v>
      </c>
      <c r="M138" s="13">
        <v>2.2999999999999998</v>
      </c>
      <c r="N138" s="13">
        <v>0.65</v>
      </c>
      <c r="O138" s="13">
        <v>0.15</v>
      </c>
      <c r="P138" s="13">
        <v>0.18</v>
      </c>
      <c r="Q138" s="13">
        <v>0.1</v>
      </c>
      <c r="R138" s="13">
        <v>-141</v>
      </c>
      <c r="S138" s="13">
        <v>-62</v>
      </c>
      <c r="T138" s="13">
        <v>-1.5</v>
      </c>
      <c r="U138" s="13">
        <v>8.9</v>
      </c>
      <c r="V138" s="13">
        <v>0.25</v>
      </c>
      <c r="W138" s="13">
        <v>380</v>
      </c>
      <c r="X138" s="13">
        <v>0.22</v>
      </c>
      <c r="Y138" s="13"/>
      <c r="Z138" s="13">
        <v>239</v>
      </c>
      <c r="AA138" s="13">
        <v>0.23</v>
      </c>
      <c r="AB138" s="13"/>
      <c r="AC138" s="13">
        <v>0.51</v>
      </c>
      <c r="AD138" s="14">
        <v>0.27</v>
      </c>
      <c r="AE138" s="25">
        <f>Q138/$BQ$5</f>
        <v>0.14925373134328357</v>
      </c>
      <c r="AF138" s="26">
        <f>(R138-$BQ$6)/$BQ$8</f>
        <v>0.33465085638998682</v>
      </c>
      <c r="AG138" s="25">
        <f>(S138-$BQ$9)/$BQ$11</f>
        <v>0.45384615384615384</v>
      </c>
      <c r="AH138" s="26">
        <v>0.35603715170278644</v>
      </c>
      <c r="AI138" s="26">
        <f>SUM(AE138:AH138)</f>
        <v>1.2937878932822107</v>
      </c>
      <c r="AJ138" s="26">
        <f>10*(AI138-$BQ$21)/$BQ$23</f>
        <v>3.3438766904653785</v>
      </c>
      <c r="AK138" s="27">
        <f>$BQ$31+AJ138*$BQ$32</f>
        <v>73.375506761861516</v>
      </c>
      <c r="AL138" s="37">
        <f>SUM(AC138:AD138)</f>
        <v>0.78</v>
      </c>
      <c r="AM138" s="38">
        <f>10*AL138/$BT$5</f>
        <v>3.4666666666666668</v>
      </c>
      <c r="AN138" s="39">
        <f>$BT$6+AM138*$BT$7</f>
        <v>67.333333333333343</v>
      </c>
      <c r="AO138" s="49">
        <f>O138/$BW$5</f>
        <v>0.45454545454545453</v>
      </c>
      <c r="AP138" s="50">
        <f>X138/$BW$6</f>
        <v>0.70967741935483875</v>
      </c>
      <c r="AQ138" s="50">
        <f>AA138/$BW$7</f>
        <v>0.8214285714285714</v>
      </c>
      <c r="AR138" s="50">
        <f>N138/$BW$8</f>
        <v>0.82278481012658222</v>
      </c>
      <c r="AS138" s="50">
        <f>AL138</f>
        <v>0.78</v>
      </c>
      <c r="AT138" s="50">
        <f>SUM(AO138:AQ138)</f>
        <v>1.9856514453288647</v>
      </c>
      <c r="AU138" s="50">
        <f>10*(AT138-$BW$15)/$BW$17</f>
        <v>0</v>
      </c>
      <c r="AV138" s="51">
        <f>$BW$24+AU138*$BW$25</f>
        <v>65</v>
      </c>
      <c r="AW138" s="72">
        <v>21</v>
      </c>
      <c r="AX138" s="72">
        <v>52</v>
      </c>
      <c r="AY138" s="74">
        <f>AX138/AW138</f>
        <v>2.4761904761904763</v>
      </c>
      <c r="AZ138" s="74">
        <f>10*(AY138-$BT$20)/$BT$22</f>
        <v>8.1780538302277446</v>
      </c>
      <c r="BA138" s="72">
        <f>$BT$29+AZ138*$BT$30</f>
        <v>92.712215320910985</v>
      </c>
      <c r="BB138" s="63">
        <f>AK138*$BZ$5</f>
        <v>72.641751694242899</v>
      </c>
      <c r="BC138" s="60">
        <f>AN138*$BZ$5</f>
        <v>66.660000000000011</v>
      </c>
      <c r="BD138" s="60">
        <f>AV138*$BZ$5</f>
        <v>64.349999999999994</v>
      </c>
      <c r="BE138" s="65">
        <v>83</v>
      </c>
      <c r="BF138" s="65">
        <v>63</v>
      </c>
      <c r="BG138" s="60">
        <f>BA138*$BZ$5</f>
        <v>91.785093167701874</v>
      </c>
      <c r="BH138" s="60">
        <f>AVERAGE(BB138,BD138,BE138,BF138)</f>
        <v>70.747937923560727</v>
      </c>
      <c r="BI138" s="110">
        <f>10*(BH138-$BM$11)/$BM$13</f>
        <v>1.1731057252451704</v>
      </c>
      <c r="BJ138" s="80">
        <f>$BM$21+BI138*$BM$22</f>
        <v>55.27897576360327</v>
      </c>
      <c r="BL138" s="68"/>
      <c r="BM138" s="68"/>
      <c r="BN138" s="68"/>
    </row>
    <row r="139" spans="1:66" x14ac:dyDescent="0.25">
      <c r="A139" s="3" t="s">
        <v>187</v>
      </c>
      <c r="B139" s="4" t="s">
        <v>40</v>
      </c>
      <c r="C139" s="4" t="s">
        <v>235</v>
      </c>
      <c r="D139" s="4" t="s">
        <v>41</v>
      </c>
      <c r="E139" s="4" t="s">
        <v>105</v>
      </c>
      <c r="F139" s="5" t="s">
        <v>38</v>
      </c>
      <c r="G139" s="12">
        <v>15</v>
      </c>
      <c r="H139" s="13">
        <v>0.33</v>
      </c>
      <c r="I139" s="13">
        <v>0.47</v>
      </c>
      <c r="J139" s="13">
        <v>24</v>
      </c>
      <c r="K139" s="13">
        <v>62</v>
      </c>
      <c r="L139" s="13">
        <v>73</v>
      </c>
      <c r="M139" s="13">
        <v>1.6</v>
      </c>
      <c r="N139" s="13">
        <v>0.56000000000000005</v>
      </c>
      <c r="O139" s="13">
        <v>0.14000000000000001</v>
      </c>
      <c r="P139" s="13">
        <v>0.24</v>
      </c>
      <c r="Q139" s="13">
        <v>0.13</v>
      </c>
      <c r="R139" s="13">
        <v>-74</v>
      </c>
      <c r="S139" s="13">
        <v>-13</v>
      </c>
      <c r="T139" s="13">
        <v>1.3</v>
      </c>
      <c r="U139" s="13">
        <v>7.6</v>
      </c>
      <c r="V139" s="13">
        <v>0.24</v>
      </c>
      <c r="W139" s="13">
        <v>429</v>
      </c>
      <c r="X139" s="13">
        <v>0.22</v>
      </c>
      <c r="Y139" s="13"/>
      <c r="Z139" s="13">
        <v>227</v>
      </c>
      <c r="AA139" s="13">
        <v>0.22</v>
      </c>
      <c r="AB139" s="13"/>
      <c r="AC139" s="13">
        <v>0.48</v>
      </c>
      <c r="AD139" s="14">
        <v>0.25</v>
      </c>
      <c r="AE139" s="25">
        <f>Q139/$BQ$5</f>
        <v>0.19402985074626866</v>
      </c>
      <c r="AF139" s="26">
        <f>(R139-$BQ$6)/$BQ$8</f>
        <v>0.42292490118577075</v>
      </c>
      <c r="AG139" s="25">
        <f>(S139-$BQ$9)/$BQ$11</f>
        <v>0.51666666666666672</v>
      </c>
      <c r="AH139" s="26">
        <v>0.44272445820433443</v>
      </c>
      <c r="AI139" s="26">
        <f>SUM(AE139:AH139)</f>
        <v>1.5763458768030405</v>
      </c>
      <c r="AJ139" s="26">
        <f>10*(AI139-$BQ$15)/$BQ$17</f>
        <v>4.0590437181414485</v>
      </c>
      <c r="AK139" s="27">
        <f>$BQ$31+AJ139*$BQ$32</f>
        <v>76.236174872565798</v>
      </c>
      <c r="AL139" s="37">
        <f>SUM(AC139:AD139)</f>
        <v>0.73</v>
      </c>
      <c r="AM139" s="38">
        <f>10*AL139/$BT$5</f>
        <v>3.2444444444444445</v>
      </c>
      <c r="AN139" s="39">
        <f>$BT$6+AM139*$BT$7</f>
        <v>66.222222222222229</v>
      </c>
      <c r="AO139" s="49">
        <f>O139/$BW$5</f>
        <v>0.42424242424242425</v>
      </c>
      <c r="AP139" s="50">
        <f>X139/$BW$6</f>
        <v>0.70967741935483875</v>
      </c>
      <c r="AQ139" s="50">
        <f>AA139/$BW$7</f>
        <v>0.7857142857142857</v>
      </c>
      <c r="AR139" s="50">
        <f>N139/$BW$8</f>
        <v>0.70886075949367089</v>
      </c>
      <c r="AS139" s="50">
        <f>AL139</f>
        <v>0.73</v>
      </c>
      <c r="AT139" s="50">
        <f>SUM(AO139:AQ139)</f>
        <v>1.9196341293115489</v>
      </c>
      <c r="AU139" s="50">
        <f>10*(AT139-$BW$9)/$BW$11</f>
        <v>8.5877333924322591E-2</v>
      </c>
      <c r="AV139" s="51">
        <f>$BW$24+AU139*$BW$25</f>
        <v>65.300570668735133</v>
      </c>
      <c r="AW139" s="72">
        <v>15</v>
      </c>
      <c r="AX139" s="72">
        <v>31</v>
      </c>
      <c r="AY139" s="74">
        <f>AX139/AW139</f>
        <v>2.0666666666666669</v>
      </c>
      <c r="AZ139" s="74">
        <f>10*(AY139-$BT$14)/$BT$16</f>
        <v>5.1351351351351369</v>
      </c>
      <c r="BA139" s="72">
        <f>$BT$29+AZ139*$BT$30</f>
        <v>80.540540540540547</v>
      </c>
      <c r="BB139" s="64">
        <f>AK139*$BZ$7</f>
        <v>68.612557385309216</v>
      </c>
      <c r="BC139" s="60">
        <f>AN139*$BZ$7</f>
        <v>59.600000000000009</v>
      </c>
      <c r="BD139" s="60">
        <f>AV139*$BZ$7</f>
        <v>58.770513601861623</v>
      </c>
      <c r="BE139" s="65">
        <v>79</v>
      </c>
      <c r="BF139" s="65">
        <v>75</v>
      </c>
      <c r="BG139" s="60">
        <f>BA139*$BZ$7</f>
        <v>72.486486486486498</v>
      </c>
      <c r="BH139" s="60">
        <f>AVERAGE(BB139,BD139,BE139,BF139)</f>
        <v>70.345767746792717</v>
      </c>
      <c r="BI139" s="110">
        <f>10*(BH139-$BM$5)/$BM$7</f>
        <v>1.7603815696257989</v>
      </c>
      <c r="BJ139" s="80">
        <f>$BM$21+BI139*$BM$22</f>
        <v>57.921717063316095</v>
      </c>
      <c r="BL139" s="68"/>
      <c r="BM139" s="68"/>
      <c r="BN139" s="68"/>
    </row>
    <row r="140" spans="1:66" x14ac:dyDescent="0.25">
      <c r="A140" s="3" t="s">
        <v>93</v>
      </c>
      <c r="B140" s="4" t="s">
        <v>40</v>
      </c>
      <c r="C140" s="4" t="s">
        <v>235</v>
      </c>
      <c r="D140" s="4" t="s">
        <v>41</v>
      </c>
      <c r="E140" s="4" t="s">
        <v>80</v>
      </c>
      <c r="F140" s="5" t="s">
        <v>35</v>
      </c>
      <c r="G140" s="12">
        <v>27</v>
      </c>
      <c r="H140" s="13">
        <v>0.67</v>
      </c>
      <c r="I140" s="13">
        <v>0.33</v>
      </c>
      <c r="J140" s="13">
        <v>93</v>
      </c>
      <c r="K140" s="13">
        <v>52</v>
      </c>
      <c r="L140" s="13">
        <v>143</v>
      </c>
      <c r="M140" s="13">
        <v>4.5</v>
      </c>
      <c r="N140" s="13">
        <v>0.72</v>
      </c>
      <c r="O140" s="13">
        <v>0.28000000000000003</v>
      </c>
      <c r="P140" s="13">
        <v>0.17</v>
      </c>
      <c r="Q140" s="13">
        <v>0.48</v>
      </c>
      <c r="R140" s="13">
        <v>52</v>
      </c>
      <c r="S140" s="13">
        <v>-37</v>
      </c>
      <c r="T140" s="13">
        <v>-1.1000000000000001</v>
      </c>
      <c r="U140" s="13">
        <v>6</v>
      </c>
      <c r="V140" s="13">
        <v>0.18</v>
      </c>
      <c r="W140" s="13">
        <v>355</v>
      </c>
      <c r="X140" s="13">
        <v>0.18</v>
      </c>
      <c r="Y140" s="13"/>
      <c r="Z140" s="13">
        <v>226</v>
      </c>
      <c r="AA140" s="13">
        <v>0.2</v>
      </c>
      <c r="AB140" s="13"/>
      <c r="AC140" s="13">
        <v>0.34</v>
      </c>
      <c r="AD140" s="14">
        <v>0.38</v>
      </c>
      <c r="AE140" s="25">
        <f>Q140/$BQ$5</f>
        <v>0.71641791044776115</v>
      </c>
      <c r="AF140" s="26">
        <f>(R140-$BQ$6)/$BQ$8</f>
        <v>0.58893280632411071</v>
      </c>
      <c r="AG140" s="25">
        <f>(S140-$BQ$9)/$BQ$11</f>
        <v>0.48589743589743589</v>
      </c>
      <c r="AH140" s="26">
        <v>0.36842105263157898</v>
      </c>
      <c r="AI140" s="26">
        <f>SUM(AE140:AH140)</f>
        <v>2.1596692053008866</v>
      </c>
      <c r="AJ140" s="26">
        <f>10*(AI140-$BQ$18)/$BQ$20</f>
        <v>5.5989099722090003</v>
      </c>
      <c r="AK140" s="27">
        <f>$BQ$31+AJ140*$BQ$32</f>
        <v>82.395639888836001</v>
      </c>
      <c r="AL140" s="37">
        <f>SUM(AC140:AD140)</f>
        <v>0.72</v>
      </c>
      <c r="AM140" s="38">
        <f>10*AL140/$BT$5</f>
        <v>3.1999999999999997</v>
      </c>
      <c r="AN140" s="39">
        <f>$BT$6+AM140*$BT$7</f>
        <v>66</v>
      </c>
      <c r="AO140" s="49">
        <f>O140/$BW$5</f>
        <v>0.84848484848484851</v>
      </c>
      <c r="AP140" s="50">
        <f>X140/$BW$6</f>
        <v>0.58064516129032251</v>
      </c>
      <c r="AQ140" s="50">
        <f>AA140/$BW$7</f>
        <v>0.7142857142857143</v>
      </c>
      <c r="AR140" s="50">
        <f>N140/$BW$8</f>
        <v>0.91139240506329111</v>
      </c>
      <c r="AS140" s="50">
        <f>AL140</f>
        <v>0.72</v>
      </c>
      <c r="AT140" s="50">
        <f>SUM(AO140:AQ140)</f>
        <v>2.1434157240608855</v>
      </c>
      <c r="AU140" s="50">
        <f>10*(AT140-$BW$12)/$BW$14</f>
        <v>7.4558568500709468</v>
      </c>
      <c r="AV140" s="51">
        <f>$BW$24+AU140*$BW$25</f>
        <v>91.095498975248319</v>
      </c>
      <c r="AW140" s="72">
        <v>27</v>
      </c>
      <c r="AX140" s="72">
        <v>38</v>
      </c>
      <c r="AY140" s="74">
        <f>AX140/AW140</f>
        <v>1.4074074074074074</v>
      </c>
      <c r="AZ140" s="74">
        <f>10*(AY140-$BT$17)/$BT$19</f>
        <v>5.4415954415954415</v>
      </c>
      <c r="BA140" s="72">
        <f>$BT$29+AZ140*$BT$30</f>
        <v>81.76638176638177</v>
      </c>
      <c r="BB140" s="64">
        <f>AK140*$BZ$7</f>
        <v>74.156075899952398</v>
      </c>
      <c r="BC140" s="60">
        <f>AN140*$BZ$7</f>
        <v>59.4</v>
      </c>
      <c r="BD140" s="60">
        <f>AV140*$BZ$7</f>
        <v>81.98594907772349</v>
      </c>
      <c r="BE140" s="65">
        <v>85</v>
      </c>
      <c r="BF140" s="65">
        <v>71</v>
      </c>
      <c r="BG140" s="60">
        <f>BA140*$BZ$7</f>
        <v>73.589743589743591</v>
      </c>
      <c r="BH140" s="60">
        <f>AVERAGE(BB140,BD140,BE140,BF140)</f>
        <v>78.035506244418968</v>
      </c>
      <c r="BI140" s="110">
        <f>10*(BH140-$BM$8)/$BM$10</f>
        <v>4.919767798368202</v>
      </c>
      <c r="BJ140" s="80">
        <f>$BM$21+BI140*$BM$22</f>
        <v>72.138955092656914</v>
      </c>
      <c r="BL140" s="68"/>
      <c r="BM140" s="68"/>
      <c r="BN140" s="68"/>
    </row>
    <row r="141" spans="1:66" x14ac:dyDescent="0.25">
      <c r="A141" s="3" t="s">
        <v>118</v>
      </c>
      <c r="B141" s="4" t="s">
        <v>238</v>
      </c>
      <c r="C141" s="4" t="s">
        <v>235</v>
      </c>
      <c r="D141" s="4" t="s">
        <v>41</v>
      </c>
      <c r="E141" s="4" t="s">
        <v>46</v>
      </c>
      <c r="F141" s="5" t="s">
        <v>38</v>
      </c>
      <c r="G141" s="12">
        <v>26</v>
      </c>
      <c r="H141" s="13">
        <v>0.69</v>
      </c>
      <c r="I141" s="13">
        <v>0.5</v>
      </c>
      <c r="J141" s="13">
        <v>69</v>
      </c>
      <c r="K141" s="13">
        <v>58</v>
      </c>
      <c r="L141" s="13">
        <v>125</v>
      </c>
      <c r="M141" s="13">
        <v>3.3</v>
      </c>
      <c r="N141" s="13">
        <v>0.56000000000000005</v>
      </c>
      <c r="O141" s="13">
        <v>0.2</v>
      </c>
      <c r="P141" s="13">
        <v>0.22</v>
      </c>
      <c r="Q141" s="13">
        <v>0.27</v>
      </c>
      <c r="R141" s="13">
        <v>-29</v>
      </c>
      <c r="S141" s="13">
        <v>129</v>
      </c>
      <c r="T141" s="13">
        <v>0.2</v>
      </c>
      <c r="U141" s="13">
        <v>8.1</v>
      </c>
      <c r="V141" s="13">
        <v>0.26</v>
      </c>
      <c r="W141" s="13">
        <v>455</v>
      </c>
      <c r="X141" s="13">
        <v>0.24</v>
      </c>
      <c r="Y141" s="13"/>
      <c r="Z141" s="13">
        <v>262</v>
      </c>
      <c r="AA141" s="13">
        <v>0.22</v>
      </c>
      <c r="AB141" s="13"/>
      <c r="AC141" s="13">
        <v>0.46</v>
      </c>
      <c r="AD141" s="14">
        <v>0.25</v>
      </c>
      <c r="AE141" s="25">
        <f>Q141/$BQ$5</f>
        <v>0.40298507462686567</v>
      </c>
      <c r="AF141" s="26">
        <f>(R141-$BQ$6)/$BQ$8</f>
        <v>0.48221343873517786</v>
      </c>
      <c r="AG141" s="25">
        <f>(S141-$BQ$9)/$BQ$11</f>
        <v>0.69871794871794868</v>
      </c>
      <c r="AH141" s="26">
        <v>0.4086687306501548</v>
      </c>
      <c r="AI141" s="26">
        <f>SUM(AE141:AH141)</f>
        <v>1.992585192730147</v>
      </c>
      <c r="AJ141" s="26">
        <f>10*(AI141-$BQ$15)/$BQ$17</f>
        <v>5.6580572008400871</v>
      </c>
      <c r="AK141" s="27">
        <f>$BQ$31+AJ141*$BQ$32</f>
        <v>82.632228803360348</v>
      </c>
      <c r="AL141" s="37">
        <f>SUM(AC141:AD141)</f>
        <v>0.71</v>
      </c>
      <c r="AM141" s="38">
        <f>10*AL141/$BT$5</f>
        <v>3.1555555555555554</v>
      </c>
      <c r="AN141" s="39">
        <f>$BT$6+AM141*$BT$7</f>
        <v>65.777777777777771</v>
      </c>
      <c r="AO141" s="49">
        <f>O141/$BW$5</f>
        <v>0.60606060606060608</v>
      </c>
      <c r="AP141" s="50">
        <f>X141/$BW$6</f>
        <v>0.77419354838709675</v>
      </c>
      <c r="AQ141" s="50">
        <f>AA141/$BW$7</f>
        <v>0.7857142857142857</v>
      </c>
      <c r="AR141" s="50">
        <f>N141/$BW$8</f>
        <v>0.70886075949367089</v>
      </c>
      <c r="AS141" s="50">
        <f>AL141</f>
        <v>0.71</v>
      </c>
      <c r="AT141" s="50">
        <f>SUM(AO141:AQ141)</f>
        <v>2.1659684401619885</v>
      </c>
      <c r="AU141" s="50">
        <f>10*(AT141-$BW$9)/$BW$11</f>
        <v>3.9952351930854912</v>
      </c>
      <c r="AV141" s="51">
        <f>$BW$24+AU141*$BW$25</f>
        <v>78.983323175799214</v>
      </c>
      <c r="AW141" s="72">
        <v>26</v>
      </c>
      <c r="AX141" s="72">
        <v>65</v>
      </c>
      <c r="AY141" s="74">
        <f>AX141/AW141</f>
        <v>2.5</v>
      </c>
      <c r="AZ141" s="74">
        <f>10*(AY141-$BT$14)/$BT$16</f>
        <v>7.7702702702702702</v>
      </c>
      <c r="BA141" s="72">
        <f>$BT$29+AZ141*$BT$30</f>
        <v>91.081081081081081</v>
      </c>
      <c r="BB141" s="64">
        <f>AK141*$BZ$7</f>
        <v>74.369005923024318</v>
      </c>
      <c r="BC141" s="60">
        <f>AN141*$BZ$7</f>
        <v>59.199999999999996</v>
      </c>
      <c r="BD141" s="60">
        <f>AV141*$BZ$7</f>
        <v>71.0849908582193</v>
      </c>
      <c r="BE141" s="65">
        <v>83</v>
      </c>
      <c r="BF141" s="65">
        <v>88</v>
      </c>
      <c r="BG141" s="60">
        <f>BA141*$BZ$7</f>
        <v>81.972972972972968</v>
      </c>
      <c r="BH141" s="60">
        <f>AVERAGE(BB141,BD141,BE141,BF141)</f>
        <v>79.113499195310908</v>
      </c>
      <c r="BI141" s="110">
        <f>10*(BH141-$BM$5)/$BM$7</f>
        <v>6.0888183653034451</v>
      </c>
      <c r="BJ141" s="80">
        <f>$BM$21+BI141*$BM$22</f>
        <v>77.399682643865503</v>
      </c>
      <c r="BL141" s="68"/>
      <c r="BM141" s="68"/>
      <c r="BN141" s="68"/>
    </row>
    <row r="142" spans="1:66" x14ac:dyDescent="0.25">
      <c r="A142" s="3" t="s">
        <v>149</v>
      </c>
      <c r="B142" s="4" t="s">
        <v>40</v>
      </c>
      <c r="C142" s="4" t="s">
        <v>235</v>
      </c>
      <c r="D142" s="4" t="s">
        <v>41</v>
      </c>
      <c r="E142" s="4" t="s">
        <v>105</v>
      </c>
      <c r="F142" s="5" t="s">
        <v>32</v>
      </c>
      <c r="G142" s="12">
        <v>27</v>
      </c>
      <c r="H142" s="13">
        <v>0.41</v>
      </c>
      <c r="I142" s="13">
        <v>0.52</v>
      </c>
      <c r="J142" s="13">
        <v>94</v>
      </c>
      <c r="K142" s="13">
        <v>65</v>
      </c>
      <c r="L142" s="13">
        <v>142</v>
      </c>
      <c r="M142" s="13">
        <v>3.6</v>
      </c>
      <c r="N142" s="13">
        <v>0.67</v>
      </c>
      <c r="O142" s="13">
        <v>0.27</v>
      </c>
      <c r="P142" s="13">
        <v>0.15</v>
      </c>
      <c r="Q142" s="13">
        <v>0.19</v>
      </c>
      <c r="R142" s="13">
        <v>-74</v>
      </c>
      <c r="S142" s="13">
        <v>69</v>
      </c>
      <c r="T142" s="13">
        <v>2.7</v>
      </c>
      <c r="U142" s="13">
        <v>9</v>
      </c>
      <c r="V142" s="13">
        <v>0.31</v>
      </c>
      <c r="W142" s="13">
        <v>498</v>
      </c>
      <c r="X142" s="13">
        <v>0.25</v>
      </c>
      <c r="Y142" s="13"/>
      <c r="Z142" s="13">
        <v>280</v>
      </c>
      <c r="AA142" s="13">
        <v>0.25</v>
      </c>
      <c r="AB142" s="13"/>
      <c r="AC142" s="13">
        <v>0.38</v>
      </c>
      <c r="AD142" s="14">
        <v>0.37</v>
      </c>
      <c r="AE142" s="25">
        <f>Q142/$BQ$5</f>
        <v>0.28358208955223879</v>
      </c>
      <c r="AF142" s="26">
        <f>(R142-$BQ$6)/$BQ$8</f>
        <v>0.42292490118577075</v>
      </c>
      <c r="AG142" s="25">
        <f>(S142-$BQ$9)/$BQ$11</f>
        <v>0.62179487179487181</v>
      </c>
      <c r="AH142" s="26">
        <v>0.48606811145510836</v>
      </c>
      <c r="AI142" s="26">
        <f>SUM(AE142:AH142)</f>
        <v>1.8143699739879897</v>
      </c>
      <c r="AJ142" s="26">
        <f>10*(AI142-$BQ$24)/$BQ$26</f>
        <v>4.8723285117505455</v>
      </c>
      <c r="AK142" s="27">
        <f>$BQ$31+AJ142*$BQ$32</f>
        <v>79.489314047002182</v>
      </c>
      <c r="AL142" s="37">
        <f>SUM(AC142:AD142)</f>
        <v>0.75</v>
      </c>
      <c r="AM142" s="38">
        <f>10*AL142/$BT$5</f>
        <v>3.3333333333333335</v>
      </c>
      <c r="AN142" s="39">
        <f>$BT$6+AM142*$BT$7</f>
        <v>66.666666666666671</v>
      </c>
      <c r="AO142" s="49">
        <f>O142/$BW$5</f>
        <v>0.81818181818181823</v>
      </c>
      <c r="AP142" s="50">
        <f>X142/$BW$6</f>
        <v>0.80645161290322587</v>
      </c>
      <c r="AQ142" s="50">
        <f>AA142/$BW$7</f>
        <v>0.89285714285714279</v>
      </c>
      <c r="AR142" s="50">
        <f>N142/$BW$8</f>
        <v>0.84810126582278478</v>
      </c>
      <c r="AS142" s="50">
        <f>AL142</f>
        <v>0.75</v>
      </c>
      <c r="AT142" s="50">
        <f>SUM(AO142:AQ142)</f>
        <v>2.5174905739421867</v>
      </c>
      <c r="AU142" s="50">
        <f>10*(AT142-$BW$18)/$BW$20</f>
        <v>4.0904347826086909</v>
      </c>
      <c r="AV142" s="51">
        <f>$BW$24+AU142*$BW$25</f>
        <v>79.316521739130422</v>
      </c>
      <c r="AW142" s="72">
        <v>27</v>
      </c>
      <c r="AX142" s="72">
        <v>24</v>
      </c>
      <c r="AY142" s="74">
        <f>AX142/AW142</f>
        <v>0.88888888888888884</v>
      </c>
      <c r="AZ142" s="74">
        <f>10*(AY142-$BT$23)/$BT$25</f>
        <v>3.2503888024883354</v>
      </c>
      <c r="BA142" s="72">
        <f>$BT$29+AZ142*$BT$30</f>
        <v>73.001555209953338</v>
      </c>
      <c r="BB142" s="64">
        <f>AK142*$BZ$7</f>
        <v>71.540382642301964</v>
      </c>
      <c r="BC142" s="60">
        <f>AN142*$BZ$7</f>
        <v>60.000000000000007</v>
      </c>
      <c r="BD142" s="60">
        <f>AV142*$BZ$7</f>
        <v>71.384869565217386</v>
      </c>
      <c r="BE142" s="65">
        <v>83</v>
      </c>
      <c r="BF142" s="65">
        <v>84</v>
      </c>
      <c r="BG142" s="60">
        <f>BA142*$BZ$7</f>
        <v>65.701399688958006</v>
      </c>
      <c r="BH142" s="60">
        <f>AVERAGE(BB142,BD142,BE142,BF142)</f>
        <v>77.481313051879837</v>
      </c>
      <c r="BI142" s="110">
        <f>10*(BH142-$BM$14)/$BM$16</f>
        <v>5.4317523160162828</v>
      </c>
      <c r="BJ142" s="80">
        <f>$BM$21+BI142*$BM$22</f>
        <v>74.442885422073275</v>
      </c>
      <c r="BL142" s="68"/>
      <c r="BM142" s="68"/>
      <c r="BN142" s="68"/>
    </row>
    <row r="143" spans="1:66" x14ac:dyDescent="0.25">
      <c r="A143" s="3" t="s">
        <v>102</v>
      </c>
      <c r="B143" s="4" t="s">
        <v>238</v>
      </c>
      <c r="C143" s="4" t="s">
        <v>265</v>
      </c>
      <c r="D143" s="4" t="s">
        <v>30</v>
      </c>
      <c r="E143" s="4" t="s">
        <v>103</v>
      </c>
      <c r="F143" s="5" t="s">
        <v>38</v>
      </c>
      <c r="G143" s="12">
        <v>47</v>
      </c>
      <c r="H143" s="13">
        <v>0.55000000000000004</v>
      </c>
      <c r="I143" s="13">
        <v>0.43</v>
      </c>
      <c r="J143" s="13">
        <v>121</v>
      </c>
      <c r="K143" s="13">
        <v>148</v>
      </c>
      <c r="L143" s="13">
        <v>214</v>
      </c>
      <c r="M143" s="13">
        <v>2.2999999999999998</v>
      </c>
      <c r="N143" s="13">
        <v>0.65</v>
      </c>
      <c r="O143" s="13">
        <v>0.24</v>
      </c>
      <c r="P143" s="13">
        <v>0.26</v>
      </c>
      <c r="Q143" s="13">
        <v>0.28000000000000003</v>
      </c>
      <c r="R143" s="13">
        <v>29</v>
      </c>
      <c r="S143" s="13">
        <v>73</v>
      </c>
      <c r="T143" s="13">
        <v>2.2999999999999998</v>
      </c>
      <c r="U143" s="13">
        <v>8.4</v>
      </c>
      <c r="V143" s="13">
        <v>0.25</v>
      </c>
      <c r="W143" s="13">
        <v>470</v>
      </c>
      <c r="X143" s="13">
        <v>0.27</v>
      </c>
      <c r="Y143" s="13">
        <v>0.3</v>
      </c>
      <c r="Z143" s="13">
        <v>262</v>
      </c>
      <c r="AA143" s="13">
        <v>0.24</v>
      </c>
      <c r="AB143" s="13">
        <v>0</v>
      </c>
      <c r="AC143" s="13">
        <v>0.37</v>
      </c>
      <c r="AD143" s="14">
        <v>0.35</v>
      </c>
      <c r="AE143" s="25">
        <f>Q143/$BQ$5</f>
        <v>0.41791044776119407</v>
      </c>
      <c r="AF143" s="26">
        <f>(R143-$BQ$6)/$BQ$8</f>
        <v>0.55862977602108033</v>
      </c>
      <c r="AG143" s="25">
        <f>(S143-$BQ$9)/$BQ$11</f>
        <v>0.62692307692307692</v>
      </c>
      <c r="AH143" s="26">
        <v>0.47368421052631587</v>
      </c>
      <c r="AI143" s="26">
        <f>SUM(AE143:AH143)</f>
        <v>2.0771475112316673</v>
      </c>
      <c r="AJ143" s="26">
        <f>10*(AI143-$BQ$15)/$BQ$17</f>
        <v>5.9829094726900323</v>
      </c>
      <c r="AK143" s="27">
        <f>$BQ$31+AJ143*$BQ$32</f>
        <v>83.931637890760129</v>
      </c>
      <c r="AL143" s="37">
        <f>SUM(AC143:AD143)</f>
        <v>0.72</v>
      </c>
      <c r="AM143" s="38">
        <f>10*AL143/$BT$5</f>
        <v>3.1999999999999997</v>
      </c>
      <c r="AN143" s="39">
        <f>$BT$6+AM143*$BT$7</f>
        <v>66</v>
      </c>
      <c r="AO143" s="49">
        <f>O143/$BW$5</f>
        <v>0.72727272727272718</v>
      </c>
      <c r="AP143" s="50">
        <f>X143/$BW$6</f>
        <v>0.87096774193548399</v>
      </c>
      <c r="AQ143" s="50">
        <f>AA143/$BW$7</f>
        <v>0.85714285714285698</v>
      </c>
      <c r="AR143" s="50">
        <f>N143/$BW$8</f>
        <v>0.82278481012658222</v>
      </c>
      <c r="AS143" s="50">
        <f>AL143</f>
        <v>0.72</v>
      </c>
      <c r="AT143" s="50">
        <f>SUM(AO143:AQ143)</f>
        <v>2.4553833263510683</v>
      </c>
      <c r="AU143" s="50">
        <f>10*(AT143-$BW$9)/$BW$11</f>
        <v>8.5882874397473561</v>
      </c>
      <c r="AV143" s="51">
        <f>$BW$24+AU143*$BW$25</f>
        <v>95.059006039115744</v>
      </c>
      <c r="AW143" s="72">
        <v>47</v>
      </c>
      <c r="AX143" s="72">
        <v>79</v>
      </c>
      <c r="AY143" s="74">
        <f>AX143/AW143</f>
        <v>1.6808510638297873</v>
      </c>
      <c r="AZ143" s="74">
        <f>10*(AY143-$BT$14)/$BT$16</f>
        <v>2.7889591719378952</v>
      </c>
      <c r="BA143" s="72">
        <f>$BT$29+AZ143*$BT$30</f>
        <v>71.155836687751588</v>
      </c>
      <c r="BB143" s="63">
        <f>AK143*$BZ$5</f>
        <v>83.092321511852532</v>
      </c>
      <c r="BC143" s="60">
        <f>AN143*$BZ$5</f>
        <v>65.34</v>
      </c>
      <c r="BD143" s="60">
        <f>AV143*$BZ$5</f>
        <v>94.10841597872458</v>
      </c>
      <c r="BE143" s="65">
        <v>85</v>
      </c>
      <c r="BF143" s="65">
        <v>64</v>
      </c>
      <c r="BG143" s="60">
        <f>BA143*$BZ$5</f>
        <v>70.444278320874076</v>
      </c>
      <c r="BH143" s="60">
        <f>AVERAGE(BB143,BD143,BE143,BF143)</f>
        <v>81.550184372644281</v>
      </c>
      <c r="BI143" s="110">
        <f>10*(BH143-$BM$5)/$BM$7</f>
        <v>7.2917564163810251</v>
      </c>
      <c r="BJ143" s="80">
        <f>$BM$21+BI143*$BM$22</f>
        <v>82.812903873714617</v>
      </c>
      <c r="BL143" s="68"/>
      <c r="BM143" s="68"/>
      <c r="BN143" s="68"/>
    </row>
    <row r="144" spans="1:66" x14ac:dyDescent="0.25">
      <c r="A144" s="3" t="s">
        <v>92</v>
      </c>
      <c r="B144" s="4" t="s">
        <v>240</v>
      </c>
      <c r="C144" s="4" t="s">
        <v>235</v>
      </c>
      <c r="D144" s="4" t="s">
        <v>41</v>
      </c>
      <c r="E144" s="4" t="s">
        <v>51</v>
      </c>
      <c r="F144" s="5" t="s">
        <v>35</v>
      </c>
      <c r="G144" s="12">
        <v>23</v>
      </c>
      <c r="H144" s="13">
        <v>0.61</v>
      </c>
      <c r="I144" s="13">
        <v>0.43</v>
      </c>
      <c r="J144" s="13">
        <v>59</v>
      </c>
      <c r="K144" s="13">
        <v>68</v>
      </c>
      <c r="L144" s="13">
        <v>147</v>
      </c>
      <c r="M144" s="13">
        <v>3</v>
      </c>
      <c r="N144" s="13">
        <v>0.62</v>
      </c>
      <c r="O144" s="13">
        <v>0.18</v>
      </c>
      <c r="P144" s="13">
        <v>0.23</v>
      </c>
      <c r="Q144" s="13">
        <v>0.3</v>
      </c>
      <c r="R144" s="13">
        <v>124</v>
      </c>
      <c r="S144" s="13">
        <v>83</v>
      </c>
      <c r="T144" s="13">
        <v>1.1000000000000001</v>
      </c>
      <c r="U144" s="13">
        <v>5.8</v>
      </c>
      <c r="V144" s="13">
        <v>0.16</v>
      </c>
      <c r="W144" s="13">
        <v>349</v>
      </c>
      <c r="X144" s="13">
        <v>0.17</v>
      </c>
      <c r="Y144" s="13"/>
      <c r="Z144" s="13">
        <v>209</v>
      </c>
      <c r="AA144" s="13">
        <v>0.18</v>
      </c>
      <c r="AB144" s="13"/>
      <c r="AC144" s="13">
        <v>0.35</v>
      </c>
      <c r="AD144" s="14">
        <v>0.4</v>
      </c>
      <c r="AE144" s="25">
        <f>Q144/$BQ$5</f>
        <v>0.44776119402985071</v>
      </c>
      <c r="AF144" s="26">
        <f>(R144-$BQ$6)/$BQ$8</f>
        <v>0.6837944664031621</v>
      </c>
      <c r="AG144" s="25">
        <f>(S144-$BQ$9)/$BQ$11</f>
        <v>0.63974358974358969</v>
      </c>
      <c r="AH144" s="26">
        <v>0.43653250773993812</v>
      </c>
      <c r="AI144" s="26">
        <f>SUM(AE144:AH144)</f>
        <v>2.2078317579165407</v>
      </c>
      <c r="AJ144" s="26">
        <f>10*(AI144-$BQ$18)/$BQ$20</f>
        <v>5.8116909534038514</v>
      </c>
      <c r="AK144" s="27">
        <f>$BQ$31+AJ144*$BQ$32</f>
        <v>83.246763813615402</v>
      </c>
      <c r="AL144" s="37">
        <f>SUM(AC144:AD144)</f>
        <v>0.75</v>
      </c>
      <c r="AM144" s="38">
        <f>10*AL144/$BT$5</f>
        <v>3.3333333333333335</v>
      </c>
      <c r="AN144" s="39">
        <f>$BT$6+AM144*$BT$7</f>
        <v>66.666666666666671</v>
      </c>
      <c r="AO144" s="49">
        <f>O144/$BW$5</f>
        <v>0.54545454545454541</v>
      </c>
      <c r="AP144" s="50">
        <f>X144/$BW$6</f>
        <v>0.54838709677419362</v>
      </c>
      <c r="AQ144" s="50">
        <f>AA144/$BW$7</f>
        <v>0.64285714285714279</v>
      </c>
      <c r="AR144" s="50">
        <f>N144/$BW$8</f>
        <v>0.78481012658227844</v>
      </c>
      <c r="AS144" s="50">
        <f>AL144</f>
        <v>0.75</v>
      </c>
      <c r="AT144" s="50">
        <f>SUM(AO144:AQ144)</f>
        <v>1.7366987850858817</v>
      </c>
      <c r="AU144" s="50">
        <f>10*(AT144-$BW$12)/$BW$14</f>
        <v>2.8641809869147066</v>
      </c>
      <c r="AV144" s="51">
        <f>$BW$24+AU144*$BW$25</f>
        <v>75.024633454201478</v>
      </c>
      <c r="AW144" s="72">
        <v>23</v>
      </c>
      <c r="AX144" s="72">
        <v>27</v>
      </c>
      <c r="AY144" s="74">
        <f>AX144/AW144</f>
        <v>1.173913043478261</v>
      </c>
      <c r="AZ144" s="74">
        <f>10*(AY144-$BT$17)/$BT$19</f>
        <v>3.645484949832777</v>
      </c>
      <c r="BA144" s="72">
        <f>$BT$29+AZ144*$BT$30</f>
        <v>74.58193979933111</v>
      </c>
      <c r="BB144" s="64">
        <f>AK144*$BZ$7</f>
        <v>74.922087432253861</v>
      </c>
      <c r="BC144" s="60">
        <f>AN144*$BZ$7</f>
        <v>60.000000000000007</v>
      </c>
      <c r="BD144" s="60">
        <f>AV144*$BZ$7</f>
        <v>67.522170108781339</v>
      </c>
      <c r="BE144" s="65">
        <v>77</v>
      </c>
      <c r="BF144" s="65">
        <v>91</v>
      </c>
      <c r="BG144" s="60">
        <f>BA144*$BZ$7</f>
        <v>67.123745819397996</v>
      </c>
      <c r="BH144" s="60">
        <f>AVERAGE(BB144,BD144,BE144,BF144)</f>
        <v>77.6110643852588</v>
      </c>
      <c r="BI144" s="110">
        <f>10*(BH144-$BM$8)/$BM$10</f>
        <v>4.6926496744238859</v>
      </c>
      <c r="BJ144" s="80">
        <f>$BM$21+BI144*$BM$22</f>
        <v>71.116923534907485</v>
      </c>
      <c r="BL144" s="68"/>
      <c r="BM144" s="68"/>
      <c r="BN144" s="68"/>
    </row>
    <row r="145" spans="1:66" x14ac:dyDescent="0.25">
      <c r="A145" s="3" t="s">
        <v>129</v>
      </c>
      <c r="B145" s="4" t="s">
        <v>249</v>
      </c>
      <c r="C145" s="4" t="s">
        <v>235</v>
      </c>
      <c r="D145" s="4" t="s">
        <v>41</v>
      </c>
      <c r="E145" s="4" t="s">
        <v>80</v>
      </c>
      <c r="F145" s="5" t="s">
        <v>47</v>
      </c>
      <c r="G145" s="12">
        <v>27</v>
      </c>
      <c r="H145" s="13">
        <v>0.67</v>
      </c>
      <c r="I145" s="13">
        <v>0.67</v>
      </c>
      <c r="J145" s="13">
        <v>17</v>
      </c>
      <c r="K145" s="13">
        <v>66</v>
      </c>
      <c r="L145" s="13">
        <v>205</v>
      </c>
      <c r="M145" s="13">
        <v>3.4</v>
      </c>
      <c r="N145" s="13">
        <v>0.68</v>
      </c>
      <c r="O145" s="13">
        <v>0.05</v>
      </c>
      <c r="P145" s="13">
        <v>0.22</v>
      </c>
      <c r="Q145" s="13">
        <v>0.22</v>
      </c>
      <c r="R145" s="13">
        <v>19</v>
      </c>
      <c r="S145" s="13">
        <v>-67</v>
      </c>
      <c r="T145" s="13">
        <v>4.9000000000000004</v>
      </c>
      <c r="U145" s="13">
        <v>1.6</v>
      </c>
      <c r="V145" s="13">
        <v>0.05</v>
      </c>
      <c r="W145" s="13">
        <v>132</v>
      </c>
      <c r="X145" s="13">
        <v>7.0000000000000007E-2</v>
      </c>
      <c r="Y145" s="13"/>
      <c r="Z145" s="13">
        <v>110</v>
      </c>
      <c r="AA145" s="13">
        <v>0.1</v>
      </c>
      <c r="AB145" s="13"/>
      <c r="AC145" s="13">
        <v>1.45</v>
      </c>
      <c r="AD145" s="14">
        <v>0.35</v>
      </c>
      <c r="AE145" s="25">
        <f>Q145/$BQ$5</f>
        <v>0.32835820895522388</v>
      </c>
      <c r="AF145" s="26">
        <f>(R145-$BQ$6)/$BQ$8</f>
        <v>0.54545454545454541</v>
      </c>
      <c r="AG145" s="25">
        <f>(S145-$BQ$9)/$BQ$11</f>
        <v>0.44743589743589746</v>
      </c>
      <c r="AH145" s="26">
        <v>0.55417956656346745</v>
      </c>
      <c r="AI145" s="26">
        <f>SUM(AE145:AH145)</f>
        <v>1.8754282184091342</v>
      </c>
      <c r="AJ145" s="26">
        <f>10*(AI145-$BQ$27)/$BQ$29</f>
        <v>4.9413054046368128</v>
      </c>
      <c r="AK145" s="27">
        <f>$BQ$31+AJ145*$BQ$32</f>
        <v>79.765221618547258</v>
      </c>
      <c r="AL145" s="37">
        <f>SUM(AC145:AD145)</f>
        <v>1.7999999999999998</v>
      </c>
      <c r="AM145" s="38">
        <f>10*AL145/$BT$5</f>
        <v>8</v>
      </c>
      <c r="AN145" s="39">
        <f>$BT$6+AM145*$BT$7</f>
        <v>90</v>
      </c>
      <c r="AO145" s="49">
        <f>O145/$BW$5</f>
        <v>0.15151515151515152</v>
      </c>
      <c r="AP145" s="50">
        <f>X145/$BW$6</f>
        <v>0.22580645161290325</v>
      </c>
      <c r="AQ145" s="50">
        <f>AA145/$BW$7</f>
        <v>0.35714285714285715</v>
      </c>
      <c r="AR145" s="50">
        <f>N145/$BW$8</f>
        <v>0.86075949367088611</v>
      </c>
      <c r="AS145" s="50">
        <f>AL145</f>
        <v>1.7999999999999998</v>
      </c>
      <c r="AT145" s="50">
        <f>SUM(AR145:AS145)</f>
        <v>2.660759493670886</v>
      </c>
      <c r="AU145" s="50">
        <f>10*(AT145-$BW$21)/$BW$23</f>
        <v>4.2183770883054885</v>
      </c>
      <c r="AV145" s="51">
        <f>$BW$24+AU145*$BW$25</f>
        <v>79.764319809069207</v>
      </c>
      <c r="AW145" s="72">
        <v>27</v>
      </c>
      <c r="AX145" s="72">
        <v>24</v>
      </c>
      <c r="AY145" s="74">
        <f>AX145/AW145</f>
        <v>0.88888888888888884</v>
      </c>
      <c r="AZ145" s="74">
        <f>10*(AY145-$BT$26)/$BT$28</f>
        <v>4.5642540620384038</v>
      </c>
      <c r="BA145" s="72">
        <f>$BT$29+AZ145*$BT$30</f>
        <v>78.257016248153619</v>
      </c>
      <c r="BB145" s="64">
        <f>AK145*$BZ$7</f>
        <v>71.788699456692541</v>
      </c>
      <c r="BC145" s="60">
        <f>AN145*$BZ$7</f>
        <v>81</v>
      </c>
      <c r="BD145" s="60">
        <f>AV145*$BZ$7</f>
        <v>71.787887828162283</v>
      </c>
      <c r="BE145" s="65">
        <v>85</v>
      </c>
      <c r="BF145" s="65">
        <v>98</v>
      </c>
      <c r="BG145" s="60">
        <f>BA145*$BZ$7</f>
        <v>70.431314623338253</v>
      </c>
      <c r="BH145" s="60">
        <f>AVERAGE(BB145,BC145,BD145,BE145,BF145)</f>
        <v>81.515317456970962</v>
      </c>
      <c r="BI145" s="110">
        <f>10*(BH145-$BM$17)/$BM$19</f>
        <v>5.8295960033323073</v>
      </c>
      <c r="BJ145" s="80">
        <f>$BM$21+BI145*$BM$22</f>
        <v>76.233182014995378</v>
      </c>
      <c r="BL145" s="68"/>
      <c r="BM145" s="68"/>
      <c r="BN145" s="68"/>
    </row>
    <row r="146" spans="1:66" x14ac:dyDescent="0.25">
      <c r="A146" s="3" t="s">
        <v>106</v>
      </c>
      <c r="B146" s="4" t="s">
        <v>40</v>
      </c>
      <c r="C146" s="4" t="s">
        <v>235</v>
      </c>
      <c r="D146" s="4" t="s">
        <v>41</v>
      </c>
      <c r="E146" s="4" t="s">
        <v>37</v>
      </c>
      <c r="F146" s="5" t="s">
        <v>32</v>
      </c>
      <c r="G146" s="12">
        <v>27</v>
      </c>
      <c r="H146" s="13">
        <v>0.56000000000000005</v>
      </c>
      <c r="I146" s="13">
        <v>0.41</v>
      </c>
      <c r="J146" s="13">
        <v>109</v>
      </c>
      <c r="K146" s="13">
        <v>66</v>
      </c>
      <c r="L146" s="13">
        <v>129</v>
      </c>
      <c r="M146" s="13">
        <v>3.6</v>
      </c>
      <c r="N146" s="13">
        <v>0.66</v>
      </c>
      <c r="O146" s="13">
        <v>0.3</v>
      </c>
      <c r="P146" s="13">
        <v>0.21</v>
      </c>
      <c r="Q146" s="13">
        <v>0.11</v>
      </c>
      <c r="R146" s="13">
        <v>139</v>
      </c>
      <c r="S146" s="13">
        <v>119</v>
      </c>
      <c r="T146" s="13">
        <v>4.5999999999999996</v>
      </c>
      <c r="U146" s="13">
        <v>9.6</v>
      </c>
      <c r="V146" s="13">
        <v>0.31</v>
      </c>
      <c r="W146" s="13">
        <v>632</v>
      </c>
      <c r="X146" s="13">
        <v>0.31</v>
      </c>
      <c r="Y146" s="13"/>
      <c r="Z146" s="13">
        <v>306</v>
      </c>
      <c r="AA146" s="13">
        <v>0.27</v>
      </c>
      <c r="AB146" s="13"/>
      <c r="AC146" s="13">
        <v>0.47</v>
      </c>
      <c r="AD146" s="14">
        <v>0.34</v>
      </c>
      <c r="AE146" s="25">
        <f>Q146/$BQ$5</f>
        <v>0.16417910447761194</v>
      </c>
      <c r="AF146" s="26">
        <f>(R146-$BQ$6)/$BQ$8</f>
        <v>0.70355731225296447</v>
      </c>
      <c r="AG146" s="25">
        <f>(S146-$BQ$9)/$BQ$11</f>
        <v>0.6858974358974359</v>
      </c>
      <c r="AH146" s="26">
        <v>0.54489164086687314</v>
      </c>
      <c r="AI146" s="26">
        <f>SUM(AE146:AH146)</f>
        <v>2.0985254934948854</v>
      </c>
      <c r="AJ146" s="26">
        <f>10*(AI146-$BQ$24)/$BQ$26</f>
        <v>5.7537185272254519</v>
      </c>
      <c r="AK146" s="27">
        <f>$BQ$31+AJ146*$BQ$32</f>
        <v>83.014874108901807</v>
      </c>
      <c r="AL146" s="37">
        <f>SUM(AC146:AD146)</f>
        <v>0.81</v>
      </c>
      <c r="AM146" s="38">
        <f>10*AL146/$BT$5</f>
        <v>3.6000000000000005</v>
      </c>
      <c r="AN146" s="39">
        <f>$BT$6+AM146*$BT$7</f>
        <v>68</v>
      </c>
      <c r="AO146" s="49">
        <f>O146/$BW$5</f>
        <v>0.90909090909090906</v>
      </c>
      <c r="AP146" s="50">
        <f>X146/$BW$6</f>
        <v>1</v>
      </c>
      <c r="AQ146" s="50">
        <f>AA146/$BW$7</f>
        <v>0.9642857142857143</v>
      </c>
      <c r="AR146" s="50">
        <f>N146/$BW$8</f>
        <v>0.83544303797468356</v>
      </c>
      <c r="AS146" s="50">
        <f>AL146</f>
        <v>0.81</v>
      </c>
      <c r="AT146" s="50">
        <f>SUM(AO146:AQ146)</f>
        <v>2.8733766233766236</v>
      </c>
      <c r="AU146" s="50">
        <f>10*(AT146-$BW$18)/$BW$20</f>
        <v>10</v>
      </c>
      <c r="AV146" s="51">
        <f>$BW$24+AU146*$BW$25</f>
        <v>100</v>
      </c>
      <c r="AW146" s="72">
        <v>27</v>
      </c>
      <c r="AX146" s="72">
        <v>25</v>
      </c>
      <c r="AY146" s="74">
        <f>AX146/AW146</f>
        <v>0.92592592592592593</v>
      </c>
      <c r="AZ146" s="74">
        <f>10*(AY146-$BT$23)/$BT$25</f>
        <v>3.4473820632452044</v>
      </c>
      <c r="BA146" s="72">
        <f>$BT$29+AZ146*$BT$30</f>
        <v>73.789528252980816</v>
      </c>
      <c r="BB146" s="64">
        <f>AK146*$BZ$7</f>
        <v>74.713386698011632</v>
      </c>
      <c r="BC146" s="60">
        <f>AN146*$BZ$7</f>
        <v>61.2</v>
      </c>
      <c r="BD146" s="60">
        <f>AV146*$BZ$7</f>
        <v>90</v>
      </c>
      <c r="BE146" s="65">
        <v>83</v>
      </c>
      <c r="BF146" s="65">
        <v>73</v>
      </c>
      <c r="BG146" s="60">
        <f>BA146*$BZ$7</f>
        <v>66.41057542768273</v>
      </c>
      <c r="BH146" s="60">
        <f>AVERAGE(BB146,BD146,BE146,BF146)</f>
        <v>80.178346674502905</v>
      </c>
      <c r="BI146" s="110">
        <f>10*(BH146-$BM$14)/$BM$16</f>
        <v>6.6938551931778996</v>
      </c>
      <c r="BJ146" s="80">
        <f>$BM$21+BI146*$BM$22</f>
        <v>80.122348369300539</v>
      </c>
      <c r="BL146" s="68"/>
      <c r="BM146" s="68"/>
      <c r="BN146" s="68"/>
    </row>
    <row r="147" spans="1:66" x14ac:dyDescent="0.25">
      <c r="A147" s="3" t="s">
        <v>182</v>
      </c>
      <c r="B147" s="4" t="s">
        <v>238</v>
      </c>
      <c r="C147" s="4" t="s">
        <v>265</v>
      </c>
      <c r="D147" s="4" t="s">
        <v>30</v>
      </c>
      <c r="E147" s="4" t="s">
        <v>116</v>
      </c>
      <c r="F147" s="5" t="s">
        <v>32</v>
      </c>
      <c r="G147" s="12">
        <v>24</v>
      </c>
      <c r="H147" s="13">
        <v>0.25</v>
      </c>
      <c r="I147" s="13">
        <v>0.42</v>
      </c>
      <c r="J147" s="13">
        <v>60</v>
      </c>
      <c r="K147" s="13">
        <v>58</v>
      </c>
      <c r="L147" s="13">
        <v>81</v>
      </c>
      <c r="M147" s="13">
        <v>2.4</v>
      </c>
      <c r="N147" s="13">
        <v>0.6</v>
      </c>
      <c r="O147" s="13">
        <v>0.25</v>
      </c>
      <c r="P147" s="13">
        <v>0.16</v>
      </c>
      <c r="Q147" s="13">
        <v>0.17</v>
      </c>
      <c r="R147" s="13">
        <v>2</v>
      </c>
      <c r="S147" s="13">
        <v>-58</v>
      </c>
      <c r="T147" s="13">
        <v>0.7</v>
      </c>
      <c r="U147" s="13">
        <v>9.6999999999999993</v>
      </c>
      <c r="V147" s="13">
        <v>0.31</v>
      </c>
      <c r="W147" s="13">
        <v>473</v>
      </c>
      <c r="X147" s="13">
        <v>0.27</v>
      </c>
      <c r="Y147" s="13">
        <v>0.26</v>
      </c>
      <c r="Z147" s="13">
        <v>282</v>
      </c>
      <c r="AA147" s="13">
        <v>0.26</v>
      </c>
      <c r="AB147" s="13">
        <v>0</v>
      </c>
      <c r="AC147" s="13">
        <v>0.63</v>
      </c>
      <c r="AD147" s="14">
        <v>0.5</v>
      </c>
      <c r="AE147" s="25">
        <f>Q147/$BQ$5</f>
        <v>0.2537313432835821</v>
      </c>
      <c r="AF147" s="26">
        <f>(R147-$BQ$6)/$BQ$8</f>
        <v>0.52305665349143615</v>
      </c>
      <c r="AG147" s="25">
        <f>(S147-$BQ$9)/$BQ$11</f>
        <v>0.45897435897435895</v>
      </c>
      <c r="AH147" s="26">
        <v>0.42414860681114552</v>
      </c>
      <c r="AI147" s="26">
        <f>SUM(AE147:AH147)</f>
        <v>1.6599109625605226</v>
      </c>
      <c r="AJ147" s="26">
        <f>10*(AI147-$BQ$24)/$BQ$26</f>
        <v>4.3932294933378833</v>
      </c>
      <c r="AK147" s="27">
        <f>$BQ$31+AJ147*$BQ$32</f>
        <v>77.572917973351537</v>
      </c>
      <c r="AL147" s="37">
        <f>SUM(AC147:AD147)</f>
        <v>1.1299999999999999</v>
      </c>
      <c r="AM147" s="38">
        <f>10*AL147/$BT$5</f>
        <v>5.0222222222222221</v>
      </c>
      <c r="AN147" s="39">
        <f>$BT$6+AM147*$BT$7</f>
        <v>75.111111111111114</v>
      </c>
      <c r="AO147" s="49">
        <f>O147/$BW$5</f>
        <v>0.75757575757575757</v>
      </c>
      <c r="AP147" s="50">
        <f>X147/$BW$6</f>
        <v>0.87096774193548399</v>
      </c>
      <c r="AQ147" s="50">
        <f>AA147/$BW$7</f>
        <v>0.92857142857142849</v>
      </c>
      <c r="AR147" s="50">
        <f>N147/$BW$8</f>
        <v>0.75949367088607589</v>
      </c>
      <c r="AS147" s="50">
        <f>AL147</f>
        <v>1.1299999999999999</v>
      </c>
      <c r="AT147" s="50">
        <f>SUM(AO147:AQ147)</f>
        <v>2.5571149280826702</v>
      </c>
      <c r="AU147" s="50">
        <f>10*(AT147-$BW$18)/$BW$20</f>
        <v>4.7484057971014497</v>
      </c>
      <c r="AV147" s="51">
        <f>$BW$24+AU147*$BW$25</f>
        <v>81.619420289855071</v>
      </c>
      <c r="AW147" s="72">
        <v>24</v>
      </c>
      <c r="AX147" s="72">
        <v>44</v>
      </c>
      <c r="AY147" s="74">
        <f>AX147/AW147</f>
        <v>1.8333333333333333</v>
      </c>
      <c r="AZ147" s="74">
        <f>10*(AY147-$BT$23)/$BT$25</f>
        <v>8.2737169517884901</v>
      </c>
      <c r="BA147" s="72">
        <f>$BT$29+AZ147*$BT$30</f>
        <v>93.09486780715396</v>
      </c>
      <c r="BB147" s="63">
        <f>AK147*$BZ$5</f>
        <v>76.79718879361802</v>
      </c>
      <c r="BC147" s="60">
        <f>AN147*$BZ$5</f>
        <v>74.36</v>
      </c>
      <c r="BD147" s="60">
        <f>AV147*$BZ$5</f>
        <v>80.803226086956514</v>
      </c>
      <c r="BE147" s="65">
        <v>75</v>
      </c>
      <c r="BF147" s="65">
        <v>52</v>
      </c>
      <c r="BG147" s="60">
        <f>BA147*$BZ$5</f>
        <v>92.163919129082416</v>
      </c>
      <c r="BH147" s="60">
        <f>AVERAGE(BB147,BD147,BE147,BF147)</f>
        <v>71.150103720143633</v>
      </c>
      <c r="BI147" s="110">
        <f>10*(BH147-$BM$14)/$BM$16</f>
        <v>2.4690018903374029</v>
      </c>
      <c r="BJ147" s="80">
        <f>$BM$21+BI147*$BM$22</f>
        <v>61.110508506518315</v>
      </c>
      <c r="BL147" s="68"/>
      <c r="BM147" s="68"/>
      <c r="BN147" s="68"/>
    </row>
    <row r="148" spans="1:66" x14ac:dyDescent="0.25">
      <c r="A148" s="3" t="s">
        <v>109</v>
      </c>
      <c r="B148" s="4" t="s">
        <v>238</v>
      </c>
      <c r="C148" s="4" t="s">
        <v>265</v>
      </c>
      <c r="D148" s="4" t="s">
        <v>30</v>
      </c>
      <c r="E148" s="4" t="s">
        <v>84</v>
      </c>
      <c r="F148" s="5" t="s">
        <v>32</v>
      </c>
      <c r="G148" s="12">
        <v>19</v>
      </c>
      <c r="H148" s="13">
        <v>0.53</v>
      </c>
      <c r="I148" s="13">
        <v>0.32</v>
      </c>
      <c r="J148" s="13">
        <v>60</v>
      </c>
      <c r="K148" s="13">
        <v>27</v>
      </c>
      <c r="L148" s="13">
        <v>113</v>
      </c>
      <c r="M148" s="13">
        <v>6.4</v>
      </c>
      <c r="N148" s="13">
        <v>0.71</v>
      </c>
      <c r="O148" s="13">
        <v>0.25</v>
      </c>
      <c r="P148" s="13">
        <v>0.13</v>
      </c>
      <c r="Q148" s="13">
        <v>0.26</v>
      </c>
      <c r="R148" s="13">
        <v>235</v>
      </c>
      <c r="S148" s="13">
        <v>93</v>
      </c>
      <c r="T148" s="13">
        <v>-5.2</v>
      </c>
      <c r="U148" s="13">
        <v>8.3000000000000007</v>
      </c>
      <c r="V148" s="13">
        <v>0.28000000000000003</v>
      </c>
      <c r="W148" s="13">
        <v>546</v>
      </c>
      <c r="X148" s="13">
        <v>0.28999999999999998</v>
      </c>
      <c r="Y148" s="13"/>
      <c r="Z148" s="13">
        <v>283</v>
      </c>
      <c r="AA148" s="13">
        <v>0.25</v>
      </c>
      <c r="AB148" s="13"/>
      <c r="AC148" s="13">
        <v>0.89</v>
      </c>
      <c r="AD148" s="14">
        <v>0.48</v>
      </c>
      <c r="AE148" s="25">
        <f>Q148/$BQ$5</f>
        <v>0.38805970149253732</v>
      </c>
      <c r="AF148" s="26">
        <f>(R148-$BQ$6)/$BQ$8</f>
        <v>0.83003952569169959</v>
      </c>
      <c r="AG148" s="25">
        <f>(S148-$BQ$9)/$BQ$11</f>
        <v>0.65256410256410258</v>
      </c>
      <c r="AH148" s="26">
        <v>0.24148606811145512</v>
      </c>
      <c r="AI148" s="26">
        <f>SUM(AE148:AH148)</f>
        <v>2.1121493978597945</v>
      </c>
      <c r="AJ148" s="26">
        <f>10*(AI148-$BQ$24)/$BQ$26</f>
        <v>5.7959769823835767</v>
      </c>
      <c r="AK148" s="27">
        <f>$BQ$31+AJ148*$BQ$32</f>
        <v>83.183907929534314</v>
      </c>
      <c r="AL148" s="37">
        <f>SUM(AC148:AD148)</f>
        <v>1.37</v>
      </c>
      <c r="AM148" s="38">
        <f>10*AL148/$BT$5</f>
        <v>6.0888888888888895</v>
      </c>
      <c r="AN148" s="39">
        <f>$BT$6+AM148*$BT$7</f>
        <v>80.444444444444443</v>
      </c>
      <c r="AO148" s="49">
        <f>O148/$BW$5</f>
        <v>0.75757575757575757</v>
      </c>
      <c r="AP148" s="50">
        <f>X148/$BW$6</f>
        <v>0.93548387096774188</v>
      </c>
      <c r="AQ148" s="50">
        <f>AA148/$BW$7</f>
        <v>0.89285714285714279</v>
      </c>
      <c r="AR148" s="50">
        <f>N148/$BW$8</f>
        <v>0.89873417721518978</v>
      </c>
      <c r="AS148" s="50">
        <f>AL148</f>
        <v>1.37</v>
      </c>
      <c r="AT148" s="50">
        <f>SUM(AO148:AQ148)</f>
        <v>2.5859167714006421</v>
      </c>
      <c r="AU148" s="50">
        <f>10*(AT148-$BW$18)/$BW$20</f>
        <v>5.2266666666666604</v>
      </c>
      <c r="AV148" s="51">
        <f>$BW$24+AU148*$BW$25</f>
        <v>83.293333333333308</v>
      </c>
      <c r="AW148" s="72">
        <v>19</v>
      </c>
      <c r="AX148" s="72">
        <v>25</v>
      </c>
      <c r="AY148" s="74">
        <f>AX148/AW148</f>
        <v>1.3157894736842106</v>
      </c>
      <c r="AZ148" s="74">
        <f>10*(AY148-$BT$23)/$BT$25</f>
        <v>5.5209953343701406</v>
      </c>
      <c r="BA148" s="72">
        <f>$BT$29+AZ148*$BT$30</f>
        <v>82.083981337480566</v>
      </c>
      <c r="BB148" s="63">
        <f>AK148*$BZ$5</f>
        <v>82.352068850238965</v>
      </c>
      <c r="BC148" s="60">
        <f>AN148*$BZ$5</f>
        <v>79.64</v>
      </c>
      <c r="BD148" s="60">
        <f>AV148*$BZ$5</f>
        <v>82.460399999999979</v>
      </c>
      <c r="BE148" s="65">
        <v>73</v>
      </c>
      <c r="BF148" s="65">
        <v>88</v>
      </c>
      <c r="BG148" s="60">
        <f>BA148*$BZ$5</f>
        <v>81.263141524105762</v>
      </c>
      <c r="BH148" s="60">
        <f>AVERAGE(BB148,BD148,BE148,BF148)</f>
        <v>81.453117212559732</v>
      </c>
      <c r="BI148" s="110">
        <f>10*(BH148-$BM$14)/$BM$16</f>
        <v>7.2903963524377602</v>
      </c>
      <c r="BJ148" s="80">
        <f>$BM$21+BI148*$BM$22</f>
        <v>82.806783585969924</v>
      </c>
      <c r="BL148" s="68"/>
      <c r="BM148" s="68"/>
      <c r="BN148" s="68"/>
    </row>
    <row r="149" spans="1:66" x14ac:dyDescent="0.25">
      <c r="A149" s="3" t="s">
        <v>140</v>
      </c>
      <c r="B149" s="4" t="s">
        <v>40</v>
      </c>
      <c r="C149" s="4" t="s">
        <v>235</v>
      </c>
      <c r="D149" s="4" t="s">
        <v>41</v>
      </c>
      <c r="E149" s="4" t="s">
        <v>58</v>
      </c>
      <c r="F149" s="5" t="s">
        <v>32</v>
      </c>
      <c r="G149" s="12">
        <v>13</v>
      </c>
      <c r="H149" s="13">
        <v>0.38</v>
      </c>
      <c r="I149" s="13">
        <v>0.69</v>
      </c>
      <c r="J149" s="13">
        <v>34</v>
      </c>
      <c r="K149" s="13">
        <v>41</v>
      </c>
      <c r="L149" s="13">
        <v>76</v>
      </c>
      <c r="M149" s="13">
        <v>2.7</v>
      </c>
      <c r="N149" s="13">
        <v>0.68</v>
      </c>
      <c r="O149" s="13">
        <v>0.21</v>
      </c>
      <c r="P149" s="13">
        <v>0.2</v>
      </c>
      <c r="Q149" s="13">
        <v>0.38</v>
      </c>
      <c r="R149" s="13">
        <v>-112</v>
      </c>
      <c r="S149" s="13">
        <v>12</v>
      </c>
      <c r="T149" s="13">
        <v>-2.1</v>
      </c>
      <c r="U149" s="13">
        <v>8.6999999999999993</v>
      </c>
      <c r="V149" s="13">
        <v>0.28999999999999998</v>
      </c>
      <c r="W149" s="13">
        <v>566</v>
      </c>
      <c r="X149" s="13">
        <v>0.31</v>
      </c>
      <c r="Y149" s="13"/>
      <c r="Z149" s="13">
        <v>260</v>
      </c>
      <c r="AA149" s="13">
        <v>0.25</v>
      </c>
      <c r="AB149" s="13"/>
      <c r="AC149" s="13">
        <v>0.41</v>
      </c>
      <c r="AD149" s="14">
        <v>0.28000000000000003</v>
      </c>
      <c r="AE149" s="25">
        <f>Q149/$BQ$5</f>
        <v>0.56716417910447758</v>
      </c>
      <c r="AF149" s="26">
        <f>(R149-$BQ$6)/$BQ$8</f>
        <v>0.37285902503293805</v>
      </c>
      <c r="AG149" s="25">
        <f>(S149-$BQ$9)/$BQ$11</f>
        <v>0.54871794871794877</v>
      </c>
      <c r="AH149" s="26">
        <v>0.33746130030959759</v>
      </c>
      <c r="AI149" s="26">
        <f>SUM(AE149:AH149)</f>
        <v>1.8262024531649621</v>
      </c>
      <c r="AJ149" s="26">
        <f>10*(AI149-$BQ$24)/$BQ$26</f>
        <v>4.9090303467984659</v>
      </c>
      <c r="AK149" s="27">
        <f>$BQ$31+AJ149*$BQ$32</f>
        <v>79.636121387193867</v>
      </c>
      <c r="AL149" s="37">
        <f>SUM(AC149:AD149)</f>
        <v>0.69</v>
      </c>
      <c r="AM149" s="38">
        <f>10*AL149/$BT$5</f>
        <v>3.0666666666666664</v>
      </c>
      <c r="AN149" s="39">
        <f>$BT$6+AM149*$BT$7</f>
        <v>65.333333333333329</v>
      </c>
      <c r="AO149" s="49">
        <f>O149/$BW$5</f>
        <v>0.63636363636363635</v>
      </c>
      <c r="AP149" s="50">
        <f>X149/$BW$6</f>
        <v>1</v>
      </c>
      <c r="AQ149" s="50">
        <f>AA149/$BW$7</f>
        <v>0.89285714285714279</v>
      </c>
      <c r="AR149" s="50">
        <f>N149/$BW$8</f>
        <v>0.86075949367088611</v>
      </c>
      <c r="AS149" s="50">
        <f>AL149</f>
        <v>0.69</v>
      </c>
      <c r="AT149" s="50">
        <f>SUM(AO149:AQ149)</f>
        <v>2.529220779220779</v>
      </c>
      <c r="AU149" s="50">
        <f>10*(AT149-$BW$18)/$BW$20</f>
        <v>4.285217391304343</v>
      </c>
      <c r="AV149" s="51">
        <f>$BW$24+AU149*$BW$25</f>
        <v>79.9982608695652</v>
      </c>
      <c r="AW149" s="72">
        <v>13</v>
      </c>
      <c r="AX149" s="72">
        <v>13</v>
      </c>
      <c r="AY149" s="74">
        <f>AX149/AW149</f>
        <v>1</v>
      </c>
      <c r="AZ149" s="74">
        <f>10*(AY149-$BT$23)/$BT$25</f>
        <v>3.8413685847589423</v>
      </c>
      <c r="BA149" s="72">
        <f>$BT$29+AZ149*$BT$30</f>
        <v>75.365474339035771</v>
      </c>
      <c r="BB149" s="64">
        <f>AK149*$BZ$7</f>
        <v>71.672509248474483</v>
      </c>
      <c r="BC149" s="60">
        <f>AN149*$BZ$7</f>
        <v>58.8</v>
      </c>
      <c r="BD149" s="60">
        <f>AV149*$BZ$7</f>
        <v>71.998434782608683</v>
      </c>
      <c r="BE149" s="65">
        <v>91</v>
      </c>
      <c r="BF149" s="65">
        <v>53</v>
      </c>
      <c r="BG149" s="60">
        <f>BA149*$BZ$7</f>
        <v>67.828926905132192</v>
      </c>
      <c r="BH149" s="60">
        <f>AVERAGE(BB149,BD149,BE149,BF149)</f>
        <v>71.917736007770799</v>
      </c>
      <c r="BI149" s="110">
        <f>10*(BH149-$BM$14)/$BM$16</f>
        <v>2.8282228176145865</v>
      </c>
      <c r="BJ149" s="80">
        <f>$BM$21+BI149*$BM$22</f>
        <v>62.727002679265638</v>
      </c>
      <c r="BL149" s="68"/>
      <c r="BM149" s="68"/>
      <c r="BN149" s="68"/>
    </row>
    <row r="150" spans="1:66" x14ac:dyDescent="0.25">
      <c r="A150" s="3" t="s">
        <v>166</v>
      </c>
      <c r="B150" s="4" t="s">
        <v>242</v>
      </c>
      <c r="C150" s="4" t="s">
        <v>251</v>
      </c>
      <c r="D150" s="4" t="s">
        <v>30</v>
      </c>
      <c r="E150" s="4" t="s">
        <v>165</v>
      </c>
      <c r="F150" s="5" t="s">
        <v>35</v>
      </c>
      <c r="G150" s="12">
        <v>18</v>
      </c>
      <c r="H150" s="13">
        <v>0.28000000000000003</v>
      </c>
      <c r="I150" s="13">
        <v>0.56000000000000005</v>
      </c>
      <c r="J150" s="13">
        <v>34</v>
      </c>
      <c r="K150" s="13">
        <v>50</v>
      </c>
      <c r="L150" s="13">
        <v>93</v>
      </c>
      <c r="M150" s="13">
        <v>2.5</v>
      </c>
      <c r="N150" s="13">
        <v>0.7</v>
      </c>
      <c r="O150" s="13">
        <v>0.19</v>
      </c>
      <c r="P150" s="13">
        <v>0.2</v>
      </c>
      <c r="Q150" s="13">
        <v>0.44</v>
      </c>
      <c r="R150" s="13">
        <v>-67</v>
      </c>
      <c r="S150" s="13">
        <v>-111</v>
      </c>
      <c r="T150" s="13">
        <v>-3.8</v>
      </c>
      <c r="U150" s="13">
        <v>5.7</v>
      </c>
      <c r="V150" s="13">
        <v>0.16</v>
      </c>
      <c r="W150" s="13">
        <v>389</v>
      </c>
      <c r="X150" s="13">
        <v>0.22</v>
      </c>
      <c r="Y150" s="13"/>
      <c r="Z150" s="13">
        <v>192</v>
      </c>
      <c r="AA150" s="13">
        <v>0.18</v>
      </c>
      <c r="AB150" s="13"/>
      <c r="AC150" s="13">
        <v>0.31</v>
      </c>
      <c r="AD150" s="14">
        <v>0.34</v>
      </c>
      <c r="AE150" s="25">
        <f>Q150/$BQ$5</f>
        <v>0.65671641791044777</v>
      </c>
      <c r="AF150" s="26">
        <f>(R150-$BQ$6)/$BQ$8</f>
        <v>0.43214756258234521</v>
      </c>
      <c r="AG150" s="25">
        <f>(S150-$BQ$9)/$BQ$11</f>
        <v>0.39102564102564102</v>
      </c>
      <c r="AH150" s="26">
        <v>0.28482972136222912</v>
      </c>
      <c r="AI150" s="26">
        <f>SUM(AE150:AH150)</f>
        <v>1.7647193428806631</v>
      </c>
      <c r="AJ150" s="26">
        <f>10*(AI150-$BQ$18)/$BQ$20</f>
        <v>3.8540311257910465</v>
      </c>
      <c r="AK150" s="27">
        <f>$BQ$31+AJ150*$BQ$32</f>
        <v>75.416124503164184</v>
      </c>
      <c r="AL150" s="37">
        <f>SUM(AC150:AD150)</f>
        <v>0.65</v>
      </c>
      <c r="AM150" s="38">
        <f>10*AL150/$BT$5</f>
        <v>2.8888888888888888</v>
      </c>
      <c r="AN150" s="39">
        <f>$BT$6+AM150*$BT$7</f>
        <v>64.444444444444443</v>
      </c>
      <c r="AO150" s="49">
        <f>O150/$BW$5</f>
        <v>0.57575757575757569</v>
      </c>
      <c r="AP150" s="50">
        <f>X150/$BW$6</f>
        <v>0.70967741935483875</v>
      </c>
      <c r="AQ150" s="50">
        <f>AA150/$BW$7</f>
        <v>0.64285714285714279</v>
      </c>
      <c r="AR150" s="50">
        <f>N150/$BW$8</f>
        <v>0.88607594936708856</v>
      </c>
      <c r="AS150" s="50">
        <f>AL150</f>
        <v>0.65</v>
      </c>
      <c r="AT150" s="50">
        <f>SUM(AO150:AQ150)</f>
        <v>1.9282921379695572</v>
      </c>
      <c r="AU150" s="50">
        <f>10*(AT150-$BW$12)/$BW$14</f>
        <v>5.0271953334384341</v>
      </c>
      <c r="AV150" s="51">
        <f>$BW$24+AU150*$BW$25</f>
        <v>82.595183667034519</v>
      </c>
      <c r="AW150" s="72">
        <v>18</v>
      </c>
      <c r="AX150" s="72">
        <v>25</v>
      </c>
      <c r="AY150" s="74">
        <f>AX150/AW150</f>
        <v>1.3888888888888888</v>
      </c>
      <c r="AZ150" s="74">
        <f>10*(AY150-$BT$17)/$BT$19</f>
        <v>5.299145299145299</v>
      </c>
      <c r="BA150" s="72">
        <f>$BT$29+AZ150*$BT$30</f>
        <v>81.196581196581192</v>
      </c>
      <c r="BB150" s="64">
        <f>AK150*$BZ$6</f>
        <v>73.153640768069252</v>
      </c>
      <c r="BC150" s="60">
        <f>AN150*$BZ$6</f>
        <v>62.511111111111106</v>
      </c>
      <c r="BD150" s="60">
        <f>AV150*$BZ$6</f>
        <v>80.117328157023479</v>
      </c>
      <c r="BE150" s="65">
        <v>87</v>
      </c>
      <c r="BF150" s="65">
        <v>56</v>
      </c>
      <c r="BG150" s="60">
        <f>BA150*$BZ$6</f>
        <v>78.760683760683747</v>
      </c>
      <c r="BH150" s="60">
        <f>AVERAGE(BB150,BD150,BE150,BF150)</f>
        <v>74.067742231273186</v>
      </c>
      <c r="BI150" s="110">
        <f>10*(BH150-$BM$8)/$BM$10</f>
        <v>2.7966239578843157</v>
      </c>
      <c r="BJ150" s="80">
        <f>$BM$21+BI150*$BM$22</f>
        <v>62.584807810479418</v>
      </c>
      <c r="BL150" s="68"/>
      <c r="BM150" s="68"/>
      <c r="BN150" s="68"/>
    </row>
    <row r="151" spans="1:66" x14ac:dyDescent="0.25">
      <c r="A151" s="3" t="s">
        <v>110</v>
      </c>
      <c r="B151" s="4" t="s">
        <v>262</v>
      </c>
      <c r="C151" s="4" t="s">
        <v>251</v>
      </c>
      <c r="D151" s="4" t="s">
        <v>30</v>
      </c>
      <c r="E151" s="4" t="s">
        <v>31</v>
      </c>
      <c r="F151" s="5" t="s">
        <v>47</v>
      </c>
      <c r="G151" s="12">
        <v>18</v>
      </c>
      <c r="H151" s="13">
        <v>0.72</v>
      </c>
      <c r="I151" s="13">
        <v>0.67</v>
      </c>
      <c r="J151" s="13">
        <v>26</v>
      </c>
      <c r="K151" s="13">
        <v>51</v>
      </c>
      <c r="L151" s="13">
        <v>160</v>
      </c>
      <c r="M151" s="13">
        <v>3.6</v>
      </c>
      <c r="N151" s="13">
        <v>0.67</v>
      </c>
      <c r="O151" s="13">
        <v>0.09</v>
      </c>
      <c r="P151" s="13">
        <v>0.27</v>
      </c>
      <c r="Q151" s="13">
        <v>0.44</v>
      </c>
      <c r="R151" s="13">
        <v>93</v>
      </c>
      <c r="S151" s="13">
        <v>-36</v>
      </c>
      <c r="T151" s="13">
        <v>-5.8</v>
      </c>
      <c r="U151" s="13">
        <v>1</v>
      </c>
      <c r="V151" s="13">
        <v>0.03</v>
      </c>
      <c r="W151" s="13">
        <v>156</v>
      </c>
      <c r="X151" s="13">
        <v>0.08</v>
      </c>
      <c r="Y151" s="13"/>
      <c r="Z151" s="13">
        <v>113</v>
      </c>
      <c r="AA151" s="13">
        <v>0.09</v>
      </c>
      <c r="AB151" s="13"/>
      <c r="AC151" s="13">
        <v>1.46</v>
      </c>
      <c r="AD151" s="14">
        <v>0.36</v>
      </c>
      <c r="AE151" s="25">
        <f>Q151/$BQ$5</f>
        <v>0.65671641791044777</v>
      </c>
      <c r="AF151" s="26">
        <f>(R151-$BQ$6)/$BQ$8</f>
        <v>0.64295125164690381</v>
      </c>
      <c r="AG151" s="25">
        <f>(S151-$BQ$9)/$BQ$11</f>
        <v>0.48717948717948717</v>
      </c>
      <c r="AH151" s="26">
        <v>0.22291021671826627</v>
      </c>
      <c r="AI151" s="26">
        <f>SUM(AE151:AH151)</f>
        <v>2.0097573734551051</v>
      </c>
      <c r="AJ151" s="26">
        <f>10*(AI151-$BQ$27)/$BQ$29</f>
        <v>5.6420143305927937</v>
      </c>
      <c r="AK151" s="27">
        <f>$BQ$31+AJ151*$BQ$32</f>
        <v>82.568057322371175</v>
      </c>
      <c r="AL151" s="37">
        <f>SUM(AC151:AD151)</f>
        <v>1.8199999999999998</v>
      </c>
      <c r="AM151" s="38">
        <f>10*AL151/$BT$5</f>
        <v>8.0888888888888886</v>
      </c>
      <c r="AN151" s="39">
        <f>$BT$6+AM151*$BT$7</f>
        <v>90.444444444444443</v>
      </c>
      <c r="AO151" s="49">
        <f>O151/$BW$5</f>
        <v>0.27272727272727271</v>
      </c>
      <c r="AP151" s="50">
        <f>X151/$BW$6</f>
        <v>0.25806451612903225</v>
      </c>
      <c r="AQ151" s="50">
        <f>AA151/$BW$7</f>
        <v>0.3214285714285714</v>
      </c>
      <c r="AR151" s="50">
        <f>N151/$BW$8</f>
        <v>0.84810126582278478</v>
      </c>
      <c r="AS151" s="50">
        <f>AL151</f>
        <v>1.8199999999999998</v>
      </c>
      <c r="AT151" s="50">
        <f>SUM(AR151:AS151)</f>
        <v>2.6681012658227847</v>
      </c>
      <c r="AU151" s="50">
        <f>10*(AT151-$BW$21)/$BW$23</f>
        <v>4.3048926014319795</v>
      </c>
      <c r="AV151" s="51">
        <f>$BW$24+AU151*$BW$25</f>
        <v>80.067124105011928</v>
      </c>
      <c r="AW151" s="72">
        <v>18</v>
      </c>
      <c r="AX151" s="72">
        <v>18</v>
      </c>
      <c r="AY151" s="74">
        <f>AX151/AW151</f>
        <v>1</v>
      </c>
      <c r="AZ151" s="74">
        <f>10*(AY151-$BT$26)/$BT$28</f>
        <v>5.5834564254062045</v>
      </c>
      <c r="BA151" s="72">
        <f>$BT$29+AZ151*$BT$30</f>
        <v>82.333825701624818</v>
      </c>
      <c r="BB151" s="64">
        <f>AK151*$BZ$6</f>
        <v>80.09101560270004</v>
      </c>
      <c r="BC151" s="60">
        <f>AN151*$BZ$6</f>
        <v>87.731111111111105</v>
      </c>
      <c r="BD151" s="60">
        <f>AV151*$BZ$6</f>
        <v>77.665110381861567</v>
      </c>
      <c r="BE151" s="65">
        <v>81</v>
      </c>
      <c r="BF151" s="65">
        <v>68</v>
      </c>
      <c r="BG151" s="60">
        <f>BA151*$BZ$6</f>
        <v>79.863810930576065</v>
      </c>
      <c r="BH151" s="60">
        <f>AVERAGE(BB151,BC151,BD151,BE151,BF151)</f>
        <v>78.897447419134537</v>
      </c>
      <c r="BI151" s="110">
        <f>10*(BH151-$BM$17)/$BM$19</f>
        <v>4.7276497067145646</v>
      </c>
      <c r="BJ151" s="80">
        <f>$BM$21+BI151*$BM$22</f>
        <v>71.274423680215534</v>
      </c>
      <c r="BL151" s="68"/>
      <c r="BM151" s="68"/>
      <c r="BN151" s="68"/>
    </row>
    <row r="152" spans="1:66" x14ac:dyDescent="0.25">
      <c r="A152" s="3" t="s">
        <v>71</v>
      </c>
      <c r="B152" s="4" t="s">
        <v>238</v>
      </c>
      <c r="C152" s="4" t="s">
        <v>265</v>
      </c>
      <c r="D152" s="4" t="s">
        <v>30</v>
      </c>
      <c r="E152" s="4" t="s">
        <v>72</v>
      </c>
      <c r="F152" s="5" t="s">
        <v>35</v>
      </c>
      <c r="G152" s="12">
        <v>46</v>
      </c>
      <c r="H152" s="13">
        <v>0.41</v>
      </c>
      <c r="I152" s="13">
        <v>0.5</v>
      </c>
      <c r="J152" s="13">
        <v>105</v>
      </c>
      <c r="K152" s="13">
        <v>96</v>
      </c>
      <c r="L152" s="13">
        <v>232</v>
      </c>
      <c r="M152" s="13">
        <v>3.5</v>
      </c>
      <c r="N152" s="13">
        <v>0.73</v>
      </c>
      <c r="O152" s="13">
        <v>0.23</v>
      </c>
      <c r="P152" s="13">
        <v>0.2</v>
      </c>
      <c r="Q152" s="13">
        <v>0.43</v>
      </c>
      <c r="R152" s="13">
        <v>80</v>
      </c>
      <c r="S152" s="13">
        <v>90</v>
      </c>
      <c r="T152" s="13">
        <v>1.8</v>
      </c>
      <c r="U152" s="13">
        <v>6.1</v>
      </c>
      <c r="V152" s="13">
        <v>0.17</v>
      </c>
      <c r="W152" s="13">
        <v>301</v>
      </c>
      <c r="X152" s="13">
        <v>0.17</v>
      </c>
      <c r="Y152" s="13">
        <v>0.15</v>
      </c>
      <c r="Z152" s="13">
        <v>202</v>
      </c>
      <c r="AA152" s="13">
        <v>0.19</v>
      </c>
      <c r="AB152" s="13">
        <v>0</v>
      </c>
      <c r="AC152" s="13">
        <v>0.56000000000000005</v>
      </c>
      <c r="AD152" s="14">
        <v>0.49</v>
      </c>
      <c r="AE152" s="25">
        <f>Q152/$BQ$5</f>
        <v>0.64179104477611937</v>
      </c>
      <c r="AF152" s="26">
        <f>(R152-$BQ$6)/$BQ$8</f>
        <v>0.62582345191040845</v>
      </c>
      <c r="AG152" s="25">
        <f>(S152-$BQ$9)/$BQ$11</f>
        <v>0.64871794871794874</v>
      </c>
      <c r="AH152" s="26">
        <v>0.45820433436532515</v>
      </c>
      <c r="AI152" s="26">
        <f>SUM(AE152:AH152)</f>
        <v>2.3745367797698016</v>
      </c>
      <c r="AJ152" s="26">
        <f>10*(AI152-$BQ$18)/$BQ$20</f>
        <v>6.5481896685595071</v>
      </c>
      <c r="AK152" s="27">
        <f>$BQ$31+AJ152*$BQ$32</f>
        <v>86.192758674238036</v>
      </c>
      <c r="AL152" s="37">
        <f>SUM(AC152:AD152)</f>
        <v>1.05</v>
      </c>
      <c r="AM152" s="38">
        <f>10*AL152/$BT$5</f>
        <v>4.666666666666667</v>
      </c>
      <c r="AN152" s="39">
        <f>$BT$6+AM152*$BT$7</f>
        <v>73.333333333333343</v>
      </c>
      <c r="AO152" s="49">
        <f>O152/$BW$5</f>
        <v>0.69696969696969702</v>
      </c>
      <c r="AP152" s="50">
        <f>X152/$BW$6</f>
        <v>0.54838709677419362</v>
      </c>
      <c r="AQ152" s="50">
        <f>AA152/$BW$7</f>
        <v>0.67857142857142849</v>
      </c>
      <c r="AR152" s="50">
        <f>N152/$BW$8</f>
        <v>0.92405063291139233</v>
      </c>
      <c r="AS152" s="50">
        <f>AL152</f>
        <v>1.05</v>
      </c>
      <c r="AT152" s="50">
        <f>SUM(AO152:AQ152)</f>
        <v>1.9239282223153191</v>
      </c>
      <c r="AU152" s="50">
        <f>10*(AT152-$BW$12)/$BW$14</f>
        <v>4.9779284250354721</v>
      </c>
      <c r="AV152" s="51">
        <f>$BW$24+AU152*$BW$25</f>
        <v>82.422749487624145</v>
      </c>
      <c r="AW152" s="72">
        <v>46</v>
      </c>
      <c r="AX152" s="72">
        <v>61</v>
      </c>
      <c r="AY152" s="74">
        <f>AX152/AW152</f>
        <v>1.326086956521739</v>
      </c>
      <c r="AZ152" s="74">
        <f>10*(AY152-$BT$17)/$BT$19</f>
        <v>4.8160535117056851</v>
      </c>
      <c r="BA152" s="72">
        <f>$BT$29+AZ152*$BT$30</f>
        <v>79.264214046822744</v>
      </c>
      <c r="BB152" s="63">
        <f>AK152*$BZ$5</f>
        <v>85.330831087495653</v>
      </c>
      <c r="BC152" s="60">
        <f>AN152*$BZ$5</f>
        <v>72.600000000000009</v>
      </c>
      <c r="BD152" s="60">
        <f>AV152*$BZ$5</f>
        <v>81.598521992747905</v>
      </c>
      <c r="BE152" s="65">
        <v>81</v>
      </c>
      <c r="BF152" s="65">
        <v>65</v>
      </c>
      <c r="BG152" s="60">
        <f>BA152*$BZ$5</f>
        <v>78.471571906354512</v>
      </c>
      <c r="BH152" s="60">
        <f>AVERAGE(BB152,BD152,BE152,BF152)</f>
        <v>78.232338270060893</v>
      </c>
      <c r="BI152" s="110">
        <f>10*(BH152-$BM$8)/$BM$10</f>
        <v>5.0250922837627581</v>
      </c>
      <c r="BJ152" s="80">
        <f>$BM$21+BI152*$BM$22</f>
        <v>72.612915276932412</v>
      </c>
      <c r="BL152" s="68"/>
      <c r="BM152" s="68"/>
      <c r="BN152" s="68"/>
    </row>
    <row r="153" spans="1:66" x14ac:dyDescent="0.25">
      <c r="A153" s="3" t="s">
        <v>43</v>
      </c>
      <c r="B153" s="4" t="s">
        <v>250</v>
      </c>
      <c r="C153" s="4" t="s">
        <v>251</v>
      </c>
      <c r="D153" s="4" t="s">
        <v>30</v>
      </c>
      <c r="E153" s="4" t="s">
        <v>44</v>
      </c>
      <c r="F153" s="5" t="s">
        <v>32</v>
      </c>
      <c r="G153" s="12">
        <v>18</v>
      </c>
      <c r="H153" s="13">
        <v>0.61</v>
      </c>
      <c r="I153" s="13">
        <v>0.56000000000000005</v>
      </c>
      <c r="J153" s="13">
        <v>90</v>
      </c>
      <c r="K153" s="13">
        <v>21</v>
      </c>
      <c r="L153" s="13">
        <v>106</v>
      </c>
      <c r="M153" s="13">
        <v>9.3000000000000007</v>
      </c>
      <c r="N153" s="13">
        <v>0.64</v>
      </c>
      <c r="O153" s="13">
        <v>0.28999999999999998</v>
      </c>
      <c r="P153" s="13">
        <v>0.08</v>
      </c>
      <c r="Q153" s="13">
        <v>0.33</v>
      </c>
      <c r="R153" s="13">
        <v>304</v>
      </c>
      <c r="S153" s="13">
        <v>225</v>
      </c>
      <c r="T153" s="13">
        <v>10.199999999999999</v>
      </c>
      <c r="U153" s="13">
        <v>9.8000000000000007</v>
      </c>
      <c r="V153" s="13">
        <v>0.32</v>
      </c>
      <c r="W153" s="13">
        <v>513</v>
      </c>
      <c r="X153" s="13">
        <v>0.24</v>
      </c>
      <c r="Y153" s="13"/>
      <c r="Z153" s="13">
        <v>331</v>
      </c>
      <c r="AA153" s="13">
        <v>0.27</v>
      </c>
      <c r="AB153" s="13"/>
      <c r="AC153" s="13">
        <v>0.69</v>
      </c>
      <c r="AD153" s="14">
        <v>0.38</v>
      </c>
      <c r="AE153" s="25">
        <f>Q153/$BQ$5</f>
        <v>0.4925373134328358</v>
      </c>
      <c r="AF153" s="26">
        <f>(R153-$BQ$6)/$BQ$8</f>
        <v>0.92094861660079053</v>
      </c>
      <c r="AG153" s="25">
        <f>(S153-$BQ$9)/$BQ$11</f>
        <v>0.82179487179487176</v>
      </c>
      <c r="AH153" s="26">
        <v>0.71826625386996912</v>
      </c>
      <c r="AI153" s="26">
        <f>SUM(AE153:AH153)</f>
        <v>2.9535470556984675</v>
      </c>
      <c r="AJ153" s="26">
        <f>10*(AI153-$BQ$24)/$BQ$26</f>
        <v>8.4058136519295346</v>
      </c>
      <c r="AK153" s="27">
        <f>$BQ$31+AJ153*$BQ$32</f>
        <v>93.623254607718138</v>
      </c>
      <c r="AL153" s="37">
        <f>SUM(AC153:AD153)</f>
        <v>1.0699999999999998</v>
      </c>
      <c r="AM153" s="38">
        <f>10*AL153/$BT$5</f>
        <v>4.7555555555555555</v>
      </c>
      <c r="AN153" s="39">
        <f>$BT$6+AM153*$BT$7</f>
        <v>73.777777777777771</v>
      </c>
      <c r="AO153" s="49">
        <f>O153/$BW$5</f>
        <v>0.87878787878787867</v>
      </c>
      <c r="AP153" s="50">
        <f>X153/$BW$6</f>
        <v>0.77419354838709675</v>
      </c>
      <c r="AQ153" s="50">
        <f>AA153/$BW$7</f>
        <v>0.9642857142857143</v>
      </c>
      <c r="AR153" s="50">
        <f>N153/$BW$8</f>
        <v>0.810126582278481</v>
      </c>
      <c r="AS153" s="50">
        <f>AL153</f>
        <v>1.0699999999999998</v>
      </c>
      <c r="AT153" s="50">
        <f>SUM(AO153:AQ153)</f>
        <v>2.6172671414606898</v>
      </c>
      <c r="AU153" s="50">
        <f>10*(AT153-$BW$18)/$BW$20</f>
        <v>5.7472463768115913</v>
      </c>
      <c r="AV153" s="51">
        <f>$BW$24+AU153*$BW$25</f>
        <v>85.115362318840567</v>
      </c>
      <c r="AW153" s="72">
        <v>18</v>
      </c>
      <c r="AX153" s="72">
        <v>21</v>
      </c>
      <c r="AY153" s="74">
        <f>AX153/AW153</f>
        <v>1.1666666666666667</v>
      </c>
      <c r="AZ153" s="74">
        <f>10*(AY153-$BT$23)/$BT$25</f>
        <v>4.7278382581648524</v>
      </c>
      <c r="BA153" s="72">
        <f>$BT$29+AZ153*$BT$30</f>
        <v>78.911353032659406</v>
      </c>
      <c r="BB153" s="64">
        <f>AK153*$BZ$6</f>
        <v>90.814556969486588</v>
      </c>
      <c r="BC153" s="60">
        <f>AN153*$BZ$6</f>
        <v>71.564444444444433</v>
      </c>
      <c r="BD153" s="60">
        <f>AV153*$BZ$6</f>
        <v>82.561901449275354</v>
      </c>
      <c r="BE153" s="65">
        <v>79</v>
      </c>
      <c r="BF153" s="65">
        <v>72</v>
      </c>
      <c r="BG153" s="60">
        <f>BA153*$BZ$6</f>
        <v>76.544012441679627</v>
      </c>
      <c r="BH153" s="60">
        <f>AVERAGE(BB153,BD153,BE153,BF153)</f>
        <v>81.094114604690489</v>
      </c>
      <c r="BI153" s="110">
        <f>10*(BH153-$BM$14)/$BM$16</f>
        <v>7.1223976220920768</v>
      </c>
      <c r="BJ153" s="80">
        <f>$BM$21+BI153*$BM$22</f>
        <v>82.050789299414348</v>
      </c>
      <c r="BL153" s="68"/>
      <c r="BM153" s="68"/>
      <c r="BN153" s="68"/>
    </row>
    <row r="154" spans="1:66" x14ac:dyDescent="0.25">
      <c r="A154" s="3" t="s">
        <v>111</v>
      </c>
      <c r="B154" s="4" t="s">
        <v>262</v>
      </c>
      <c r="C154" s="4" t="s">
        <v>251</v>
      </c>
      <c r="D154" s="4" t="s">
        <v>30</v>
      </c>
      <c r="E154" s="4" t="s">
        <v>53</v>
      </c>
      <c r="F154" s="5" t="s">
        <v>47</v>
      </c>
      <c r="G154" s="12">
        <v>18</v>
      </c>
      <c r="H154" s="13">
        <v>0.67</v>
      </c>
      <c r="I154" s="13">
        <v>0.61</v>
      </c>
      <c r="J154" s="13">
        <v>9</v>
      </c>
      <c r="K154" s="13">
        <v>49</v>
      </c>
      <c r="L154" s="13">
        <v>160</v>
      </c>
      <c r="M154" s="13">
        <v>3.4</v>
      </c>
      <c r="N154" s="13">
        <v>0.64</v>
      </c>
      <c r="O154" s="13">
        <v>0.03</v>
      </c>
      <c r="P154" s="13">
        <v>0.23</v>
      </c>
      <c r="Q154" s="13">
        <v>0.22</v>
      </c>
      <c r="R154" s="13">
        <v>-61</v>
      </c>
      <c r="S154" s="13">
        <v>202</v>
      </c>
      <c r="T154" s="13">
        <v>2.2999999999999998</v>
      </c>
      <c r="U154" s="13">
        <v>1.1000000000000001</v>
      </c>
      <c r="V154" s="13">
        <v>0.02</v>
      </c>
      <c r="W154" s="13">
        <v>131</v>
      </c>
      <c r="X154" s="13">
        <v>7.0000000000000007E-2</v>
      </c>
      <c r="Y154" s="13"/>
      <c r="Z154" s="13">
        <v>96</v>
      </c>
      <c r="AA154" s="13">
        <v>0.08</v>
      </c>
      <c r="AB154" s="13"/>
      <c r="AC154" s="13">
        <v>1.7</v>
      </c>
      <c r="AD154" s="14">
        <v>0.28999999999999998</v>
      </c>
      <c r="AE154" s="25">
        <f>Q154/$BQ$5</f>
        <v>0.32835820895522388</v>
      </c>
      <c r="AF154" s="26">
        <f>(R154-$BQ$6)/$BQ$8</f>
        <v>0.44005270092226612</v>
      </c>
      <c r="AG154" s="25">
        <f>(S154-$BQ$9)/$BQ$11</f>
        <v>0.79230769230769227</v>
      </c>
      <c r="AH154" s="26">
        <v>0.47368421052631587</v>
      </c>
      <c r="AI154" s="26">
        <f>SUM(AE154:AH154)</f>
        <v>2.0344028127114981</v>
      </c>
      <c r="AJ154" s="26">
        <f>10*(AI154-$BQ$27)/$BQ$29</f>
        <v>5.7705737581061323</v>
      </c>
      <c r="AK154" s="27">
        <f>$BQ$31+AJ154*$BQ$32</f>
        <v>83.082295032424526</v>
      </c>
      <c r="AL154" s="37">
        <f>SUM(AC154:AD154)</f>
        <v>1.99</v>
      </c>
      <c r="AM154" s="38">
        <f>10*AL154/$BT$5</f>
        <v>8.8444444444444432</v>
      </c>
      <c r="AN154" s="39">
        <f>$BT$6+AM154*$BT$7</f>
        <v>94.222222222222214</v>
      </c>
      <c r="AO154" s="49">
        <f>O154/$BW$5</f>
        <v>9.0909090909090898E-2</v>
      </c>
      <c r="AP154" s="50">
        <f>X154/$BW$6</f>
        <v>0.22580645161290325</v>
      </c>
      <c r="AQ154" s="50">
        <f>AA154/$BW$7</f>
        <v>0.2857142857142857</v>
      </c>
      <c r="AR154" s="50">
        <f>N154/$BW$8</f>
        <v>0.810126582278481</v>
      </c>
      <c r="AS154" s="50">
        <f>AL154</f>
        <v>1.99</v>
      </c>
      <c r="AT154" s="50">
        <f>SUM(AR154:AS154)</f>
        <v>2.8001265822784811</v>
      </c>
      <c r="AU154" s="50">
        <f>10*(AT154-$BW$21)/$BW$23</f>
        <v>5.860680190930788</v>
      </c>
      <c r="AV154" s="51">
        <f>$BW$24+AU154*$BW$25</f>
        <v>85.512380668257762</v>
      </c>
      <c r="AW154" s="72">
        <v>18</v>
      </c>
      <c r="AX154" s="72">
        <v>23</v>
      </c>
      <c r="AY154" s="74">
        <f>AX154/AW154</f>
        <v>1.2777777777777777</v>
      </c>
      <c r="AZ154" s="74">
        <f>10*(AY154-$BT$26)/$BT$28</f>
        <v>8.1314623338257022</v>
      </c>
      <c r="BA154" s="72">
        <f>$BT$29+AZ154*$BT$30</f>
        <v>92.525849335302809</v>
      </c>
      <c r="BB154" s="64">
        <f>AK154*$BZ$6</f>
        <v>80.589826181451784</v>
      </c>
      <c r="BC154" s="60">
        <f>AN154*$BZ$6</f>
        <v>91.395555555555546</v>
      </c>
      <c r="BD154" s="60">
        <f>AV154*$BZ$6</f>
        <v>82.947009248210023</v>
      </c>
      <c r="BE154" s="65">
        <v>77</v>
      </c>
      <c r="BF154" s="65">
        <v>82</v>
      </c>
      <c r="BG154" s="60">
        <f>BA154*$BZ$6</f>
        <v>89.750073855243727</v>
      </c>
      <c r="BH154" s="60">
        <f>AVERAGE(BB154,BC154,BD154,BE154,BF154)</f>
        <v>82.786478197043465</v>
      </c>
      <c r="BI154" s="110">
        <f>10*(BH154-$BM$17)/$BM$19</f>
        <v>6.3646687340956847</v>
      </c>
      <c r="BJ154" s="80">
        <f>$BM$21+BI154*$BM$22</f>
        <v>78.641009303430579</v>
      </c>
      <c r="BL154" s="68"/>
      <c r="BM154" s="68"/>
      <c r="BN154" s="68"/>
    </row>
    <row r="155" spans="1:66" x14ac:dyDescent="0.25">
      <c r="A155" s="3" t="s">
        <v>178</v>
      </c>
      <c r="B155" s="4" t="s">
        <v>257</v>
      </c>
      <c r="C155" s="4" t="s">
        <v>251</v>
      </c>
      <c r="D155" s="4" t="s">
        <v>30</v>
      </c>
      <c r="E155" s="4" t="s">
        <v>53</v>
      </c>
      <c r="F155" s="5" t="s">
        <v>56</v>
      </c>
      <c r="G155" s="12">
        <v>18</v>
      </c>
      <c r="H155" s="13">
        <v>0.67</v>
      </c>
      <c r="I155" s="13">
        <v>0.56000000000000005</v>
      </c>
      <c r="J155" s="13">
        <v>85</v>
      </c>
      <c r="K155" s="13">
        <v>36</v>
      </c>
      <c r="L155" s="13">
        <v>106</v>
      </c>
      <c r="M155" s="13">
        <v>5.3</v>
      </c>
      <c r="N155" s="13">
        <v>0.72</v>
      </c>
      <c r="O155" s="13">
        <v>0.32</v>
      </c>
      <c r="P155" s="13">
        <v>0.17</v>
      </c>
      <c r="Q155" s="13">
        <v>0.17</v>
      </c>
      <c r="R155" s="13">
        <v>-20</v>
      </c>
      <c r="S155" s="13">
        <v>-5</v>
      </c>
      <c r="T155" s="13">
        <v>-1.4</v>
      </c>
      <c r="U155" s="13">
        <v>8.9</v>
      </c>
      <c r="V155" s="13">
        <v>0.27</v>
      </c>
      <c r="W155" s="13">
        <v>465</v>
      </c>
      <c r="X155" s="13">
        <v>0.24</v>
      </c>
      <c r="Y155" s="13"/>
      <c r="Z155" s="13">
        <v>290</v>
      </c>
      <c r="AA155" s="13">
        <v>0.25</v>
      </c>
      <c r="AB155" s="13"/>
      <c r="AC155" s="13">
        <v>0.35</v>
      </c>
      <c r="AD155" s="14">
        <v>0.23</v>
      </c>
      <c r="AE155" s="25">
        <f>Q155/$BQ$5</f>
        <v>0.2537313432835821</v>
      </c>
      <c r="AF155" s="26">
        <f>(R155-$BQ$6)/$BQ$8</f>
        <v>0.49407114624505927</v>
      </c>
      <c r="AG155" s="25">
        <f>(S155-$BQ$9)/$BQ$11</f>
        <v>0.52692307692307694</v>
      </c>
      <c r="AH155" s="26">
        <v>0.35913312693498456</v>
      </c>
      <c r="AI155" s="26">
        <f>SUM(AE155:AH155)</f>
        <v>1.6338586933867028</v>
      </c>
      <c r="AJ155" s="26">
        <f>10*(AI155-$BQ$21)/$BQ$23</f>
        <v>5.1334284632057834</v>
      </c>
      <c r="AK155" s="27">
        <f>$BQ$31+AJ155*$BQ$32</f>
        <v>80.533713852823126</v>
      </c>
      <c r="AL155" s="37">
        <f>SUM(AC155:AD155)</f>
        <v>0.57999999999999996</v>
      </c>
      <c r="AM155" s="38">
        <f>10*AL155/$BT$5</f>
        <v>2.5777777777777775</v>
      </c>
      <c r="AN155" s="39">
        <f>$BT$6+AM155*$BT$7</f>
        <v>62.888888888888886</v>
      </c>
      <c r="AO155" s="49">
        <f>O155/$BW$5</f>
        <v>0.96969696969696972</v>
      </c>
      <c r="AP155" s="50">
        <f>X155/$BW$6</f>
        <v>0.77419354838709675</v>
      </c>
      <c r="AQ155" s="50">
        <f>AA155/$BW$7</f>
        <v>0.89285714285714279</v>
      </c>
      <c r="AR155" s="50">
        <f>N155/$BW$8</f>
        <v>0.91139240506329111</v>
      </c>
      <c r="AS155" s="50">
        <f>AL155</f>
        <v>0.57999999999999996</v>
      </c>
      <c r="AT155" s="50">
        <f>SUM(AO155:AQ155)</f>
        <v>2.636747660941209</v>
      </c>
      <c r="AU155" s="50">
        <f>10*(AT155-$BW$15)/$BW$17</f>
        <v>8.6039859752721881</v>
      </c>
      <c r="AV155" s="51">
        <f>$BW$24+AU155*$BW$25</f>
        <v>95.113950913452655</v>
      </c>
      <c r="AW155" s="72">
        <v>18</v>
      </c>
      <c r="AX155" s="72">
        <v>28</v>
      </c>
      <c r="AY155" s="74">
        <f>AX155/AW155</f>
        <v>1.5555555555555556</v>
      </c>
      <c r="AZ155" s="74">
        <f>10*(AY155-$BT$20)/$BT$22</f>
        <v>2.1739130434782608</v>
      </c>
      <c r="BA155" s="72">
        <f>$BT$29+AZ155*$BT$30</f>
        <v>68.695652173913047</v>
      </c>
      <c r="BB155" s="64">
        <f>AK155*$BZ$6</f>
        <v>78.117702437238435</v>
      </c>
      <c r="BC155" s="60">
        <f>AN155*$BZ$6</f>
        <v>61.002222222222215</v>
      </c>
      <c r="BD155" s="60">
        <f>AV155*$BZ$6</f>
        <v>92.260532386049078</v>
      </c>
      <c r="BE155" s="65">
        <v>77</v>
      </c>
      <c r="BF155" s="65">
        <v>58</v>
      </c>
      <c r="BG155" s="60">
        <f>BA155*$BZ$6</f>
        <v>66.634782608695659</v>
      </c>
      <c r="BH155" s="60">
        <f>AVERAGE(BB155,BD155,BE155,BF155)</f>
        <v>76.344558705821882</v>
      </c>
      <c r="BI155" s="110">
        <f>10*(BH155-$BM$11)/$BM$13</f>
        <v>3.8796919582979292</v>
      </c>
      <c r="BJ155" s="80">
        <f>$BM$21+BI155*$BM$22</f>
        <v>67.458613812340673</v>
      </c>
      <c r="BL155" s="68"/>
      <c r="BM155" s="68"/>
      <c r="BN155" s="68"/>
    </row>
    <row r="156" spans="1:66" x14ac:dyDescent="0.25">
      <c r="A156" s="3" t="s">
        <v>167</v>
      </c>
      <c r="B156" s="4" t="s">
        <v>238</v>
      </c>
      <c r="C156" s="4" t="s">
        <v>265</v>
      </c>
      <c r="D156" s="4" t="s">
        <v>30</v>
      </c>
      <c r="E156" s="4" t="s">
        <v>55</v>
      </c>
      <c r="F156" s="5" t="s">
        <v>47</v>
      </c>
      <c r="G156" s="12">
        <v>43</v>
      </c>
      <c r="H156" s="13">
        <v>0.4</v>
      </c>
      <c r="I156" s="13">
        <v>0.53</v>
      </c>
      <c r="J156" s="13">
        <v>25</v>
      </c>
      <c r="K156" s="13">
        <v>134</v>
      </c>
      <c r="L156" s="13">
        <v>310</v>
      </c>
      <c r="M156" s="13">
        <v>2.5</v>
      </c>
      <c r="N156" s="13">
        <v>0.68</v>
      </c>
      <c r="O156" s="13">
        <v>0.05</v>
      </c>
      <c r="P156" s="13">
        <v>0.24</v>
      </c>
      <c r="Q156" s="13">
        <v>0.23</v>
      </c>
      <c r="R156" s="13">
        <v>-9</v>
      </c>
      <c r="S156" s="13">
        <v>-38</v>
      </c>
      <c r="T156" s="13">
        <v>-1.3</v>
      </c>
      <c r="U156" s="13">
        <v>1.1000000000000001</v>
      </c>
      <c r="V156" s="13">
        <v>0.03</v>
      </c>
      <c r="W156" s="13">
        <v>135</v>
      </c>
      <c r="X156" s="13">
        <v>7.0000000000000007E-2</v>
      </c>
      <c r="Y156" s="13">
        <v>0.06</v>
      </c>
      <c r="Z156" s="13">
        <v>92</v>
      </c>
      <c r="AA156" s="13">
        <v>0.08</v>
      </c>
      <c r="AB156" s="13">
        <v>0</v>
      </c>
      <c r="AC156" s="13">
        <v>1.62</v>
      </c>
      <c r="AD156" s="14">
        <v>0.43</v>
      </c>
      <c r="AE156" s="25">
        <f>Q156/$BQ$5</f>
        <v>0.34328358208955223</v>
      </c>
      <c r="AF156" s="26">
        <f>(R156-$BQ$6)/$BQ$8</f>
        <v>0.50856389986824768</v>
      </c>
      <c r="AG156" s="25">
        <f>(S156-$BQ$9)/$BQ$11</f>
        <v>0.48461538461538461</v>
      </c>
      <c r="AH156" s="26">
        <v>0.36222910216718268</v>
      </c>
      <c r="AI156" s="26">
        <f>SUM(AE156:AH156)</f>
        <v>1.6986919687403672</v>
      </c>
      <c r="AJ156" s="26">
        <f>10*(AI156-$BQ$27)/$BQ$29</f>
        <v>4.0193859029433154</v>
      </c>
      <c r="AK156" s="27">
        <f>$BQ$31+AJ156*$BQ$32</f>
        <v>76.077543611773265</v>
      </c>
      <c r="AL156" s="37">
        <f>SUM(AC156:AD156)</f>
        <v>2.0500000000000003</v>
      </c>
      <c r="AM156" s="38">
        <f>10*AL156/$BT$5</f>
        <v>9.1111111111111125</v>
      </c>
      <c r="AN156" s="39">
        <f>$BT$6+AM156*$BT$7</f>
        <v>95.555555555555571</v>
      </c>
      <c r="AO156" s="49">
        <f>O156/$BW$5</f>
        <v>0.15151515151515152</v>
      </c>
      <c r="AP156" s="50">
        <f>X156/$BW$6</f>
        <v>0.22580645161290325</v>
      </c>
      <c r="AQ156" s="50">
        <f>AA156/$BW$7</f>
        <v>0.2857142857142857</v>
      </c>
      <c r="AR156" s="50">
        <f>N156/$BW$8</f>
        <v>0.86075949367088611</v>
      </c>
      <c r="AS156" s="50">
        <f>AL156</f>
        <v>2.0500000000000003</v>
      </c>
      <c r="AT156" s="50">
        <f>SUM(AR156:AS156)</f>
        <v>2.9107594936708865</v>
      </c>
      <c r="AU156" s="50">
        <f>10*(AT156-$BW$21)/$BW$23</f>
        <v>7.164379474940338</v>
      </c>
      <c r="AV156" s="51">
        <f>$BW$24+AU156*$BW$25</f>
        <v>90.075328162291186</v>
      </c>
      <c r="AW156" s="72">
        <v>43</v>
      </c>
      <c r="AX156" s="72">
        <v>27</v>
      </c>
      <c r="AY156" s="74">
        <f>AX156/AW156</f>
        <v>0.62790697674418605</v>
      </c>
      <c r="AZ156" s="74">
        <f>10*(AY156-$BT$26)/$BT$28</f>
        <v>2.1703136271512489</v>
      </c>
      <c r="BA156" s="72">
        <f>$BT$29+AZ156*$BT$30</f>
        <v>68.681254508604994</v>
      </c>
      <c r="BB156" s="63">
        <f>AK156*$BZ$5</f>
        <v>75.316768175655525</v>
      </c>
      <c r="BC156" s="60">
        <f>AN156*$BZ$5</f>
        <v>94.600000000000009</v>
      </c>
      <c r="BD156" s="60">
        <f>AV156*$BZ$5</f>
        <v>89.174574880668274</v>
      </c>
      <c r="BE156" s="65">
        <v>85</v>
      </c>
      <c r="BF156" s="65">
        <v>68</v>
      </c>
      <c r="BG156" s="60">
        <f>BA156*$BZ$5</f>
        <v>67.994441963518938</v>
      </c>
      <c r="BH156" s="60">
        <f>AVERAGE(BB156,BC156,BD156,BE156,BF156)</f>
        <v>82.418268611264764</v>
      </c>
      <c r="BI156" s="110">
        <f>10*(BH156-$BM$17)/$BM$19</f>
        <v>6.2096773924463005</v>
      </c>
      <c r="BJ156" s="80">
        <f>$BM$21+BI156*$BM$22</f>
        <v>77.943548266008349</v>
      </c>
      <c r="BL156" s="68"/>
      <c r="BM156" s="68"/>
      <c r="BN156" s="68"/>
    </row>
    <row r="157" spans="1:66" x14ac:dyDescent="0.25">
      <c r="A157" s="3" t="s">
        <v>76</v>
      </c>
      <c r="B157" s="4" t="s">
        <v>237</v>
      </c>
      <c r="C157" s="4" t="s">
        <v>235</v>
      </c>
      <c r="D157" s="4" t="s">
        <v>41</v>
      </c>
      <c r="E157" s="4" t="s">
        <v>42</v>
      </c>
      <c r="F157" s="5" t="s">
        <v>47</v>
      </c>
      <c r="G157" s="12">
        <v>27</v>
      </c>
      <c r="H157" s="13">
        <v>0.56000000000000005</v>
      </c>
      <c r="I157" s="13">
        <v>0.41</v>
      </c>
      <c r="J157" s="13">
        <v>16</v>
      </c>
      <c r="K157" s="13">
        <v>70</v>
      </c>
      <c r="L157" s="13">
        <v>278</v>
      </c>
      <c r="M157" s="13">
        <v>4.2</v>
      </c>
      <c r="N157" s="13">
        <v>0.73</v>
      </c>
      <c r="O157" s="13">
        <v>0.04</v>
      </c>
      <c r="P157" s="13">
        <v>0.24</v>
      </c>
      <c r="Q157" s="13">
        <v>0.44</v>
      </c>
      <c r="R157" s="13">
        <v>47</v>
      </c>
      <c r="S157" s="13">
        <v>68</v>
      </c>
      <c r="T157" s="13">
        <v>1.6</v>
      </c>
      <c r="U157" s="13">
        <v>1.2</v>
      </c>
      <c r="V157" s="13">
        <v>0.03</v>
      </c>
      <c r="W157" s="13">
        <v>151</v>
      </c>
      <c r="X157" s="13">
        <v>0.08</v>
      </c>
      <c r="Y157" s="13"/>
      <c r="Z157" s="13">
        <v>104</v>
      </c>
      <c r="AA157" s="13">
        <v>0.09</v>
      </c>
      <c r="AB157" s="13"/>
      <c r="AC157" s="13">
        <v>1.66</v>
      </c>
      <c r="AD157" s="14">
        <v>0.28999999999999998</v>
      </c>
      <c r="AE157" s="25">
        <f>Q157/$BQ$5</f>
        <v>0.65671641791044777</v>
      </c>
      <c r="AF157" s="26">
        <f>(R157-$BQ$6)/$BQ$8</f>
        <v>0.58234519104084326</v>
      </c>
      <c r="AG157" s="25">
        <f>(S157-$BQ$9)/$BQ$11</f>
        <v>0.62051282051282053</v>
      </c>
      <c r="AH157" s="26">
        <v>0.45201238390092879</v>
      </c>
      <c r="AI157" s="26">
        <f>SUM(AE157:AH157)</f>
        <v>2.3115868133650403</v>
      </c>
      <c r="AJ157" s="26">
        <f>10*(AI157-$BQ$27)/$BQ$29</f>
        <v>7.2164646618615889</v>
      </c>
      <c r="AK157" s="27">
        <f>$BQ$31+AJ157*$BQ$32</f>
        <v>88.865858647446359</v>
      </c>
      <c r="AL157" s="37">
        <f>SUM(AC157:AD157)</f>
        <v>1.95</v>
      </c>
      <c r="AM157" s="38">
        <f>10*AL157/$BT$5</f>
        <v>8.6666666666666661</v>
      </c>
      <c r="AN157" s="39">
        <f>$BT$6+AM157*$BT$7</f>
        <v>93.333333333333329</v>
      </c>
      <c r="AO157" s="49">
        <f>O157/$BW$5</f>
        <v>0.12121212121212122</v>
      </c>
      <c r="AP157" s="50">
        <f>X157/$BW$6</f>
        <v>0.25806451612903225</v>
      </c>
      <c r="AQ157" s="50">
        <f>AA157/$BW$7</f>
        <v>0.3214285714285714</v>
      </c>
      <c r="AR157" s="50">
        <f>N157/$BW$8</f>
        <v>0.92405063291139233</v>
      </c>
      <c r="AS157" s="50">
        <f>AL157</f>
        <v>1.95</v>
      </c>
      <c r="AT157" s="50">
        <f>SUM(AR157:AS157)</f>
        <v>2.8740506329113922</v>
      </c>
      <c r="AU157" s="50">
        <f>10*(AT157-$BW$21)/$BW$23</f>
        <v>6.7318019093078725</v>
      </c>
      <c r="AV157" s="51">
        <f>$BW$24+AU157*$BW$25</f>
        <v>88.561306682577552</v>
      </c>
      <c r="AW157" s="72">
        <v>27</v>
      </c>
      <c r="AX157" s="72">
        <v>34</v>
      </c>
      <c r="AY157" s="74">
        <f>AX157/AW157</f>
        <v>1.2592592592592593</v>
      </c>
      <c r="AZ157" s="74">
        <f>10*(AY157-$BT$26)/$BT$28</f>
        <v>7.9615952732644031</v>
      </c>
      <c r="BA157" s="72">
        <f>$BT$29+AZ157*$BT$30</f>
        <v>91.846381093057616</v>
      </c>
      <c r="BB157" s="64">
        <f>AK157*$BZ$7</f>
        <v>79.979272782701727</v>
      </c>
      <c r="BC157" s="60">
        <f>AN157*$BZ$7</f>
        <v>84</v>
      </c>
      <c r="BD157" s="60">
        <f>AV157*$BZ$7</f>
        <v>79.705176014319804</v>
      </c>
      <c r="BE157" s="65">
        <v>83</v>
      </c>
      <c r="BF157" s="65">
        <v>81</v>
      </c>
      <c r="BG157" s="60">
        <f>BA157*$BZ$7</f>
        <v>82.66174298375185</v>
      </c>
      <c r="BH157" s="60">
        <f>AVERAGE(BB157,BC157,BD157,BE157,BF157)</f>
        <v>81.536889759404318</v>
      </c>
      <c r="BI157" s="110">
        <f>10*(BH157-$BM$17)/$BM$19</f>
        <v>5.838676484193611</v>
      </c>
      <c r="BJ157" s="80">
        <f>$BM$21+BI157*$BM$22</f>
        <v>76.27404417887125</v>
      </c>
      <c r="BL157" s="68"/>
      <c r="BM157" s="68"/>
      <c r="BN157" s="68"/>
    </row>
    <row r="158" spans="1:66" x14ac:dyDescent="0.25">
      <c r="A158" s="3" t="s">
        <v>197</v>
      </c>
      <c r="B158" s="4" t="s">
        <v>252</v>
      </c>
      <c r="C158" s="4" t="s">
        <v>251</v>
      </c>
      <c r="D158" s="4" t="s">
        <v>30</v>
      </c>
      <c r="E158" s="4" t="s">
        <v>189</v>
      </c>
      <c r="F158" s="5" t="s">
        <v>38</v>
      </c>
      <c r="G158" s="12">
        <v>18</v>
      </c>
      <c r="H158" s="13">
        <v>0.39</v>
      </c>
      <c r="I158" s="13">
        <v>0.44</v>
      </c>
      <c r="J158" s="13">
        <v>60</v>
      </c>
      <c r="K158" s="13">
        <v>42</v>
      </c>
      <c r="L158" s="13">
        <v>90</v>
      </c>
      <c r="M158" s="13">
        <v>3.6</v>
      </c>
      <c r="N158" s="13">
        <v>0.7</v>
      </c>
      <c r="O158" s="13">
        <v>0.28000000000000003</v>
      </c>
      <c r="P158" s="13">
        <v>0.15</v>
      </c>
      <c r="Q158" s="13">
        <v>0.17</v>
      </c>
      <c r="R158" s="13">
        <v>-102</v>
      </c>
      <c r="S158" s="13">
        <v>-31</v>
      </c>
      <c r="T158" s="13">
        <v>-3.2</v>
      </c>
      <c r="U158" s="13">
        <v>7.7</v>
      </c>
      <c r="V158" s="13">
        <v>0.25</v>
      </c>
      <c r="W158" s="13">
        <v>420</v>
      </c>
      <c r="X158" s="13">
        <v>0.22</v>
      </c>
      <c r="Y158" s="13"/>
      <c r="Z158" s="13">
        <v>246</v>
      </c>
      <c r="AA158" s="13">
        <v>0.24</v>
      </c>
      <c r="AB158" s="13"/>
      <c r="AC158" s="13">
        <v>0.47</v>
      </c>
      <c r="AD158" s="14">
        <v>0.17</v>
      </c>
      <c r="AE158" s="25">
        <f>Q158/$BQ$5</f>
        <v>0.2537313432835821</v>
      </c>
      <c r="AF158" s="26">
        <f>(R158-$BQ$6)/$BQ$8</f>
        <v>0.38603425559947296</v>
      </c>
      <c r="AG158" s="25">
        <f>(S158-$BQ$9)/$BQ$11</f>
        <v>0.49358974358974361</v>
      </c>
      <c r="AH158" s="26">
        <v>0.30340557275541802</v>
      </c>
      <c r="AI158" s="26">
        <f>SUM(AE158:AH158)</f>
        <v>1.4367609152282168</v>
      </c>
      <c r="AJ158" s="26">
        <f>10*(AI158-$BQ$15)/$BQ$17</f>
        <v>3.5228179773245913</v>
      </c>
      <c r="AK158" s="27">
        <f>$BQ$31+AJ158*$BQ$32</f>
        <v>74.091271909298371</v>
      </c>
      <c r="AL158" s="37">
        <f>SUM(AC158:AD158)</f>
        <v>0.64</v>
      </c>
      <c r="AM158" s="38">
        <f>10*AL158/$BT$5</f>
        <v>2.8444444444444446</v>
      </c>
      <c r="AN158" s="39">
        <f>$BT$6+AM158*$BT$7</f>
        <v>64.222222222222229</v>
      </c>
      <c r="AO158" s="49">
        <f>O158/$BW$5</f>
        <v>0.84848484848484851</v>
      </c>
      <c r="AP158" s="50">
        <f>X158/$BW$6</f>
        <v>0.70967741935483875</v>
      </c>
      <c r="AQ158" s="50">
        <f>AA158/$BW$7</f>
        <v>0.85714285714285698</v>
      </c>
      <c r="AR158" s="50">
        <f>N158/$BW$8</f>
        <v>0.88607594936708856</v>
      </c>
      <c r="AS158" s="50">
        <f>AL158</f>
        <v>0.64</v>
      </c>
      <c r="AT158" s="50">
        <f>SUM(AO158:AQ158)</f>
        <v>2.4153051249825443</v>
      </c>
      <c r="AU158" s="50">
        <f>10*(AT158-$BW$9)/$BW$11</f>
        <v>7.9522411213917685</v>
      </c>
      <c r="AV158" s="51">
        <f>$BW$24+AU158*$BW$25</f>
        <v>92.832843924871185</v>
      </c>
      <c r="AW158" s="72">
        <v>18</v>
      </c>
      <c r="AX158" s="72">
        <v>28</v>
      </c>
      <c r="AY158" s="74">
        <f>AX158/AW158</f>
        <v>1.5555555555555556</v>
      </c>
      <c r="AZ158" s="74">
        <f>10*(AY158-$BT$14)/$BT$16</f>
        <v>2.0270270270270268</v>
      </c>
      <c r="BA158" s="72">
        <f>$BT$29+AZ158*$BT$30</f>
        <v>68.108108108108112</v>
      </c>
      <c r="BB158" s="64">
        <f>AK158*$BZ$6</f>
        <v>71.868533752019417</v>
      </c>
      <c r="BC158" s="60">
        <f>AN158*$BZ$6</f>
        <v>62.295555555555559</v>
      </c>
      <c r="BD158" s="60">
        <f>AV158*$BZ$6</f>
        <v>90.04785860712505</v>
      </c>
      <c r="BE158" s="65">
        <v>73</v>
      </c>
      <c r="BF158" s="65">
        <v>63</v>
      </c>
      <c r="BG158" s="60">
        <f>BA158*$BZ$6</f>
        <v>66.064864864864873</v>
      </c>
      <c r="BH158" s="60">
        <f>AVERAGE(BB158,BD158,BE158,BF158)</f>
        <v>74.47909808978612</v>
      </c>
      <c r="BI158" s="110">
        <f>10*(BH158-$BM$5)/$BM$7</f>
        <v>3.8009161423774809</v>
      </c>
      <c r="BJ158" s="80">
        <f>$BM$21+BI158*$BM$22</f>
        <v>67.104122640698662</v>
      </c>
      <c r="BL158" s="68"/>
      <c r="BM158" s="68"/>
      <c r="BN158" s="68"/>
    </row>
    <row r="159" spans="1:66" x14ac:dyDescent="0.25">
      <c r="A159" s="3" t="s">
        <v>173</v>
      </c>
      <c r="B159" s="4" t="s">
        <v>237</v>
      </c>
      <c r="C159" s="4" t="s">
        <v>235</v>
      </c>
      <c r="D159" s="4" t="s">
        <v>41</v>
      </c>
      <c r="E159" s="4" t="s">
        <v>174</v>
      </c>
      <c r="F159" s="5" t="s">
        <v>32</v>
      </c>
      <c r="G159" s="12">
        <v>27</v>
      </c>
      <c r="H159" s="13">
        <v>0.26</v>
      </c>
      <c r="I159" s="13">
        <v>0.3</v>
      </c>
      <c r="J159" s="13">
        <v>71</v>
      </c>
      <c r="K159" s="13">
        <v>62</v>
      </c>
      <c r="L159" s="13">
        <v>115</v>
      </c>
      <c r="M159" s="13">
        <v>3</v>
      </c>
      <c r="N159" s="13">
        <v>0.7</v>
      </c>
      <c r="O159" s="13">
        <v>0.27</v>
      </c>
      <c r="P159" s="13">
        <v>0.16</v>
      </c>
      <c r="Q159" s="13">
        <v>0.11</v>
      </c>
      <c r="R159" s="13">
        <v>-43</v>
      </c>
      <c r="S159" s="13">
        <v>59</v>
      </c>
      <c r="T159" s="13">
        <v>2.2999999999999998</v>
      </c>
      <c r="U159" s="13">
        <v>9.6</v>
      </c>
      <c r="V159" s="13">
        <v>0.32</v>
      </c>
      <c r="W159" s="13">
        <v>466</v>
      </c>
      <c r="X159" s="13">
        <v>0.28000000000000003</v>
      </c>
      <c r="Y159" s="13"/>
      <c r="Z159" s="13">
        <v>285</v>
      </c>
      <c r="AA159" s="13">
        <v>0.28000000000000003</v>
      </c>
      <c r="AB159" s="13"/>
      <c r="AC159" s="13">
        <v>0.62</v>
      </c>
      <c r="AD159" s="14">
        <v>0.31</v>
      </c>
      <c r="AE159" s="25">
        <f>Q159/$BQ$5</f>
        <v>0.16417910447761194</v>
      </c>
      <c r="AF159" s="26">
        <f>(R159-$BQ$6)/$BQ$8</f>
        <v>0.46376811594202899</v>
      </c>
      <c r="AG159" s="25">
        <f>(S159-$BQ$9)/$BQ$11</f>
        <v>0.60897435897435892</v>
      </c>
      <c r="AH159" s="26">
        <v>0.47368421052631587</v>
      </c>
      <c r="AI159" s="26">
        <f>SUM(AE159:AH159)</f>
        <v>1.7106057899203158</v>
      </c>
      <c r="AJ159" s="26">
        <f>10*(AI159-$BQ$24)/$BQ$26</f>
        <v>4.5504740710560414</v>
      </c>
      <c r="AK159" s="27">
        <f>$BQ$31+AJ159*$BQ$32</f>
        <v>78.201896284224162</v>
      </c>
      <c r="AL159" s="37">
        <f>SUM(AC159:AD159)</f>
        <v>0.92999999999999994</v>
      </c>
      <c r="AM159" s="38">
        <f>10*AL159/$BT$5</f>
        <v>4.1333333333333329</v>
      </c>
      <c r="AN159" s="39">
        <f>$BT$6+AM159*$BT$7</f>
        <v>70.666666666666657</v>
      </c>
      <c r="AO159" s="49">
        <f>O159/$BW$5</f>
        <v>0.81818181818181823</v>
      </c>
      <c r="AP159" s="50">
        <f>X159/$BW$6</f>
        <v>0.90322580645161299</v>
      </c>
      <c r="AQ159" s="50">
        <f>AA159/$BW$7</f>
        <v>1</v>
      </c>
      <c r="AR159" s="50">
        <f>N159/$BW$8</f>
        <v>0.88607594936708856</v>
      </c>
      <c r="AS159" s="50">
        <f>AL159</f>
        <v>0.92999999999999994</v>
      </c>
      <c r="AT159" s="50">
        <f>SUM(AO159:AQ159)</f>
        <v>2.7214076246334313</v>
      </c>
      <c r="AU159" s="50">
        <f>10*(AT159-$BW$18)/$BW$20</f>
        <v>7.4765217391304359</v>
      </c>
      <c r="AV159" s="51">
        <f>$BW$24+AU159*$BW$25</f>
        <v>91.167826086956524</v>
      </c>
      <c r="AW159" s="72">
        <v>27</v>
      </c>
      <c r="AX159" s="72">
        <v>16</v>
      </c>
      <c r="AY159" s="74">
        <f>AX159/AW159</f>
        <v>0.59259259259259256</v>
      </c>
      <c r="AZ159" s="74">
        <f>10*(AY159-$BT$23)/$BT$25</f>
        <v>1.6744427164333848</v>
      </c>
      <c r="BA159" s="72">
        <f>$BT$29+AZ159*$BT$30</f>
        <v>66.697770865733546</v>
      </c>
      <c r="BB159" s="64">
        <f>AK159*$BZ$7</f>
        <v>70.38170665580175</v>
      </c>
      <c r="BC159" s="60">
        <f>AN159*$BZ$7</f>
        <v>63.599999999999994</v>
      </c>
      <c r="BD159" s="60">
        <f>AV159*$BZ$7</f>
        <v>82.05104347826088</v>
      </c>
      <c r="BE159" s="65">
        <v>81</v>
      </c>
      <c r="BF159" s="65">
        <v>89</v>
      </c>
      <c r="BG159" s="60">
        <f>BA159*$BZ$7</f>
        <v>60.027993779160191</v>
      </c>
      <c r="BH159" s="60">
        <f>AVERAGE(BB159,BD159,BE159,BF159)</f>
        <v>80.608187533515661</v>
      </c>
      <c r="BI159" s="110">
        <f>10*(BH159-$BM$14)/$BM$16</f>
        <v>6.8950033658706804</v>
      </c>
      <c r="BJ159" s="80">
        <f>$BM$21+BI159*$BM$22</f>
        <v>81.027515146418068</v>
      </c>
      <c r="BL159" s="68"/>
      <c r="BM159" s="68"/>
      <c r="BN159" s="68"/>
    </row>
    <row r="160" spans="1:66" x14ac:dyDescent="0.25">
      <c r="A160" s="3" t="s">
        <v>154</v>
      </c>
      <c r="B160" s="4" t="s">
        <v>238</v>
      </c>
      <c r="C160" s="4" t="s">
        <v>265</v>
      </c>
      <c r="D160" s="4" t="s">
        <v>30</v>
      </c>
      <c r="E160" s="4" t="s">
        <v>55</v>
      </c>
      <c r="F160" s="5" t="s">
        <v>35</v>
      </c>
      <c r="G160" s="12">
        <v>16</v>
      </c>
      <c r="H160" s="13">
        <v>0.44</v>
      </c>
      <c r="I160" s="13">
        <v>0.44</v>
      </c>
      <c r="J160" s="13">
        <v>46</v>
      </c>
      <c r="K160" s="13">
        <v>40</v>
      </c>
      <c r="L160" s="13">
        <v>76</v>
      </c>
      <c r="M160" s="13">
        <v>3.1</v>
      </c>
      <c r="N160" s="13">
        <v>0.73</v>
      </c>
      <c r="O160" s="13">
        <v>0.27</v>
      </c>
      <c r="P160" s="13">
        <v>0.2</v>
      </c>
      <c r="Q160" s="13">
        <v>0.38</v>
      </c>
      <c r="R160" s="13">
        <v>-31</v>
      </c>
      <c r="S160" s="13">
        <v>-97</v>
      </c>
      <c r="T160" s="13">
        <v>-2.4</v>
      </c>
      <c r="U160" s="13">
        <v>5.7</v>
      </c>
      <c r="V160" s="13">
        <v>0.15</v>
      </c>
      <c r="W160" s="13">
        <v>263</v>
      </c>
      <c r="X160" s="13">
        <v>0.15</v>
      </c>
      <c r="Y160" s="13">
        <v>0.17</v>
      </c>
      <c r="Z160" s="13">
        <v>202</v>
      </c>
      <c r="AA160" s="13">
        <v>0.18</v>
      </c>
      <c r="AB160" s="13">
        <v>0</v>
      </c>
      <c r="AC160" s="13">
        <v>0.56000000000000005</v>
      </c>
      <c r="AD160" s="14">
        <v>0.37</v>
      </c>
      <c r="AE160" s="25">
        <f>Q160/$BQ$5</f>
        <v>0.56716417910447758</v>
      </c>
      <c r="AF160" s="26">
        <f>(R160-$BQ$6)/$BQ$8</f>
        <v>0.47957839262187091</v>
      </c>
      <c r="AG160" s="25">
        <f>(S160-$BQ$9)/$BQ$11</f>
        <v>0.40897435897435896</v>
      </c>
      <c r="AH160" s="26">
        <v>0.32817337461300311</v>
      </c>
      <c r="AI160" s="26">
        <f>SUM(AE160:AH160)</f>
        <v>1.7838903053137105</v>
      </c>
      <c r="AJ160" s="26">
        <f>10*(AI160-$BQ$18)/$BQ$20</f>
        <v>3.9387279696129744</v>
      </c>
      <c r="AK160" s="27">
        <f>$BQ$31+AJ160*$BQ$32</f>
        <v>75.754911878451892</v>
      </c>
      <c r="AL160" s="37">
        <f>SUM(AC160:AD160)</f>
        <v>0.93</v>
      </c>
      <c r="AM160" s="38">
        <f>10*AL160/$BT$5</f>
        <v>4.1333333333333337</v>
      </c>
      <c r="AN160" s="39">
        <f>$BT$6+AM160*$BT$7</f>
        <v>70.666666666666671</v>
      </c>
      <c r="AO160" s="49">
        <f>O160/$BW$5</f>
        <v>0.81818181818181823</v>
      </c>
      <c r="AP160" s="50">
        <f>X160/$BW$6</f>
        <v>0.48387096774193544</v>
      </c>
      <c r="AQ160" s="50">
        <f>AA160/$BW$7</f>
        <v>0.64285714285714279</v>
      </c>
      <c r="AR160" s="50">
        <f>N160/$BW$8</f>
        <v>0.92405063291139233</v>
      </c>
      <c r="AS160" s="50">
        <f>AL160</f>
        <v>0.93</v>
      </c>
      <c r="AT160" s="50">
        <f>SUM(AO160:AQ160)</f>
        <v>1.9449099287808964</v>
      </c>
      <c r="AU160" s="50">
        <f>10*(AT160-$BW$12)/$BW$14</f>
        <v>5.2148037206369207</v>
      </c>
      <c r="AV160" s="51">
        <f>$BW$24+AU160*$BW$25</f>
        <v>83.251813022229214</v>
      </c>
      <c r="AW160" s="72">
        <v>16</v>
      </c>
      <c r="AX160" s="72">
        <v>22</v>
      </c>
      <c r="AY160" s="74">
        <f>AX160/AW160</f>
        <v>1.375</v>
      </c>
      <c r="AZ160" s="74">
        <f>10*(AY160-$BT$17)/$BT$19</f>
        <v>5.1923076923076925</v>
      </c>
      <c r="BA160" s="72">
        <f>$BT$29+AZ160*$BT$30</f>
        <v>80.769230769230774</v>
      </c>
      <c r="BB160" s="63">
        <f>AK160*$BZ$5</f>
        <v>74.997362759667368</v>
      </c>
      <c r="BC160" s="60">
        <f>AN160*$BZ$5</f>
        <v>69.960000000000008</v>
      </c>
      <c r="BD160" s="60">
        <f>AV160*$BZ$5</f>
        <v>82.419294892006917</v>
      </c>
      <c r="BE160" s="65">
        <v>75</v>
      </c>
      <c r="BF160" s="65">
        <v>66</v>
      </c>
      <c r="BG160" s="60">
        <f>BA160*$BZ$5</f>
        <v>79.961538461538467</v>
      </c>
      <c r="BH160" s="60">
        <f>AVERAGE(BB160,BD160,BE160,BF160)</f>
        <v>74.604164412918578</v>
      </c>
      <c r="BI160" s="110">
        <f>10*(BH160-$BM$8)/$BM$10</f>
        <v>3.083662563780734</v>
      </c>
      <c r="BJ160" s="80">
        <f>$BM$21+BI160*$BM$22</f>
        <v>63.876481537013305</v>
      </c>
      <c r="BL160" s="68"/>
      <c r="BM160" s="68"/>
      <c r="BN160" s="68"/>
    </row>
    <row r="161" spans="1:66" x14ac:dyDescent="0.25">
      <c r="A161" s="3" t="s">
        <v>186</v>
      </c>
      <c r="B161" s="4" t="s">
        <v>240</v>
      </c>
      <c r="C161" s="4" t="s">
        <v>251</v>
      </c>
      <c r="D161" s="4" t="s">
        <v>30</v>
      </c>
      <c r="E161" s="4" t="s">
        <v>64</v>
      </c>
      <c r="F161" s="5" t="s">
        <v>38</v>
      </c>
      <c r="G161" s="12">
        <v>18</v>
      </c>
      <c r="H161" s="13">
        <v>0.67</v>
      </c>
      <c r="I161" s="13">
        <v>0.5</v>
      </c>
      <c r="J161" s="13">
        <v>45</v>
      </c>
      <c r="K161" s="13">
        <v>49</v>
      </c>
      <c r="L161" s="13">
        <v>97</v>
      </c>
      <c r="M161" s="13">
        <v>2.9</v>
      </c>
      <c r="N161" s="13">
        <v>0.49</v>
      </c>
      <c r="O161" s="13">
        <v>0.16</v>
      </c>
      <c r="P161" s="13">
        <v>0.22</v>
      </c>
      <c r="Q161" s="13">
        <v>0</v>
      </c>
      <c r="R161" s="13">
        <v>6</v>
      </c>
      <c r="S161" s="13">
        <v>-15</v>
      </c>
      <c r="T161" s="13">
        <v>3</v>
      </c>
      <c r="U161" s="13">
        <v>8.4</v>
      </c>
      <c r="V161" s="13">
        <v>0.24</v>
      </c>
      <c r="W161" s="13">
        <v>478</v>
      </c>
      <c r="X161" s="13">
        <v>0.24</v>
      </c>
      <c r="Y161" s="13"/>
      <c r="Z161" s="13">
        <v>270</v>
      </c>
      <c r="AA161" s="13">
        <v>0.22</v>
      </c>
      <c r="AB161" s="13"/>
      <c r="AC161" s="13">
        <v>0.5</v>
      </c>
      <c r="AD161" s="14">
        <v>0.14000000000000001</v>
      </c>
      <c r="AE161" s="25">
        <f>Q161/$BQ$5</f>
        <v>0</v>
      </c>
      <c r="AF161" s="26">
        <f>(R161-$BQ$6)/$BQ$8</f>
        <v>0.52832674571805005</v>
      </c>
      <c r="AG161" s="25">
        <f>(S161-$BQ$9)/$BQ$11</f>
        <v>0.51410256410256405</v>
      </c>
      <c r="AH161" s="26">
        <v>0.49535603715170284</v>
      </c>
      <c r="AI161" s="26">
        <f>SUM(AE161:AH161)</f>
        <v>1.5377853469723171</v>
      </c>
      <c r="AJ161" s="26">
        <f>10*(AI161-$BQ$15)/$BQ$17</f>
        <v>3.9109106496397503</v>
      </c>
      <c r="AK161" s="27">
        <f>$BQ$31+AJ161*$BQ$32</f>
        <v>75.643642598558998</v>
      </c>
      <c r="AL161" s="37">
        <f>SUM(AC161:AD161)</f>
        <v>0.64</v>
      </c>
      <c r="AM161" s="38">
        <f>10*AL161/$BT$5</f>
        <v>2.8444444444444446</v>
      </c>
      <c r="AN161" s="39">
        <f>$BT$6+AM161*$BT$7</f>
        <v>64.222222222222229</v>
      </c>
      <c r="AO161" s="49">
        <f>O161/$BW$5</f>
        <v>0.48484848484848486</v>
      </c>
      <c r="AP161" s="50">
        <f>X161/$BW$6</f>
        <v>0.77419354838709675</v>
      </c>
      <c r="AQ161" s="50">
        <f>AA161/$BW$7</f>
        <v>0.7857142857142857</v>
      </c>
      <c r="AR161" s="50">
        <f>N161/$BW$8</f>
        <v>0.620253164556962</v>
      </c>
      <c r="AS161" s="50">
        <f>AL161</f>
        <v>0.64</v>
      </c>
      <c r="AT161" s="50">
        <f>SUM(AO161:AQ161)</f>
        <v>2.0447563189498674</v>
      </c>
      <c r="AU161" s="50">
        <f>10*(AT161-$BW$9)/$BW$11</f>
        <v>2.071582913180789</v>
      </c>
      <c r="AV161" s="51">
        <f>$BW$24+AU161*$BW$25</f>
        <v>72.250540196132761</v>
      </c>
      <c r="AW161" s="72">
        <v>18</v>
      </c>
      <c r="AX161" s="72">
        <v>28</v>
      </c>
      <c r="AY161" s="74">
        <f>AX161/AW161</f>
        <v>1.5555555555555556</v>
      </c>
      <c r="AZ161" s="74">
        <f>10*(AY161-$BT$14)/$BT$16</f>
        <v>2.0270270270270268</v>
      </c>
      <c r="BA161" s="72">
        <f>$BT$29+AZ161*$BT$30</f>
        <v>68.108108108108112</v>
      </c>
      <c r="BB161" s="64">
        <f>AK161*$BZ$6</f>
        <v>73.374333320602233</v>
      </c>
      <c r="BC161" s="60">
        <f>AN161*$BZ$6</f>
        <v>62.295555555555559</v>
      </c>
      <c r="BD161" s="60">
        <f>AV161*$BZ$6</f>
        <v>70.083023990248776</v>
      </c>
      <c r="BE161" s="65">
        <v>85</v>
      </c>
      <c r="BF161" s="65">
        <v>93</v>
      </c>
      <c r="BG161" s="60">
        <f>BA161*$BZ$6</f>
        <v>66.064864864864873</v>
      </c>
      <c r="BH161" s="60">
        <f>AVERAGE(BB161,BD161,BE161,BF161)</f>
        <v>80.364339327712756</v>
      </c>
      <c r="BI161" s="110">
        <f>10*(BH161-$BM$5)/$BM$7</f>
        <v>6.7063307157203242</v>
      </c>
      <c r="BJ161" s="80">
        <f>$BM$21+BI161*$BM$22</f>
        <v>80.178488220741457</v>
      </c>
      <c r="BL161" s="68"/>
      <c r="BM161" s="68"/>
      <c r="BN161" s="68"/>
    </row>
    <row r="162" spans="1:66" x14ac:dyDescent="0.25">
      <c r="A162" s="3" t="s">
        <v>125</v>
      </c>
      <c r="B162" s="4" t="s">
        <v>247</v>
      </c>
      <c r="C162" s="4" t="s">
        <v>235</v>
      </c>
      <c r="D162" s="4" t="s">
        <v>30</v>
      </c>
      <c r="E162" s="4" t="s">
        <v>126</v>
      </c>
      <c r="F162" s="5" t="s">
        <v>35</v>
      </c>
      <c r="G162" s="12">
        <v>27</v>
      </c>
      <c r="H162" s="13">
        <v>0.48</v>
      </c>
      <c r="I162" s="13">
        <v>0.37</v>
      </c>
      <c r="J162" s="13">
        <v>70</v>
      </c>
      <c r="K162" s="13">
        <v>60</v>
      </c>
      <c r="L162" s="13">
        <v>186</v>
      </c>
      <c r="M162" s="13">
        <v>4.3</v>
      </c>
      <c r="N162" s="13">
        <v>0.74</v>
      </c>
      <c r="O162" s="13">
        <v>0.2</v>
      </c>
      <c r="P162" s="13">
        <v>0.18</v>
      </c>
      <c r="Q162" s="13">
        <v>0.3</v>
      </c>
      <c r="R162" s="13">
        <v>12</v>
      </c>
      <c r="S162" s="13">
        <v>11</v>
      </c>
      <c r="T162" s="13">
        <v>2.7</v>
      </c>
      <c r="U162" s="13">
        <v>5.9</v>
      </c>
      <c r="V162" s="13">
        <v>0.16</v>
      </c>
      <c r="W162" s="13">
        <v>351</v>
      </c>
      <c r="X162" s="13">
        <v>0.19</v>
      </c>
      <c r="Y162" s="13"/>
      <c r="Z162" s="13">
        <v>205</v>
      </c>
      <c r="AA162" s="13">
        <v>0.19</v>
      </c>
      <c r="AB162" s="13"/>
      <c r="AC162" s="13">
        <v>0.5</v>
      </c>
      <c r="AD162" s="14">
        <v>0.31</v>
      </c>
      <c r="AE162" s="25">
        <f>Q162/$BQ$5</f>
        <v>0.44776119402985071</v>
      </c>
      <c r="AF162" s="26">
        <f>(R162-$BQ$6)/$BQ$8</f>
        <v>0.53623188405797106</v>
      </c>
      <c r="AG162" s="25">
        <f>(S162-$BQ$9)/$BQ$11</f>
        <v>0.54743589743589749</v>
      </c>
      <c r="AH162" s="26">
        <v>0.48606811145510836</v>
      </c>
      <c r="AI162" s="26">
        <f>SUM(AE162:AH162)</f>
        <v>2.0174970869788273</v>
      </c>
      <c r="AJ162" s="26">
        <f>10*(AI162-$BQ$18)/$BQ$20</f>
        <v>4.9707970256936687</v>
      </c>
      <c r="AK162" s="27">
        <f>$BQ$31+AJ162*$BQ$32</f>
        <v>79.883188102774682</v>
      </c>
      <c r="AL162" s="37">
        <f>SUM(AC162:AD162)</f>
        <v>0.81</v>
      </c>
      <c r="AM162" s="38">
        <f>10*AL162/$BT$5</f>
        <v>3.6000000000000005</v>
      </c>
      <c r="AN162" s="39">
        <f>$BT$6+AM162*$BT$7</f>
        <v>68</v>
      </c>
      <c r="AO162" s="49">
        <f>O162/$BW$5</f>
        <v>0.60606060606060608</v>
      </c>
      <c r="AP162" s="50">
        <f>X162/$BW$6</f>
        <v>0.61290322580645162</v>
      </c>
      <c r="AQ162" s="50">
        <f>AA162/$BW$7</f>
        <v>0.67857142857142849</v>
      </c>
      <c r="AR162" s="50">
        <f>N162/$BW$8</f>
        <v>0.93670886075949367</v>
      </c>
      <c r="AS162" s="50">
        <f>AL162</f>
        <v>0.81</v>
      </c>
      <c r="AT162" s="50">
        <f>SUM(AO162:AQ162)</f>
        <v>1.8975352604384863</v>
      </c>
      <c r="AU162" s="50">
        <f>10*(AT162-$BW$12)/$BW$14</f>
        <v>4.6799621630143466</v>
      </c>
      <c r="AV162" s="51">
        <f>$BW$24+AU162*$BW$25</f>
        <v>81.379867570550218</v>
      </c>
      <c r="AW162" s="72">
        <v>27</v>
      </c>
      <c r="AX162" s="72">
        <v>36</v>
      </c>
      <c r="AY162" s="74">
        <f>AX162/AW162</f>
        <v>1.3333333333333333</v>
      </c>
      <c r="AZ162" s="74">
        <f>10*(AY162-$BT$17)/$BT$19</f>
        <v>4.8717948717948714</v>
      </c>
      <c r="BA162" s="72">
        <f>$BT$29+AZ162*$BT$30</f>
        <v>79.487179487179489</v>
      </c>
      <c r="BB162" s="64">
        <f>AK162*$BZ$7</f>
        <v>71.894869292497219</v>
      </c>
      <c r="BC162" s="60">
        <f>AN162*$BZ$7</f>
        <v>61.2</v>
      </c>
      <c r="BD162" s="60">
        <f>AV162*$BZ$7</f>
        <v>73.2418808134952</v>
      </c>
      <c r="BE162" s="65">
        <v>85</v>
      </c>
      <c r="BF162" s="65">
        <v>88</v>
      </c>
      <c r="BG162" s="60">
        <f>BA162*$BZ$7</f>
        <v>71.538461538461547</v>
      </c>
      <c r="BH162" s="60">
        <f>AVERAGE(BB162,BD162,BE162,BF162)</f>
        <v>79.534187526498101</v>
      </c>
      <c r="BI162" s="110">
        <f>10*(BH162-$BM$8)/$BM$10</f>
        <v>5.7217096281626789</v>
      </c>
      <c r="BJ162" s="80">
        <f>$BM$21+BI162*$BM$22</f>
        <v>75.747693326732048</v>
      </c>
      <c r="BL162" s="68"/>
      <c r="BM162" s="68"/>
      <c r="BN162" s="68"/>
    </row>
    <row r="163" spans="1:66" x14ac:dyDescent="0.25">
      <c r="A163" s="3" t="s">
        <v>160</v>
      </c>
      <c r="B163" s="4" t="s">
        <v>238</v>
      </c>
      <c r="C163" s="4" t="s">
        <v>265</v>
      </c>
      <c r="D163" s="4" t="s">
        <v>30</v>
      </c>
      <c r="E163" s="4" t="s">
        <v>55</v>
      </c>
      <c r="F163" s="5" t="s">
        <v>35</v>
      </c>
      <c r="G163" s="12">
        <v>11</v>
      </c>
      <c r="H163" s="13">
        <v>0.18</v>
      </c>
      <c r="I163" s="13">
        <v>0.09</v>
      </c>
      <c r="J163" s="13">
        <v>37</v>
      </c>
      <c r="K163" s="13">
        <v>47</v>
      </c>
      <c r="L163" s="13">
        <v>61</v>
      </c>
      <c r="M163" s="13">
        <v>2.1</v>
      </c>
      <c r="N163" s="13">
        <v>0.79</v>
      </c>
      <c r="O163" s="13">
        <v>0.3</v>
      </c>
      <c r="P163" s="13">
        <v>0.25</v>
      </c>
      <c r="Q163" s="13">
        <v>0.18</v>
      </c>
      <c r="R163" s="13">
        <v>-93</v>
      </c>
      <c r="S163" s="13">
        <v>24</v>
      </c>
      <c r="T163" s="13">
        <v>5.2</v>
      </c>
      <c r="U163" s="13">
        <v>5.3</v>
      </c>
      <c r="V163" s="13">
        <v>0.14000000000000001</v>
      </c>
      <c r="W163" s="13">
        <v>432</v>
      </c>
      <c r="X163" s="13">
        <v>0.22</v>
      </c>
      <c r="Y163" s="13"/>
      <c r="Z163" s="13">
        <v>198</v>
      </c>
      <c r="AA163" s="13">
        <v>0.19</v>
      </c>
      <c r="AB163" s="13"/>
      <c r="AC163" s="13">
        <v>0.37</v>
      </c>
      <c r="AD163" s="14">
        <v>0.23</v>
      </c>
      <c r="AE163" s="25">
        <f>Q163/$BQ$5</f>
        <v>0.26865671641791045</v>
      </c>
      <c r="AF163" s="26">
        <f>(R163-$BQ$6)/$BQ$8</f>
        <v>0.39789196310935443</v>
      </c>
      <c r="AG163" s="25">
        <f>(S163-$BQ$9)/$BQ$11</f>
        <v>0.5641025641025641</v>
      </c>
      <c r="AH163" s="26">
        <v>0.56346749226006199</v>
      </c>
      <c r="AI163" s="26">
        <f>SUM(AE163:AH163)</f>
        <v>1.7941187358898909</v>
      </c>
      <c r="AJ163" s="26">
        <f>10*(AI163-$BQ$18)/$BQ$20</f>
        <v>3.9839169260923217</v>
      </c>
      <c r="AK163" s="27">
        <f>$BQ$31+AJ163*$BQ$32</f>
        <v>75.93566770436928</v>
      </c>
      <c r="AL163" s="37">
        <f>SUM(AC163:AD163)</f>
        <v>0.6</v>
      </c>
      <c r="AM163" s="38">
        <f>10*AL163/$BT$5</f>
        <v>2.6666666666666665</v>
      </c>
      <c r="AN163" s="39">
        <f>$BT$6+AM163*$BT$7</f>
        <v>63.333333333333329</v>
      </c>
      <c r="AO163" s="49">
        <f>O163/$BW$5</f>
        <v>0.90909090909090906</v>
      </c>
      <c r="AP163" s="50">
        <f>X163/$BW$6</f>
        <v>0.70967741935483875</v>
      </c>
      <c r="AQ163" s="50">
        <f>AA163/$BW$7</f>
        <v>0.67857142857142849</v>
      </c>
      <c r="AR163" s="50">
        <f>N163/$BW$8</f>
        <v>1</v>
      </c>
      <c r="AS163" s="50">
        <f>AL163</f>
        <v>0.6</v>
      </c>
      <c r="AT163" s="50">
        <f>SUM(AO163:AQ163)</f>
        <v>2.2973397570171761</v>
      </c>
      <c r="AU163" s="50">
        <f>10*(AT163-$BW$12)/$BW$14</f>
        <v>9.1935992432602838</v>
      </c>
      <c r="AV163" s="51">
        <f>$BW$24+AU163*$BW$25</f>
        <v>97.177597351410995</v>
      </c>
      <c r="AW163" s="72">
        <v>11</v>
      </c>
      <c r="AX163" s="72">
        <v>14</v>
      </c>
      <c r="AY163" s="74">
        <f>AX163/AW163</f>
        <v>1.2727272727272727</v>
      </c>
      <c r="AZ163" s="74">
        <f>10*(AY163-$BT$17)/$BT$19</f>
        <v>4.4055944055944058</v>
      </c>
      <c r="BA163" s="72">
        <f>$BT$29+AZ163*$BT$30</f>
        <v>77.622377622377627</v>
      </c>
      <c r="BB163" s="63">
        <f>AK163*$BZ$5</f>
        <v>75.176311027325582</v>
      </c>
      <c r="BC163" s="60">
        <f>AN163*$BZ$5</f>
        <v>62.699999999999996</v>
      </c>
      <c r="BD163" s="60">
        <f>AV163*$BZ$5</f>
        <v>96.205821377896882</v>
      </c>
      <c r="BE163" s="65">
        <v>75</v>
      </c>
      <c r="BF163" s="65">
        <v>58</v>
      </c>
      <c r="BG163" s="60">
        <f>BA163*$BZ$5</f>
        <v>76.846153846153854</v>
      </c>
      <c r="BH163" s="60">
        <f>AVERAGE(BB163,BD163,BE163,BF163)</f>
        <v>76.09553310130562</v>
      </c>
      <c r="BI163" s="110">
        <f>10*(BH163-$BM$8)/$BM$10</f>
        <v>3.8816914370072579</v>
      </c>
      <c r="BJ163" s="80">
        <f>$BM$21+BI163*$BM$22</f>
        <v>67.467611466532659</v>
      </c>
      <c r="BL163" s="68"/>
      <c r="BM163" s="68"/>
      <c r="BN163" s="68"/>
    </row>
    <row r="164" spans="1:66" x14ac:dyDescent="0.25">
      <c r="A164" s="3" t="s">
        <v>219</v>
      </c>
      <c r="B164" s="4" t="s">
        <v>40</v>
      </c>
      <c r="C164" s="4" t="s">
        <v>235</v>
      </c>
      <c r="D164" s="4" t="s">
        <v>41</v>
      </c>
      <c r="E164" s="4" t="s">
        <v>67</v>
      </c>
      <c r="F164" s="5" t="s">
        <v>56</v>
      </c>
      <c r="G164" s="12">
        <v>24</v>
      </c>
      <c r="H164" s="13">
        <v>0.42</v>
      </c>
      <c r="I164" s="13">
        <v>0.5</v>
      </c>
      <c r="J164" s="13">
        <v>87</v>
      </c>
      <c r="K164" s="13">
        <v>65</v>
      </c>
      <c r="L164" s="13">
        <v>86</v>
      </c>
      <c r="M164" s="13">
        <v>2.7</v>
      </c>
      <c r="N164" s="13">
        <v>0.56000000000000005</v>
      </c>
      <c r="O164" s="13">
        <v>0.28000000000000003</v>
      </c>
      <c r="P164" s="13">
        <v>0.21</v>
      </c>
      <c r="Q164" s="13">
        <v>0.13</v>
      </c>
      <c r="R164" s="13">
        <v>-196</v>
      </c>
      <c r="S164" s="13">
        <v>-140</v>
      </c>
      <c r="T164" s="13">
        <v>-6.3</v>
      </c>
      <c r="U164" s="13">
        <v>8.1</v>
      </c>
      <c r="V164" s="13">
        <v>0.24</v>
      </c>
      <c r="W164" s="13">
        <v>393</v>
      </c>
      <c r="X164" s="13">
        <v>0.22</v>
      </c>
      <c r="Y164" s="13"/>
      <c r="Z164" s="13">
        <v>254</v>
      </c>
      <c r="AA164" s="13">
        <v>0.23</v>
      </c>
      <c r="AB164" s="13"/>
      <c r="AC164" s="13">
        <v>0.43</v>
      </c>
      <c r="AD164" s="14">
        <v>0.2</v>
      </c>
      <c r="AE164" s="25">
        <f>Q164/$BQ$5</f>
        <v>0.19402985074626866</v>
      </c>
      <c r="AF164" s="26">
        <f>(R164-$BQ$6)/$BQ$8</f>
        <v>0.2621870882740448</v>
      </c>
      <c r="AG164" s="25">
        <f>(S164-$BQ$9)/$BQ$11</f>
        <v>0.35384615384615387</v>
      </c>
      <c r="AH164" s="26">
        <v>0.20743034055727558</v>
      </c>
      <c r="AI164" s="26">
        <f>SUM(AE164:AH164)</f>
        <v>1.0174934334237429</v>
      </c>
      <c r="AJ164" s="26">
        <f>10*(AI164-$BQ$21)/$BQ$23</f>
        <v>1.8899346281473313</v>
      </c>
      <c r="AK164" s="27">
        <f>$BQ$31+AJ164*$BQ$32</f>
        <v>67.55973851258932</v>
      </c>
      <c r="AL164" s="37">
        <f>SUM(AC164:AD164)</f>
        <v>0.63</v>
      </c>
      <c r="AM164" s="38">
        <f>10*AL164/$BT$5</f>
        <v>2.8</v>
      </c>
      <c r="AN164" s="39">
        <f>$BT$6+AM164*$BT$7</f>
        <v>64</v>
      </c>
      <c r="AO164" s="49">
        <f>O164/$BW$5</f>
        <v>0.84848484848484851</v>
      </c>
      <c r="AP164" s="50">
        <f>X164/$BW$6</f>
        <v>0.70967741935483875</v>
      </c>
      <c r="AQ164" s="50">
        <f>AA164/$BW$7</f>
        <v>0.8214285714285714</v>
      </c>
      <c r="AR164" s="50">
        <f>N164/$BW$8</f>
        <v>0.70886075949367089</v>
      </c>
      <c r="AS164" s="50">
        <f>AL164</f>
        <v>0.63</v>
      </c>
      <c r="AT164" s="50">
        <f>SUM(AO164:AQ164)</f>
        <v>2.3795908392682588</v>
      </c>
      <c r="AU164" s="50">
        <f>10*(AT164-$BW$15)/$BW$17</f>
        <v>5.2057575198376105</v>
      </c>
      <c r="AV164" s="51">
        <f>$BW$24+AU164*$BW$25</f>
        <v>83.220151319431636</v>
      </c>
      <c r="AW164" s="72">
        <v>24</v>
      </c>
      <c r="AX164" s="72">
        <v>48</v>
      </c>
      <c r="AY164" s="74">
        <f>AX164/AW164</f>
        <v>2</v>
      </c>
      <c r="AZ164" s="74">
        <f>10*(AY164-$BT$20)/$BT$22</f>
        <v>5.0724637681159415</v>
      </c>
      <c r="BA164" s="72">
        <f>$BT$29+AZ164*$BT$30</f>
        <v>80.289855072463766</v>
      </c>
      <c r="BB164" s="64">
        <f>AK164*$BZ$7</f>
        <v>60.803764661330391</v>
      </c>
      <c r="BC164" s="60">
        <f>AN164*$BZ$7</f>
        <v>57.6</v>
      </c>
      <c r="BD164" s="60">
        <f>AV164*$BZ$7</f>
        <v>74.898136187488475</v>
      </c>
      <c r="BE164" s="65">
        <v>87</v>
      </c>
      <c r="BF164" s="65">
        <v>56</v>
      </c>
      <c r="BG164" s="60">
        <f>BA164*$BZ$7</f>
        <v>72.260869565217391</v>
      </c>
      <c r="BH164" s="60">
        <f>AVERAGE(BB164,BD164,BE164,BF164)</f>
        <v>69.675475212204717</v>
      </c>
      <c r="BI164" s="110">
        <f>10*(BH164-$BM$11)/$BM$13</f>
        <v>0.65445117941298825</v>
      </c>
      <c r="BJ164" s="80">
        <f>$BM$21+BI164*$BM$22</f>
        <v>52.945030307358451</v>
      </c>
      <c r="BL164" s="68"/>
      <c r="BM164" s="68"/>
      <c r="BN164" s="68"/>
    </row>
    <row r="165" spans="1:66" x14ac:dyDescent="0.25">
      <c r="A165" s="3" t="s">
        <v>224</v>
      </c>
      <c r="B165" s="4" t="s">
        <v>253</v>
      </c>
      <c r="C165" s="4" t="s">
        <v>251</v>
      </c>
      <c r="D165" s="4" t="s">
        <v>30</v>
      </c>
      <c r="E165" s="4" t="s">
        <v>189</v>
      </c>
      <c r="F165" s="5" t="s">
        <v>35</v>
      </c>
      <c r="G165" s="12">
        <v>18</v>
      </c>
      <c r="H165" s="13">
        <v>0.39</v>
      </c>
      <c r="I165" s="13">
        <v>0.56000000000000005</v>
      </c>
      <c r="J165" s="13">
        <v>40</v>
      </c>
      <c r="K165" s="13">
        <v>63</v>
      </c>
      <c r="L165" s="13">
        <v>127</v>
      </c>
      <c r="M165" s="13">
        <v>2.7</v>
      </c>
      <c r="N165" s="13">
        <v>0.78</v>
      </c>
      <c r="O165" s="13">
        <v>0.19</v>
      </c>
      <c r="P165" s="13">
        <v>0.23</v>
      </c>
      <c r="Q165" s="13">
        <v>0.28000000000000003</v>
      </c>
      <c r="R165" s="13">
        <v>-295</v>
      </c>
      <c r="S165" s="13">
        <v>-265</v>
      </c>
      <c r="T165" s="13">
        <v>-4.9000000000000004</v>
      </c>
      <c r="U165" s="13">
        <v>5.3</v>
      </c>
      <c r="V165" s="13">
        <v>0.16</v>
      </c>
      <c r="W165" s="13">
        <v>334</v>
      </c>
      <c r="X165" s="13">
        <v>0.18</v>
      </c>
      <c r="Y165" s="13"/>
      <c r="Z165" s="13">
        <v>190</v>
      </c>
      <c r="AA165" s="13">
        <v>0.18</v>
      </c>
      <c r="AB165" s="13"/>
      <c r="AC165" s="13">
        <v>0.52</v>
      </c>
      <c r="AD165" s="14">
        <v>0.28000000000000003</v>
      </c>
      <c r="AE165" s="25">
        <f>Q165/$BQ$5</f>
        <v>0.41791044776119407</v>
      </c>
      <c r="AF165" s="26">
        <f>(R165-$BQ$6)/$BQ$8</f>
        <v>0.13175230566534915</v>
      </c>
      <c r="AG165" s="25">
        <f>(S165-$BQ$9)/$BQ$11</f>
        <v>0.1935897435897436</v>
      </c>
      <c r="AH165" s="26">
        <v>0.25077399380804954</v>
      </c>
      <c r="AI165" s="26">
        <f>SUM(AE165:AH165)</f>
        <v>0.99402649082433636</v>
      </c>
      <c r="AJ165" s="26">
        <f>10*(AI165-$BQ$18)/$BQ$20</f>
        <v>0.44912892783107833</v>
      </c>
      <c r="AK165" s="27">
        <f>$BQ$31+AJ165*$BQ$32</f>
        <v>61.796515711324311</v>
      </c>
      <c r="AL165" s="37">
        <f>SUM(AC165:AD165)</f>
        <v>0.8</v>
      </c>
      <c r="AM165" s="38">
        <f>10*AL165/$BT$5</f>
        <v>3.5555555555555554</v>
      </c>
      <c r="AN165" s="39">
        <f>$BT$6+AM165*$BT$7</f>
        <v>67.777777777777771</v>
      </c>
      <c r="AO165" s="49">
        <f>O165/$BW$5</f>
        <v>0.57575757575757569</v>
      </c>
      <c r="AP165" s="50">
        <f>X165/$BW$6</f>
        <v>0.58064516129032251</v>
      </c>
      <c r="AQ165" s="50">
        <f>AA165/$BW$7</f>
        <v>0.64285714285714279</v>
      </c>
      <c r="AR165" s="50">
        <f>N165/$BW$8</f>
        <v>0.98734177215189878</v>
      </c>
      <c r="AS165" s="50">
        <f>AL165</f>
        <v>0.8</v>
      </c>
      <c r="AT165" s="50">
        <f>SUM(AO165:AQ165)</f>
        <v>1.799259879905041</v>
      </c>
      <c r="AU165" s="50">
        <f>10*(AT165-$BW$12)/$BW$14</f>
        <v>3.5704713857795962</v>
      </c>
      <c r="AV165" s="51">
        <f>$BW$24+AU165*$BW$25</f>
        <v>77.496649850228579</v>
      </c>
      <c r="AW165" s="72">
        <v>18</v>
      </c>
      <c r="AX165" s="72">
        <v>17</v>
      </c>
      <c r="AY165" s="74">
        <f>AX165/AW165</f>
        <v>0.94444444444444442</v>
      </c>
      <c r="AZ165" s="74">
        <f>10*(AY165-$BT$17)/$BT$19</f>
        <v>1.8803418803418803</v>
      </c>
      <c r="BA165" s="72">
        <f>$BT$29+AZ165*$BT$30</f>
        <v>67.521367521367523</v>
      </c>
      <c r="BB165" s="64">
        <f>AK165*$BZ$6</f>
        <v>59.942620239984578</v>
      </c>
      <c r="BC165" s="60">
        <f>AN165*$BZ$6</f>
        <v>65.74444444444444</v>
      </c>
      <c r="BD165" s="60">
        <f>AV165*$BZ$6</f>
        <v>75.171750354721723</v>
      </c>
      <c r="BE165" s="65">
        <v>78</v>
      </c>
      <c r="BF165" s="65">
        <v>81</v>
      </c>
      <c r="BG165" s="60">
        <f>BA165*$BZ$6</f>
        <v>65.495726495726501</v>
      </c>
      <c r="BH165" s="60">
        <f>AVERAGE(BB165,BD165,BE165,BF165)</f>
        <v>73.528592648676579</v>
      </c>
      <c r="BI165" s="110">
        <f>10*(BH165-$BM$8)/$BM$10</f>
        <v>2.508125924332695</v>
      </c>
      <c r="BJ165" s="80">
        <f>$BM$21+BI165*$BM$22</f>
        <v>61.286566659497126</v>
      </c>
      <c r="BL165" s="68"/>
      <c r="BM165" s="68"/>
      <c r="BN165" s="68"/>
    </row>
    <row r="166" spans="1:66" x14ac:dyDescent="0.25">
      <c r="A166" s="3" t="s">
        <v>65</v>
      </c>
      <c r="B166" s="4" t="s">
        <v>240</v>
      </c>
      <c r="C166" s="4" t="s">
        <v>235</v>
      </c>
      <c r="D166" s="4" t="s">
        <v>30</v>
      </c>
      <c r="E166" s="4" t="s">
        <v>42</v>
      </c>
      <c r="F166" s="5" t="s">
        <v>32</v>
      </c>
      <c r="G166" s="12">
        <v>18</v>
      </c>
      <c r="H166" s="13">
        <v>0.61</v>
      </c>
      <c r="I166" s="13">
        <v>0.72</v>
      </c>
      <c r="J166" s="13">
        <v>71</v>
      </c>
      <c r="K166" s="13">
        <v>24</v>
      </c>
      <c r="L166" s="13">
        <v>117</v>
      </c>
      <c r="M166" s="13">
        <v>7.8</v>
      </c>
      <c r="N166" s="13">
        <v>0.65</v>
      </c>
      <c r="O166" s="13">
        <v>0.25</v>
      </c>
      <c r="P166" s="13">
        <v>0.13</v>
      </c>
      <c r="Q166" s="13">
        <v>0.39</v>
      </c>
      <c r="R166" s="13">
        <v>141</v>
      </c>
      <c r="S166" s="13">
        <v>9</v>
      </c>
      <c r="T166" s="13">
        <v>4.5999999999999996</v>
      </c>
      <c r="U166" s="13">
        <v>9.6999999999999993</v>
      </c>
      <c r="V166" s="13">
        <v>0.3</v>
      </c>
      <c r="W166" s="13">
        <v>532</v>
      </c>
      <c r="X166" s="13">
        <v>0.26</v>
      </c>
      <c r="Y166" s="13"/>
      <c r="Z166" s="13">
        <v>303</v>
      </c>
      <c r="AA166" s="13">
        <v>0.25</v>
      </c>
      <c r="AB166" s="13"/>
      <c r="AC166" s="13">
        <v>0.44</v>
      </c>
      <c r="AD166" s="14">
        <v>0.43</v>
      </c>
      <c r="AE166" s="25">
        <f>Q166/$BQ$5</f>
        <v>0.58208955223880599</v>
      </c>
      <c r="AF166" s="26">
        <f>(R166-$BQ$6)/$BQ$8</f>
        <v>0.70619235836627137</v>
      </c>
      <c r="AG166" s="25">
        <f>(S166-$BQ$9)/$BQ$11</f>
        <v>0.54487179487179482</v>
      </c>
      <c r="AH166" s="26">
        <v>0.54489164086687314</v>
      </c>
      <c r="AI166" s="26">
        <f>SUM(AE166:AH166)</f>
        <v>2.3780453463437454</v>
      </c>
      <c r="AJ166" s="26">
        <f>10*(AI166-$BQ$24)/$BQ$26</f>
        <v>6.6207296901813129</v>
      </c>
      <c r="AK166" s="27">
        <f>$BQ$31+AJ166*$BQ$32</f>
        <v>86.482918760725255</v>
      </c>
      <c r="AL166" s="37">
        <f>SUM(AC166:AD166)</f>
        <v>0.87</v>
      </c>
      <c r="AM166" s="38">
        <f>10*AL166/$BT$5</f>
        <v>3.8666666666666663</v>
      </c>
      <c r="AN166" s="39">
        <f>$BT$6+AM166*$BT$7</f>
        <v>69.333333333333329</v>
      </c>
      <c r="AO166" s="49">
        <f>O166/$BW$5</f>
        <v>0.75757575757575757</v>
      </c>
      <c r="AP166" s="50">
        <f>X166/$BW$6</f>
        <v>0.83870967741935487</v>
      </c>
      <c r="AQ166" s="50">
        <f>AA166/$BW$7</f>
        <v>0.89285714285714279</v>
      </c>
      <c r="AR166" s="50">
        <f>N166/$BW$8</f>
        <v>0.82278481012658222</v>
      </c>
      <c r="AS166" s="50">
        <f>AL166</f>
        <v>0.87</v>
      </c>
      <c r="AT166" s="50">
        <f>SUM(AO166:AQ166)</f>
        <v>2.4891425778522551</v>
      </c>
      <c r="AU166" s="50">
        <f>10*(AT166-$BW$18)/$BW$20</f>
        <v>3.6197101449275322</v>
      </c>
      <c r="AV166" s="51">
        <f>$BW$24+AU166*$BW$25</f>
        <v>77.668985507246362</v>
      </c>
      <c r="AW166" s="72">
        <v>18</v>
      </c>
      <c r="AX166" s="72">
        <v>15</v>
      </c>
      <c r="AY166" s="74">
        <f>AX166/AW166</f>
        <v>0.83333333333333337</v>
      </c>
      <c r="AZ166" s="74">
        <f>10*(AY166-$BT$23)/$BT$25</f>
        <v>2.9548989113530322</v>
      </c>
      <c r="BA166" s="72">
        <f>$BT$29+AZ166*$BT$30</f>
        <v>71.819595645412136</v>
      </c>
      <c r="BB166" s="64">
        <f>AK166*$BZ$7</f>
        <v>77.834626884652735</v>
      </c>
      <c r="BC166" s="60">
        <f>AN166*$BZ$7</f>
        <v>62.4</v>
      </c>
      <c r="BD166" s="60">
        <f>AV166*$BZ$7</f>
        <v>69.902086956521728</v>
      </c>
      <c r="BE166" s="65">
        <v>77</v>
      </c>
      <c r="BF166" s="65">
        <v>92</v>
      </c>
      <c r="BG166" s="60">
        <f>BA166*$BZ$7</f>
        <v>64.637636080870919</v>
      </c>
      <c r="BH166" s="60">
        <f>AVERAGE(BB166,BD166,BE166,BF166)</f>
        <v>79.184178460293623</v>
      </c>
      <c r="BI166" s="110">
        <f>10*(BH166-$BM$14)/$BM$16</f>
        <v>6.2286245957499631</v>
      </c>
      <c r="BJ166" s="80">
        <f>$BM$21+BI166*$BM$22</f>
        <v>78.028810680874841</v>
      </c>
      <c r="BL166" s="68"/>
      <c r="BM166" s="68"/>
      <c r="BN166" s="68"/>
    </row>
    <row r="167" spans="1:66" x14ac:dyDescent="0.25">
      <c r="A167" s="6" t="s">
        <v>201</v>
      </c>
      <c r="B167" s="7" t="s">
        <v>238</v>
      </c>
      <c r="C167" s="7" t="s">
        <v>265</v>
      </c>
      <c r="D167" s="7" t="s">
        <v>30</v>
      </c>
      <c r="E167" s="7" t="s">
        <v>62</v>
      </c>
      <c r="F167" s="8" t="s">
        <v>47</v>
      </c>
      <c r="G167" s="15">
        <v>18</v>
      </c>
      <c r="H167" s="16">
        <v>0.39</v>
      </c>
      <c r="I167" s="16">
        <v>0.61</v>
      </c>
      <c r="J167" s="16">
        <v>4</v>
      </c>
      <c r="K167" s="16">
        <v>52</v>
      </c>
      <c r="L167" s="16">
        <v>115</v>
      </c>
      <c r="M167" s="16">
        <v>2.2999999999999998</v>
      </c>
      <c r="N167" s="16">
        <v>0.6</v>
      </c>
      <c r="O167" s="16">
        <v>0.02</v>
      </c>
      <c r="P167" s="16">
        <v>0.24</v>
      </c>
      <c r="Q167" s="16">
        <v>0.28000000000000003</v>
      </c>
      <c r="R167" s="16">
        <v>-174</v>
      </c>
      <c r="S167" s="16">
        <v>-109</v>
      </c>
      <c r="T167" s="16">
        <v>-3.9</v>
      </c>
      <c r="U167" s="16">
        <v>1.1000000000000001</v>
      </c>
      <c r="V167" s="16">
        <v>0.03</v>
      </c>
      <c r="W167" s="16">
        <v>123</v>
      </c>
      <c r="X167" s="16">
        <v>7.0000000000000007E-2</v>
      </c>
      <c r="Y167" s="16">
        <v>0.05</v>
      </c>
      <c r="Z167" s="16">
        <v>84</v>
      </c>
      <c r="AA167" s="16">
        <v>0.08</v>
      </c>
      <c r="AB167" s="16">
        <v>0</v>
      </c>
      <c r="AC167" s="16">
        <v>1.59</v>
      </c>
      <c r="AD167" s="17">
        <v>0.39</v>
      </c>
      <c r="AE167" s="25">
        <f>Q167/$BQ$5</f>
        <v>0.41791044776119407</v>
      </c>
      <c r="AF167" s="26">
        <f>(R167-$BQ$6)/$BQ$8</f>
        <v>0.29117259552042163</v>
      </c>
      <c r="AG167" s="28">
        <f>(S167-$BQ$9)/$BQ$11</f>
        <v>0.39358974358974358</v>
      </c>
      <c r="AH167" s="29">
        <v>0.28173374613003099</v>
      </c>
      <c r="AI167" s="29">
        <f>SUM(AE167:AH167)</f>
        <v>1.3844065330013904</v>
      </c>
      <c r="AJ167" s="29">
        <f>10*(AI167-$BQ$27)/$BQ$29</f>
        <v>2.3799606415776777</v>
      </c>
      <c r="AK167" s="30">
        <f>$BQ$31+AJ167*$BQ$32</f>
        <v>69.519842566310714</v>
      </c>
      <c r="AL167" s="40">
        <f>SUM(AC167:AD167)</f>
        <v>1.98</v>
      </c>
      <c r="AM167" s="41">
        <f>10*AL167/$BT$5</f>
        <v>8.8000000000000007</v>
      </c>
      <c r="AN167" s="42">
        <f>$BT$6+AM167*$BT$7</f>
        <v>94</v>
      </c>
      <c r="AO167" s="52">
        <f>O167/$BW$5</f>
        <v>6.0606060606060608E-2</v>
      </c>
      <c r="AP167" s="53">
        <f>X167/$BW$6</f>
        <v>0.22580645161290325</v>
      </c>
      <c r="AQ167" s="53">
        <f>AA167/$BW$7</f>
        <v>0.2857142857142857</v>
      </c>
      <c r="AR167" s="53">
        <f>N167/$BW$8</f>
        <v>0.75949367088607589</v>
      </c>
      <c r="AS167" s="53">
        <f>AL167</f>
        <v>1.98</v>
      </c>
      <c r="AT167" s="53">
        <f>SUM(AR167:AS167)</f>
        <v>2.739493670886076</v>
      </c>
      <c r="AU167" s="53">
        <f>10*(AT167-$BW$21)/$BW$23</f>
        <v>5.1461813842482096</v>
      </c>
      <c r="AV167" s="54">
        <f>$BW$24+AU167*$BW$25</f>
        <v>83.011634844868738</v>
      </c>
      <c r="AW167" s="73">
        <v>18</v>
      </c>
      <c r="AX167" s="73">
        <v>17</v>
      </c>
      <c r="AY167" s="75">
        <f>AX167/AW167</f>
        <v>0.94444444444444442</v>
      </c>
      <c r="AZ167" s="79">
        <f>10*(AY167-$BT$26)/$BT$28</f>
        <v>5.0738552437223055</v>
      </c>
      <c r="BA167" s="108">
        <f>$BT$29+AZ167*$BT$30</f>
        <v>80.295420974889225</v>
      </c>
      <c r="BB167" s="70">
        <f>AK167*$BZ$5</f>
        <v>68.824644140647607</v>
      </c>
      <c r="BC167" s="61">
        <f>AN167*$BZ$5</f>
        <v>93.06</v>
      </c>
      <c r="BD167" s="61">
        <f>AV167*$BZ$5</f>
        <v>82.181518496420054</v>
      </c>
      <c r="BE167" s="66">
        <v>78</v>
      </c>
      <c r="BF167" s="66">
        <v>81</v>
      </c>
      <c r="BG167" s="61">
        <f>BA167*$BZ$5</f>
        <v>79.492466765140335</v>
      </c>
      <c r="BH167" s="60">
        <f>AVERAGE(BB167,BC167,BD167,BE167,BF167)</f>
        <v>80.61323252741353</v>
      </c>
      <c r="BI167" s="112">
        <f>10*(BH167-$BM$17)/$BM$19</f>
        <v>5.4498792362684867</v>
      </c>
      <c r="BJ167" s="81">
        <f>$BM$21+BI167*$BM$22</f>
        <v>74.52445656320819</v>
      </c>
      <c r="BL167" s="68"/>
      <c r="BM167" s="68"/>
      <c r="BN167" s="68"/>
    </row>
  </sheetData>
  <autoFilter ref="A2:BJ167" xr:uid="{00000000-0001-0000-0000-000000000000}">
    <sortState xmlns:xlrd2="http://schemas.microsoft.com/office/spreadsheetml/2017/richdata2" ref="A3:BJ167">
      <sortCondition ref="A2:A167"/>
    </sortState>
  </autoFilter>
  <mergeCells count="14">
    <mergeCell ref="BL4:BM4"/>
    <mergeCell ref="A1:F1"/>
    <mergeCell ref="G1:AD1"/>
    <mergeCell ref="AE1:AK1"/>
    <mergeCell ref="AL1:AN1"/>
    <mergeCell ref="AO1:AV1"/>
    <mergeCell ref="AW1:BA1"/>
    <mergeCell ref="BB1:BH1"/>
    <mergeCell ref="BY4:BZ4"/>
    <mergeCell ref="BS4:BT4"/>
    <mergeCell ref="BV4:BW4"/>
    <mergeCell ref="BP4:BQ4"/>
    <mergeCell ref="BS13:BT13"/>
    <mergeCell ref="BS9:BT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</cp:lastModifiedBy>
  <cp:lastPrinted>2021-11-09T20:27:32Z</cp:lastPrinted>
  <dcterms:created xsi:type="dcterms:W3CDTF">2021-11-08T03:27:51Z</dcterms:created>
  <dcterms:modified xsi:type="dcterms:W3CDTF">2021-11-12T01:36:40Z</dcterms:modified>
</cp:coreProperties>
</file>