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LAPTOP-MFIGUERC/2024/Semestre 2/PTY4614 - CAPSTONE/03 Evaluación/Grupo 6/Fase 1/"/>
    </mc:Choice>
  </mc:AlternateContent>
  <bookViews>
    <workbookView xWindow="0" yWindow="0" windowWidth="23040" windowHeight="8496"/>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C60" i="1"/>
  <c r="D67" i="1"/>
  <c r="J66" i="1"/>
  <c r="K66" i="1" s="1"/>
  <c r="H66" i="1"/>
  <c r="I66" i="1" s="1"/>
  <c r="F66" i="1"/>
  <c r="G66" i="1" s="1"/>
  <c r="D66" i="1"/>
  <c r="E66" i="1" s="1"/>
  <c r="B66" i="1"/>
  <c r="J65" i="1"/>
  <c r="K65" i="1" s="1"/>
  <c r="H65" i="1"/>
  <c r="I65" i="1" s="1"/>
  <c r="G65" i="1"/>
  <c r="F65" i="1"/>
  <c r="D65" i="1"/>
  <c r="E65" i="1" s="1"/>
  <c r="B65" i="1"/>
  <c r="J64" i="1"/>
  <c r="J67" i="1" s="1"/>
  <c r="H64" i="1"/>
  <c r="I64" i="1" s="1"/>
  <c r="G64" i="1"/>
  <c r="G67" i="1" s="1"/>
  <c r="F64" i="1"/>
  <c r="F67" i="1" s="1"/>
  <c r="D64" i="1"/>
  <c r="E64" i="1" s="1"/>
  <c r="B64" i="1"/>
  <c r="C7" i="1"/>
  <c r="E7" i="1" l="1"/>
  <c r="E67" i="1"/>
  <c r="I67" i="1"/>
  <c r="K64" i="1"/>
  <c r="K67" i="1" s="1"/>
  <c r="H67"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C67" i="1" l="1"/>
  <c r="C68" i="1" s="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<sst xmlns="http://schemas.openxmlformats.org/spreadsheetml/2006/main" count="173" uniqueCount="99">
  <si>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</si>
  <si>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</si>
  <si>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</si>
  <si>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</si>
  <si>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</si>
  <si>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</si>
  <si>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</si>
  <si>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</si>
  <si>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</si>
  <si>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</si>
  <si>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</si>
  <si>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</si>
  <si>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</si>
  <si>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</si>
  <si>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</si>
  <si>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</si>
  <si>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</si>
  <si>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</si>
  <si>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</si>
  <si>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</si>
  <si>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</si>
  <si>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</si>
  <si>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</si>
  <si>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</si>
  <si>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</si>
  <si>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</si>
  <si>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</si>
  <si>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</si>
  <si>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</si>
  <si>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</si>
  <si>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</si>
  <si>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</si>
  <si>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</si>
  <si>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</si>
  <si>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</si>
  <si>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</si>
  <si>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</si>
  <si>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</si>
  <si>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</si>
  <si>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</si>
  <si>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</si>
  <si>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</si>
  <si>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</si>
  <si>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</si>
  <si>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</si>
  <si>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</si>
  <si>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</si>
  <si>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</si>
  <si>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</si>
  <si>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</si>
  <si>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</si>
  <si>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</si>
  <si>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</si>
  <si>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</si>
  <si>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</si>
  <si>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</si>
  <si>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</si>
  <si>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</si>
  <si>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</si>
  <si>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</si>
  <si>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</si>
  <si>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</si>
  <si>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</si>
  <si>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</si>
  <si>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</si>
  <si>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</si>
  <si>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</si>
  <si>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</si>
  <si>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</si>
  <si>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</si>
  <si>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</si>
  <si>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</si>
  <si>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</si>
  <si>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</si>
  <si>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</si>
  <si>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</si>
  <si>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</si>
  <si>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</si>
  <si>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</si>
  <si>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</si>
  <si>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</si>
  <si>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</si>
  <si>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</si>
  <si>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</si>
  <si>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</si>
  <si>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</si>
  <si>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</si>
  <si>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</si>
  <si>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</si>
  <si>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</si>
  <si>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</si>
  <si>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</si>
  <si>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</si>
  <si>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</si>
  <si>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</si>
  <si>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CLAUDIO IGNACIO VALDIVIA PARRA</t>
  </si>
  <si>
    <t>JORDAN MITCHEL URZUA ESCUDERO</t>
  </si>
  <si>
    <t>JOSE PABLO CASAS MOYANO</t>
  </si>
  <si>
    <t>VICENTE OSVALDO RIVAS URRUTIA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</si>
</sst>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Fill="1" applyBorder="1" applyAlignment="1">
      <alignment horizontal="righ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C1" zoomScale="120" zoomScaleNormal="120" workbookViewId="0">
      <selection activeCell="D8" sqref="D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t="s">
        <v>97</v>
      </c>
      <c r="C6" s="6">
        <f>EVALUACION1!$C$24</f>
        <v>7</v>
      </c>
      <c r="D6" s="6">
        <f>C58</f>
        <v>7</v>
      </c>
      <c r="E6" s="51">
        <f t="shared" si="0"/>
        <v>7</v>
      </c>
      <c r="G6" s="1"/>
    </row>
    <row r="7" spans="1:11" ht="15" customHeight="1" x14ac:dyDescent="0.3">
      <c r="A7" s="84">
        <v>4</v>
      </c>
      <c r="B7" t="s">
        <v>98</v>
      </c>
      <c r="C7" s="6">
        <f>EVALUACION1!$C$24</f>
        <v>7</v>
      </c>
      <c r="D7" s="6">
        <f>C68</f>
        <v>7</v>
      </c>
      <c r="E7" s="51">
        <f t="shared" ref="E7" si="1">C7*C$2+D7*D$2</f>
        <v>7</v>
      </c>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 customHeight="1" outlineLevel="1" x14ac:dyDescent="0.3">
      <c r="A14" s="70"/>
      <c r="B14" s="41" t="str">
        <f>RUBRICA!A6</f>
        <v>2. Relaciona el Proyecto APT con las competencias del perfil de egreso de su Plan de Estudio.</v>
      </c>
      <c r="C14" s="39"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14.4" outlineLevel="1" x14ac:dyDescent="0.3">
      <c r="A15" s="70"/>
      <c r="B15" s="41" t="str">
        <f>RUBRICA!A8</f>
        <v xml:space="preserve">4.  Argumenta por qué el proyecto es factible de realizarse en el marco de la asignatura. </v>
      </c>
      <c r="C15" s="39"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14.4" outlineLevel="1" x14ac:dyDescent="0.3">
      <c r="A16" s="70"/>
      <c r="B16" s="41" t="str">
        <f>RUBRICA!A9</f>
        <v xml:space="preserve">5. Formula objetivos claros, concisos y coherentes con la disciplina y la situación a abordar. </v>
      </c>
      <c r="C16" s="39"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4" outlineLevel="1" x14ac:dyDescent="0.3">
      <c r="A19" s="70"/>
      <c r="B19" s="41" t="str">
        <f>RUBRICA!A12</f>
        <v>8. Determina evidencias, justificando cómo estas dan cuenta del logro de las actividades del Proyecto APT.</v>
      </c>
      <c r="C19" s="39"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4" outlineLevel="1" x14ac:dyDescent="0.3">
      <c r="A20" s="70"/>
      <c r="B20" s="41" t="str">
        <f>RUBRICA!A13</f>
        <v xml:space="preserve">9. Utiliza reglas de redacción, ortografía (literal, puntual, acentual) y las normas para citas y referencias. </v>
      </c>
      <c r="C20" s="39"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CLAUDIO IGNACIO VALDIVIA PARRA</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JORDAN MITCHEL URZUA ESCUDERO</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JOSE PABLO CASAS MOYANO</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c r="A60" s="65" t="s">
        <v>18</v>
      </c>
      <c r="B60" s="53" t="s">
        <v>19</v>
      </c>
      <c r="C60" s="55" t="str">
        <f>B7</f>
        <v>VICENTE OSVALDO RIVAS URRUTIA</v>
      </c>
      <c r="D60" s="56"/>
      <c r="E60" s="56"/>
      <c r="F60" s="56"/>
      <c r="G60" s="56"/>
      <c r="H60" s="56"/>
      <c r="I60" s="56"/>
      <c r="J60" s="56"/>
      <c r="K60" s="57"/>
    </row>
    <row r="61" spans="1:11" ht="15.75" customHeight="1" x14ac:dyDescent="0.3">
      <c r="A61" s="66"/>
      <c r="B61" s="54"/>
      <c r="C61" s="58"/>
      <c r="D61" s="59"/>
      <c r="E61" s="59"/>
      <c r="F61" s="59"/>
      <c r="G61" s="59"/>
      <c r="H61" s="59"/>
      <c r="I61" s="59"/>
      <c r="J61" s="59"/>
      <c r="K61" s="60"/>
    </row>
    <row r="62" spans="1:11" ht="15.75" customHeight="1" x14ac:dyDescent="0.3">
      <c r="A62" s="66"/>
      <c r="B62" s="15" t="s">
        <v>20</v>
      </c>
      <c r="C62" s="61" t="s">
        <v>13</v>
      </c>
      <c r="D62" s="62" t="s">
        <v>14</v>
      </c>
      <c r="E62" s="63"/>
      <c r="F62" s="63"/>
      <c r="G62" s="63"/>
      <c r="H62" s="63"/>
      <c r="I62" s="63"/>
      <c r="J62" s="63"/>
      <c r="K62" s="64"/>
    </row>
    <row r="63" spans="1:11" ht="15.75" customHeight="1" x14ac:dyDescent="0.3">
      <c r="A63" s="66"/>
      <c r="B63" s="16" t="s">
        <v>15</v>
      </c>
      <c r="C63" s="54"/>
      <c r="D63" s="62" t="s">
        <v>7</v>
      </c>
      <c r="E63" s="64"/>
      <c r="F63" s="62" t="s">
        <v>8</v>
      </c>
      <c r="G63" s="64"/>
      <c r="H63" s="62" t="s">
        <v>9</v>
      </c>
      <c r="I63" s="64"/>
      <c r="J63" s="62" t="s">
        <v>10</v>
      </c>
      <c r="K63" s="64"/>
    </row>
    <row r="64" spans="1:11" ht="15.75" customHeight="1" x14ac:dyDescent="0.3">
      <c r="A64" s="66"/>
      <c r="B64" s="41" t="str">
        <f>RUBRICA!A17</f>
        <v>13. Colaboración y trabajo en equipo *</v>
      </c>
      <c r="C64" s="39" t="s">
        <v>7</v>
      </c>
      <c r="D64" s="17" t="str">
        <f t="shared" ref="D64:D65" si="51">IF($C64=CL,"X","")</f>
        <v>X</v>
      </c>
      <c r="E64" s="17">
        <f>IF(D64="X",100*0.1,"")</f>
        <v>10</v>
      </c>
      <c r="F64" s="17" t="str">
        <f t="shared" ref="F64:F65" si="52">IF($C64=L,"X","")</f>
        <v/>
      </c>
      <c r="G64" s="17" t="str">
        <f>IF(F64="X",60*0.1,"")</f>
        <v/>
      </c>
      <c r="H64" s="17" t="str">
        <f t="shared" ref="H64:H65" si="53">IF($C64=ML,"X","")</f>
        <v/>
      </c>
      <c r="I64" s="17" t="str">
        <f>IF(H64="X",30*0.1,"")</f>
        <v/>
      </c>
      <c r="J64" s="17" t="str">
        <f t="shared" ref="J64:J65" si="54">IF($C64=NL,"X","")</f>
        <v/>
      </c>
      <c r="K64" s="17" t="str">
        <f t="shared" ref="K64:K65" si="55">IF($J64="X",0,"")</f>
        <v/>
      </c>
    </row>
    <row r="65" spans="1:11" ht="15.75" customHeight="1" x14ac:dyDescent="0.3">
      <c r="A65" s="66"/>
      <c r="B65" s="41">
        <f>RUBRICA!A25</f>
        <v>0</v>
      </c>
      <c r="C65" s="39" t="s">
        <v>7</v>
      </c>
      <c r="D65" s="17" t="str">
        <f t="shared" si="51"/>
        <v>X</v>
      </c>
      <c r="E65" s="17">
        <f>IF(D65="X",100*0.1,"")</f>
        <v>10</v>
      </c>
      <c r="F65" s="17" t="str">
        <f t="shared" si="52"/>
        <v/>
      </c>
      <c r="G65" s="17" t="str">
        <f>IF(F65="X",60*0.1,"")</f>
        <v/>
      </c>
      <c r="H65" s="17" t="str">
        <f t="shared" si="53"/>
        <v/>
      </c>
      <c r="I65" s="17" t="str">
        <f>IF(H65="X",30*0.1,"")</f>
        <v/>
      </c>
      <c r="J65" s="17" t="str">
        <f t="shared" si="54"/>
        <v/>
      </c>
      <c r="K65" s="17" t="str">
        <f t="shared" si="55"/>
        <v/>
      </c>
    </row>
    <row r="66" spans="1:11" ht="15.75" customHeight="1" x14ac:dyDescent="0.3">
      <c r="A66" s="66"/>
      <c r="B66" s="41">
        <f>RUBRICA!A27</f>
        <v>0</v>
      </c>
      <c r="C66" s="39" t="s">
        <v>7</v>
      </c>
      <c r="D66" s="17" t="str">
        <f>IF($C66=CL,"X","")</f>
        <v>X</v>
      </c>
      <c r="E66" s="17">
        <f>IF(D66="X",100*0.1,"")</f>
        <v>10</v>
      </c>
      <c r="F66" s="17" t="str">
        <f>IF($C66=L,"X","")</f>
        <v/>
      </c>
      <c r="G66" s="17" t="str">
        <f>IF(F66="X",60*0.1,"")</f>
        <v/>
      </c>
      <c r="H66" s="17" t="str">
        <f>IF($C66=ML,"X","")</f>
        <v/>
      </c>
      <c r="I66" s="17" t="str">
        <f>IF(H66="X",30*0.1,"")</f>
        <v/>
      </c>
      <c r="J66" s="17" t="str">
        <f>IF($C66=NL,"X","")</f>
        <v/>
      </c>
      <c r="K66" s="17" t="str">
        <f>IF($J66="X",0,"")</f>
        <v/>
      </c>
    </row>
    <row r="67" spans="1:11" ht="15.75" customHeight="1" x14ac:dyDescent="0.35">
      <c r="A67" s="66"/>
      <c r="B67" s="22" t="s">
        <v>17</v>
      </c>
      <c r="C67" s="19">
        <f>E67+G67+I67+K67</f>
        <v>30</v>
      </c>
      <c r="D67" s="20">
        <f>COUNTIF(D65:D66,"X")</f>
        <v>2</v>
      </c>
      <c r="E67" s="20">
        <f>SUM(E64:E66)</f>
        <v>30</v>
      </c>
      <c r="F67" s="20">
        <f t="shared" ref="F67:K67" si="56">SUM(F64:F66)</f>
        <v>0</v>
      </c>
      <c r="G67" s="20">
        <f t="shared" si="56"/>
        <v>0</v>
      </c>
      <c r="H67" s="20">
        <f t="shared" si="56"/>
        <v>0</v>
      </c>
      <c r="I67" s="20">
        <f t="shared" si="56"/>
        <v>0</v>
      </c>
      <c r="J67" s="20">
        <f t="shared" si="56"/>
        <v>0</v>
      </c>
      <c r="K67" s="20">
        <f t="shared" si="56"/>
        <v>0</v>
      </c>
    </row>
    <row r="68" spans="1:11" ht="15.75" customHeight="1" x14ac:dyDescent="0.35">
      <c r="A68" s="54"/>
      <c r="B68" s="18" t="s">
        <v>16</v>
      </c>
      <c r="C68" s="21">
        <f>VLOOKUP(C67,ESCALA_TRAB_EQUIP!A12:B72,2,FALSE)</f>
        <v>7</v>
      </c>
    </row>
    <row r="69" spans="1:11" ht="15.75" customHeight="1" x14ac:dyDescent="0.3"/>
    <row r="70" spans="1:11" ht="15.75" customHeight="1" x14ac:dyDescent="0.3"/>
    <row r="71" spans="1:11" ht="15.75" customHeight="1" x14ac:dyDescent="0.3"/>
    <row r="72" spans="1:11" ht="15.75" customHeight="1" x14ac:dyDescent="0.3"/>
    <row r="73" spans="1:11" ht="15.75" customHeight="1" x14ac:dyDescent="0.3"/>
    <row r="74" spans="1:11" ht="15.75" customHeight="1" x14ac:dyDescent="0.3"/>
    <row r="75" spans="1:11" ht="15.75" customHeight="1" x14ac:dyDescent="0.3"/>
    <row r="76" spans="1:11" ht="15.75" customHeight="1" x14ac:dyDescent="0.3"/>
    <row r="77" spans="1:11" ht="15.75" customHeight="1" x14ac:dyDescent="0.3"/>
    <row r="78" spans="1:11" ht="15.75" customHeight="1" x14ac:dyDescent="0.3"/>
    <row r="79" spans="1:11" ht="15.75" customHeight="1" x14ac:dyDescent="0.3"/>
    <row r="80" spans="1:1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44">
    <mergeCell ref="A60:A68"/>
    <mergeCell ref="B60:B61"/>
    <mergeCell ref="C60:K61"/>
    <mergeCell ref="C62:C63"/>
    <mergeCell ref="D62:K62"/>
    <mergeCell ref="D63:E63"/>
    <mergeCell ref="F63:G63"/>
    <mergeCell ref="H63:I63"/>
    <mergeCell ref="J63:K63"/>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2024-10-29T18:18:39Z</dcterms:modified>
</cp:coreProperties>
</file>