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C\v6\images\"/>
    </mc:Choice>
  </mc:AlternateContent>
  <bookViews>
    <workbookView xWindow="0" yWindow="0" windowWidth="20490" windowHeight="7620"/>
  </bookViews>
  <sheets>
    <sheet name="Motherboard" sheetId="1" r:id="rId1"/>
    <sheet name="Hardware" sheetId="2" r:id="rId2"/>
    <sheet name="Kit" sheetId="3" r:id="rId3"/>
    <sheet name="Tools" sheetId="4" r:id="rId4"/>
  </sheets>
  <calcPr calcId="162913"/>
</workbook>
</file>

<file path=xl/calcChain.xml><?xml version="1.0" encoding="utf-8"?>
<calcChain xmlns="http://schemas.openxmlformats.org/spreadsheetml/2006/main">
  <c r="D15" i="3" l="1"/>
  <c r="D22" i="2"/>
  <c r="C63" i="1" l="1"/>
  <c r="E9" i="4" s="1"/>
  <c r="A62" i="1"/>
  <c r="A61" i="1"/>
  <c r="A60" i="1"/>
  <c r="A59" i="1"/>
  <c r="A58" i="1"/>
  <c r="A56" i="1"/>
  <c r="A55" i="1"/>
  <c r="A54" i="1"/>
  <c r="A53" i="1"/>
  <c r="A50" i="1"/>
  <c r="A48" i="1"/>
  <c r="A47" i="1"/>
  <c r="A45" i="1"/>
  <c r="A44" i="1"/>
  <c r="A43" i="1"/>
  <c r="A42" i="1"/>
  <c r="A41" i="1"/>
  <c r="A39" i="1"/>
  <c r="A38" i="1"/>
  <c r="A36" i="1"/>
  <c r="A35" i="1"/>
  <c r="A34" i="1"/>
  <c r="A33" i="1"/>
  <c r="A31" i="1"/>
  <c r="A30" i="1"/>
  <c r="A29" i="1"/>
  <c r="A28" i="1"/>
  <c r="A27" i="1"/>
  <c r="A26" i="1"/>
  <c r="A24" i="1"/>
  <c r="A23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<sst xmlns="http://schemas.openxmlformats.org/spreadsheetml/2006/main" count="174" uniqueCount="167">
  <si>
    <t>Item Name</t>
  </si>
  <si>
    <t>Distributor's Item Name</t>
  </si>
  <si>
    <t>Units</t>
  </si>
  <si>
    <t>POWER</t>
  </si>
  <si>
    <t>ITEM NO.</t>
  </si>
  <si>
    <t>PART NAME</t>
  </si>
  <si>
    <t>PART USED FOR…</t>
  </si>
  <si>
    <t>QTY. NEEDED</t>
  </si>
  <si>
    <t>Acrylic sheet, clear, 0.22" thick, 24" x 48"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</si>
  <si>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</si>
  <si>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</si>
  <si>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</si>
  <si>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</si>
  <si>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</si>
  <si>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</si>
  <si>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</si>
  <si>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</si>
  <si>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</si>
  <si>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</si>
  <si>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</si>
  <si>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</si>
  <si>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</si>
  <si>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</si>
  <si>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</si>
  <si>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</si>
  <si>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</si>
  <si>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</si>
  <si>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</si>
  <si>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</si>
  <si>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</si>
  <si>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</si>
  <si>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</si>
  <si>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</si>
  <si>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</si>
  <si>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</si>
  <si>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</si>
  <si>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</si>
  <si>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</si>
  <si>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</si>
  <si>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</si>
  <si>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</si>
  <si>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</si>
  <si>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</si>
  <si>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</si>
  <si>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</si>
  <si>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</si>
  <si>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</si>
  <si>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</si>
  <si>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</si>
  <si>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</si>
  <si>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</si>
  <si>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</si>
  <si>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</si>
  <si>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</si>
  <si>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</si>
  <si>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</si>
  <si>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</si>
  <si>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Base Shield V2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</si>
  <si>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</si>
  <si>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</si>
  <si>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</si>
  <si>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</si>
  <si>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</si>
  <si>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</si>
  <si>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</si>
  <si>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</si>
  <si>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</si>
  <si>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</si>
  <si>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</si>
  <si>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</si>
  <si>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</si>
  <si>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</si>
  <si>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</si>
  <si>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</si>
  <si>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</si>
  <si>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</si>
  <si>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</si>
  <si>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</si>
  <si>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</si>
  <si>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</si>
  <si>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</si>
  <si>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</si>
  <si>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</si>
  <si>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</si>
  <si>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</si>
  <si>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</si>
  <si>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</si>
  <si>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</si>
  <si>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VicTsing 80 GPH Submersible Hydroponics Aquaponics Statuary Water Fountain Pump</t>
  </si>
  <si>
    <t>Hydrofarm HGTB50GF 1/2-Inch Black Tubing, 25 foot Roll</t>
  </si>
  <si>
    <t>WATER SENSING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</si>
  <si>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</si>
  <si>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</si>
  <si>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</si>
  <si>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</si>
  <si>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</si>
  <si>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</si>
  <si>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</si>
  <si>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</si>
  <si>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</si>
  <si>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</si>
  <si>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Foam Mounting Tape</t>
  </si>
  <si>
    <t>Electrical Tape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</si>
  <si>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</si>
  <si>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</si>
  <si>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</si>
  <si>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</si>
  <si>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General Hydroponics pH Control Kit</t>
  </si>
  <si>
    <t>pH balancing of the water</t>
  </si>
  <si>
    <t>Fertilizer 5-12-26</t>
  </si>
  <si>
    <t>plant nutrients</t>
  </si>
  <si>
    <t>Hand Tools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</si>
  <si>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</si>
  <si>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</si>
  <si>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</si>
  <si>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</si>
  <si>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</si>
  <si>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</si>
  <si>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</si>
  <si>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</si>
  <si>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</si>
  <si>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</si>
  <si>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</si>
  <si>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</si>
  <si>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</si>
  <si>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</si>
  <si>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</si>
  <si>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</si>
  <si>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</si>
  <si>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</si>
  <si>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</si>
  <si>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</si>
  <si>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</si>
  <si>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</si>
  <si>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</si>
  <si>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</si>
  <si>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</si>
  <si>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</si>
  <si>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</si>
  <si>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</si>
  <si>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</si>
  <si>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</si>
  <si>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</si>
  <si>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</si>
  <si>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</si>
  <si>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</si>
  <si>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</si>
  <si>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</si>
  <si>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</si>
  <si>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</si>
  <si>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</si>
  <si>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</si>
  <si>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</si>
  <si>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</si>
  <si>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</si>
  <si>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</si>
  <si>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</si>
  <si>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</si>
  <si>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</si>
  <si>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</si>
  <si>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</si>
  <si>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</si>
  <si>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</si>
  <si>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</si>
  <si>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</si>
  <si>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 xml:space="preserve">Totals: </t>
  </si>
  <si>
    <t>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</si>
</sst>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0"/>
      <name val="Times New Roman"/>
      <family val="1"/>
    </font>
    <font>
      <sz val="8"/>
      <name val="Arial"/>
      <family val="2"/>
    </font>
    <font>
      <u/>
      <sz val="10"/>
      <color rgb="FF0000FF"/>
      <name val="Times New Roman"/>
      <family val="1"/>
    </font>
    <font>
      <sz val="10"/>
      <name val="Arial"/>
      <family val="2"/>
    </font>
    <font>
      <sz val="10"/>
      <color rgb="FF333333"/>
      <name val="Times New Roman"/>
      <family val="1"/>
    </font>
    <font>
      <u/>
      <sz val="10"/>
      <color rgb="FF0000FF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3" borderId="0" xfId="0" applyFont="1" applyFill="1" applyAlignme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zoomScale="115" zoomScaleNormal="115" workbookViewId="0">
      <pane ySplit="1" topLeftCell="A48" activePane="bottomLeft" state="frozen"/>
      <selection pane="bottomLeft"/>
    </sheetView>
  </sheetViews>
  <sheetFormatPr defaultRowHeight="12.75" x14ac:dyDescent="0.2"/>
  <cols>
    <col min="1" max="1" width="25.28515625" bestFit="1" customWidth="1"/>
    <col min="2" max="2" width="59.7109375" bestFit="1" customWidth="1"/>
    <col min="3" max="3" width="5.140625" bestFit="1" customWidth="1"/>
  </cols>
  <sheetData>
    <row r="1" spans="1:3" ht="31.9" customHeight="1" x14ac:dyDescent="0.2">
      <c r="A1" s="32" t="s">
        <v>0</v>
      </c>
      <c r="B1" s="32" t="s">
        <v>1</v>
      </c>
      <c r="C1" s="32" t="s">
        <v>2</v>
      </c>
    </row>
    <row r="2" spans="1:3" x14ac:dyDescent="0.2">
      <c r="A2" s="1" t="s">
        <v>3</v>
      </c>
      <c r="B2" s="2"/>
      <c r="C2" s="2"/>
    </row>
    <row r="3" spans="1:3" x14ac:dyDescent="0.2">
      <c r="A3" s="5" t="str">
        <f>HYPERLINK("http://www.amazon.com/CyberPower-CSB606-Protector-6-Outlets-Joules/dp/B00FLTTGYG/ref=pd_sim_23_1?ie=UTF8&amp;refRID=163NC2W6A2KW7EF2RB9B","Power Strip")</f>
        <v>Power Strip</v>
      </c>
      <c r="B3" s="8" t="s">
        <v>10</v>
      </c>
      <c r="C3" s="7">
        <v>1</v>
      </c>
    </row>
    <row r="4" spans="1:3" x14ac:dyDescent="0.2">
      <c r="A4" s="5" t="str">
        <f>HYPERLINK("http://www.amazon.com/Switching-Power-Supply-Strip-Light/dp/B007MWNF5Q/ref=pd_sim_60_6?ie=UTF8&amp;refRID=0WA6QTYVKRWRGRG1ZKN2A","Main Power Supply")</f>
        <v>Main Power Supply</v>
      </c>
      <c r="B4" s="8" t="s">
        <v>19</v>
      </c>
      <c r="C4" s="7">
        <v>1</v>
      </c>
    </row>
    <row r="5" spans="1:3" ht="25.5" x14ac:dyDescent="0.2">
      <c r="A5" s="5" t="str">
        <f>HYPERLINK("http://www.amazon.com/gp/product/B0002J1KS0/ref=ox_sc_act_title_1?ie=UTF8&amp;psc=1&amp;smid=ATVPDKIKX0DER","AC Extension Cable")</f>
        <v>AC Extension Cable</v>
      </c>
      <c r="B5" s="12" t="s">
        <v>24</v>
      </c>
      <c r="C5" s="7">
        <v>1</v>
      </c>
    </row>
    <row r="6" spans="1:3" x14ac:dyDescent="0.2">
      <c r="A6" s="1" t="s">
        <v>29</v>
      </c>
      <c r="B6" s="2"/>
      <c r="C6" s="2"/>
    </row>
    <row r="7" spans="1:3" x14ac:dyDescent="0.2">
      <c r="A7" s="5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1" t="s">
        <v>32</v>
      </c>
      <c r="C7" s="11">
        <v>1</v>
      </c>
    </row>
    <row r="8" spans="1:3" ht="25.5" x14ac:dyDescent="0.2">
      <c r="A8" s="5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1" t="s">
        <v>41</v>
      </c>
      <c r="C8" s="11">
        <v>1</v>
      </c>
    </row>
    <row r="9" spans="1:3" ht="25.5" x14ac:dyDescent="0.2">
      <c r="A9" s="5" t="str">
        <f>HYPERLINK("http://www.amazon.com/Raspberry-Pi-Model-Desktop-Linux/dp/B00T2U7R7I","Raspberry Pi 2 Model B")</f>
        <v>Raspberry Pi 2 Model B</v>
      </c>
      <c r="B9" s="11" t="s">
        <v>46</v>
      </c>
      <c r="C9" s="11">
        <v>1</v>
      </c>
    </row>
    <row r="10" spans="1:3" x14ac:dyDescent="0.2">
      <c r="A10" s="5" t="str">
        <f>HYPERLINK("http://www.amazon.com/Kingston-microSDHC-Memory-SDC4-8GBET/dp/B00200K1TS/ref=sr_1_8?s=pc&amp;ie=UTF8&amp;qid=1439988385&amp;sr=1-8&amp;keywords=micro+SD","Micro SD Card")</f>
        <v>Micro SD Card</v>
      </c>
      <c r="B10" s="11" t="s">
        <v>48</v>
      </c>
      <c r="C10" s="11">
        <v>1</v>
      </c>
    </row>
    <row r="11" spans="1:3" x14ac:dyDescent="0.2">
      <c r="A11" s="5" t="str">
        <f>HYPERLINK("http://www.amazon.com/gp/product/B00EUHRLF6/ref=ox_sc_imb_mini_detail?ie=UTF8&amp;psc=1&amp;smid=A1DCPNQKKEISZB","Ethernet cable")</f>
        <v>Ethernet cable</v>
      </c>
      <c r="B11" s="14"/>
      <c r="C11" s="11">
        <v>1</v>
      </c>
    </row>
    <row r="12" spans="1:3" ht="25.5" x14ac:dyDescent="0.2">
      <c r="A12" s="5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1" t="s">
        <v>56</v>
      </c>
      <c r="C12" s="11">
        <v>1</v>
      </c>
    </row>
    <row r="13" spans="1:3" x14ac:dyDescent="0.2">
      <c r="A13" s="5" t="str">
        <f>HYPERLINK("http://www.seeedstudio.com/depot/Base-Shield-V2-p-1378.html","Grove Base Shield")</f>
        <v>Grove Base Shield</v>
      </c>
      <c r="B13" s="11" t="s">
        <v>57</v>
      </c>
      <c r="C13" s="11">
        <v>1</v>
      </c>
    </row>
    <row r="14" spans="1:3" x14ac:dyDescent="0.2">
      <c r="A14" s="5" t="str">
        <f>HYPERLINK("https://www.adafruit.com/products/2097","Touchscreen Display")</f>
        <v>Touchscreen Display</v>
      </c>
      <c r="B14" s="11" t="s">
        <v>58</v>
      </c>
      <c r="C14" s="11">
        <v>1</v>
      </c>
    </row>
    <row r="15" spans="1:3" ht="25.5" x14ac:dyDescent="0.2">
      <c r="A15" s="5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1" t="s">
        <v>59</v>
      </c>
      <c r="C15" s="7">
        <v>1</v>
      </c>
    </row>
    <row r="16" spans="1:3" x14ac:dyDescent="0.2">
      <c r="A16" s="1" t="s">
        <v>60</v>
      </c>
      <c r="B16" s="2"/>
      <c r="C16" s="2"/>
    </row>
    <row r="17" spans="1:3" ht="25.5" x14ac:dyDescent="0.2">
      <c r="A17" s="5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1" t="s">
        <v>61</v>
      </c>
      <c r="C17" s="11">
        <v>2</v>
      </c>
    </row>
    <row r="18" spans="1:3" ht="25.5" x14ac:dyDescent="0.2">
      <c r="A18" s="5" t="str">
        <f>HYPERLINK("http://www.amazon.com/52171-4E-Pre-Galvanized-Eccentric-Knockouts/dp/B000HEFCKC/ref=pd_bxgy_60_text_y","AC Relay Box Back Receptacle")</f>
        <v>AC Relay Box Back Receptacle</v>
      </c>
      <c r="B18" s="11" t="s">
        <v>62</v>
      </c>
      <c r="C18" s="11">
        <v>1</v>
      </c>
    </row>
    <row r="19" spans="1:3" x14ac:dyDescent="0.2">
      <c r="A19" s="5" t="str">
        <f>HYPERLINK("http://www.amazon.com/RS8-Outlet-Surface-Square-Galvanized/dp/B000HEIU9W/ref=pd_sim_60_23?ie=UTF8&amp;refRID=0C95J370DWVEWW0H1MG8","AC Relay Box Front Panel")</f>
        <v>AC Relay Box Front Panel</v>
      </c>
      <c r="B19" s="11" t="s">
        <v>63</v>
      </c>
      <c r="C19" s="11">
        <v>1</v>
      </c>
    </row>
    <row r="20" spans="1:3" ht="25.5" x14ac:dyDescent="0.2">
      <c r="A20" s="5" t="str">
        <f>HYPERLINK("http://www.amazon.com/Leviton-T5320-W-Resistant-Receptacle-Residential/dp/B0015R9M2Y/ref=pd_bxgy_60_img_z","AC Plug")</f>
        <v>AC Plug</v>
      </c>
      <c r="B20" s="11" t="s">
        <v>64</v>
      </c>
      <c r="C20" s="11">
        <v>2</v>
      </c>
    </row>
    <row r="21" spans="1:3" ht="25.5" x14ac:dyDescent="0.2">
      <c r="A21" s="5" t="str">
        <f>HYPERLINK("http://www.amazon.com/gp/product/B0002J1KS0/ref=ox_sc_act_title_1?ie=UTF8&amp;psc=1&amp;smid=ATVPDKIKX0DER","AC Extension Cable")</f>
        <v>AC Extension Cable</v>
      </c>
      <c r="B21" s="11" t="s">
        <v>65</v>
      </c>
      <c r="C21" s="7">
        <v>1</v>
      </c>
    </row>
    <row r="22" spans="1:3" x14ac:dyDescent="0.2">
      <c r="A22" s="1" t="s">
        <v>66</v>
      </c>
      <c r="B22" s="2"/>
      <c r="C22" s="2"/>
    </row>
    <row r="23" spans="1:3" ht="25.5" x14ac:dyDescent="0.2">
      <c r="A23" s="5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11" t="s">
        <v>67</v>
      </c>
      <c r="C23" s="7">
        <v>2</v>
      </c>
    </row>
    <row r="24" spans="1:3" ht="25.5" x14ac:dyDescent="0.2">
      <c r="A24" s="5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11" t="s">
        <v>68</v>
      </c>
      <c r="C24" s="7">
        <v>2</v>
      </c>
    </row>
    <row r="25" spans="1:3" x14ac:dyDescent="0.2">
      <c r="A25" s="1" t="s">
        <v>69</v>
      </c>
      <c r="B25" s="2"/>
      <c r="C25" s="2"/>
    </row>
    <row r="26" spans="1:3" x14ac:dyDescent="0.2">
      <c r="A26" s="5" t="str">
        <f>HYPERLINK("http://www.amazon.com/dp/B003XDTWN2/ref=sr_ph?&amp;ie=UTF8&amp;qid=1440085101&amp;sr=1&amp;keywords=heater","Heater")</f>
        <v>Heater</v>
      </c>
      <c r="B26" s="11" t="s">
        <v>70</v>
      </c>
      <c r="C26" s="11">
        <v>1</v>
      </c>
    </row>
    <row r="27" spans="1:3" ht="25.5" x14ac:dyDescent="0.2">
      <c r="A27" s="5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1" t="s">
        <v>71</v>
      </c>
      <c r="C27" s="11">
        <v>1</v>
      </c>
    </row>
    <row r="28" spans="1:3" ht="25.5" x14ac:dyDescent="0.2">
      <c r="A28" s="5" t="str">
        <f>HYPERLINK("http://www.amazon.com/dp/B00WJW3NM4/ref=twister_B00WJW3M3Y?_encoding=UTF8&amp;psc=1","USB Wall Adapter")</f>
        <v>USB Wall Adapter</v>
      </c>
      <c r="B28" s="11" t="s">
        <v>72</v>
      </c>
      <c r="C28" s="7">
        <v>1</v>
      </c>
    </row>
    <row r="29" spans="1:3" x14ac:dyDescent="0.2">
      <c r="A29" s="5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1" t="s">
        <v>73</v>
      </c>
      <c r="C29" s="11">
        <v>2</v>
      </c>
    </row>
    <row r="30" spans="1:3" x14ac:dyDescent="0.2">
      <c r="A30" s="5" t="str">
        <f>HYPERLINK("http://www.amazon.com/Tjernlund-1519003-Wire-Fan-Guard/dp/B008RMKFTO/ref=sr_1_2?ie=UTF8&amp;qid=1440019946&amp;sr=8-2&amp;keywords=fan+guard","Fan Guards")</f>
        <v>Fan Guards</v>
      </c>
      <c r="B30" s="11" t="s">
        <v>74</v>
      </c>
      <c r="C30" s="11">
        <v>2</v>
      </c>
    </row>
    <row r="31" spans="1:3" x14ac:dyDescent="0.2">
      <c r="A31" s="5" t="str">
        <f>HYPERLINK("http://www.amazon.com/Dundas-Jafine-LC4WZW-ProVent-4-Inches/dp/B0016487CC/ref=sr_1_3?ie=UTF8&amp;qid=1440020385&amp;sr=8-3&amp;keywords=Louvered+Vent+Cap","Fan Louvres")</f>
        <v>Fan Louvres</v>
      </c>
      <c r="B31" s="11" t="s">
        <v>75</v>
      </c>
      <c r="C31" s="11">
        <v>2</v>
      </c>
    </row>
    <row r="32" spans="1:3" x14ac:dyDescent="0.2">
      <c r="A32" s="1" t="s">
        <v>76</v>
      </c>
      <c r="B32" s="2"/>
      <c r="C32" s="2"/>
    </row>
    <row r="33" spans="1:3" x14ac:dyDescent="0.2">
      <c r="A33" s="5" t="str">
        <f>HYPERLINK("http://www.co2meter.com/products/cozir-0-2-co2-sensor","CO2 Sensor")</f>
        <v>CO2 Sensor</v>
      </c>
      <c r="B33" s="11" t="s">
        <v>77</v>
      </c>
      <c r="C33" s="11">
        <v>1</v>
      </c>
    </row>
    <row r="34" spans="1:3" ht="25.5" x14ac:dyDescent="0.2">
      <c r="A34" s="5" t="str">
        <f>HYPERLINK("http://www.seeedstudio.com/depot/Grove-TemperatureHumidity-Sensor-Pro-p-838.html","Air Temperature and Humidity Sensor")</f>
        <v>Air Temperature and Humidity Sensor</v>
      </c>
      <c r="B34" s="11" t="s">
        <v>78</v>
      </c>
      <c r="C34" s="11">
        <v>1</v>
      </c>
    </row>
    <row r="35" spans="1:3" x14ac:dyDescent="0.2">
      <c r="A35" s="5" t="str">
        <f>HYPERLINK("http://www.seeedstudio.com/depot/Grove-Digital-Light-Sensor-p-1281.html","Light Intensity Sensor")</f>
        <v>Light Intensity Sensor</v>
      </c>
      <c r="B35" s="11" t="s">
        <v>79</v>
      </c>
      <c r="C35" s="11">
        <v>1</v>
      </c>
    </row>
    <row r="36" spans="1:3" ht="25.5" x14ac:dyDescent="0.2">
      <c r="A36" s="5" t="str">
        <f>HYPERLINK("http://www.amazon.com/gp/product/B00YCDHQ8K?psc=1&amp;redirect=true&amp;ref_=oh_aui_detailpage_o06_s00","Webcam")</f>
        <v>Webcam</v>
      </c>
      <c r="B36" s="11" t="s">
        <v>80</v>
      </c>
      <c r="C36" s="7">
        <v>1</v>
      </c>
    </row>
    <row r="37" spans="1:3" x14ac:dyDescent="0.2">
      <c r="A37" s="1" t="s">
        <v>81</v>
      </c>
      <c r="B37" s="2"/>
      <c r="C37" s="2"/>
    </row>
    <row r="38" spans="1:3" x14ac:dyDescent="0.2">
      <c r="A38" s="5" t="str">
        <f>HYPERLINK("http://www.amazon.com/gp/product/B0009SUF08?keywords=reed%20switch&amp;qid=1443805349&amp;ref_=sr_1_1&amp;sr=8-1","Magnetic Switch")</f>
        <v>Magnetic Switch</v>
      </c>
      <c r="B38" s="7" t="s">
        <v>82</v>
      </c>
      <c r="C38" s="7">
        <v>1</v>
      </c>
    </row>
    <row r="39" spans="1:3" x14ac:dyDescent="0.2">
      <c r="A39" s="5" t="str">
        <f>HYPERLINK("http://www.amazon.com/Micro-Limit-Switch-Roller-Action/dp/B00E0JOTV8/ref=sr_1_1?s=lamps-light&amp;ie=UTF8&amp;qid=1443805532&amp;sr=1-1&amp;keywords=limit+switch","Limit Switch")</f>
        <v>Limit Switch</v>
      </c>
      <c r="B39" s="11" t="s">
        <v>83</v>
      </c>
      <c r="C39" s="7">
        <v>1</v>
      </c>
    </row>
    <row r="40" spans="1:3" x14ac:dyDescent="0.2">
      <c r="A40" s="1" t="s">
        <v>84</v>
      </c>
      <c r="B40" s="2"/>
      <c r="C40" s="2"/>
    </row>
    <row r="41" spans="1:3" x14ac:dyDescent="0.2">
      <c r="A41" s="5" t="str">
        <f>HYPERLINK("http://www.amazon.com/gp/product/B0009YJ4N6?psc=1&amp;redirect=true&amp;ref_=ox_sc_act_title_1&amp;smid=ATVPDKIKX0DER","Air Pump")</f>
        <v>Air Pump</v>
      </c>
      <c r="B41" s="11" t="s">
        <v>85</v>
      </c>
      <c r="C41" s="11">
        <v>1</v>
      </c>
    </row>
    <row r="42" spans="1:3" ht="25.5" x14ac:dyDescent="0.2">
      <c r="A42" s="5" t="str">
        <f>HYPERLINK("http://www.amazon.com/Jardin-Aquarium-Ceramic-Diffusers-Diameter/dp/B0050HJ7Q6/ref=pd_bxgy_199_img_z","Air Stone")</f>
        <v>Air Stone</v>
      </c>
      <c r="B42" s="11" t="s">
        <v>86</v>
      </c>
      <c r="C42" s="11">
        <v>1</v>
      </c>
    </row>
    <row r="43" spans="1:3" x14ac:dyDescent="0.2">
      <c r="A43" s="5" t="str">
        <f>HYPERLINK("http://www.amazon.com/Standard-Airline-Tubing-Accessories-25-Feet/dp/B0002563MW/ref=pd_bxgy_199_img_y","Air Pump Tubing")</f>
        <v>Air Pump Tubing</v>
      </c>
      <c r="B43" s="15" t="s">
        <v>87</v>
      </c>
      <c r="C43" s="11">
        <v>1</v>
      </c>
    </row>
    <row r="44" spans="1:3" ht="25.5" x14ac:dyDescent="0.2">
      <c r="A44" s="5" t="str">
        <f>HYPERLINK("http://www.amazon.com/gp/product/B00EWENMAU?psc=1&amp;redirect=true&amp;ref_=ox_sc_act_title_2&amp;smid=A14L9DIA3NK9B0","Aquarium Pump")</f>
        <v>Aquarium Pump</v>
      </c>
      <c r="B44" s="11" t="s">
        <v>88</v>
      </c>
      <c r="C44" s="7">
        <v>1</v>
      </c>
    </row>
    <row r="45" spans="1:3" x14ac:dyDescent="0.2">
      <c r="A45" s="5" t="str">
        <f>HYPERLINK("http://www.amazon.com/gp/product/B0079QUTSQ?psc=1&amp;redirect=true&amp;ref_=ox_sc_act_title_1&amp;smid=ATVPDKIKX0DER","Pump Tubing")</f>
        <v>Pump Tubing</v>
      </c>
      <c r="B45" s="11" t="s">
        <v>89</v>
      </c>
      <c r="C45" s="7">
        <v>1</v>
      </c>
    </row>
    <row r="46" spans="1:3" x14ac:dyDescent="0.2">
      <c r="A46" s="1" t="s">
        <v>90</v>
      </c>
      <c r="B46" s="2"/>
      <c r="C46" s="2"/>
    </row>
    <row r="47" spans="1:3" ht="25.5" x14ac:dyDescent="0.2">
      <c r="A47" s="5" t="str">
        <f>HYPERLINK("http://www.dfrobot.com/index.php?route=product/product&amp;product_id=1123&amp;search=DFR0300#.VdTDoFNViko","Water Temperature and EC Sensor")</f>
        <v>Water Temperature and EC Sensor</v>
      </c>
      <c r="B47" s="11" t="s">
        <v>91</v>
      </c>
      <c r="C47" s="11">
        <v>1</v>
      </c>
    </row>
    <row r="48" spans="1:3" x14ac:dyDescent="0.2">
      <c r="A48" s="5" t="str">
        <f>HYPERLINK("http://www.dfrobot.com/index.php?route=product/product&amp;product_id=1025#.Vg60SBNViko","pH Sensor")</f>
        <v>pH Sensor</v>
      </c>
      <c r="B48" s="11" t="s">
        <v>92</v>
      </c>
      <c r="C48" s="11">
        <v>1</v>
      </c>
    </row>
    <row r="49" spans="1:3" x14ac:dyDescent="0.2">
      <c r="A49" s="1" t="s">
        <v>93</v>
      </c>
      <c r="B49" s="2"/>
      <c r="C49" s="2"/>
    </row>
    <row r="50" spans="1:3" ht="25.5" x14ac:dyDescent="0.2">
      <c r="A50" s="5" t="str">
        <f>HYPERLINK("http://www.amazon.com/gp/product/B00BL63ZU4?psc=1&amp;redirect=true&amp;ref_=oh_aui_detailpage_o01_s00","Cable Management Box")</f>
        <v>Cable Management Box</v>
      </c>
      <c r="B50" s="11" t="s">
        <v>94</v>
      </c>
      <c r="C50" s="7">
        <v>1</v>
      </c>
    </row>
    <row r="51" spans="1:3" x14ac:dyDescent="0.2">
      <c r="A51" s="14"/>
      <c r="B51" s="14"/>
      <c r="C51" s="14"/>
    </row>
    <row r="52" spans="1:3" x14ac:dyDescent="0.2">
      <c r="A52" s="1" t="s">
        <v>95</v>
      </c>
      <c r="B52" s="2"/>
      <c r="C52" s="2"/>
    </row>
    <row r="53" spans="1:3" ht="25.5" x14ac:dyDescent="0.2">
      <c r="A53" s="5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1" t="s">
        <v>96</v>
      </c>
      <c r="C53" s="7">
        <v>1</v>
      </c>
    </row>
    <row r="54" spans="1:3" x14ac:dyDescent="0.2">
      <c r="A54" s="5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11" t="s">
        <v>97</v>
      </c>
      <c r="C54" s="7">
        <v>1</v>
      </c>
    </row>
    <row r="55" spans="1:3" ht="25.5" x14ac:dyDescent="0.2">
      <c r="A55" s="5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1" t="s">
        <v>98</v>
      </c>
      <c r="C55" s="11">
        <v>1</v>
      </c>
    </row>
    <row r="56" spans="1:3" x14ac:dyDescent="0.2">
      <c r="A56" s="5" t="str">
        <f>HYPERLINK("http://www.seeedstudio.com/depot/Grove-c-98_106_57/?ref=crumb","Grove Cables")</f>
        <v>Grove Cables</v>
      </c>
      <c r="B56" s="7" t="s">
        <v>99</v>
      </c>
      <c r="C56" s="14"/>
    </row>
    <row r="57" spans="1:3" x14ac:dyDescent="0.2">
      <c r="A57" s="14"/>
      <c r="B57" s="7" t="s">
        <v>100</v>
      </c>
      <c r="C57" s="14"/>
    </row>
    <row r="58" spans="1:3" x14ac:dyDescent="0.2">
      <c r="A58" s="16" t="str">
        <f>HYPERLINK("http://www.homedepot.com/p/3M-Scotch-1-in-x-12-5-yds-Indoor-Outdoor-Mounting-Tape-411-LONG-DC/100153200","Foam mounting tape")</f>
        <v>Foam mounting tape</v>
      </c>
      <c r="B58" s="7" t="s">
        <v>101</v>
      </c>
      <c r="C58" s="7">
        <v>1</v>
      </c>
    </row>
    <row r="59" spans="1:3" x14ac:dyDescent="0.2">
      <c r="A59" s="16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7" t="s">
        <v>102</v>
      </c>
      <c r="C59" s="7">
        <v>1</v>
      </c>
    </row>
    <row r="60" spans="1:3" x14ac:dyDescent="0.2">
      <c r="A60" s="16" t="str">
        <f>HYPERLINK("http://www.digikey.com/product-search/en?KeyWords=377-2132-ND&amp;WT.z_header=search_go","Air Exchange Box")</f>
        <v>Air Exchange Box</v>
      </c>
      <c r="B60" s="7" t="s">
        <v>103</v>
      </c>
      <c r="C60" s="7">
        <v>1</v>
      </c>
    </row>
    <row r="61" spans="1:3" ht="25.5" x14ac:dyDescent="0.2">
      <c r="A61" s="16" t="str">
        <f>HYPERLINK("http://www.homedepot.com/p/Everbilt-6-x-1-2-in-Stainless-Steel-Pan-Head-Phillips-Sheet-Metal-Screw-50-per-Pack-800162/204275035","Short Screws")</f>
        <v>Short Screws</v>
      </c>
      <c r="B61" s="11" t="s">
        <v>104</v>
      </c>
      <c r="C61" s="7">
        <v>1</v>
      </c>
    </row>
    <row r="62" spans="1:3" x14ac:dyDescent="0.2">
      <c r="A62" s="16" t="str">
        <f>HYPERLINK("http://www.homedepot.com/p/Everbilt-8-x-2-in-Zinc-Plated-Pan-Head-Phillips-Drive-Sheet-Metal-Screw-50-Piece-801632/204275094","Long Screws")</f>
        <v>Long Screws</v>
      </c>
      <c r="B62" s="11" t="s">
        <v>105</v>
      </c>
      <c r="C62" s="7">
        <v>1</v>
      </c>
    </row>
    <row r="63" spans="1:3" x14ac:dyDescent="0.2">
      <c r="A63" s="1" t="s">
        <v>106</v>
      </c>
      <c r="B63" s="2"/>
      <c r="C63" s="17">
        <f>SUM(C2:C62)</f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ySplit="1" topLeftCell="A15" activePane="bottomLeft" state="frozen"/>
      <selection pane="bottomLeft"/>
    </sheetView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</cols>
  <sheetData>
    <row r="1" spans="1:4" s="33" customFormat="1" ht="15.75" customHeight="1" x14ac:dyDescent="0.2">
      <c r="A1" s="32" t="s">
        <v>4</v>
      </c>
      <c r="B1" s="32" t="s">
        <v>5</v>
      </c>
      <c r="C1" s="32" t="s">
        <v>6</v>
      </c>
      <c r="D1" s="32" t="s">
        <v>7</v>
      </c>
    </row>
    <row r="2" spans="1:4" ht="15.75" customHeight="1" x14ac:dyDescent="0.2">
      <c r="A2" s="3">
        <v>1</v>
      </c>
      <c r="B2" s="6" t="s">
        <v>8</v>
      </c>
      <c r="C2" s="6" t="s">
        <v>9</v>
      </c>
      <c r="D2" s="3">
        <v>1</v>
      </c>
    </row>
    <row r="3" spans="1:4" ht="15.75" customHeight="1" x14ac:dyDescent="0.2">
      <c r="A3" s="3">
        <v>2</v>
      </c>
      <c r="B3" s="6" t="s">
        <v>11</v>
      </c>
      <c r="C3" s="6" t="s">
        <v>12</v>
      </c>
      <c r="D3" s="3">
        <v>1</v>
      </c>
    </row>
    <row r="4" spans="1:4" ht="15.75" customHeight="1" x14ac:dyDescent="0.2">
      <c r="A4" s="3">
        <v>3</v>
      </c>
      <c r="B4" s="6" t="s">
        <v>13</v>
      </c>
      <c r="C4" s="6" t="s">
        <v>14</v>
      </c>
      <c r="D4" s="3">
        <v>1</v>
      </c>
    </row>
    <row r="5" spans="1:4" ht="15.75" customHeight="1" x14ac:dyDescent="0.2">
      <c r="A5" s="3">
        <v>4</v>
      </c>
      <c r="B5" s="6" t="s">
        <v>15</v>
      </c>
      <c r="C5" s="6" t="s">
        <v>16</v>
      </c>
      <c r="D5" s="3">
        <v>6</v>
      </c>
    </row>
    <row r="6" spans="1:4" ht="15.75" customHeight="1" x14ac:dyDescent="0.2">
      <c r="A6" s="3">
        <v>5</v>
      </c>
      <c r="B6" s="4" t="s">
        <v>17</v>
      </c>
      <c r="C6" s="4" t="s">
        <v>18</v>
      </c>
      <c r="D6" s="10">
        <v>1</v>
      </c>
    </row>
    <row r="7" spans="1:4" ht="15.75" customHeight="1" x14ac:dyDescent="0.2">
      <c r="A7" s="3">
        <v>6</v>
      </c>
      <c r="B7" s="6" t="s">
        <v>20</v>
      </c>
      <c r="C7" s="6" t="s">
        <v>21</v>
      </c>
      <c r="D7" s="3">
        <v>6</v>
      </c>
    </row>
    <row r="8" spans="1:4" ht="15.75" customHeight="1" x14ac:dyDescent="0.2">
      <c r="A8" s="3">
        <v>7</v>
      </c>
      <c r="B8" s="6" t="s">
        <v>22</v>
      </c>
      <c r="C8" s="6" t="s">
        <v>23</v>
      </c>
      <c r="D8" s="3">
        <v>26</v>
      </c>
    </row>
    <row r="9" spans="1:4" ht="15.75" customHeight="1" x14ac:dyDescent="0.2">
      <c r="A9" s="3">
        <v>8</v>
      </c>
      <c r="B9" s="6" t="s">
        <v>25</v>
      </c>
      <c r="C9" s="6" t="s">
        <v>26</v>
      </c>
      <c r="D9" s="3">
        <v>46</v>
      </c>
    </row>
    <row r="10" spans="1:4" ht="15.75" customHeight="1" x14ac:dyDescent="0.2">
      <c r="A10" s="3">
        <v>9</v>
      </c>
      <c r="B10" s="4" t="s">
        <v>27</v>
      </c>
      <c r="C10" s="4" t="s">
        <v>28</v>
      </c>
      <c r="D10" s="10">
        <v>1</v>
      </c>
    </row>
    <row r="11" spans="1:4" ht="15.75" customHeight="1" x14ac:dyDescent="0.2">
      <c r="A11" s="3">
        <v>10</v>
      </c>
      <c r="B11" s="6" t="s">
        <v>30</v>
      </c>
      <c r="C11" s="6" t="s">
        <v>31</v>
      </c>
      <c r="D11" s="3">
        <v>44</v>
      </c>
    </row>
    <row r="12" spans="1:4" ht="15.75" customHeight="1" x14ac:dyDescent="0.2">
      <c r="A12" s="3">
        <v>11</v>
      </c>
      <c r="B12" s="6" t="s">
        <v>33</v>
      </c>
      <c r="C12" s="6" t="s">
        <v>34</v>
      </c>
      <c r="D12" s="3">
        <v>83</v>
      </c>
    </row>
    <row r="13" spans="1:4" ht="71.45" customHeight="1" x14ac:dyDescent="0.2">
      <c r="A13" s="3">
        <v>12</v>
      </c>
      <c r="B13" s="6" t="s">
        <v>35</v>
      </c>
      <c r="C13" s="6" t="s">
        <v>36</v>
      </c>
      <c r="D13" s="3">
        <v>1</v>
      </c>
    </row>
    <row r="14" spans="1:4" ht="15.75" customHeight="1" x14ac:dyDescent="0.2">
      <c r="A14" s="3">
        <v>13</v>
      </c>
      <c r="B14" s="6" t="s">
        <v>37</v>
      </c>
      <c r="C14" s="6" t="s">
        <v>38</v>
      </c>
      <c r="D14" s="3">
        <v>10</v>
      </c>
    </row>
    <row r="15" spans="1:4" ht="15.75" customHeight="1" x14ac:dyDescent="0.2">
      <c r="A15" s="3">
        <v>14</v>
      </c>
      <c r="B15" s="4" t="s">
        <v>39</v>
      </c>
      <c r="C15" s="4" t="s">
        <v>40</v>
      </c>
      <c r="D15" s="10">
        <v>2</v>
      </c>
    </row>
    <row r="16" spans="1:4" ht="48.6" customHeight="1" x14ac:dyDescent="0.2">
      <c r="A16" s="3">
        <v>15</v>
      </c>
      <c r="B16" s="6" t="s">
        <v>42</v>
      </c>
      <c r="C16" s="6" t="s">
        <v>43</v>
      </c>
      <c r="D16" s="3">
        <v>1</v>
      </c>
    </row>
    <row r="17" spans="1:4" ht="15.75" customHeight="1" x14ac:dyDescent="0.2">
      <c r="A17" s="3">
        <v>16</v>
      </c>
      <c r="B17" s="6" t="s">
        <v>44</v>
      </c>
      <c r="C17" s="6" t="s">
        <v>45</v>
      </c>
      <c r="D17" s="3">
        <v>1</v>
      </c>
    </row>
    <row r="18" spans="1:4" ht="15.75" customHeight="1" x14ac:dyDescent="0.2">
      <c r="A18" s="3">
        <v>17</v>
      </c>
      <c r="B18" s="6" t="s">
        <v>47</v>
      </c>
      <c r="C18" s="4" t="s">
        <v>40</v>
      </c>
      <c r="D18" s="3">
        <v>1</v>
      </c>
    </row>
    <row r="19" spans="1:4" ht="15.75" customHeight="1" x14ac:dyDescent="0.2">
      <c r="A19" s="3">
        <v>18</v>
      </c>
      <c r="B19" s="6" t="s">
        <v>49</v>
      </c>
      <c r="C19" s="6" t="s">
        <v>50</v>
      </c>
      <c r="D19" s="3">
        <v>1</v>
      </c>
    </row>
    <row r="20" spans="1:4" ht="15.75" customHeight="1" x14ac:dyDescent="0.2">
      <c r="A20" s="3">
        <v>19</v>
      </c>
      <c r="B20" s="6" t="s">
        <v>51</v>
      </c>
      <c r="C20" s="6" t="s">
        <v>52</v>
      </c>
      <c r="D20" s="3">
        <v>84</v>
      </c>
    </row>
    <row r="21" spans="1:4" ht="15.75" customHeight="1" x14ac:dyDescent="0.2">
      <c r="A21" s="3">
        <v>20</v>
      </c>
      <c r="B21" s="6" t="s">
        <v>53</v>
      </c>
      <c r="C21" s="6" t="s">
        <v>54</v>
      </c>
      <c r="D21" s="3">
        <v>2</v>
      </c>
    </row>
    <row r="22" spans="1:4" ht="15.75" customHeight="1" x14ac:dyDescent="0.2">
      <c r="A22" s="9"/>
      <c r="B22" s="9"/>
      <c r="C22" s="3" t="s">
        <v>55</v>
      </c>
      <c r="D22" s="9">
        <f>SUM(D2:D21)</f>
        <v>319</v>
      </c>
    </row>
    <row r="23" spans="1:4" ht="15.75" customHeight="1" x14ac:dyDescent="0.2">
      <c r="A23" s="9"/>
      <c r="B23" s="9"/>
      <c r="C23" s="9"/>
      <c r="D23" s="9"/>
    </row>
    <row r="24" spans="1:4" ht="15.75" customHeight="1" x14ac:dyDescent="0.2">
      <c r="A24" s="9"/>
      <c r="B24" s="9"/>
      <c r="C24" s="9"/>
      <c r="D24" s="9"/>
    </row>
    <row r="25" spans="1:4" ht="15.75" customHeight="1" x14ac:dyDescent="0.2">
      <c r="A25" s="9"/>
      <c r="B25" s="9"/>
      <c r="C25" s="9"/>
      <c r="D25" s="9"/>
    </row>
    <row r="30" spans="1:4" ht="12.75" x14ac:dyDescent="0.2"/>
    <row r="31" spans="1:4" ht="12.75" x14ac:dyDescent="0.2"/>
    <row r="32" spans="1:4" ht="12.75" x14ac:dyDescent="0.2"/>
    <row r="33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3" activePane="bottomLeft" state="frozen"/>
      <selection pane="bottomLeft"/>
    </sheetView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</cols>
  <sheetData>
    <row r="1" spans="1:8" s="33" customFormat="1" ht="15.75" customHeight="1" x14ac:dyDescent="0.2">
      <c r="A1" s="32" t="s">
        <v>4</v>
      </c>
      <c r="B1" s="32" t="s">
        <v>5</v>
      </c>
      <c r="C1" s="32" t="s">
        <v>6</v>
      </c>
      <c r="D1" s="32" t="s">
        <v>7</v>
      </c>
      <c r="E1" s="34"/>
    </row>
    <row r="2" spans="1:8" ht="15.75" customHeight="1" x14ac:dyDescent="0.2">
      <c r="A2" s="18">
        <v>1</v>
      </c>
      <c r="B2" s="14" t="s">
        <v>107</v>
      </c>
      <c r="C2" s="14" t="s">
        <v>108</v>
      </c>
      <c r="D2" s="18">
        <v>1</v>
      </c>
      <c r="E2" s="19"/>
      <c r="F2" s="20"/>
      <c r="G2" s="20"/>
      <c r="H2" s="20"/>
    </row>
    <row r="3" spans="1:8" ht="15.75" customHeight="1" x14ac:dyDescent="0.2">
      <c r="A3" s="18">
        <v>2</v>
      </c>
      <c r="B3" s="14" t="s">
        <v>109</v>
      </c>
      <c r="C3" s="14" t="s">
        <v>110</v>
      </c>
      <c r="D3" s="21">
        <v>1</v>
      </c>
      <c r="E3" s="19"/>
      <c r="F3" s="20"/>
      <c r="G3" s="20"/>
      <c r="H3" s="20"/>
    </row>
    <row r="4" spans="1:8" ht="15.75" customHeight="1" x14ac:dyDescent="0.2">
      <c r="A4" s="18">
        <v>3</v>
      </c>
      <c r="B4" s="14" t="s">
        <v>112</v>
      </c>
      <c r="C4" s="14" t="s">
        <v>110</v>
      </c>
      <c r="D4" s="21">
        <v>1</v>
      </c>
      <c r="E4" s="19"/>
      <c r="F4" s="20"/>
      <c r="G4" s="20"/>
      <c r="H4" s="20"/>
    </row>
    <row r="5" spans="1:8" ht="15.75" customHeight="1" x14ac:dyDescent="0.2">
      <c r="A5" s="18">
        <v>4</v>
      </c>
      <c r="B5" s="14" t="s">
        <v>113</v>
      </c>
      <c r="C5" s="14" t="s">
        <v>114</v>
      </c>
      <c r="D5" s="21">
        <v>1</v>
      </c>
      <c r="E5" s="19"/>
      <c r="F5" s="20"/>
      <c r="G5" s="20"/>
      <c r="H5" s="20"/>
    </row>
    <row r="6" spans="1:8" ht="15.75" customHeight="1" x14ac:dyDescent="0.2">
      <c r="A6" s="18">
        <v>5</v>
      </c>
      <c r="B6" s="14" t="s">
        <v>121</v>
      </c>
      <c r="C6" s="14" t="s">
        <v>114</v>
      </c>
      <c r="D6" s="21">
        <v>1</v>
      </c>
      <c r="E6" s="19"/>
      <c r="F6" s="20"/>
      <c r="G6" s="20"/>
      <c r="H6" s="20"/>
    </row>
    <row r="7" spans="1:8" ht="15.75" customHeight="1" x14ac:dyDescent="0.2">
      <c r="A7" s="18">
        <v>6</v>
      </c>
      <c r="B7" s="14" t="s">
        <v>122</v>
      </c>
      <c r="C7" s="22" t="s">
        <v>123</v>
      </c>
      <c r="D7" s="21">
        <v>10</v>
      </c>
      <c r="E7" s="19"/>
      <c r="F7" s="20"/>
      <c r="G7" s="20"/>
      <c r="H7" s="20"/>
    </row>
    <row r="8" spans="1:8" ht="15.75" customHeight="1" x14ac:dyDescent="0.2">
      <c r="A8" s="18">
        <v>7</v>
      </c>
      <c r="B8" s="14" t="s">
        <v>149</v>
      </c>
      <c r="C8" s="23" t="s">
        <v>151</v>
      </c>
      <c r="D8" s="21">
        <v>1</v>
      </c>
      <c r="E8" s="19"/>
      <c r="F8" s="20"/>
      <c r="G8" s="20"/>
      <c r="H8" s="20"/>
    </row>
    <row r="9" spans="1:8" ht="15.75" customHeight="1" x14ac:dyDescent="0.2">
      <c r="A9" s="18">
        <v>8</v>
      </c>
      <c r="B9" s="14" t="s">
        <v>153</v>
      </c>
      <c r="C9" s="23" t="s">
        <v>154</v>
      </c>
      <c r="D9" s="21">
        <v>1</v>
      </c>
      <c r="E9" s="19"/>
      <c r="F9" s="20"/>
      <c r="G9" s="20"/>
      <c r="H9" s="20"/>
    </row>
    <row r="10" spans="1:8" ht="15.75" customHeight="1" x14ac:dyDescent="0.2">
      <c r="A10" s="18">
        <v>9</v>
      </c>
      <c r="B10" s="14" t="s">
        <v>155</v>
      </c>
      <c r="C10" s="23" t="s">
        <v>156</v>
      </c>
      <c r="D10" s="21">
        <v>6</v>
      </c>
      <c r="E10" s="19"/>
      <c r="F10" s="20"/>
      <c r="G10" s="20"/>
      <c r="H10" s="20"/>
    </row>
    <row r="11" spans="1:8" ht="15.75" customHeight="1" x14ac:dyDescent="0.2">
      <c r="A11" s="18">
        <v>10</v>
      </c>
      <c r="B11" s="14" t="s">
        <v>157</v>
      </c>
      <c r="C11" s="23" t="s">
        <v>158</v>
      </c>
      <c r="D11" s="21">
        <v>2</v>
      </c>
      <c r="E11" s="19"/>
      <c r="F11" s="20"/>
      <c r="G11" s="20"/>
      <c r="H11" s="20"/>
    </row>
    <row r="12" spans="1:8" ht="15.75" customHeight="1" x14ac:dyDescent="0.2">
      <c r="A12" s="18">
        <v>11</v>
      </c>
      <c r="B12" s="14" t="s">
        <v>159</v>
      </c>
      <c r="C12" s="23" t="s">
        <v>160</v>
      </c>
      <c r="D12" s="21">
        <v>1</v>
      </c>
      <c r="E12" s="19"/>
      <c r="F12" s="20"/>
      <c r="G12" s="20"/>
      <c r="H12" s="20"/>
    </row>
    <row r="13" spans="1:8" ht="15.75" customHeight="1" x14ac:dyDescent="0.2">
      <c r="A13" s="18">
        <v>12</v>
      </c>
      <c r="B13" s="14" t="s">
        <v>161</v>
      </c>
      <c r="C13" s="23" t="s">
        <v>162</v>
      </c>
      <c r="D13" s="21">
        <v>1</v>
      </c>
      <c r="E13" s="19"/>
      <c r="F13" s="20"/>
      <c r="G13" s="20"/>
      <c r="H13" s="20"/>
    </row>
    <row r="14" spans="1:8" ht="15.75" customHeight="1" x14ac:dyDescent="0.2">
      <c r="A14" s="24">
        <v>13</v>
      </c>
      <c r="B14" s="25" t="s">
        <v>163</v>
      </c>
      <c r="C14" s="25" t="s">
        <v>164</v>
      </c>
      <c r="D14" s="24">
        <v>1</v>
      </c>
      <c r="E14" s="20"/>
      <c r="F14" s="20"/>
      <c r="G14" s="20"/>
      <c r="H14" s="20"/>
    </row>
    <row r="15" spans="1:8" ht="15.75" customHeight="1" x14ac:dyDescent="0.2">
      <c r="A15" s="26"/>
      <c r="B15" s="26"/>
      <c r="C15" s="26"/>
      <c r="D15" s="26">
        <f>SUM(D2:D14)</f>
        <v>28</v>
      </c>
      <c r="E15" s="26"/>
      <c r="F15" s="26"/>
      <c r="G15" s="26"/>
      <c r="H15" s="26"/>
    </row>
    <row r="16" spans="1:8" ht="15.75" customHeight="1" x14ac:dyDescent="0.2">
      <c r="A16" s="26"/>
      <c r="B16" s="26"/>
      <c r="C16" s="26"/>
      <c r="D16" s="26"/>
      <c r="E16" s="26"/>
      <c r="F16" s="26"/>
      <c r="G16" s="26"/>
      <c r="H16" s="26"/>
    </row>
    <row r="17" spans="1:8" ht="15.75" customHeight="1" x14ac:dyDescent="0.2">
      <c r="A17" s="26"/>
      <c r="B17" s="26"/>
      <c r="C17" s="26"/>
      <c r="D17" s="26"/>
      <c r="E17" s="26"/>
      <c r="F17" s="26"/>
      <c r="G17" s="26"/>
      <c r="H17" s="26"/>
    </row>
    <row r="18" spans="1:8" ht="15.75" customHeight="1" x14ac:dyDescent="0.2">
      <c r="A18" s="26"/>
      <c r="B18" s="26"/>
      <c r="C18" s="26"/>
      <c r="D18" s="26"/>
      <c r="E18" s="26"/>
      <c r="F18" s="26"/>
      <c r="G18" s="26"/>
      <c r="H18" s="26"/>
    </row>
    <row r="19" spans="1:8" ht="15.75" customHeight="1" x14ac:dyDescent="0.2">
      <c r="A19" s="26"/>
      <c r="B19" s="26"/>
      <c r="C19" s="26"/>
      <c r="D19" s="26"/>
      <c r="E19" s="26"/>
      <c r="F19" s="26"/>
      <c r="G19" s="26"/>
      <c r="H1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5" ht="15.75" customHeight="1" x14ac:dyDescent="0.2">
      <c r="A1" s="27" t="s">
        <v>111</v>
      </c>
      <c r="B1" s="27" t="s">
        <v>115</v>
      </c>
      <c r="C1" s="27" t="s">
        <v>116</v>
      </c>
      <c r="D1" s="28"/>
    </row>
    <row r="2" spans="1:5" ht="15.75" customHeight="1" x14ac:dyDescent="0.2">
      <c r="A2" s="29" t="s">
        <v>117</v>
      </c>
      <c r="B2" s="29" t="s">
        <v>118</v>
      </c>
      <c r="C2" s="29" t="s">
        <v>119</v>
      </c>
      <c r="D2" s="28"/>
    </row>
    <row r="3" spans="1:5" ht="15.75" customHeight="1" x14ac:dyDescent="0.2">
      <c r="A3" s="30" t="s">
        <v>120</v>
      </c>
      <c r="B3" s="29" t="s">
        <v>124</v>
      </c>
      <c r="C3" s="29" t="s">
        <v>125</v>
      </c>
      <c r="D3" s="28"/>
    </row>
    <row r="4" spans="1:5" ht="15.75" customHeight="1" x14ac:dyDescent="0.2">
      <c r="A4" s="29" t="s">
        <v>126</v>
      </c>
      <c r="B4" s="29" t="s">
        <v>127</v>
      </c>
      <c r="C4" s="31"/>
      <c r="D4" s="28"/>
    </row>
    <row r="5" spans="1:5" ht="15.75" customHeight="1" x14ac:dyDescent="0.2">
      <c r="A5" s="29" t="s">
        <v>128</v>
      </c>
      <c r="B5" s="29" t="s">
        <v>129</v>
      </c>
      <c r="C5" s="31"/>
      <c r="D5" s="28"/>
    </row>
    <row r="6" spans="1:5" ht="15.75" customHeight="1" x14ac:dyDescent="0.2">
      <c r="A6" s="29" t="s">
        <v>130</v>
      </c>
      <c r="B6" s="29" t="s">
        <v>131</v>
      </c>
      <c r="C6" s="31"/>
      <c r="D6" s="28"/>
    </row>
    <row r="7" spans="1:5" ht="15.75" customHeight="1" x14ac:dyDescent="0.2">
      <c r="A7" s="29" t="s">
        <v>132</v>
      </c>
      <c r="B7" s="31"/>
      <c r="C7" s="31"/>
      <c r="D7" s="28"/>
    </row>
    <row r="8" spans="1:5" ht="15.75" customHeight="1" x14ac:dyDescent="0.2">
      <c r="A8" s="29" t="s">
        <v>133</v>
      </c>
      <c r="B8" s="31"/>
      <c r="C8" s="31"/>
      <c r="D8" s="28" t="s">
        <v>165</v>
      </c>
    </row>
    <row r="9" spans="1:5" ht="15.75" customHeight="1" x14ac:dyDescent="0.2">
      <c r="A9" s="29" t="s">
        <v>134</v>
      </c>
      <c r="B9" s="31"/>
      <c r="C9" s="31"/>
      <c r="D9" s="28" t="s">
        <v>166</v>
      </c>
      <c r="E9">
        <f>Motherboard!C63+Hardware!D22+Kit!D15</f>
        <v>401</v>
      </c>
    </row>
    <row r="10" spans="1:5" ht="15.75" customHeight="1" x14ac:dyDescent="0.2">
      <c r="A10" s="29" t="s">
        <v>135</v>
      </c>
      <c r="B10" s="31"/>
      <c r="C10" s="31"/>
      <c r="D10" s="28"/>
    </row>
    <row r="11" spans="1:5" ht="15.75" customHeight="1" x14ac:dyDescent="0.2">
      <c r="A11" s="29" t="s">
        <v>136</v>
      </c>
      <c r="B11" s="31"/>
      <c r="C11" s="31"/>
      <c r="D11" s="28"/>
    </row>
    <row r="12" spans="1:5" ht="15.75" customHeight="1" x14ac:dyDescent="0.2">
      <c r="A12" s="29" t="s">
        <v>137</v>
      </c>
      <c r="B12" s="31"/>
      <c r="C12" s="31"/>
      <c r="D12" s="28"/>
    </row>
    <row r="13" spans="1:5" ht="15.75" customHeight="1" x14ac:dyDescent="0.2">
      <c r="A13" s="29" t="s">
        <v>138</v>
      </c>
      <c r="B13" s="31"/>
      <c r="C13" s="31"/>
      <c r="D13" s="28"/>
    </row>
    <row r="14" spans="1:5" ht="15.75" customHeight="1" x14ac:dyDescent="0.2">
      <c r="A14" s="29" t="s">
        <v>139</v>
      </c>
      <c r="B14" s="31"/>
      <c r="C14" s="31"/>
      <c r="D14" s="28"/>
    </row>
    <row r="15" spans="1:5" ht="15.75" customHeight="1" x14ac:dyDescent="0.2">
      <c r="A15" s="29" t="s">
        <v>140</v>
      </c>
      <c r="B15" s="31"/>
      <c r="C15" s="31"/>
      <c r="D15" s="28"/>
    </row>
    <row r="16" spans="1:5" ht="15.75" customHeight="1" x14ac:dyDescent="0.2">
      <c r="A16" s="29" t="s">
        <v>141</v>
      </c>
      <c r="B16" s="31"/>
      <c r="C16" s="31"/>
      <c r="D16" s="28"/>
    </row>
    <row r="17" spans="1:4" ht="15.75" customHeight="1" x14ac:dyDescent="0.2">
      <c r="A17" s="29" t="s">
        <v>142</v>
      </c>
      <c r="B17" s="31"/>
      <c r="C17" s="31"/>
      <c r="D17" s="28"/>
    </row>
    <row r="18" spans="1:4" ht="15.75" customHeight="1" x14ac:dyDescent="0.2">
      <c r="A18" s="29" t="s">
        <v>143</v>
      </c>
      <c r="B18" s="31"/>
      <c r="C18" s="31"/>
      <c r="D18" s="28"/>
    </row>
    <row r="19" spans="1:4" ht="15.75" customHeight="1" x14ac:dyDescent="0.2">
      <c r="A19" s="29" t="s">
        <v>144</v>
      </c>
      <c r="B19" s="31"/>
      <c r="C19" s="31"/>
      <c r="D19" s="28"/>
    </row>
    <row r="20" spans="1:4" ht="15.75" customHeight="1" x14ac:dyDescent="0.2">
      <c r="A20" s="29" t="s">
        <v>145</v>
      </c>
      <c r="B20" s="31"/>
      <c r="C20" s="31"/>
      <c r="D20" s="28"/>
    </row>
    <row r="21" spans="1:4" ht="15.75" customHeight="1" x14ac:dyDescent="0.2">
      <c r="A21" s="29" t="s">
        <v>146</v>
      </c>
      <c r="B21" s="31"/>
      <c r="C21" s="31"/>
      <c r="D21" s="28"/>
    </row>
    <row r="22" spans="1:4" ht="15.75" customHeight="1" x14ac:dyDescent="0.2">
      <c r="A22" s="29" t="s">
        <v>147</v>
      </c>
      <c r="B22" s="31"/>
      <c r="C22" s="31"/>
      <c r="D22" s="28"/>
    </row>
    <row r="23" spans="1:4" ht="15.75" customHeight="1" x14ac:dyDescent="0.2">
      <c r="A23" s="29" t="s">
        <v>148</v>
      </c>
      <c r="B23" s="31"/>
      <c r="C23" s="31"/>
      <c r="D23" s="28"/>
    </row>
    <row r="24" spans="1:4" ht="15.75" customHeight="1" x14ac:dyDescent="0.2">
      <c r="A24" s="29" t="s">
        <v>150</v>
      </c>
      <c r="B24" s="31"/>
      <c r="C24" s="31"/>
      <c r="D24" s="28"/>
    </row>
    <row r="25" spans="1:4" ht="15.75" customHeight="1" x14ac:dyDescent="0.2">
      <c r="A25" s="29" t="s">
        <v>152</v>
      </c>
      <c r="B25" s="31"/>
      <c r="C25" s="31"/>
      <c r="D25" s="28"/>
    </row>
    <row r="26" spans="1:4" ht="15.75" customHeight="1" x14ac:dyDescent="0.2">
      <c r="A26" s="9"/>
      <c r="B26" s="13"/>
      <c r="C26" s="13"/>
    </row>
    <row r="27" spans="1:4" ht="15.75" customHeight="1" x14ac:dyDescent="0.2">
      <c r="A27" s="9"/>
      <c r="B27" s="13"/>
      <c r="C27" s="13"/>
    </row>
    <row r="28" spans="1:4" ht="15.75" customHeight="1" x14ac:dyDescent="0.2">
      <c r="A28" s="9"/>
      <c r="B28" s="13"/>
      <c r="C28" s="13"/>
    </row>
    <row r="29" spans="1:4" ht="15.75" customHeight="1" x14ac:dyDescent="0.2">
      <c r="A29" s="9"/>
      <c r="B29" s="13"/>
      <c r="C29" s="13"/>
    </row>
    <row r="30" spans="1:4" ht="12.75" x14ac:dyDescent="0.2">
      <c r="A30" s="9"/>
      <c r="B30" s="13"/>
      <c r="C3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Mel</cp:lastModifiedBy>
  <dcterms:created xsi:type="dcterms:W3CDTF">2015-10-16T21:29:19Z</dcterms:created>
  <dcterms:modified xsi:type="dcterms:W3CDTF">2017-08-19T20:09:52Z</dcterms:modified>
</cp:coreProperties>
</file>