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Jordan's Laptop\Downloads\"/>
    </mc:Choice>
  </mc:AlternateContent>
  <xr:revisionPtr revIDLastSave="0" documentId="13_ncr:1_{A6738F68-85B7-46BB-B9F8-FBB43402F78E}" xr6:coauthVersionLast="47" xr6:coauthVersionMax="47" xr10:uidLastSave="{00000000-0000-0000-0000-000000000000}"/>
  <bookViews>
    <workbookView xWindow="-108" yWindow="-108" windowWidth="23256" windowHeight="12456" xr2:uid="{6AD3770E-EE97-401A-A7DB-4B1A577F0C02}"/>
  </bookViews>
  <sheets>
    <sheet name="Escalations Email Log" sheetId="5" r:id="rId1"/>
    <sheet name="Dashboard" sheetId="18" r:id="rId2"/>
    <sheet name="Escalations Error Trend" sheetId="16" r:id="rId3"/>
    <sheet name="NOTES" sheetId="19" state="hidden" r:id="rId4"/>
    <sheet name="Esc drop down data" sheetId="14" r:id="rId5"/>
    <sheet name="Errors by Type" sheetId="17" r:id="rId6"/>
    <sheet name="Power BI Monthly Total" sheetId="4" r:id="rId7"/>
    <sheet name="Mandeep Scorecard RCA" sheetId="13" r:id="rId8"/>
    <sheet name="Esc five9 specialist reporting" sheetId="2" r:id="rId9"/>
    <sheet name="PT" sheetId="20" r:id="rId10"/>
  </sheets>
  <definedNames>
    <definedName name="_xlnm._FilterDatabase" localSheetId="4" hidden="1">'Esc drop down data'!$D$1:$D$32</definedName>
    <definedName name="_xlnm._FilterDatabase" localSheetId="0" hidden="1">'Escalations Email Log'!$A$1:$K$96</definedName>
    <definedName name="_xlnm._FilterDatabase" localSheetId="2" hidden="1">'Escalations Error Trend'!$H$9:$I$15</definedName>
    <definedName name="Slicer_Error_Type_Keyword">#N/A</definedName>
    <definedName name="Slicer_Month1">#N/A</definedName>
    <definedName name="Slicer_Specialists">#N/A</definedName>
    <definedName name="Slicer_Sub_Catagetory">#N/A</definedName>
  </definedNames>
  <calcPr calcId="191028"/>
  <pivotCaches>
    <pivotCache cacheId="28"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4" i="5" l="1"/>
  <c r="J214" i="5" a="1"/>
  <c r="J214" i="5" s="1"/>
  <c r="B213" i="5"/>
  <c r="J213" i="5" a="1"/>
  <c r="J213" i="5" s="1"/>
  <c r="J212" i="5" a="1"/>
  <c r="J212" i="5" s="1"/>
  <c r="J203" i="5" a="1"/>
  <c r="J203" i="5" s="1"/>
  <c r="J204" i="5" a="1"/>
  <c r="J204" i="5" s="1"/>
  <c r="J205" i="5" a="1"/>
  <c r="J205" i="5" s="1"/>
  <c r="J206" i="5" a="1"/>
  <c r="J206" i="5" s="1"/>
  <c r="J207" i="5" a="1"/>
  <c r="J207" i="5" s="1"/>
  <c r="J208" i="5" a="1"/>
  <c r="J208" i="5" s="1"/>
  <c r="J209" i="5" a="1"/>
  <c r="J209" i="5" s="1"/>
  <c r="J210" i="5" a="1"/>
  <c r="J210" i="5" s="1"/>
  <c r="J211" i="5" a="1"/>
  <c r="J211" i="5" s="1"/>
  <c r="J202" i="5" a="1"/>
  <c r="J202" i="5" s="1"/>
  <c r="J201" i="5" a="1"/>
  <c r="J201" i="5" s="1"/>
  <c r="J200" i="5" a="1"/>
  <c r="J200" i="5" s="1"/>
  <c r="J199" i="5" a="1"/>
  <c r="J199" i="5" s="1"/>
  <c r="J198" i="5" a="1"/>
  <c r="J198" i="5" s="1"/>
  <c r="J197" i="5" a="1"/>
  <c r="J197" i="5" s="1"/>
  <c r="J196" i="5" a="1"/>
  <c r="J196" i="5" s="1"/>
  <c r="J195" i="5" a="1"/>
  <c r="J195" i="5" s="1"/>
  <c r="J194" i="5" a="1"/>
  <c r="J194" i="5" s="1"/>
  <c r="J193" i="5" a="1"/>
  <c r="J193" i="5" s="1"/>
  <c r="J192" i="5" a="1"/>
  <c r="J192" i="5" s="1"/>
  <c r="J191" i="5" a="1"/>
  <c r="J191" i="5" s="1"/>
  <c r="J190" i="5" a="1"/>
  <c r="J190" i="5" s="1"/>
  <c r="J189" i="5" a="1"/>
  <c r="J189" i="5" s="1"/>
  <c r="J188" i="5" a="1"/>
  <c r="J188" i="5" s="1"/>
  <c r="J187" i="5" a="1"/>
  <c r="J187" i="5" s="1"/>
  <c r="J186" i="5" a="1"/>
  <c r="J186" i="5" s="1"/>
  <c r="J185" i="5" a="1"/>
  <c r="J185" i="5" s="1"/>
  <c r="J184" i="5" a="1"/>
  <c r="J184" i="5" s="1"/>
  <c r="J183" i="5" a="1"/>
  <c r="J183" i="5" s="1"/>
  <c r="J182" i="5" a="1"/>
  <c r="J182" i="5" s="1"/>
  <c r="J181" i="5" a="1"/>
  <c r="J181" i="5" s="1"/>
  <c r="J180" i="5" a="1"/>
  <c r="J180" i="5" s="1"/>
  <c r="J179" i="5" a="1"/>
  <c r="J179" i="5" s="1"/>
  <c r="J178" i="5" a="1"/>
  <c r="J178" i="5" s="1"/>
  <c r="J177" i="5" a="1"/>
  <c r="J177" i="5" s="1"/>
  <c r="J176" i="5" a="1"/>
  <c r="J176" i="5" s="1"/>
  <c r="J175" i="5" a="1"/>
  <c r="J175" i="5" s="1"/>
  <c r="J174" i="5" a="1"/>
  <c r="J174" i="5" s="1"/>
  <c r="J173" i="5" a="1"/>
  <c r="J173" i="5" s="1"/>
  <c r="J172" i="5" a="1"/>
  <c r="J172" i="5" s="1"/>
  <c r="J171" i="5" a="1"/>
  <c r="J171" i="5" s="1"/>
  <c r="J170" i="5" a="1"/>
  <c r="J170" i="5" s="1"/>
  <c r="J169" i="5" a="1"/>
  <c r="J169" i="5" s="1"/>
  <c r="J168" i="5" a="1"/>
  <c r="J168" i="5" s="1"/>
  <c r="J167" i="5" a="1"/>
  <c r="J167" i="5" s="1"/>
  <c r="J166" i="5" a="1"/>
  <c r="J166" i="5" s="1"/>
  <c r="J165" i="5" a="1"/>
  <c r="J165" i="5" s="1"/>
  <c r="J164" i="5" a="1"/>
  <c r="J164" i="5" s="1"/>
  <c r="J163" i="5" a="1"/>
  <c r="J163" i="5" s="1"/>
  <c r="J162" i="5" a="1"/>
  <c r="J162" i="5" s="1"/>
  <c r="J161" i="5" a="1"/>
  <c r="J161" i="5" s="1"/>
  <c r="J160" i="5" a="1"/>
  <c r="J160" i="5" s="1"/>
  <c r="J159" i="5" a="1"/>
  <c r="J159" i="5" s="1"/>
  <c r="J158" i="5" a="1"/>
  <c r="J158" i="5" s="1"/>
  <c r="J157" i="5" a="1"/>
  <c r="J157" i="5" s="1"/>
  <c r="J156" i="5" a="1"/>
  <c r="J156" i="5" s="1"/>
  <c r="J155" i="5" a="1"/>
  <c r="J155" i="5" s="1"/>
  <c r="J154" i="5" a="1"/>
  <c r="J154" i="5" s="1"/>
  <c r="J153" i="5" a="1"/>
  <c r="J153" i="5" s="1"/>
  <c r="J152" i="5" a="1"/>
  <c r="J152" i="5" s="1"/>
  <c r="J151" i="5" a="1"/>
  <c r="J151" i="5" s="1"/>
  <c r="J150" i="5" a="1"/>
  <c r="J150" i="5" s="1"/>
  <c r="J149" i="5" a="1"/>
  <c r="J149" i="5" s="1"/>
  <c r="J148" i="5" a="1"/>
  <c r="J148" i="5" s="1"/>
  <c r="J147" i="5" a="1"/>
  <c r="J147" i="5" s="1"/>
  <c r="J146" i="5" a="1"/>
  <c r="J146" i="5" s="1"/>
  <c r="J145" i="5" a="1"/>
  <c r="J145" i="5" s="1"/>
  <c r="J144" i="5" a="1"/>
  <c r="J144" i="5" s="1"/>
  <c r="J143" i="5" a="1"/>
  <c r="J143" i="5" s="1"/>
  <c r="J142" i="5" a="1"/>
  <c r="J142" i="5" s="1"/>
  <c r="J141" i="5" a="1"/>
  <c r="J141" i="5" s="1"/>
  <c r="J140" i="5" a="1"/>
  <c r="J140" i="5" s="1"/>
  <c r="J139" i="5" a="1"/>
  <c r="J139" i="5" s="1"/>
  <c r="J138" i="5" a="1"/>
  <c r="J138" i="5" s="1"/>
  <c r="J137" i="5" a="1"/>
  <c r="J137" i="5" s="1"/>
  <c r="J136" i="5" a="1"/>
  <c r="J136" i="5" s="1"/>
  <c r="J135" i="5" a="1"/>
  <c r="J135" i="5" s="1"/>
  <c r="J134" i="5" a="1"/>
  <c r="J134" i="5" s="1"/>
  <c r="J133" i="5" a="1"/>
  <c r="J133" i="5" s="1"/>
  <c r="J132" i="5" a="1"/>
  <c r="J132" i="5" s="1"/>
  <c r="J131" i="5" a="1"/>
  <c r="J131" i="5" s="1"/>
  <c r="J130" i="5" a="1"/>
  <c r="J130" i="5" s="1"/>
  <c r="J129" i="5" a="1"/>
  <c r="J129" i="5" s="1"/>
  <c r="J128" i="5" a="1"/>
  <c r="J128" i="5" s="1"/>
  <c r="J127" i="5" a="1"/>
  <c r="J127" i="5" s="1"/>
  <c r="J126" i="5" a="1"/>
  <c r="J126" i="5" s="1"/>
  <c r="J125" i="5" a="1"/>
  <c r="J125" i="5" s="1"/>
  <c r="J124" i="5" a="1"/>
  <c r="J124" i="5" s="1"/>
  <c r="J123" i="5" a="1"/>
  <c r="J123" i="5" s="1"/>
  <c r="J122" i="5" a="1"/>
  <c r="J122" i="5" s="1"/>
  <c r="J121" i="5" a="1"/>
  <c r="J121" i="5" s="1"/>
  <c r="J120" i="5" a="1"/>
  <c r="J120" i="5" s="1"/>
  <c r="J119" i="5" a="1"/>
  <c r="J119" i="5" s="1"/>
  <c r="J118" i="5" a="1"/>
  <c r="J118" i="5" s="1"/>
  <c r="J117" i="5" a="1"/>
  <c r="J117" i="5" s="1"/>
  <c r="J116" i="5" a="1"/>
  <c r="J116" i="5" s="1"/>
  <c r="J115" i="5" a="1"/>
  <c r="J115" i="5" s="1"/>
  <c r="J114" i="5" a="1"/>
  <c r="J114" i="5" s="1"/>
  <c r="J113" i="5" a="1"/>
  <c r="J113" i="5" s="1"/>
  <c r="J112" i="5" a="1"/>
  <c r="J112" i="5" s="1"/>
  <c r="J111" i="5" a="1"/>
  <c r="J111" i="5" s="1"/>
  <c r="J110" i="5" a="1"/>
  <c r="J110" i="5" s="1"/>
  <c r="J109" i="5" a="1"/>
  <c r="J109" i="5" s="1"/>
  <c r="J108" i="5" a="1"/>
  <c r="J108" i="5" s="1"/>
  <c r="J107" i="5" a="1"/>
  <c r="J107" i="5" s="1"/>
  <c r="J106" i="5" a="1"/>
  <c r="J106" i="5" s="1"/>
  <c r="J105" i="5" a="1"/>
  <c r="J105" i="5" s="1"/>
  <c r="J104" i="5" a="1"/>
  <c r="J104" i="5" s="1"/>
  <c r="J103" i="5" a="1"/>
  <c r="J103" i="5" s="1"/>
  <c r="J102" i="5" a="1"/>
  <c r="J102" i="5" s="1"/>
  <c r="J101" i="5" a="1"/>
  <c r="J101" i="5" s="1"/>
  <c r="J100" i="5" a="1"/>
  <c r="J100" i="5" s="1"/>
  <c r="J99" i="5" a="1"/>
  <c r="J99" i="5" s="1"/>
  <c r="J98" i="5" a="1"/>
  <c r="J98" i="5" s="1"/>
  <c r="J97" i="5" a="1"/>
  <c r="J97" i="5" s="1"/>
  <c r="J96" i="5" a="1"/>
  <c r="J96" i="5" s="1"/>
  <c r="J95" i="5" a="1"/>
  <c r="J95" i="5" s="1"/>
  <c r="J94" i="5" a="1"/>
  <c r="J94" i="5" s="1"/>
  <c r="J93" i="5" a="1"/>
  <c r="J93" i="5" s="1"/>
  <c r="J92" i="5" a="1"/>
  <c r="J92" i="5" s="1"/>
  <c r="J91" i="5" a="1"/>
  <c r="J91" i="5" s="1"/>
  <c r="J90" i="5" a="1"/>
  <c r="J90" i="5" s="1"/>
  <c r="J89" i="5" a="1"/>
  <c r="J89" i="5" s="1"/>
  <c r="J88" i="5" a="1"/>
  <c r="J88" i="5" s="1"/>
  <c r="J87" i="5" a="1"/>
  <c r="J87" i="5" s="1"/>
  <c r="J86" i="5" a="1"/>
  <c r="J86" i="5" s="1"/>
  <c r="J85" i="5" a="1"/>
  <c r="J85" i="5" s="1"/>
  <c r="J84" i="5" a="1"/>
  <c r="J84" i="5" s="1"/>
  <c r="J83" i="5" a="1"/>
  <c r="J83" i="5" s="1"/>
  <c r="J82" i="5" a="1"/>
  <c r="J82" i="5" s="1"/>
  <c r="J81" i="5" a="1"/>
  <c r="J81" i="5" s="1"/>
  <c r="J80" i="5" a="1"/>
  <c r="J80" i="5" s="1"/>
  <c r="J79" i="5" a="1"/>
  <c r="J79" i="5" s="1"/>
  <c r="J78" i="5" a="1"/>
  <c r="J78" i="5" s="1"/>
  <c r="J77" i="5" a="1"/>
  <c r="J77" i="5" s="1"/>
  <c r="J76" i="5" a="1"/>
  <c r="J76" i="5" s="1"/>
  <c r="J75" i="5" a="1"/>
  <c r="J75" i="5" s="1"/>
  <c r="J74" i="5" a="1"/>
  <c r="J74" i="5" s="1"/>
  <c r="J73" i="5" a="1"/>
  <c r="J73" i="5" s="1"/>
  <c r="J72" i="5" a="1"/>
  <c r="J72" i="5" s="1"/>
  <c r="J71" i="5" a="1"/>
  <c r="J71" i="5" s="1"/>
  <c r="J70" i="5" a="1"/>
  <c r="J70" i="5" s="1"/>
  <c r="J69" i="5" a="1"/>
  <c r="J69" i="5" s="1"/>
  <c r="J68" i="5" a="1"/>
  <c r="J68" i="5" s="1"/>
  <c r="J67" i="5" a="1"/>
  <c r="J67" i="5" s="1"/>
  <c r="J66" i="5" a="1"/>
  <c r="J66" i="5" s="1"/>
  <c r="J65" i="5" a="1"/>
  <c r="J65" i="5" s="1"/>
  <c r="J64" i="5" a="1"/>
  <c r="J64" i="5" s="1"/>
  <c r="J63" i="5" a="1"/>
  <c r="J63" i="5" s="1"/>
  <c r="J62" i="5" a="1"/>
  <c r="J62" i="5" s="1"/>
  <c r="J61" i="5" a="1"/>
  <c r="J61" i="5" s="1"/>
  <c r="J60" i="5" a="1"/>
  <c r="J60" i="5" s="1"/>
  <c r="J59" i="5" a="1"/>
  <c r="J59" i="5" s="1"/>
  <c r="J58" i="5" a="1"/>
  <c r="J58" i="5" s="1"/>
  <c r="J57" i="5" a="1"/>
  <c r="J57" i="5" s="1"/>
  <c r="J56" i="5" a="1"/>
  <c r="J56" i="5" s="1"/>
  <c r="J55" i="5" a="1"/>
  <c r="J55" i="5" s="1"/>
  <c r="J54" i="5" a="1"/>
  <c r="J54" i="5" s="1"/>
  <c r="J53" i="5" a="1"/>
  <c r="J53" i="5" s="1"/>
  <c r="J52" i="5" a="1"/>
  <c r="J52" i="5" s="1"/>
  <c r="J51" i="5" a="1"/>
  <c r="J51" i="5" s="1"/>
  <c r="J50" i="5" a="1"/>
  <c r="J50" i="5" s="1"/>
  <c r="J49" i="5" a="1"/>
  <c r="J49" i="5" s="1"/>
  <c r="J48" i="5" a="1"/>
  <c r="J48" i="5" s="1"/>
  <c r="J47" i="5" a="1"/>
  <c r="J47" i="5" s="1"/>
  <c r="J46" i="5" a="1"/>
  <c r="J46" i="5" s="1"/>
  <c r="J45" i="5" a="1"/>
  <c r="J45" i="5" s="1"/>
  <c r="J44" i="5" a="1"/>
  <c r="J44" i="5" s="1"/>
  <c r="J43" i="5" a="1"/>
  <c r="J43" i="5" s="1"/>
  <c r="J42" i="5" a="1"/>
  <c r="J42" i="5" s="1"/>
  <c r="J41" i="5" a="1"/>
  <c r="J41" i="5" s="1"/>
  <c r="J40" i="5" a="1"/>
  <c r="J40" i="5" s="1"/>
  <c r="J39" i="5" a="1"/>
  <c r="J39" i="5" s="1"/>
  <c r="J38" i="5" a="1"/>
  <c r="J38" i="5" s="1"/>
  <c r="J37" i="5" a="1"/>
  <c r="J37" i="5" s="1"/>
  <c r="J36" i="5" a="1"/>
  <c r="J36" i="5" s="1"/>
  <c r="J35" i="5" a="1"/>
  <c r="J35" i="5" s="1"/>
  <c r="J34" i="5" a="1"/>
  <c r="J34" i="5" s="1"/>
  <c r="J33" i="5" a="1"/>
  <c r="J33" i="5" s="1"/>
  <c r="J32" i="5" a="1"/>
  <c r="J32" i="5" s="1"/>
  <c r="J31" i="5" a="1"/>
  <c r="J31" i="5" s="1"/>
  <c r="J30" i="5" a="1"/>
  <c r="J30" i="5" s="1"/>
  <c r="J29" i="5" a="1"/>
  <c r="J29" i="5" s="1"/>
  <c r="J28" i="5" a="1"/>
  <c r="J28" i="5" s="1"/>
  <c r="J27" i="5" a="1"/>
  <c r="J27" i="5" s="1"/>
  <c r="J26" i="5" a="1"/>
  <c r="J26" i="5" s="1"/>
  <c r="J25" i="5" a="1"/>
  <c r="J25" i="5" s="1"/>
  <c r="J24" i="5" a="1"/>
  <c r="J24" i="5" s="1"/>
  <c r="J23" i="5" a="1"/>
  <c r="J23" i="5" s="1"/>
  <c r="J22" i="5" a="1"/>
  <c r="J22" i="5" s="1"/>
  <c r="J21" i="5" a="1"/>
  <c r="J21" i="5" s="1"/>
  <c r="J20" i="5" a="1"/>
  <c r="J20" i="5" s="1"/>
  <c r="J19" i="5" a="1"/>
  <c r="J19" i="5" s="1"/>
  <c r="J18" i="5" a="1"/>
  <c r="J18" i="5" s="1"/>
  <c r="J17" i="5" a="1"/>
  <c r="J17" i="5" s="1"/>
  <c r="J16" i="5" a="1"/>
  <c r="J16" i="5" s="1"/>
  <c r="J15" i="5" a="1"/>
  <c r="J15" i="5" s="1"/>
  <c r="J14" i="5" a="1"/>
  <c r="J14" i="5" s="1"/>
  <c r="J13" i="5" a="1"/>
  <c r="J13" i="5" s="1"/>
  <c r="J12" i="5" a="1"/>
  <c r="J12" i="5" s="1"/>
  <c r="J11" i="5" a="1"/>
  <c r="J11" i="5" s="1"/>
  <c r="J10" i="5" a="1"/>
  <c r="J10" i="5" s="1"/>
  <c r="J9" i="5" a="1"/>
  <c r="J9" i="5" s="1"/>
  <c r="J8" i="5" a="1"/>
  <c r="J8" i="5" s="1"/>
  <c r="J7" i="5" a="1"/>
  <c r="J7" i="5" s="1"/>
  <c r="J6" i="5" a="1"/>
  <c r="J6" i="5" s="1"/>
  <c r="J5" i="5" a="1"/>
  <c r="J5" i="5" s="1"/>
  <c r="J4" i="5" a="1"/>
  <c r="J4" i="5" s="1"/>
  <c r="J3" i="5" a="1"/>
  <c r="J3" i="5" s="1"/>
  <c r="J2" i="5" a="1"/>
  <c r="J2" i="5" s="1"/>
  <c r="B212" i="5"/>
  <c r="B203" i="5"/>
  <c r="B204" i="5"/>
  <c r="B205" i="5"/>
  <c r="B206" i="5"/>
  <c r="B207" i="5"/>
  <c r="B208" i="5"/>
  <c r="B209" i="5"/>
  <c r="B210" i="5"/>
  <c r="B211" i="5"/>
  <c r="B201" i="5"/>
  <c r="B202" i="5"/>
  <c r="G10" i="16"/>
  <c r="I11" i="16"/>
  <c r="I13" i="16"/>
  <c r="I12" i="16"/>
  <c r="I15" i="16"/>
  <c r="I14" i="16"/>
  <c r="I10" i="16"/>
  <c r="B200" i="5"/>
  <c r="B199" i="5"/>
  <c r="B198" i="5"/>
  <c r="B101" i="5"/>
  <c r="B189" i="5"/>
  <c r="B193" i="5"/>
  <c r="B192" i="5"/>
  <c r="B194" i="5"/>
  <c r="B191" i="5"/>
  <c r="B190" i="5"/>
  <c r="B196" i="5"/>
  <c r="B195" i="5"/>
  <c r="B38" i="5"/>
  <c r="B39" i="5"/>
  <c r="B197" i="5"/>
  <c r="B98" i="5"/>
  <c r="B31" i="5"/>
  <c r="B51" i="5"/>
  <c r="B56" i="5"/>
  <c r="B61" i="5"/>
  <c r="B63" i="5"/>
  <c r="B64" i="5"/>
  <c r="B65" i="5"/>
  <c r="B66" i="5"/>
  <c r="B20" i="5"/>
  <c r="F10" i="16" l="1"/>
  <c r="F13" i="16"/>
  <c r="F11" i="16"/>
  <c r="F12" i="16"/>
  <c r="F15" i="16"/>
  <c r="F14" i="16"/>
  <c r="B108" i="5"/>
  <c r="B127" i="5"/>
  <c r="B175" i="5"/>
  <c r="B177" i="5"/>
  <c r="B172" i="5"/>
  <c r="B180" i="5"/>
  <c r="B176" i="5"/>
  <c r="B173" i="5"/>
  <c r="B178" i="5"/>
  <c r="B179" i="5"/>
  <c r="B174" i="5"/>
  <c r="B171" i="5"/>
  <c r="B170" i="5"/>
  <c r="B182" i="5"/>
  <c r="B161" i="5"/>
  <c r="B159" i="5"/>
  <c r="B158" i="5"/>
  <c r="B160" i="5"/>
  <c r="B156" i="5"/>
  <c r="B157" i="5"/>
  <c r="B188" i="5"/>
  <c r="B187" i="5"/>
  <c r="B186" i="5"/>
  <c r="B185" i="5"/>
  <c r="B162" i="5"/>
  <c r="B163" i="5"/>
  <c r="B164" i="5"/>
  <c r="B165" i="5"/>
  <c r="B167" i="5"/>
  <c r="B166" i="5"/>
  <c r="B168" i="5"/>
  <c r="B169" i="5"/>
  <c r="B184" i="5"/>
  <c r="B181" i="5"/>
  <c r="B183" i="5"/>
  <c r="B2" i="5"/>
  <c r="B3" i="5"/>
  <c r="B4" i="5"/>
  <c r="B5" i="5"/>
  <c r="B6" i="5"/>
  <c r="B7" i="5"/>
  <c r="B8" i="5"/>
  <c r="B9" i="5"/>
  <c r="B10" i="5"/>
  <c r="B11" i="5"/>
  <c r="B12" i="5"/>
  <c r="B13" i="5"/>
  <c r="B14" i="5"/>
  <c r="B15" i="5"/>
  <c r="B16" i="5"/>
  <c r="B17" i="5"/>
  <c r="B19" i="5"/>
  <c r="B18" i="5"/>
  <c r="B21" i="5"/>
  <c r="B22" i="5"/>
  <c r="B23" i="5"/>
  <c r="B24" i="5"/>
  <c r="B25" i="5"/>
  <c r="B26" i="5"/>
  <c r="B27" i="5"/>
  <c r="B28" i="5"/>
  <c r="B29" i="5"/>
  <c r="B30" i="5"/>
  <c r="B32" i="5"/>
  <c r="B33" i="5"/>
  <c r="B34" i="5"/>
  <c r="B36" i="5"/>
  <c r="B35" i="5"/>
  <c r="B40" i="5"/>
  <c r="B41" i="5"/>
  <c r="B42" i="5"/>
  <c r="B37" i="5"/>
  <c r="B43" i="5"/>
  <c r="B44" i="5"/>
  <c r="B46" i="5"/>
  <c r="B47" i="5"/>
  <c r="B45" i="5"/>
  <c r="B50" i="5"/>
  <c r="B49" i="5"/>
  <c r="B48" i="5"/>
  <c r="B54" i="5"/>
  <c r="B53" i="5"/>
  <c r="B52" i="5"/>
  <c r="B55" i="5"/>
  <c r="B57" i="5"/>
  <c r="B58" i="5"/>
  <c r="B59" i="5"/>
  <c r="B60" i="5"/>
  <c r="B62" i="5"/>
  <c r="B68" i="5"/>
  <c r="B67" i="5"/>
  <c r="B71" i="5"/>
  <c r="B70" i="5"/>
  <c r="B69" i="5"/>
  <c r="B72" i="5"/>
  <c r="B73" i="5"/>
  <c r="B74" i="5"/>
  <c r="B75" i="5"/>
  <c r="B76" i="5"/>
  <c r="B77" i="5"/>
  <c r="B79" i="5"/>
  <c r="B78" i="5"/>
  <c r="B80" i="5"/>
  <c r="B81" i="5"/>
  <c r="B82" i="5"/>
  <c r="B85" i="5"/>
  <c r="B83" i="5"/>
  <c r="B84" i="5"/>
  <c r="B86" i="5"/>
  <c r="B87" i="5"/>
  <c r="B88" i="5"/>
  <c r="B91" i="5"/>
  <c r="B92" i="5"/>
  <c r="B89" i="5"/>
  <c r="B90" i="5"/>
  <c r="B94" i="5"/>
  <c r="B93" i="5"/>
  <c r="B97" i="5"/>
  <c r="B95" i="5"/>
  <c r="B96" i="5"/>
  <c r="B99" i="5"/>
  <c r="B100" i="5"/>
  <c r="B102" i="5"/>
  <c r="B103" i="5"/>
  <c r="B104" i="5"/>
  <c r="B105" i="5"/>
  <c r="B106" i="5"/>
  <c r="B107" i="5"/>
  <c r="B110" i="5"/>
  <c r="B109" i="5"/>
  <c r="B113" i="5"/>
  <c r="B112" i="5"/>
  <c r="B111" i="5"/>
  <c r="B115" i="5"/>
  <c r="B114" i="5"/>
  <c r="B116" i="5"/>
  <c r="B118" i="5"/>
  <c r="B117" i="5"/>
  <c r="B120" i="5"/>
  <c r="B119" i="5"/>
  <c r="B121" i="5"/>
  <c r="B125" i="5"/>
  <c r="B122" i="5"/>
  <c r="B126" i="5"/>
  <c r="B124" i="5"/>
  <c r="B123" i="5"/>
  <c r="B129" i="5"/>
  <c r="B131" i="5"/>
  <c r="B128" i="5"/>
  <c r="B130" i="5"/>
  <c r="B132" i="5"/>
  <c r="B133" i="5"/>
  <c r="B134" i="5"/>
  <c r="B135" i="5"/>
  <c r="B136" i="5"/>
  <c r="B137" i="5"/>
  <c r="B138" i="5"/>
  <c r="B139" i="5"/>
  <c r="B140" i="5"/>
  <c r="B141" i="5"/>
  <c r="B142" i="5"/>
  <c r="B143" i="5"/>
  <c r="B144" i="5"/>
  <c r="B145" i="5"/>
  <c r="B146" i="5"/>
  <c r="B147" i="5"/>
  <c r="B149" i="5"/>
  <c r="B148" i="5"/>
  <c r="B150" i="5"/>
  <c r="B152" i="5"/>
  <c r="B151" i="5"/>
  <c r="B153" i="5"/>
  <c r="B154" i="5"/>
  <c r="B155" i="5"/>
  <c r="E4" i="4"/>
  <c r="F4" i="4"/>
  <c r="G4" i="4"/>
  <c r="C4" i="4"/>
  <c r="D4" i="4"/>
  <c r="B4" i="4"/>
  <c r="M5" i="16" l="1"/>
  <c r="M4" i="16"/>
  <c r="K5" i="16"/>
  <c r="K4" i="16"/>
  <c r="K3" i="16"/>
  <c r="I4" i="16"/>
  <c r="I5" i="16"/>
  <c r="I3" i="16"/>
  <c r="G5" i="16"/>
  <c r="G4" i="16"/>
  <c r="G3" i="16"/>
  <c r="E5" i="16"/>
  <c r="C5" i="16"/>
  <c r="C4" i="16"/>
  <c r="M3" i="16"/>
  <c r="E4" i="16"/>
  <c r="E3" i="16"/>
  <c r="C3" i="16"/>
  <c r="C11" i="16" l="1"/>
  <c r="C12" i="16"/>
  <c r="C13" i="16"/>
  <c r="C14" i="16"/>
  <c r="C10" i="16"/>
  <c r="C1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Christina Hall</author>
  </authors>
  <commentList>
    <comment ref="K4" authorId="0" shapeId="0" xr:uid="{57DE9BBA-B326-451C-928E-3920816F14EF}">
      <text>
        <r>
          <rPr>
            <b/>
            <sz val="9"/>
            <color indexed="81"/>
            <rFont val="Tahoma"/>
            <family val="2"/>
          </rPr>
          <t>Christina Hall:</t>
        </r>
        <r>
          <rPr>
            <sz val="9"/>
            <color indexed="81"/>
            <rFont val="Tahoma"/>
            <family val="2"/>
          </rPr>
          <t xml:space="preserve">
Per below the binder for this policy listed a W/H deducible and the applicable form, but this was left off at issuance </t>
        </r>
      </text>
    </comment>
    <comment ref="K37" authorId="0" shapeId="0" xr:uid="{3C389283-209C-4FC7-A1C0-6B7A5C906647}">
      <text>
        <r>
          <rPr>
            <b/>
            <sz val="9"/>
            <color indexed="81"/>
            <rFont val="Tahoma"/>
            <family val="2"/>
          </rPr>
          <t>Christina Hall:</t>
        </r>
        <r>
          <rPr>
            <sz val="9"/>
            <color indexed="81"/>
            <rFont val="Tahoma"/>
            <family val="2"/>
          </rPr>
          <t xml:space="preserve">
3 errors, 2 dealing with information on the policy and 1 dealing with the Surplus Lines stamping. The 2 errors dealing with information on the policy were corrected via endorsement requests submitted by Joshua. The stamping issue was corrected via re-stamping but, I don’t believe the initial stamping was incorrect.
I am also a bit confused on the timeline here as 1 endorsement was requested and the above stamping “corrected” on 2/21 but, the 2nd endorsement wasn’t requested until 3/22 and Joshua’s email to the UW team notifying them of all of this wasn’t sent until 3/24. It seems like Joshua’s email on 3/24 should have been sent to the UW team prior to anything being done on the account so they have a chance to review and approve the changes. While the 2 requests submitted by Joshua were completed without issue, notifying the UW team ahead of the changes would’ve prevented the above issue with the stamping.</t>
        </r>
      </text>
    </comment>
    <comment ref="K44" authorId="0" shapeId="0" xr:uid="{3D59AA2C-1E8B-4E6B-B5B0-EBC0D61D858B}">
      <text>
        <r>
          <rPr>
            <b/>
            <sz val="9"/>
            <color indexed="81"/>
            <rFont val="Tahoma"/>
            <family val="2"/>
          </rPr>
          <t>Christina Hall:</t>
        </r>
        <r>
          <rPr>
            <sz val="9"/>
            <color indexed="81"/>
            <rFont val="Tahoma"/>
            <family val="2"/>
          </rPr>
          <t xml:space="preserve">
the below request would not sufficiently correct the policy and would cause further discrepancies. The policy was issued with the TRIA charge included in the property premium so, the below request would be charging TRIA twice. In order to correct the property premium would also need to be reduced by $747.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<sst xmlns="http://schemas.openxmlformats.org/spreadsheetml/2006/main" count="2051" uniqueCount="893">
  <si>
    <t>Escalation Date</t>
  </si>
  <si>
    <t>Month</t>
  </si>
  <si>
    <t>Specialists</t>
  </si>
  <si>
    <t>Manager</t>
  </si>
  <si>
    <t>Account Name/Link</t>
  </si>
  <si>
    <t>Policy Number</t>
  </si>
  <si>
    <t>Error Type Keyword</t>
  </si>
  <si>
    <t>Sub Catagetory</t>
  </si>
  <si>
    <t>Quality Question #</t>
  </si>
  <si>
    <t>Root Cause</t>
  </si>
  <si>
    <t>Karen Kennedy</t>
  </si>
  <si>
    <t>Caitlin</t>
  </si>
  <si>
    <t>Policy Issuance</t>
  </si>
  <si>
    <t xml:space="preserve">McTurner Properties LLC </t>
  </si>
  <si>
    <t>IMA415009</t>
  </si>
  <si>
    <t>Coverages</t>
  </si>
  <si>
    <t>Left off RC valuation for building coverage</t>
  </si>
  <si>
    <t>Joshua Clark</t>
  </si>
  <si>
    <t>Laura</t>
  </si>
  <si>
    <t>KBis Asset Management</t>
  </si>
  <si>
    <t>VBA891352</t>
  </si>
  <si>
    <t>Exception Follow Up</t>
  </si>
  <si>
    <t>Reynelle Colon</t>
  </si>
  <si>
    <t>PLUM 191 LIMITED</t>
  </si>
  <si>
    <t>PAV0407994</t>
  </si>
  <si>
    <t>Binder</t>
  </si>
  <si>
    <t>Left off info on Binder</t>
  </si>
  <si>
    <t>Marylee Coates</t>
  </si>
  <si>
    <t>1 of 1 Custom LLC</t>
  </si>
  <si>
    <t>VBA884843</t>
  </si>
  <si>
    <t>Incorrect Premium</t>
  </si>
  <si>
    <t>Chris Morris</t>
  </si>
  <si>
    <t>John Huggett</t>
  </si>
  <si>
    <t xml:space="preserve">VA, LLC DBA Vista Motel </t>
  </si>
  <si>
    <t>WS527908</t>
  </si>
  <si>
    <t>Account</t>
  </si>
  <si>
    <t>Issued on Expired</t>
  </si>
  <si>
    <t>Bambinos Playtorium, LLC</t>
  </si>
  <si>
    <t>VBA894960</t>
  </si>
  <si>
    <t>Premium Discrepancy</t>
  </si>
  <si>
    <t>Jakob Null</t>
  </si>
  <si>
    <t xml:space="preserve">Shufelberger Ranches, Inc; Alan &amp; Sherry Shufelberger; A&amp;S Ventures III, L.P., A California Limited P </t>
  </si>
  <si>
    <t>904B002904</t>
  </si>
  <si>
    <t>Insured info</t>
  </si>
  <si>
    <t>Missing a location address.</t>
  </si>
  <si>
    <t>CC exposures are incorrect.</t>
  </si>
  <si>
    <t>Forms</t>
  </si>
  <si>
    <t>Forms Completion</t>
  </si>
  <si>
    <t>2 forms were not filled out that should have been: CG2144 and CP1033</t>
  </si>
  <si>
    <t>A.C.M. Advertising Consulting &amp; Management Company</t>
  </si>
  <si>
    <t>VBA897053</t>
  </si>
  <si>
    <t>Delivery</t>
  </si>
  <si>
    <t>Not delivered to retailer</t>
  </si>
  <si>
    <t>Adawest LP</t>
  </si>
  <si>
    <t>CPV0064715</t>
  </si>
  <si>
    <t>Justin Culp</t>
  </si>
  <si>
    <t>City Ventures</t>
  </si>
  <si>
    <t>CPV0063119</t>
  </si>
  <si>
    <t>Multiple</t>
  </si>
  <si>
    <t>various typos/issues</t>
  </si>
  <si>
    <t>Jayanti Aryal</t>
  </si>
  <si>
    <t>Inzunaz Pool Service</t>
  </si>
  <si>
    <t>CPV0056420</t>
  </si>
  <si>
    <t>Dec Page</t>
  </si>
  <si>
    <t>issued under incorrect RBE Penn</t>
  </si>
  <si>
    <t>Alaskan Leader Fisheries LLC</t>
  </si>
  <si>
    <t>VBA891527</t>
  </si>
  <si>
    <t>Exception</t>
  </si>
  <si>
    <t>Did not follow up or process once UW responded to his email</t>
  </si>
  <si>
    <t>Julia Zwetolitz</t>
  </si>
  <si>
    <t>REK Investments, Inc</t>
  </si>
  <si>
    <t>CPS7737436</t>
  </si>
  <si>
    <t>Removal</t>
  </si>
  <si>
    <t>Grab task and sent back to central queue; someone deleted building from portal.</t>
  </si>
  <si>
    <t>COOPER PLUMBING</t>
  </si>
  <si>
    <t>PAV0410598</t>
  </si>
  <si>
    <t>the GL premium should be $1,282 MP. The policy was issued with the GL premium at $1,273</t>
  </si>
  <si>
    <t>Lawnwood Physician Center</t>
  </si>
  <si>
    <t>PAV0430778</t>
  </si>
  <si>
    <t>did not fully confirm the forms on the policy and form S3035, which lists the Wind deductible and is shown on the Bound Quote, was mistakenly left off the policy</t>
  </si>
  <si>
    <t>Quan Forney</t>
  </si>
  <si>
    <t>Kevin Wingo dba K W Drywall</t>
  </si>
  <si>
    <t>L0860287637</t>
  </si>
  <si>
    <t>Sent exceptions for the AI being on the app but not the quote.</t>
  </si>
  <si>
    <t>Nathan Ward</t>
  </si>
  <si>
    <t>CPS7735052</t>
  </si>
  <si>
    <t>Did not complete CG 24 53</t>
  </si>
  <si>
    <t>Wesley Redish</t>
  </si>
  <si>
    <t>Villa Toluca, A California L.P.</t>
  </si>
  <si>
    <t>L262002944</t>
  </si>
  <si>
    <t>Did not list main insured</t>
  </si>
  <si>
    <t>Phyllis Whitlock</t>
  </si>
  <si>
    <t>Beloved Studios LLC</t>
  </si>
  <si>
    <t>PAV0165786</t>
  </si>
  <si>
    <t>Did not complete form EPL-001</t>
  </si>
  <si>
    <t>Jalil Pack</t>
  </si>
  <si>
    <t>Pan American Brush Clearance, Inc</t>
  </si>
  <si>
    <t>MP0004016007228</t>
  </si>
  <si>
    <t>Did not complete form CG 22 64</t>
  </si>
  <si>
    <t>Mike Sharp, LLC</t>
  </si>
  <si>
    <t>L271003602</t>
  </si>
  <si>
    <t>Sent exception email to the retailer instead of the UW</t>
  </si>
  <si>
    <t>Brandon McGhee</t>
  </si>
  <si>
    <t>ICI Properties, Inc</t>
  </si>
  <si>
    <t>CPS7727923</t>
  </si>
  <si>
    <t>Did not check back on exception queue for Elany</t>
  </si>
  <si>
    <t>Frank Houng &amp; Hui Fen Wang</t>
  </si>
  <si>
    <t>PAV0397968</t>
  </si>
  <si>
    <t>blank w/h form; premium disc, no fill for S2054 A&amp;B form</t>
  </si>
  <si>
    <t>Paulo Delima &amp; Lisa Spinella</t>
  </si>
  <si>
    <t>CPV0066258</t>
  </si>
  <si>
    <t>Coverages For Dec Page</t>
  </si>
  <si>
    <t>issued this policy with a $50.00 charge for the CG2011 on the GL Dec but charge not on binder</t>
  </si>
  <si>
    <t>Jamia Mcclure</t>
  </si>
  <si>
    <t>Stockyard Inc</t>
  </si>
  <si>
    <t>PAV0116449</t>
  </si>
  <si>
    <t>policy number that was input in Vertafore was the expired policy terms policy number (PAV0116403) not the renewal policy number that was bound (PAV0116449</t>
  </si>
  <si>
    <t>Cigar Gallery Club LLC</t>
  </si>
  <si>
    <t>PAV0343355</t>
  </si>
  <si>
    <t>Issued with building coverage in lieu of BPP coverage</t>
  </si>
  <si>
    <t>Amber Drayton</t>
  </si>
  <si>
    <t>Boardwalk Ventures Inc</t>
  </si>
  <si>
    <t>ROU904260</t>
  </si>
  <si>
    <t>held too long in exceptions queue</t>
  </si>
  <si>
    <t>Tiger Works, LLC</t>
  </si>
  <si>
    <t>VBA888102</t>
  </si>
  <si>
    <t>endorsement requested on wrong account</t>
  </si>
  <si>
    <t>69 Hope Street LLC</t>
  </si>
  <si>
    <t>PAV0248622</t>
  </si>
  <si>
    <t>Penn America instead of Penn Star</t>
  </si>
  <si>
    <t>Philip Kassel</t>
  </si>
  <si>
    <t>Ken Williams Construction, DBA: Williams Ken</t>
  </si>
  <si>
    <t>removed policy from WF, but did not upload or deliver.  Policy # was reused issue.</t>
  </si>
  <si>
    <t>516 Corp LLC</t>
  </si>
  <si>
    <t>P262000383-0</t>
  </si>
  <si>
    <t>In Policy document Insured Mailing address City and Zip code are not matching with Accord &amp; In Amlink Mailing address Zip code was not matching with Accord</t>
  </si>
  <si>
    <t>Additional Interest Info</t>
  </si>
  <si>
    <t>Accord consists of Additional interest info of Loss Payee but it was not added to the Policy</t>
  </si>
  <si>
    <t>Stamping</t>
  </si>
  <si>
    <t>In Policy document TX state stamp Gresham License Info was used by mistake</t>
  </si>
  <si>
    <t>Allegiant Hospitality Group, LLC</t>
  </si>
  <si>
    <t>CPS7751395</t>
  </si>
  <si>
    <t>renewal policy was issued as a new policy</t>
  </si>
  <si>
    <t>Staruk Trucking &amp; Excavating, Inc</t>
  </si>
  <si>
    <t>PAV0397737</t>
  </si>
  <si>
    <t>partially filled form ELP001</t>
  </si>
  <si>
    <t>Vance dba Ace Automotive</t>
  </si>
  <si>
    <t>Forms Attachment</t>
  </si>
  <si>
    <t>did not send the UM selection form to the carrier at issuance</t>
  </si>
  <si>
    <t>Q Dashiell</t>
  </si>
  <si>
    <t>Garito Co</t>
  </si>
  <si>
    <t>AMAA0013136</t>
  </si>
  <si>
    <t>uploaded policy for different account and completed.  Did not issue</t>
  </si>
  <si>
    <t>Ugonna Onuoha</t>
  </si>
  <si>
    <t>Gray Line Storage LLC</t>
  </si>
  <si>
    <t>ESC114263</t>
  </si>
  <si>
    <t>The policy was issued with the TRIA charge included in the property premium so, the below request would be charging TRIA twice</t>
  </si>
  <si>
    <t>Alpha Dog Motorcycle Towing and Roadside LLC</t>
  </si>
  <si>
    <t>CPV0046487</t>
  </si>
  <si>
    <t>removed this policy from the workflow and marked as issued when not in fact issued</t>
  </si>
  <si>
    <t>Meatball Martini Madison LLC</t>
  </si>
  <si>
    <t>IMA404710A</t>
  </si>
  <si>
    <t>issued this policy without the Wind/Hail deductible on the multiple deductible form</t>
  </si>
  <si>
    <t>Malia Jones</t>
  </si>
  <si>
    <t>P T L A ENTERPRISES</t>
  </si>
  <si>
    <t>BDG306392701</t>
  </si>
  <si>
    <t xml:space="preserve">not sending an exception email to clarify the correct policy term </t>
  </si>
  <si>
    <t>Angela Yow</t>
  </si>
  <si>
    <t>123 Delivery, LLC</t>
  </si>
  <si>
    <t>WS537484</t>
  </si>
  <si>
    <t>specialist removed from WF</t>
  </si>
  <si>
    <t>Alexis Farrell</t>
  </si>
  <si>
    <t>Buckley Realty LLC</t>
  </si>
  <si>
    <t>IMA414356</t>
  </si>
  <si>
    <t>The total property premium listed on the dec page included the Equipment Breakdown premium, but should read $2,440, and our EB premium would go in the EB section. EB should read $254</t>
  </si>
  <si>
    <t>Collins Court, Inc</t>
  </si>
  <si>
    <t>BDG-0188347-01</t>
  </si>
  <si>
    <t>effective dates incorrect</t>
  </si>
  <si>
    <t>issued this policy she mistakenly included 80% coinsurance on the BI coverage in addition to the 1/6 Monthly Indemnity shown on the Binder</t>
  </si>
  <si>
    <t>Multiple accounts</t>
  </si>
  <si>
    <t>multiple accounts</t>
  </si>
  <si>
    <t>incorrectly bound under Axis and was entered as renewal instead of new quote- email from Chris stone</t>
  </si>
  <si>
    <t>Siena Townhomes Lubbock, LLC</t>
  </si>
  <si>
    <t>L264002085</t>
  </si>
  <si>
    <t xml:space="preserve">He matched the effective dates on the quote but there was a discrepancy between the quote and Amlink. </t>
  </si>
  <si>
    <t>Z&amp;MA USA Inc.</t>
  </si>
  <si>
    <t>GL202300015142</t>
  </si>
  <si>
    <t xml:space="preserve">completed this account with a Western World policy for another NI. </t>
  </si>
  <si>
    <t>Coachella Retail Realty Associ</t>
  </si>
  <si>
    <t>CPV0055765</t>
  </si>
  <si>
    <t>exposure of 800,000 in lieu of the 80,000 quoted/bound</t>
  </si>
  <si>
    <t>uploaded wrong policy to account</t>
  </si>
  <si>
    <t xml:space="preserve"> Vincent Hayhurst - Inspection Advisement</t>
  </si>
  <si>
    <t>BDG-0188102-01</t>
  </si>
  <si>
    <t>entered wrong effective date in portal</t>
  </si>
  <si>
    <t>United Nu Land Development LLC</t>
  </si>
  <si>
    <t>L271003486</t>
  </si>
  <si>
    <t xml:space="preserve">leaving off 5 locations, and also didn’t apply the mortgagees to the correct locations. </t>
  </si>
  <si>
    <t>AES1233314 00</t>
  </si>
  <si>
    <t xml:space="preserve">items sent to exceptions with no exceptions required for follow up with UW </t>
  </si>
  <si>
    <t>R.E.M. US LLC</t>
  </si>
  <si>
    <t>2810007804-0</t>
  </si>
  <si>
    <t>Brianna Harris</t>
  </si>
  <si>
    <t>Henn Homes LLC</t>
  </si>
  <si>
    <t>SP1578952</t>
  </si>
  <si>
    <t>was delivered to the secondary retailer in lieu of the primary</t>
  </si>
  <si>
    <t>M 84 Enterprises, LLP</t>
  </si>
  <si>
    <t>VAVE0000765</t>
  </si>
  <si>
    <t>W/H is 5% Subject to a $5,000 minimum. Listed correctly on the CP0321, but included under the AOP deductible on the CP0320:</t>
  </si>
  <si>
    <t>Bayside Rubber Products, Inc</t>
  </si>
  <si>
    <t>VAVE0000796</t>
  </si>
  <si>
    <t>Gamester/Desperado, LLC</t>
  </si>
  <si>
    <t>VAVE0000745</t>
  </si>
  <si>
    <t>W/H is 5% Subject to a $2,500 Minimum. This is shown correctly on the CP0321, but included under the AOP Deductible on the CP0320</t>
  </si>
  <si>
    <t>Huey P. Stockstill, LLC</t>
  </si>
  <si>
    <t>VAVE0000528</t>
  </si>
  <si>
    <t>Theft is excluded on all locations except for 3, 5 &amp; 6. Chris put “All” on the CP0320, indicating that theft is excluded from all locations</t>
  </si>
  <si>
    <t>Dan Reece and Kyle Norton</t>
  </si>
  <si>
    <t>PAV0363435</t>
  </si>
  <si>
    <t>did not follow up after email received from UW-RUSH</t>
  </si>
  <si>
    <t>ROB GILBERTSON PLANT MAINTENANCE SERVICES, INC,</t>
  </si>
  <si>
    <t>CPV0063200</t>
  </si>
  <si>
    <t>Left off $50 charge for the CG2011 form resulting in premium error however stickey note in amlink said to add CG2011 at no charge</t>
  </si>
  <si>
    <t>White Oaks Ranch, LLC</t>
  </si>
  <si>
    <t>AMAA0012425</t>
  </si>
  <si>
    <t>mortgagee should say ‘BankTennessee’ where it says ‘Loss Payable Provisions’ and ‘Property Dec - Mortgagee.</t>
  </si>
  <si>
    <t>MIRIAM GONZALEZ</t>
  </si>
  <si>
    <t>asking to have this Howden account bound in VMGA. Per the attached from Lisa, Hector Melendez’s policies are still issued outside of VMGA</t>
  </si>
  <si>
    <t>ROBERT FIDUCCIA</t>
  </si>
  <si>
    <t>pav0396289</t>
  </si>
  <si>
    <t xml:space="preserve">issued with wrong company– Penn America in lieu of Penn-Star. </t>
  </si>
  <si>
    <t>Richard Gobuty</t>
  </si>
  <si>
    <t>BDG-0137086-04</t>
  </si>
  <si>
    <t>did not stamp or deliver to retailer</t>
  </si>
  <si>
    <t>Betty Villareal</t>
  </si>
  <si>
    <t>n/a</t>
  </si>
  <si>
    <t>using correct stamp for Atlant. Cas.</t>
  </si>
  <si>
    <t>Linda Grindeland</t>
  </si>
  <si>
    <t>PAV0429458</t>
  </si>
  <si>
    <t xml:space="preserve">issued without form S3035 Windstorm. </t>
  </si>
  <si>
    <t>Newport Taco, LLC</t>
  </si>
  <si>
    <t>L262002819-0</t>
  </si>
  <si>
    <t>completed issuance for the referenced account using a pol doc for another account</t>
  </si>
  <si>
    <t>Harris Automotive Group LLC</t>
  </si>
  <si>
    <t>2810005954-0</t>
  </si>
  <si>
    <t>Removed the policy as having been issued</t>
  </si>
  <si>
    <t>Interstate Rubbish Removal Inc</t>
  </si>
  <si>
    <t>BAS-17963-1</t>
  </si>
  <si>
    <t>SL tax discrepancy between the policy and amlink</t>
  </si>
  <si>
    <t>AB Marketing, LLC</t>
  </si>
  <si>
    <t>PAV0429449</t>
  </si>
  <si>
    <t>listed the tax as the policy fee; premium doesn't match amlink</t>
  </si>
  <si>
    <t>Jordan Hughes</t>
  </si>
  <si>
    <t>Webmatter, LLC; AC of Lafayette, LLC</t>
  </si>
  <si>
    <t>BDG-3046896-03</t>
  </si>
  <si>
    <t>did not updates the rates and premium</t>
  </si>
  <si>
    <t>Zariz Transport, Inc</t>
  </si>
  <si>
    <t>PAV0439503</t>
  </si>
  <si>
    <t>20k payroll exposure when it should have been 225K</t>
  </si>
  <si>
    <t>FTC Realty LLC</t>
  </si>
  <si>
    <t>BDG-0188003-01</t>
  </si>
  <si>
    <t>tech issue - should have opened a ticket and not sent an exception</t>
  </si>
  <si>
    <t>Sajuana Balleza and Reyes Martinez</t>
  </si>
  <si>
    <t>NN1529422</t>
  </si>
  <si>
    <t>used wrong agency code</t>
  </si>
  <si>
    <t>First Presbyterian Church of Virginia Beach</t>
  </si>
  <si>
    <t>ROU904264</t>
  </si>
  <si>
    <t>didn't send to the retailer</t>
  </si>
  <si>
    <t>458 Reconciliation</t>
  </si>
  <si>
    <t>NN1493479</t>
  </si>
  <si>
    <t>did not hit mail out button</t>
  </si>
  <si>
    <t>Callazzo Properties LLC</t>
  </si>
  <si>
    <t>IMA404721A</t>
  </si>
  <si>
    <t>did not follow up on exceptions</t>
  </si>
  <si>
    <t>CASTILLO'S MUFFLER AND RADIATOR SHOP</t>
  </si>
  <si>
    <t>PAV0439697</t>
  </si>
  <si>
    <t xml:space="preserve"> quoted with $1,000 for class code 10073 and $59 for class code 48890, issued at $1,009 for 10073 and $50 for 48890</t>
  </si>
  <si>
    <t>Deem's K&amp;C LLC.; Deem Cabinets, Inc; Cry</t>
  </si>
  <si>
    <t>BDG-3046162-03</t>
  </si>
  <si>
    <t>incorrect rates and premium</t>
  </si>
  <si>
    <t>JVH Investments, LLC</t>
  </si>
  <si>
    <t>GL202300015459</t>
  </si>
  <si>
    <t>didn't fully research before sending exception</t>
  </si>
  <si>
    <t>The Russell Home for Atypical Children, Inc</t>
  </si>
  <si>
    <t>VBA901276 00</t>
  </si>
  <si>
    <t>JJEP, Ltd</t>
  </si>
  <si>
    <t>VBA910116</t>
  </si>
  <si>
    <t>did not send backup to the market</t>
  </si>
  <si>
    <t>Pine Rock Builders Group</t>
  </si>
  <si>
    <t>NPP8863676</t>
  </si>
  <si>
    <t>sent wrong policy to the market</t>
  </si>
  <si>
    <t>Trailer Works of Central Florida LLC</t>
  </si>
  <si>
    <t>2810002851-3</t>
  </si>
  <si>
    <t>Portal</t>
  </si>
  <si>
    <t>confused premium amounts in amlink and totals which include taxes and fees. sent a unnecessary ticket for the disrepancy</t>
  </si>
  <si>
    <t>RSUI</t>
  </si>
  <si>
    <t>Double C Double L, LLC</t>
  </si>
  <si>
    <t>NN1502901</t>
  </si>
  <si>
    <t>did not mail out of portal so carrier doesn't have a copy of it</t>
  </si>
  <si>
    <t>Holiday Shores Property Owners Association</t>
  </si>
  <si>
    <t>NN1502931</t>
  </si>
  <si>
    <t>Birmingham Swim League</t>
  </si>
  <si>
    <t>CPS7721826</t>
  </si>
  <si>
    <t>removed but never issued</t>
  </si>
  <si>
    <t>Dunham Construction</t>
  </si>
  <si>
    <t>BDG012236606</t>
  </si>
  <si>
    <t>information that was requested could have been found on the binder</t>
  </si>
  <si>
    <t>Masis and Verzhin Bagdasaryan</t>
  </si>
  <si>
    <t>CPV0065554</t>
  </si>
  <si>
    <t>incorrect building limit for location 2</t>
  </si>
  <si>
    <t>Wyatt C. Wolfe Trust</t>
  </si>
  <si>
    <t>M262002747-0</t>
  </si>
  <si>
    <t>created a ticket for discrpancy and was incorreclty advised to use a quote. However Specialist amended premiums in amlink which is not acceptable</t>
  </si>
  <si>
    <t>Bedrock Property Management LLC</t>
  </si>
  <si>
    <t>BDG-3064440-01</t>
  </si>
  <si>
    <t>worked as a NY policy which was in fact FL policy. Believe UW bound under wrong state</t>
  </si>
  <si>
    <t xml:space="preserve">Dr. Zeyi Chen </t>
  </si>
  <si>
    <t>FSF17086522 001</t>
  </si>
  <si>
    <t>misspelled address</t>
  </si>
  <si>
    <t>Donald Gaddis Company, Inc</t>
  </si>
  <si>
    <t>JFL/LIQ/238772</t>
  </si>
  <si>
    <t>completed the policy however never sent to agent and not updated as issued</t>
  </si>
  <si>
    <t>Accurate Paving Co</t>
  </si>
  <si>
    <t>NN1514417</t>
  </si>
  <si>
    <t>incorrect effective dates</t>
  </si>
  <si>
    <t>Smith Tractor Service, Inc</t>
  </si>
  <si>
    <t>CPV0061821</t>
  </si>
  <si>
    <t>sent exception for the loss payee but it was provided on the accord</t>
  </si>
  <si>
    <t>Sunquest Inc(Vero Beach)</t>
  </si>
  <si>
    <t>ESC109095</t>
  </si>
  <si>
    <t>wrong policy number</t>
  </si>
  <si>
    <t>Phipps, Lenvill/Phipps Main LLC</t>
  </si>
  <si>
    <t>BAS-20392-1</t>
  </si>
  <si>
    <t>removed from workflow but no policy or delivered to retailer</t>
  </si>
  <si>
    <t>STM Enterprise LLC</t>
  </si>
  <si>
    <t>NN1519982</t>
  </si>
  <si>
    <t>class code of 14279 as 1,000,000 instead of 100,000 as shown on the binder.</t>
  </si>
  <si>
    <t>Kenny Puerta</t>
  </si>
  <si>
    <t>SPOSARO LOW VOLTAGE</t>
  </si>
  <si>
    <t>XBS0182655</t>
  </si>
  <si>
    <t>mailing address incorrect</t>
  </si>
  <si>
    <t>wrong effective date</t>
  </si>
  <si>
    <t>C.S. Brothers, LLC</t>
  </si>
  <si>
    <t>PAV0430845</t>
  </si>
  <si>
    <t>issued this renewal policy with the same # as the expired policy</t>
  </si>
  <si>
    <t>CEDAR CREEK HOMEOWNERS ASSOCIATION</t>
  </si>
  <si>
    <t>XBS0182506</t>
  </si>
  <si>
    <t>issued with the incorrect mailing address</t>
  </si>
  <si>
    <t>Clear Tide</t>
  </si>
  <si>
    <t>0100236108-0</t>
  </si>
  <si>
    <t xml:space="preserve"> received an Out of Office reply from UW team directing her to another member of the team for assistance but, the inquiry was not redirected</t>
  </si>
  <si>
    <t>David Strickland</t>
  </si>
  <si>
    <t xml:space="preserve">NN1535834 </t>
  </si>
  <si>
    <t>incorrect agency code</t>
  </si>
  <si>
    <t>Gas Money LLC DBA Gas Money INC, Gas Money USA</t>
  </si>
  <si>
    <t>PAV0242984</t>
  </si>
  <si>
    <t xml:space="preserve">incorrectly listed line item as an MP </t>
  </si>
  <si>
    <t>Diamond Elite Orlando, LLC</t>
  </si>
  <si>
    <t>PAV0373573</t>
  </si>
  <si>
    <t>issued with the expiring policy number in lieu of the correct renewal number</t>
  </si>
  <si>
    <t xml:space="preserve">SB Experiential LLC </t>
  </si>
  <si>
    <t>CXS0018671</t>
  </si>
  <si>
    <t>issued this policy with incorrect limits. The bound quote states $3,000,000 and it was issued with $1,000,000.</t>
  </si>
  <si>
    <t xml:space="preserve">GL 1052978C </t>
  </si>
  <si>
    <t>delivered this policy to a different agency from the one on file for this account</t>
  </si>
  <si>
    <t>Merill Investments LLC</t>
  </si>
  <si>
    <t>L264002127</t>
  </si>
  <si>
    <t>issued this policy without sending it to the retailer</t>
  </si>
  <si>
    <t>did not complete or deliver the policy</t>
  </si>
  <si>
    <t>Curtis Golden</t>
  </si>
  <si>
    <t xml:space="preserve">NN1420260 </t>
  </si>
  <si>
    <t xml:space="preserve">issued with the incorrect agency code. </t>
  </si>
  <si>
    <t>Martane Corporation</t>
  </si>
  <si>
    <t>IMA358393B</t>
  </si>
  <si>
    <t xml:space="preserve">issued with the incorrect year in effective dates on the policy </t>
  </si>
  <si>
    <t>Sunshine Investment Homes, LLC</t>
  </si>
  <si>
    <t>CPS7787504</t>
  </si>
  <si>
    <t>issued this policy with the wrong Primary State</t>
  </si>
  <si>
    <t xml:space="preserve"> Warehouse One</t>
  </si>
  <si>
    <t>ROU904267</t>
  </si>
  <si>
    <t>uploaded a policy that does not belong to the this account</t>
  </si>
  <si>
    <t>Rally Bus Corp.</t>
  </si>
  <si>
    <t>PAV0415457</t>
  </si>
  <si>
    <t>there is professional liability on the policy, but this was listed as excluded instead of Included</t>
  </si>
  <si>
    <t>policy was issued on Penn – America paper when the RBE should be Penn – Star</t>
  </si>
  <si>
    <t>Chelisa McCrimmon</t>
  </si>
  <si>
    <t>SMP Hospitality LLC</t>
  </si>
  <si>
    <t>01-C-PK-P20071965-0</t>
  </si>
  <si>
    <t>form CG2144 was filled out when supposed to of been left blank</t>
  </si>
  <si>
    <t xml:space="preserve">Sunshine Investment Homes, LLC </t>
  </si>
  <si>
    <t>bound under wrong state and specialist did not send exception email to confirm correct state</t>
  </si>
  <si>
    <t xml:space="preserve"> L-20, LLC</t>
  </si>
  <si>
    <t>GLPK3000499</t>
  </si>
  <si>
    <t>various fields left blank for Insured info</t>
  </si>
  <si>
    <t xml:space="preserve"> Role Properties, LLC</t>
  </si>
  <si>
    <t>M262002740</t>
  </si>
  <si>
    <t>marked as delivered however no policy or policy delivery email found.</t>
  </si>
  <si>
    <t>625 Bonham LLC</t>
  </si>
  <si>
    <t>M262002986</t>
  </si>
  <si>
    <t xml:space="preserve">used incorrect disclosure when stamping. should have used M262002986 instead of M262003021 </t>
  </si>
  <si>
    <t>Quonisha Johnson</t>
  </si>
  <si>
    <t>Gautreaux Enterprises LLC</t>
  </si>
  <si>
    <t>BDG-0188064-01</t>
  </si>
  <si>
    <t>Listed P2 for protective safeguard instead of P9</t>
  </si>
  <si>
    <t>Mahlet Abera</t>
  </si>
  <si>
    <t>The 1996 Rodney R. Starkey Trust A</t>
  </si>
  <si>
    <t>ESC113478</t>
  </si>
  <si>
    <t>sent a property policy for an account on a the package portion of the account.</t>
  </si>
  <si>
    <t xml:space="preserve">Arsenal Properties </t>
  </si>
  <si>
    <t>NN1475718</t>
  </si>
  <si>
    <t>issued policy with the location address numbers mismatching against the bound quote which applied the prop coverages to the wrong locations</t>
  </si>
  <si>
    <t>DIC Properties LLC</t>
  </si>
  <si>
    <t xml:space="preserve">BDG-3053475-02 </t>
  </si>
  <si>
    <t>incorrect premium</t>
  </si>
  <si>
    <t xml:space="preserve">244 E. Evans St LLC </t>
  </si>
  <si>
    <t>BDG-0188965-01</t>
  </si>
  <si>
    <t>sent the Policy Delivery Email to the Amwins Team TA instead of the retailer</t>
  </si>
  <si>
    <t>Kirban Customs Inc.</t>
  </si>
  <si>
    <t>2810005658-1</t>
  </si>
  <si>
    <t>did not send the policy to the retailer</t>
  </si>
  <si>
    <t>Dionicio Hernandez</t>
  </si>
  <si>
    <t>Not Provided</t>
  </si>
  <si>
    <t>forms EPA1746 &amp; S2154 fill in listed on binder but not updated or added in policy</t>
  </si>
  <si>
    <t xml:space="preserve">Waterfowl Farms, LLC </t>
  </si>
  <si>
    <t>AMAA0013867</t>
  </si>
  <si>
    <t>issued the policy without including the Equipment Floater coverage</t>
  </si>
  <si>
    <t>Superior Finishing Systems LLC</t>
  </si>
  <si>
    <t>CPS7778450</t>
  </si>
  <si>
    <t>issued and uploaded the policy without sending it out to the retailer</t>
  </si>
  <si>
    <t>Four Freedoms Venture, Inc</t>
  </si>
  <si>
    <t>ESC114986</t>
  </si>
  <si>
    <t>037 W US Hwy 90 location as loc 1/1, it was issued as 1/2</t>
  </si>
  <si>
    <t xml:space="preserve">The binder also only reflects outside sign coverage of $30,000 for loc 1/1, however he listed the $360,000 BI w/ EE limit on this form. </t>
  </si>
  <si>
    <t>The construction should also be ‘other’ per the binder, not ‘entirely metal’</t>
  </si>
  <si>
    <t>Taiter Properties LLC</t>
  </si>
  <si>
    <t>BDG018838601</t>
  </si>
  <si>
    <t xml:space="preserve">incorrect building limit </t>
  </si>
  <si>
    <t>Ormond Beach Sa Opco, LLC</t>
  </si>
  <si>
    <t>PAV0430893</t>
  </si>
  <si>
    <t>issued this policy without form S035: FL Windstorm or Hail Percentage Deductible that is listed on the Binder</t>
  </si>
  <si>
    <t>Wilkerson Crane Rental, Inc</t>
  </si>
  <si>
    <t>ORANXS000437-03</t>
  </si>
  <si>
    <t>no stamped policy was ever uploaded or delivered</t>
  </si>
  <si>
    <t>Mondrian Land Company, LLC</t>
  </si>
  <si>
    <t>L271003699-0</t>
  </si>
  <si>
    <t>policy in exceptions and specialist waiting for response but should have issued after 20 days regardless of missing documents per guidelines</t>
  </si>
  <si>
    <t>TECOLAND CORPORATION</t>
  </si>
  <si>
    <t>VBA918250 00</t>
  </si>
  <si>
    <t>issued this policy without the AI info for CG 2011</t>
  </si>
  <si>
    <t>Radiant Property Management</t>
  </si>
  <si>
    <t>CF3GL00383-231</t>
  </si>
  <si>
    <t>commission fee was overlooked and left on policy</t>
  </si>
  <si>
    <t>Hess Orthodontics PLLC</t>
  </si>
  <si>
    <t>EZXS3116772</t>
  </si>
  <si>
    <t xml:space="preserve"> incorrect Named Insured and Mailing Address on issued policy</t>
  </si>
  <si>
    <t>JOSH &amp; MOLLY BRECKLEY</t>
  </si>
  <si>
    <t>CPS7741850</t>
  </si>
  <si>
    <t>Inkline Tattoo LLC</t>
  </si>
  <si>
    <t>PAV0448638</t>
  </si>
  <si>
    <t>issued this policy without showing the MP on the GL Dec page</t>
  </si>
  <si>
    <t xml:space="preserve"> Railroad Square, LLC </t>
  </si>
  <si>
    <t>VBA916141 00</t>
  </si>
  <si>
    <t>policy on Premium did not match Amlink</t>
  </si>
  <si>
    <t>specialist did not add the Abuse &amp; Molestation coverage to the policy</t>
  </si>
  <si>
    <t xml:space="preserve">GROVERS BUILDING SUPPLY </t>
  </si>
  <si>
    <t>issued in old MUSIC portal. no name given as specialists had since changed teams</t>
  </si>
  <si>
    <t>SC FUEL STOP INC</t>
  </si>
  <si>
    <t>M262002481</t>
  </si>
  <si>
    <t xml:space="preserve">policy issuance dept issued the policy with wrong effective dates (12-28-2022 to 12-28-2023). </t>
  </si>
  <si>
    <t>Seven Gables Construction</t>
  </si>
  <si>
    <t>VBA919957 00</t>
  </si>
  <si>
    <t>did not deliver the policy to the retailer and didn’t send Docs to Market</t>
  </si>
  <si>
    <t>Goodmanagement, LLC</t>
  </si>
  <si>
    <t xml:space="preserve">IMA406649A </t>
  </si>
  <si>
    <t>Specialist did not see note in Amlink requesting all unit numbers to be listed on policy</t>
  </si>
  <si>
    <t>FAT GUY'S BURGER'S LLC</t>
  </si>
  <si>
    <t>PAV0242981</t>
  </si>
  <si>
    <t>issued with an Inland Marine premium without the Binder having IM coverage and they did not send an Exceptions Email to the UW team for clarification</t>
  </si>
  <si>
    <t>JY 14th Street LLC</t>
  </si>
  <si>
    <t>VBA917382 00</t>
  </si>
  <si>
    <t>Endorsement created but never shared with the UW. UW was unaware or reason for delay</t>
  </si>
  <si>
    <t>Nazario T. Dominguez</t>
  </si>
  <si>
    <t xml:space="preserve">NN1538730 </t>
  </si>
  <si>
    <t>Policy in exception Que with no follow up. out of SLA</t>
  </si>
  <si>
    <t>Palm Coast Community School</t>
  </si>
  <si>
    <t>VBA918554 00</t>
  </si>
  <si>
    <t>Specialist was informed policy for an open ticket was ready to be sent however never followed up</t>
  </si>
  <si>
    <t>Economical Wholesale, Inc.</t>
  </si>
  <si>
    <t>CPS7796486</t>
  </si>
  <si>
    <t>issued this policy without filling out form CIS-SD-17(01-21)</t>
  </si>
  <si>
    <t>second request to follow up on sending resolved ticket policy to retailer. never followed up with policy to be sent</t>
  </si>
  <si>
    <t>Diamond Timberlands, LLC</t>
  </si>
  <si>
    <t>M264000737-0</t>
  </si>
  <si>
    <t>incorrect spelling and location for mortgagee</t>
  </si>
  <si>
    <t>Northeast Illinois Council Boy Scouts Of America, Inc</t>
  </si>
  <si>
    <t>VBA92043300</t>
  </si>
  <si>
    <t>issued this policy without sending it out to the retailer</t>
  </si>
  <si>
    <t>AMWINS ACCESS NORTHEAST</t>
  </si>
  <si>
    <t>issued this policy with the incorrect AOP. email was from Amwins Access Northeast reporting administrative issues</t>
  </si>
  <si>
    <t>Francisco Trust, LLC</t>
  </si>
  <si>
    <t>VBA913658 00</t>
  </si>
  <si>
    <t>open ticket that was resolved on 6/1</t>
  </si>
  <si>
    <t>Westec Construction,  Inc</t>
  </si>
  <si>
    <t>MP000401600743301</t>
  </si>
  <si>
    <t>Filing Cabinet</t>
  </si>
  <si>
    <t>uploaded the incorrect policy into the file cabinet</t>
  </si>
  <si>
    <t>Adams Condominium Association</t>
  </si>
  <si>
    <t>10149L22-1811</t>
  </si>
  <si>
    <t>allocations entered incorrectly as a '% of Lloyd's Placement' instead of '% of Policy'</t>
  </si>
  <si>
    <t>Azota Gas Processing, Ltd.</t>
  </si>
  <si>
    <t>IMA357824C</t>
  </si>
  <si>
    <t>completed the issuance of the policy and emailed policy documents to the market, however the policy was not attached to the email sent.</t>
  </si>
  <si>
    <t>B Calm, LLC</t>
  </si>
  <si>
    <t>IMA376329C</t>
  </si>
  <si>
    <t>Beach Street Baptist</t>
  </si>
  <si>
    <t>IMA409639A</t>
  </si>
  <si>
    <t>BOE-TEL Communications Co., LLC</t>
  </si>
  <si>
    <t>IMA408190A</t>
  </si>
  <si>
    <t>Christian Heritage Classical School</t>
  </si>
  <si>
    <t>IMA376343C</t>
  </si>
  <si>
    <t>Franklin Annerino</t>
  </si>
  <si>
    <t>IMA409689A</t>
  </si>
  <si>
    <t>Grand Lagoon Homeowners Association, Inc.</t>
  </si>
  <si>
    <t>IMA408192A</t>
  </si>
  <si>
    <t>Grow Trucking And Services Co LLC</t>
  </si>
  <si>
    <t>IMA409666A</t>
  </si>
  <si>
    <t>Hi-Crop Equipment Co., Inc</t>
  </si>
  <si>
    <t>IMA408186A</t>
  </si>
  <si>
    <t>Mandalay Holdings, LLC</t>
  </si>
  <si>
    <t>IMA396997B</t>
  </si>
  <si>
    <t>Rosa M. Wilson</t>
  </si>
  <si>
    <t>IMA409230A</t>
  </si>
  <si>
    <t xml:space="preserve">SMITHCO LLC </t>
  </si>
  <si>
    <t>IMA420720</t>
  </si>
  <si>
    <t>they issued this policy with the incorrect premium</t>
  </si>
  <si>
    <t>Weinreb Holdings LP</t>
  </si>
  <si>
    <t>IMA406582A</t>
  </si>
  <si>
    <t>Wilson Family Trust</t>
  </si>
  <si>
    <t>IMA396740B</t>
  </si>
  <si>
    <t>Windsor Fabrication</t>
  </si>
  <si>
    <t>CPS7774967</t>
  </si>
  <si>
    <t>did not send the policy out to the retailer after issuance</t>
  </si>
  <si>
    <t>Danica B. Perez</t>
  </si>
  <si>
    <t>VBA863496 00</t>
  </si>
  <si>
    <t>stamped and sent out the previous year’s policy</t>
  </si>
  <si>
    <t>Samir Enterprises of Concord Inc DBA: Kwik Stop</t>
  </si>
  <si>
    <t>CPV0069071</t>
  </si>
  <si>
    <t>listed the GL Premium at $2,960 on the issued policy, while it was original listed at $6,110 on the Declarations Page on the Quote</t>
  </si>
  <si>
    <t>Sinaloa 2000 INC DBA Sinaloa 2000</t>
  </si>
  <si>
    <t>CPV0071001</t>
  </si>
  <si>
    <t>Charge for AI was left off the GL Dec page and charge for property extension was left off the Property Dec page</t>
  </si>
  <si>
    <t>Villafranco Motorsports, LLC</t>
  </si>
  <si>
    <t>CPV0065789</t>
  </si>
  <si>
    <t>issued the policy with under wrong market (Penn-America Insurance), as it was supposed to be issued under Penn-Star Insurance</t>
  </si>
  <si>
    <t>Logic MH  LLC 23-24</t>
  </si>
  <si>
    <t>ESC114994</t>
  </si>
  <si>
    <t>policy was delivered to the carrier instead of the retailer</t>
  </si>
  <si>
    <t>issued this policy under RBE Penn America when it should be Penn Star RBE</t>
  </si>
  <si>
    <t>VSZZ Beauty</t>
  </si>
  <si>
    <t>2DD1575</t>
  </si>
  <si>
    <t>Markel Policy not delivered to carrier</t>
  </si>
  <si>
    <t xml:space="preserve">JPB Holdings LLC </t>
  </si>
  <si>
    <t>CXS4001110</t>
  </si>
  <si>
    <t>policy was issued with the incorrect premium</t>
  </si>
  <si>
    <t>Five Rivers Development LLC</t>
  </si>
  <si>
    <t>902B003070</t>
  </si>
  <si>
    <t xml:space="preserve">Lotus Hospitality Management, LLC </t>
  </si>
  <si>
    <t xml:space="preserve">VBA925189 </t>
  </si>
  <si>
    <t>Did not enter W/H deductible of $1000 in portal which caused WH form to not be autogenerated</t>
  </si>
  <si>
    <t>the $500 charge for the AI was left off the GL Dec</t>
  </si>
  <si>
    <t>the $1,800 charge for the property extension was left off the Prop Dec</t>
  </si>
  <si>
    <t>One Love Tattoo Studio, Inc. DBA: Aloha Salt Lake Tattoos; Aloha Park City</t>
  </si>
  <si>
    <t>PAV0165801</t>
  </si>
  <si>
    <t>they issued this policy with the incorrect agency code. John used 02586 (Charlotte) instead of 02598 (Spoc</t>
  </si>
  <si>
    <t>S and S CD Enterprises, Inc. dba: Safety First</t>
  </si>
  <si>
    <t>CPV0068110</t>
  </si>
  <si>
    <t>DeKalb &amp; Pitkin LLC</t>
  </si>
  <si>
    <t>NPP8951852</t>
  </si>
  <si>
    <t>did not follow up with exception. Out of SLA</t>
  </si>
  <si>
    <t>Mauracher Ranch Corp</t>
  </si>
  <si>
    <t>902B003099</t>
  </si>
  <si>
    <t>uploaded and delivered the wrong policy to the retailer</t>
  </si>
  <si>
    <t>Kate Brennan</t>
  </si>
  <si>
    <t>St. John the Baptist Clerk of Court</t>
  </si>
  <si>
    <t>CPS7762557</t>
  </si>
  <si>
    <r>
      <t xml:space="preserve">didn’t fill out the form </t>
    </r>
    <r>
      <rPr>
        <sz val="11"/>
        <color rgb="FF000000"/>
        <rFont val="Calibri"/>
        <family val="2"/>
        <charset val="1"/>
      </rPr>
      <t>CI-SD-17 (01-21) completely</t>
    </r>
  </si>
  <si>
    <t>Scandinavian Coachcraft LLC</t>
  </si>
  <si>
    <t>87582Q220ALI</t>
  </si>
  <si>
    <t>stamped a delivered a 4-page quote in lieu of the policy document</t>
  </si>
  <si>
    <t>Policy Issuance Escalations Dashboard</t>
  </si>
  <si>
    <t>Escalations by Specialist</t>
  </si>
  <si>
    <t>Escalations by Type</t>
  </si>
  <si>
    <t>Count of Escalations Per Month</t>
  </si>
  <si>
    <t>Escalation Type</t>
  </si>
  <si>
    <t>Count of Escalation Date</t>
  </si>
  <si>
    <t>Feb</t>
  </si>
  <si>
    <t>Mar</t>
  </si>
  <si>
    <t>Apr</t>
  </si>
  <si>
    <t>May</t>
  </si>
  <si>
    <t>Jun</t>
  </si>
  <si>
    <t>Jul</t>
  </si>
  <si>
    <t>Aug</t>
  </si>
  <si>
    <t>Grand Total</t>
  </si>
  <si>
    <t>Filtering for Pivot Tables</t>
  </si>
  <si>
    <t>Escalation trend by Specialist</t>
  </si>
  <si>
    <t>*will show total escalations per month until a specific Specialist is selected</t>
  </si>
  <si>
    <t>Top Ecalation Types Per Month</t>
  </si>
  <si>
    <t>Feb Escalations</t>
  </si>
  <si>
    <t>Feb Count</t>
  </si>
  <si>
    <t>Mar Escalations</t>
  </si>
  <si>
    <t>Mar Count</t>
  </si>
  <si>
    <t>Apr Escalations</t>
  </si>
  <si>
    <t>Apr Count</t>
  </si>
  <si>
    <t>May Escalations</t>
  </si>
  <si>
    <t>May Count</t>
  </si>
  <si>
    <t>Jun Escalations</t>
  </si>
  <si>
    <t>Jun  Count</t>
  </si>
  <si>
    <t>Jul Escalations</t>
  </si>
  <si>
    <t>Jul Count</t>
  </si>
  <si>
    <t>Occurances Per Month</t>
  </si>
  <si>
    <t>Percent from total Escalations</t>
  </si>
  <si>
    <t>Total Count</t>
  </si>
  <si>
    <t>* Coverages and Delivery have the highest count from the 5 months provided</t>
  </si>
  <si>
    <t>Analysis</t>
  </si>
  <si>
    <t>To Do:</t>
  </si>
  <si>
    <t>***use this page as a refernece for root cause decriptions. onces that dont fall nto these catagetoeires, create catagatories on a seperate line and pull from here for visuals</t>
  </si>
  <si>
    <t>***Then use this for the root cause descriptions in order to keep them uniform</t>
  </si>
  <si>
    <t>*** create a text that you can link to when item is clicked to give a description of outliers, high escalation numbers , etc.</t>
  </si>
  <si>
    <t>*** enter in the rest of the escalation emails when received from Christiana</t>
  </si>
  <si>
    <t>*** keep eiditng drop down data options for accuracy</t>
  </si>
  <si>
    <r>
      <rPr>
        <b/>
        <sz val="11"/>
        <color rgb="FF000000"/>
        <rFont val="Calibri"/>
        <family val="2"/>
      </rPr>
      <t xml:space="preserve">*** maybe see if you can get access of a potential breakdwon of all the </t>
    </r>
    <r>
      <rPr>
        <b/>
        <u/>
        <sz val="11"/>
        <color rgb="FF000000"/>
        <rFont val="Calibri"/>
        <family val="2"/>
      </rPr>
      <t xml:space="preserve">markets </t>
    </r>
    <r>
      <rPr>
        <b/>
        <sz val="11"/>
        <color rgb="FF000000"/>
        <rFont val="Calibri"/>
        <family val="2"/>
      </rPr>
      <t>each specialist is in in order to find which markets are causing the most issues</t>
    </r>
  </si>
  <si>
    <t>*** Create a breakdown summary page that gives a description of the top error types and can be linked to the types in the dashboard.</t>
  </si>
  <si>
    <t>*** show trends of Specialist months over month based off of their escalations</t>
  </si>
  <si>
    <t>Notes</t>
  </si>
  <si>
    <t>Assigned a number to the types that have multiple sub types under for (example forms and coverages) . Then I can fill in quality questions based on their indexed number as reference.</t>
  </si>
  <si>
    <t>Follow up on what would qualify for Coverages For Dec Page</t>
  </si>
  <si>
    <t>Not sure what would qualify as a difference between Coverages and Coverages on Dec Page for audit questions? Might need to get with Caitlin to make sure I have a better understanding of audit questions in order to put in right type category</t>
  </si>
  <si>
    <t>Would Premiums fall under "Coverages" or "Coverages for Dec Page" or have its own category as "Premiums"- As I look in to it it seems changing these t o"Coverages" is correct</t>
  </si>
  <si>
    <t>Highlighted Yellow rows are questions on portion that is orange in row and green is reviewed based on received emails from Christina for previous months</t>
  </si>
  <si>
    <t>wiaitng on direction for RBE portal and Account catagatories. Premium catagetory added to coverages-received infor from Nate</t>
  </si>
  <si>
    <t>Not part of Audit Questions</t>
  </si>
  <si>
    <t>Additional Documents</t>
  </si>
  <si>
    <t>Were the required additional documents attached to the policy? (claims reporting form, SL disclosures, state specific forms)</t>
  </si>
  <si>
    <t>Are all items related to additional interests properly recorded (names, address, forms)?</t>
  </si>
  <si>
    <t>Was the necessary coverage included to match the quote/binder concerning: locations, coverages, limits, deductibles and rates?</t>
  </si>
  <si>
    <t>Did the specialist complete the coverage part of the declaration page appropriately per LOB?</t>
  </si>
  <si>
    <t>Data Entry</t>
  </si>
  <si>
    <t>Are all class codes and descriptions represented accurately for all LOBs that apply?</t>
  </si>
  <si>
    <t>Did the specialist complete the declaration form appropriately? (policy number, named insured, mailing address, policy period, coverage type, business description, transaction type, RBE, premium, taxes, fees and TRIA)</t>
  </si>
  <si>
    <t>Are all supporting documents attached to the policy and delivered to the proper contact? Standards will vary by market. Verify using the Document Backup Information to Market KB.</t>
  </si>
  <si>
    <t>Are the policy and supporting documents filed correctly in OnBase? Placed document in wrong folder, did not upload into folder, uploaded into wrong account folder</t>
  </si>
  <si>
    <t>Were all necessary forms added to the policy?</t>
  </si>
  <si>
    <t>Were all policy forms filled in correctly? (Reference Form Fill-In Guide by Market)</t>
  </si>
  <si>
    <t>Does the specialist provide the correct information for the property location and building concerning co-insurance and valuation?</t>
  </si>
  <si>
    <t>Was the policy stamped correctly per state guidelines?</t>
  </si>
  <si>
    <t>mirror this to binders escalation log, tab: errors by type</t>
  </si>
  <si>
    <t>January</t>
  </si>
  <si>
    <t>February</t>
  </si>
  <si>
    <t>March</t>
  </si>
  <si>
    <t>April</t>
  </si>
  <si>
    <t>June</t>
  </si>
  <si>
    <t>Volume</t>
  </si>
  <si>
    <t># CST Errors</t>
  </si>
  <si>
    <t>% CST Errors</t>
  </si>
  <si>
    <t>Criticality</t>
  </si>
  <si>
    <t># Errors</t>
  </si>
  <si>
    <t>% Error</t>
  </si>
  <si>
    <t># Rebuttals</t>
  </si>
  <si>
    <t xml:space="preserve">% Rebuttals </t>
  </si>
  <si>
    <t>Error Notes (most common keywords)</t>
  </si>
  <si>
    <t>Rebuttal Notes  (most common keywords)</t>
  </si>
  <si>
    <t>Total (Based on 166 audits)</t>
  </si>
  <si>
    <t>#10 - Are all supporting documents attached to the policy and delivered to the proper contact? Standards will vary by market. Verify using the Document Backup Information to Market KB.</t>
  </si>
  <si>
    <t>Medium</t>
  </si>
  <si>
    <t>supporting doc (5) backup (3)</t>
  </si>
  <si>
    <t>policy number (4)</t>
  </si>
  <si>
    <t>#1 - Did the specialist complete the declaration form appropriately? (policy number, named insured, mailing address, policy period, coverage type, business description, transaction type, RBE, premium, taxes, fees and TRIA)</t>
  </si>
  <si>
    <t>High</t>
  </si>
  <si>
    <t>declaration (7) policy number (9) named insured (7) mailing address (19)</t>
  </si>
  <si>
    <t>garage liability (3)</t>
  </si>
  <si>
    <t>#12 - Was the policy stamped correctly per state guidelines?</t>
  </si>
  <si>
    <t>stamp (19)</t>
  </si>
  <si>
    <t>Specialist</t>
  </si>
  <si>
    <t>#10 Feb</t>
  </si>
  <si>
    <t># 10 audit for March</t>
  </si>
  <si>
    <t>Trend</t>
  </si>
  <si>
    <t>#1 Feb</t>
  </si>
  <si>
    <t># 1 audit for March</t>
  </si>
  <si>
    <t xml:space="preserve">#12 Feb </t>
  </si>
  <si>
    <t># 12 audit for march</t>
  </si>
  <si>
    <t>Alexis</t>
  </si>
  <si>
    <t>x</t>
  </si>
  <si>
    <t>Amber</t>
  </si>
  <si>
    <t>Angela</t>
  </si>
  <si>
    <t>Betty</t>
  </si>
  <si>
    <t>Brandon</t>
  </si>
  <si>
    <t>Bryant</t>
  </si>
  <si>
    <t>Chelisa</t>
  </si>
  <si>
    <t>Chris</t>
  </si>
  <si>
    <t>Jakob</t>
  </si>
  <si>
    <t>Jalil</t>
  </si>
  <si>
    <t>Japera</t>
  </si>
  <si>
    <t>Jarrell</t>
  </si>
  <si>
    <t>Jayanti</t>
  </si>
  <si>
    <t>Jelisha</t>
  </si>
  <si>
    <t>John</t>
  </si>
  <si>
    <t>Jordan</t>
  </si>
  <si>
    <t>Jose</t>
  </si>
  <si>
    <t>Joshua</t>
  </si>
  <si>
    <t>Julia</t>
  </si>
  <si>
    <t>Justin</t>
  </si>
  <si>
    <t>Karen</t>
  </si>
  <si>
    <t>Kate</t>
  </si>
  <si>
    <t>Kenny</t>
  </si>
  <si>
    <t>Latia</t>
  </si>
  <si>
    <t>Liana</t>
  </si>
  <si>
    <t>Livier</t>
  </si>
  <si>
    <t>Mahlet</t>
  </si>
  <si>
    <t>Malia</t>
  </si>
  <si>
    <t>Marylee</t>
  </si>
  <si>
    <t>Nathan</t>
  </si>
  <si>
    <t>Perseophone</t>
  </si>
  <si>
    <t>Philip</t>
  </si>
  <si>
    <t>Phyllis</t>
  </si>
  <si>
    <t>Quonisha</t>
  </si>
  <si>
    <t>Reynelle</t>
  </si>
  <si>
    <t>Ugonna</t>
  </si>
  <si>
    <t>Wesley</t>
  </si>
  <si>
    <t>Jan</t>
  </si>
  <si>
    <t>Brazzi Gyimah</t>
  </si>
  <si>
    <t xml:space="preserve">Amber Drayton </t>
  </si>
  <si>
    <t>Q</t>
  </si>
  <si>
    <t>Angela Lunn</t>
  </si>
  <si>
    <t>Nathan Hall</t>
  </si>
  <si>
    <t>Bryant Greaves</t>
  </si>
  <si>
    <t>Ridge</t>
  </si>
  <si>
    <t xml:space="preserve">Darrell Yorke </t>
  </si>
  <si>
    <t>Eric LeVigne</t>
  </si>
  <si>
    <t>Jacob Morris</t>
  </si>
  <si>
    <t xml:space="preserve">Caitlin Davis </t>
  </si>
  <si>
    <t xml:space="preserve">Jamia McClure </t>
  </si>
  <si>
    <t xml:space="preserve">Chelisa McCrimmon </t>
  </si>
  <si>
    <t>Jilisha</t>
  </si>
  <si>
    <t>Jair Ayala</t>
  </si>
  <si>
    <t xml:space="preserve">Chris Morris </t>
  </si>
  <si>
    <t>Mariah</t>
  </si>
  <si>
    <t>Jessica Vaillant</t>
  </si>
  <si>
    <t>Darrell York</t>
  </si>
  <si>
    <t>Hailey Loftis</t>
  </si>
  <si>
    <t>Logan</t>
  </si>
  <si>
    <t>Jacob Null</t>
  </si>
  <si>
    <t xml:space="preserve">Japera Adams </t>
  </si>
  <si>
    <t xml:space="preserve">Jose Lora </t>
  </si>
  <si>
    <t>Jarrell Smith</t>
  </si>
  <si>
    <t xml:space="preserve">Joshua Clark </t>
  </si>
  <si>
    <t xml:space="preserve">Jarrell Smith </t>
  </si>
  <si>
    <t xml:space="preserve">Logan Watson </t>
  </si>
  <si>
    <t xml:space="preserve">Julia Zwetolitz </t>
  </si>
  <si>
    <t xml:space="preserve">Justin Culp </t>
  </si>
  <si>
    <t>Kenya Knight</t>
  </si>
  <si>
    <t xml:space="preserve">Linda Green </t>
  </si>
  <si>
    <t xml:space="preserve">Karen Kennedy </t>
  </si>
  <si>
    <t>Kyra Bagley</t>
  </si>
  <si>
    <t>Maria G. Hernandez</t>
  </si>
  <si>
    <t xml:space="preserve">Livier Aguillon </t>
  </si>
  <si>
    <t>Mariah Eason</t>
  </si>
  <si>
    <t>Nicholas Daniel</t>
  </si>
  <si>
    <t>Persephone Meares</t>
  </si>
  <si>
    <t>Ridge Gant</t>
  </si>
  <si>
    <t xml:space="preserve">Phyillis Whitlock </t>
  </si>
  <si>
    <t xml:space="preserve">Quonisha Johnson </t>
  </si>
  <si>
    <t>Seth Thomasson</t>
  </si>
  <si>
    <t>Q Dashiel</t>
  </si>
  <si>
    <t>Shay Gamble</t>
  </si>
  <si>
    <t>Sonia Martinez</t>
  </si>
  <si>
    <t xml:space="preserve">Ridge Gant </t>
  </si>
  <si>
    <t xml:space="preserve">Tiffany Fulton </t>
  </si>
  <si>
    <t xml:space="preserve">Remington Peters </t>
  </si>
  <si>
    <t>Tarique Hunter</t>
  </si>
  <si>
    <t xml:space="preserve">Seth Thomasson </t>
  </si>
  <si>
    <t>Wesley Reddish</t>
  </si>
  <si>
    <t>Column1</t>
  </si>
  <si>
    <t>Column2</t>
  </si>
  <si>
    <t>Escalations</t>
  </si>
  <si>
    <t>Escalations Per Month</t>
  </si>
  <si>
    <t>Root Cause Breakdown</t>
  </si>
  <si>
    <t>three per month</t>
  </si>
  <si>
    <t>*Occurance of times each Error Type was in the top</t>
  </si>
  <si>
    <t>not provided</t>
  </si>
  <si>
    <t>Westlake Villas Apartment Homes</t>
  </si>
  <si>
    <t xml:space="preserve">IAG970628A </t>
  </si>
  <si>
    <t>received email response to initial exceptions request however failed to see response and sent another follow up exceptions email</t>
  </si>
  <si>
    <t>entered wrong efffective dates based on incorrect binder info. Should of sent exception email t oUW for discrpancy on dates in Amlink and binder</t>
  </si>
  <si>
    <t>Worcester Door inc</t>
  </si>
  <si>
    <t>PAV00448424</t>
  </si>
  <si>
    <t>has added both the Windstorm Deductible Form (Form S3035) and the Windstorm Exclusion Form (Form 1054), whereas the location state of Florida requires one or the other</t>
  </si>
  <si>
    <t>PAV0429540</t>
  </si>
  <si>
    <t>599 Atlantic Blvd LLC</t>
  </si>
  <si>
    <t>It was issued as Penn - Star when it should be Penn - America</t>
  </si>
  <si>
    <t>not following up with Resolved ticket</t>
  </si>
  <si>
    <t>CAN0021797</t>
  </si>
  <si>
    <t>Cosmic Edibles LLC</t>
  </si>
  <si>
    <t>policy not sent to the retailer</t>
  </si>
  <si>
    <t>VPH MANAGEMENT SERVICES LLC</t>
  </si>
  <si>
    <t>L271003501</t>
  </si>
  <si>
    <t>issued using the incorrect mailing address per Amlink and the Acord.</t>
  </si>
  <si>
    <t xml:space="preserve">EB Houses, LLC and EBH South Avenue Owner, LLC </t>
  </si>
  <si>
    <t xml:space="preserve">CPV0070269 </t>
  </si>
  <si>
    <t>issued this policy with the incorrect premium listed on the Commercial Inland Marine Coverage Part Declaration form</t>
  </si>
  <si>
    <t xml:space="preserve">NN1463321 </t>
  </si>
  <si>
    <t>BA Electric, Inc</t>
  </si>
  <si>
    <t>United Dairymen of Arizona</t>
  </si>
  <si>
    <t>B1230AP14219B23</t>
  </si>
  <si>
    <t>sent wrong policy to retailer</t>
  </si>
  <si>
    <t>Market</t>
  </si>
  <si>
    <t>Amwins Access Alpha</t>
  </si>
  <si>
    <t>Crum &amp; Forster - Richmond</t>
  </si>
  <si>
    <t>Maxum</t>
  </si>
  <si>
    <t>Nationwide E&amp;S/Specialty</t>
  </si>
  <si>
    <t>MUSIC Insurance</t>
  </si>
  <si>
    <t>AXIS Insurance</t>
  </si>
  <si>
    <t>Coaction Specialty</t>
  </si>
  <si>
    <t>Great Lakes Insurance SE</t>
  </si>
  <si>
    <t>Zurich North America</t>
  </si>
  <si>
    <t>Everest National Insurance Company</t>
  </si>
  <si>
    <t>United National Group</t>
  </si>
  <si>
    <t>BA22294W300667</t>
  </si>
  <si>
    <t>Howden Insurance Brokers Limited</t>
  </si>
  <si>
    <t>General Star Indemnity Company</t>
  </si>
  <si>
    <t>Atlantic Casualty Insurance Co.</t>
  </si>
  <si>
    <t>Nautilus Insurance Company</t>
  </si>
  <si>
    <t>Penn-America Insurance Company</t>
  </si>
  <si>
    <t>Amwins Global Risks</t>
  </si>
  <si>
    <t>Covington Specialty Insurance Company</t>
  </si>
  <si>
    <t>Northfield Insurance Company</t>
  </si>
  <si>
    <t>IFG Companies</t>
  </si>
  <si>
    <t>AmTrust E&amp;S Insurance Services</t>
  </si>
  <si>
    <t>Ategrity Specialty Insurance Company</t>
  </si>
  <si>
    <t>WKF&amp;C Agency, Inc.</t>
  </si>
  <si>
    <t>Evanston Insurance Company</t>
  </si>
  <si>
    <t>Core Specialty Insurance Holdings, Inc.</t>
  </si>
  <si>
    <t>United States Liability Insurance Group</t>
  </si>
  <si>
    <t>Western World Insurance Group</t>
  </si>
  <si>
    <t>Westchester, A Chubb Company</t>
  </si>
  <si>
    <t>Donald Gaddis Company, Inc.</t>
  </si>
  <si>
    <t>NationsBuilders Insurance Services, Inc.</t>
  </si>
  <si>
    <t>Markel</t>
  </si>
  <si>
    <t>Market List</t>
  </si>
  <si>
    <t>MP0004016100104</t>
  </si>
  <si>
    <t>Lions Lanes, LLC</t>
  </si>
  <si>
    <t xml:space="preserve">Square One </t>
  </si>
  <si>
    <t xml:space="preserve">L264002439 </t>
  </si>
  <si>
    <t>specialist has added class codes that do not match to their appropriate locations on issuance</t>
  </si>
  <si>
    <t xml:space="preserve">Longhorn Bingo </t>
  </si>
  <si>
    <t>they issued this policy with the incorrect effective dates of 09/21/2022 - 09/21/2023 and had made changes to the account in Amlink.</t>
  </si>
  <si>
    <t xml:space="preserve">M26200225 </t>
  </si>
  <si>
    <t>(blank)</t>
  </si>
  <si>
    <t>Specialist 1</t>
  </si>
  <si>
    <t>Specialist 2</t>
  </si>
  <si>
    <t>Specialist 3</t>
  </si>
  <si>
    <t>Specialist 4</t>
  </si>
  <si>
    <t>Specialist 5</t>
  </si>
  <si>
    <t>Specialist 6</t>
  </si>
  <si>
    <t>Specialist 7</t>
  </si>
  <si>
    <t>Specialist 8</t>
  </si>
  <si>
    <t>Specialist 9</t>
  </si>
  <si>
    <t>Specialist 10</t>
  </si>
  <si>
    <t>Specialist 11</t>
  </si>
  <si>
    <t>Specialist 12</t>
  </si>
  <si>
    <t>Specialist 13</t>
  </si>
  <si>
    <t>Specialist 14</t>
  </si>
  <si>
    <t>Specialist 15</t>
  </si>
  <si>
    <t>Specialist 16</t>
  </si>
  <si>
    <t>Specialist 17</t>
  </si>
  <si>
    <t>Specialist 18</t>
  </si>
  <si>
    <t>Specialist 19</t>
  </si>
  <si>
    <t>Specialist 20</t>
  </si>
  <si>
    <t>Specialist 21</t>
  </si>
  <si>
    <t>Specialist 22</t>
  </si>
  <si>
    <t>Specialist 23</t>
  </si>
  <si>
    <t>Specialist 24</t>
  </si>
  <si>
    <t>Specialist 25</t>
  </si>
  <si>
    <t>Specialist 26</t>
  </si>
  <si>
    <t>Specialist 27</t>
  </si>
  <si>
    <t>Specialist 28</t>
  </si>
  <si>
    <t>Specialist 29</t>
  </si>
  <si>
    <t>Specialist 30</t>
  </si>
  <si>
    <t>Specialist 31</t>
  </si>
  <si>
    <t>Specialist 32</t>
  </si>
  <si>
    <t>Specialist 33</t>
  </si>
  <si>
    <t>Specialist 34</t>
  </si>
  <si>
    <t>Specialist 35</t>
  </si>
  <si>
    <t>Specialist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</si>
</sst>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8" x14ac:knownFonts="1">
    <font>
      <sz val="11"/>
      <color theme="1"/>
      <name val="Calibri"/>
      <family val="2"/>
      <scheme val="minor"/>
    </font>
    <font>
      <sz val="11"/>
      <color rgb="FF000000"/>
      <name val="Calibri"/>
      <family val="2"/>
      <scheme val="minor"/>
    </font>
    <font>
      <b/>
      <u/>
      <sz val="11"/>
      <color rgb="FF000000"/>
      <name val="Calibri"/>
      <family val="2"/>
      <scheme val="minor"/>
    </font>
    <font>
      <b/>
      <sz val="9"/>
      <color indexed="81"/>
      <name val="Tahoma"/>
      <family val="2"/>
    </font>
    <font>
      <sz val="9"/>
      <color indexed="81"/>
      <name val="Tahoma"/>
      <family val="2"/>
    </font>
    <font>
      <b/>
      <sz val="11"/>
      <color theme="1"/>
      <name val="Calibri"/>
      <family val="2"/>
      <scheme val="minor"/>
    </font>
    <font>
      <sz val="11"/>
      <color theme="1"/>
      <name val="Calibri"/>
      <family val="2"/>
      <scheme val="minor"/>
    </font>
    <font>
      <b/>
      <u/>
      <sz val="11"/>
      <color theme="1"/>
      <name val="Calibri"/>
      <family val="2"/>
      <scheme val="minor"/>
    </font>
    <font>
      <b/>
      <sz val="14"/>
      <color theme="0"/>
      <name val="Calibri"/>
      <family val="2"/>
    </font>
    <font>
      <b/>
      <sz val="11"/>
      <color theme="0"/>
      <name val="Calibri"/>
      <family val="2"/>
    </font>
    <font>
      <b/>
      <sz val="11"/>
      <name val="Calibri"/>
      <family val="2"/>
    </font>
    <font>
      <b/>
      <i/>
      <sz val="11"/>
      <name val="Calibri"/>
      <family val="2"/>
    </font>
    <font>
      <sz val="11"/>
      <name val="Calibri"/>
      <family val="2"/>
    </font>
    <font>
      <b/>
      <i/>
      <u/>
      <sz val="14"/>
      <name val="Calibri"/>
      <family val="2"/>
    </font>
    <font>
      <b/>
      <sz val="22"/>
      <color theme="1"/>
      <name val="Calibri"/>
      <family val="2"/>
      <scheme val="minor"/>
    </font>
    <font>
      <b/>
      <i/>
      <u/>
      <sz val="14"/>
      <color theme="1"/>
      <name val="Calibri"/>
      <family val="2"/>
      <scheme val="minor"/>
    </font>
    <font>
      <sz val="11"/>
      <name val="Calibri"/>
      <family val="2"/>
      <scheme val="minor"/>
    </font>
    <font>
      <sz val="11"/>
      <color rgb="FFFF0000"/>
      <name val="Calibri"/>
      <family val="2"/>
      <scheme val="minor"/>
    </font>
    <font>
      <sz val="11"/>
      <color theme="1"/>
      <name val="Calibri"/>
      <family val="2"/>
      <charset val="1"/>
    </font>
    <font>
      <b/>
      <sz val="11"/>
      <color rgb="FF000000"/>
      <name val="Calibri"/>
      <family val="2"/>
    </font>
    <font>
      <sz val="11"/>
      <color rgb="FF000000"/>
      <name val="Calibri"/>
      <family val="2"/>
      <charset val="1"/>
    </font>
    <font>
      <sz val="10"/>
      <color rgb="FF000000"/>
      <name val="Arial"/>
      <family val="2"/>
      <charset val="1"/>
    </font>
    <font>
      <sz val="11"/>
      <color rgb="FF444444"/>
      <name val="Calibri"/>
      <family val="2"/>
      <charset val="1"/>
    </font>
    <font>
      <sz val="14"/>
      <color theme="1"/>
      <name val="Calibri"/>
      <family val="2"/>
      <scheme val="minor"/>
    </font>
    <font>
      <b/>
      <u/>
      <sz val="11"/>
      <color rgb="FF000000"/>
      <name val="Calibri"/>
      <family val="2"/>
    </font>
    <font>
      <b/>
      <sz val="20"/>
      <color theme="1"/>
      <name val="Calibri"/>
      <family val="2"/>
      <scheme val="minor"/>
    </font>
    <font>
      <u/>
      <sz val="11"/>
      <color rgb="FF000000"/>
      <name val="Calibri"/>
      <family val="2"/>
    </font>
    <font>
      <b/>
      <i/>
      <strike/>
      <sz val="11"/>
      <color rgb="FF000000"/>
      <name val="Calibri"/>
      <family val="2"/>
    </font>
    <font>
      <b/>
      <strike/>
      <sz val="11"/>
      <color theme="1"/>
      <name val="Calibri"/>
      <family val="2"/>
      <scheme val="minor"/>
    </font>
    <font>
      <i/>
      <sz val="10"/>
      <color theme="1"/>
      <name val="Calibri"/>
      <family val="2"/>
      <scheme val="minor"/>
    </font>
    <font>
      <sz val="11"/>
      <color theme="1"/>
      <name val="Calibri"/>
      <family val="2"/>
    </font>
    <font>
      <b/>
      <u/>
      <sz val="16"/>
      <color rgb="FF000000"/>
      <name val="Calibri"/>
      <family val="2"/>
    </font>
    <font>
      <sz val="10"/>
      <color theme="1"/>
      <name val="Calibri"/>
      <family val="2"/>
      <scheme val="minor"/>
    </font>
    <font>
      <i/>
      <sz val="11"/>
      <color theme="1"/>
      <name val="Calibri"/>
      <family val="2"/>
      <scheme val="minor"/>
    </font>
    <font>
      <b/>
      <u/>
      <sz val="18"/>
      <color theme="1"/>
      <name val="Calibri"/>
      <family val="2"/>
      <scheme val="minor"/>
    </font>
    <font>
      <sz val="11"/>
      <color theme="0"/>
      <name val="Calibri"/>
      <family val="2"/>
      <scheme val="minor"/>
    </font>
    <font>
      <b/>
      <sz val="11"/>
      <color theme="0"/>
      <name val="Calibri"/>
      <family val="2"/>
    </font>
    <font>
      <sz val="11"/>
      <name val="Calibri"/>
      <family val="2"/>
      <charset val="1"/>
    </font>
  </fonts>
  <fills count="11">
    <fill>
      <patternFill patternType="none"/>
    </fill>
    <fill>
      <patternFill patternType="gray125"/>
    </fill>
    <fill>
      <patternFill patternType="solid">
        <fgColor theme="4" tint="0.59999389629810485"/>
        <bgColor rgb="FF000000"/>
      </patternFill>
    </fill>
    <fill>
      <patternFill patternType="solid">
        <fgColor theme="8"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bgColor rgb="FF000000"/>
      </patternFill>
    </fill>
    <fill>
      <patternFill patternType="solid">
        <fgColor theme="4" tint="0.39997558519241921"/>
        <bgColor indexed="64"/>
      </patternFill>
    </fill>
    <fill>
      <patternFill patternType="solid">
        <fgColor theme="4" tint="0.79998168889431442"/>
        <bgColor indexed="64"/>
      </patternFill>
    </fill>
    <fill>
      <patternFill patternType="solid">
        <fgColor rgb="FF2F75B5"/>
        <bgColor indexed="64"/>
      </patternFill>
    </fill>
  </fills>
  <borders count="29">
    <border>
      <left/>
      <right/>
      <top/>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113">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right" vertical="center" wrapText="1"/>
    </xf>
    <xf numFmtId="0" fontId="5" fillId="0" borderId="0" xfId="0" applyFont="1"/>
    <xf numFmtId="0" fontId="0" fillId="0" borderId="0" xfId="0" applyAlignment="1">
      <alignment vertical="center" wrapText="1"/>
    </xf>
    <xf numFmtId="9" fontId="0" fillId="0" borderId="0" xfId="0" applyNumberFormat="1"/>
    <xf numFmtId="0" fontId="7" fillId="0" borderId="0" xfId="0" applyFont="1" applyAlignment="1">
      <alignment vertical="center" wrapText="1"/>
    </xf>
    <xf numFmtId="0" fontId="8" fillId="3" borderId="2" xfId="0" applyFont="1" applyFill="1" applyBorder="1" applyAlignment="1">
      <alignment horizontal="center"/>
    </xf>
    <xf numFmtId="0" fontId="9" fillId="3" borderId="3" xfId="0" applyFont="1" applyFill="1" applyBorder="1" applyAlignment="1">
      <alignment horizontal="center"/>
    </xf>
    <xf numFmtId="0" fontId="9" fillId="3" borderId="4" xfId="0" applyFont="1" applyFill="1" applyBorder="1" applyAlignment="1">
      <alignment horizontal="center"/>
    </xf>
    <xf numFmtId="0" fontId="10" fillId="0" borderId="5" xfId="0" applyFont="1" applyBorder="1"/>
    <xf numFmtId="0" fontId="10" fillId="0" borderId="6" xfId="0" applyFont="1" applyBorder="1"/>
    <xf numFmtId="0" fontId="0" fillId="0" borderId="6" xfId="0" applyBorder="1"/>
    <xf numFmtId="0" fontId="0" fillId="0" borderId="7" xfId="0" applyBorder="1"/>
    <xf numFmtId="0" fontId="11" fillId="0" borderId="8" xfId="0" applyFont="1" applyBorder="1" applyAlignment="1">
      <alignment horizontal="left" wrapText="1" indent="3"/>
    </xf>
    <xf numFmtId="0" fontId="11" fillId="0" borderId="0" xfId="0" applyFont="1" applyAlignment="1">
      <alignment horizontal="left" wrapText="1" indent="3"/>
    </xf>
    <xf numFmtId="9" fontId="0" fillId="0" borderId="0" xfId="2" applyFont="1" applyBorder="1"/>
    <xf numFmtId="0" fontId="0" fillId="0" borderId="0" xfId="1" applyNumberFormat="1" applyFont="1" applyBorder="1"/>
    <xf numFmtId="0" fontId="12" fillId="0" borderId="0" xfId="0" applyFont="1" applyAlignment="1">
      <alignment wrapText="1"/>
    </xf>
    <xf numFmtId="0" fontId="12" fillId="0" borderId="9" xfId="0" applyFont="1" applyBorder="1" applyAlignment="1">
      <alignment wrapText="1"/>
    </xf>
    <xf numFmtId="0" fontId="0" fillId="0" borderId="9" xfId="0" applyBorder="1" applyAlignment="1">
      <alignment wrapText="1"/>
    </xf>
    <xf numFmtId="0" fontId="11" fillId="0" borderId="10" xfId="0" applyFont="1" applyBorder="1" applyAlignment="1">
      <alignment horizontal="left" wrapText="1" indent="3"/>
    </xf>
    <xf numFmtId="0" fontId="11" fillId="0" borderId="11" xfId="0" applyFont="1" applyBorder="1" applyAlignment="1">
      <alignment horizontal="left" wrapText="1" indent="3"/>
    </xf>
    <xf numFmtId="0" fontId="0" fillId="0" borderId="11" xfId="0" applyBorder="1"/>
    <xf numFmtId="9" fontId="0" fillId="0" borderId="11" xfId="2" applyFont="1" applyBorder="1"/>
    <xf numFmtId="0" fontId="0" fillId="0" borderId="11" xfId="1" applyNumberFormat="1" applyFont="1" applyBorder="1"/>
    <xf numFmtId="0" fontId="0" fillId="0" borderId="11" xfId="0" applyBorder="1" applyAlignment="1">
      <alignment wrapText="1"/>
    </xf>
    <xf numFmtId="0" fontId="0" fillId="0" borderId="12" xfId="0" applyBorder="1" applyAlignment="1">
      <alignment wrapText="1"/>
    </xf>
    <xf numFmtId="0" fontId="14" fillId="5" borderId="0" xfId="0" applyFont="1" applyFill="1"/>
    <xf numFmtId="0" fontId="10" fillId="5" borderId="5" xfId="0" applyFont="1" applyFill="1" applyBorder="1"/>
    <xf numFmtId="0" fontId="13" fillId="5" borderId="0" xfId="0" applyFont="1" applyFill="1" applyAlignment="1">
      <alignment wrapText="1"/>
    </xf>
    <xf numFmtId="0" fontId="0" fillId="6" borderId="0" xfId="0" applyFill="1"/>
    <xf numFmtId="0" fontId="15" fillId="4" borderId="0" xfId="0" applyFont="1" applyFill="1"/>
    <xf numFmtId="0" fontId="15" fillId="6" borderId="0" xfId="0" applyFont="1" applyFill="1"/>
    <xf numFmtId="0" fontId="2" fillId="0" borderId="0" xfId="0" applyFont="1" applyAlignment="1">
      <alignment vertical="center" wrapText="1"/>
    </xf>
    <xf numFmtId="0" fontId="0" fillId="0" borderId="0" xfId="0" applyAlignment="1">
      <alignment horizontal="left"/>
    </xf>
    <xf numFmtId="0" fontId="2" fillId="7" borderId="0" xfId="0" applyFont="1" applyFill="1" applyAlignment="1">
      <alignment horizontal="center" vertical="center" wrapText="1"/>
    </xf>
    <xf numFmtId="0" fontId="0" fillId="0" borderId="0" xfId="0" applyAlignment="1">
      <alignment horizontal="center"/>
    </xf>
    <xf numFmtId="14" fontId="0" fillId="0" borderId="1" xfId="0" applyNumberFormat="1" applyBorder="1" applyAlignment="1">
      <alignment horizontal="left"/>
    </xf>
    <xf numFmtId="0" fontId="0" fillId="0" borderId="1" xfId="0" applyBorder="1" applyAlignment="1">
      <alignment horizontal="left"/>
    </xf>
    <xf numFmtId="14" fontId="0" fillId="0" borderId="0" xfId="0" applyNumberFormat="1" applyAlignment="1">
      <alignment horizontal="left"/>
    </xf>
    <xf numFmtId="0" fontId="0" fillId="0" borderId="0" xfId="0" applyAlignment="1">
      <alignment horizontal="left" vertical="center"/>
    </xf>
    <xf numFmtId="0" fontId="7" fillId="0" borderId="0" xfId="0" applyFont="1"/>
    <xf numFmtId="0" fontId="17" fillId="0" borderId="0" xfId="0" applyFont="1"/>
    <xf numFmtId="0" fontId="18" fillId="0" borderId="0" xfId="0" applyFont="1"/>
    <xf numFmtId="1" fontId="0" fillId="0" borderId="0" xfId="0" applyNumberFormat="1" applyAlignment="1">
      <alignment horizontal="left"/>
    </xf>
    <xf numFmtId="0" fontId="19" fillId="0" borderId="0" xfId="0" applyFont="1"/>
    <xf numFmtId="0" fontId="20" fillId="0" borderId="0" xfId="0" applyFont="1"/>
    <xf numFmtId="0" fontId="21" fillId="0" borderId="0" xfId="0" applyFont="1"/>
    <xf numFmtId="0" fontId="22" fillId="0" borderId="0" xfId="0" applyFont="1"/>
    <xf numFmtId="0" fontId="0" fillId="0" borderId="14" xfId="0" pivotButton="1" applyBorder="1"/>
    <xf numFmtId="0" fontId="0" fillId="0" borderId="14" xfId="0" applyBorder="1"/>
    <xf numFmtId="0" fontId="23" fillId="0" borderId="14" xfId="0" applyFont="1" applyBorder="1"/>
    <xf numFmtId="0" fontId="23" fillId="0" borderId="0" xfId="0" applyFont="1"/>
    <xf numFmtId="0" fontId="0" fillId="0" borderId="0" xfId="0" applyAlignment="1">
      <alignment wrapText="1"/>
    </xf>
    <xf numFmtId="14" fontId="0" fillId="0" borderId="14" xfId="0" applyNumberFormat="1" applyBorder="1"/>
    <xf numFmtId="0" fontId="16" fillId="0" borderId="0" xfId="0" applyFont="1" applyAlignment="1">
      <alignment vertical="center"/>
    </xf>
    <xf numFmtId="0" fontId="27" fillId="0" borderId="0" xfId="0" applyFont="1"/>
    <xf numFmtId="0" fontId="28" fillId="0" borderId="0" xfId="0" applyFont="1"/>
    <xf numFmtId="0" fontId="24" fillId="0" borderId="0" xfId="0" applyFont="1"/>
    <xf numFmtId="0" fontId="29" fillId="0" borderId="16" xfId="0" applyFont="1" applyBorder="1"/>
    <xf numFmtId="0" fontId="29" fillId="0" borderId="17" xfId="0" applyFont="1" applyBorder="1"/>
    <xf numFmtId="0" fontId="0" fillId="0" borderId="0" xfId="0" quotePrefix="1" applyAlignment="1">
      <alignment horizontal="left"/>
    </xf>
    <xf numFmtId="0" fontId="30" fillId="0" borderId="0" xfId="0" applyFont="1"/>
    <xf numFmtId="14" fontId="1" fillId="0" borderId="0" xfId="0" applyNumberFormat="1" applyFont="1" applyAlignment="1">
      <alignment horizontal="left"/>
    </xf>
    <xf numFmtId="1" fontId="1" fillId="0" borderId="0" xfId="0" applyNumberFormat="1" applyFont="1" applyAlignment="1">
      <alignment horizontal="left"/>
    </xf>
    <xf numFmtId="0" fontId="1" fillId="0" borderId="0" xfId="0" applyFont="1" applyAlignment="1">
      <alignment horizontal="left"/>
    </xf>
    <xf numFmtId="0" fontId="1" fillId="0" borderId="0" xfId="0" applyFont="1"/>
    <xf numFmtId="0" fontId="0" fillId="0" borderId="0" xfId="0" pivotButton="1"/>
    <xf numFmtId="0" fontId="26" fillId="0" borderId="0" xfId="0" applyFont="1" applyAlignment="1">
      <alignment horizontal="center"/>
    </xf>
    <xf numFmtId="0" fontId="31" fillId="3" borderId="0" xfId="0" applyFont="1" applyFill="1" applyAlignment="1">
      <alignment vertical="center"/>
    </xf>
    <xf numFmtId="0" fontId="29" fillId="0" borderId="0" xfId="0" applyFont="1"/>
    <xf numFmtId="0" fontId="32" fillId="0" borderId="0" xfId="0" applyFont="1"/>
    <xf numFmtId="0" fontId="33" fillId="0" borderId="0" xfId="0" applyFont="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17" fillId="0" borderId="0" xfId="0" applyFont="1" applyAlignment="1">
      <alignment horizontal="left"/>
    </xf>
    <xf numFmtId="0" fontId="29" fillId="0" borderId="15" xfId="0" applyFont="1" applyBorder="1"/>
    <xf numFmtId="0" fontId="35" fillId="0" borderId="0" xfId="0" applyFont="1"/>
    <xf numFmtId="0" fontId="36" fillId="0" borderId="0" xfId="0" applyFont="1"/>
    <xf numFmtId="0" fontId="34" fillId="0" borderId="0" xfId="0" applyFont="1"/>
    <xf numFmtId="0" fontId="12" fillId="0" borderId="0" xfId="0" applyFont="1"/>
    <xf numFmtId="0" fontId="16" fillId="0" borderId="0" xfId="0" applyFont="1"/>
    <xf numFmtId="0" fontId="29" fillId="0" borderId="26" xfId="0" applyFont="1" applyBorder="1"/>
    <xf numFmtId="0" fontId="29" fillId="0" borderId="28" xfId="0" applyFont="1" applyBorder="1"/>
    <xf numFmtId="0" fontId="0" fillId="0" borderId="27" xfId="0" applyBorder="1"/>
    <xf numFmtId="0" fontId="37" fillId="0" borderId="0" xfId="0" applyFont="1"/>
    <xf numFmtId="0" fontId="25" fillId="3" borderId="0" xfId="0" applyFont="1" applyFill="1" applyAlignment="1">
      <alignment horizontal="center"/>
    </xf>
    <xf numFmtId="0" fontId="0" fillId="9" borderId="0" xfId="0" applyFill="1" applyAlignment="1">
      <alignment horizontal="center"/>
    </xf>
    <xf numFmtId="0" fontId="31" fillId="10" borderId="0" xfId="0" applyFont="1" applyFill="1" applyAlignment="1">
      <alignment horizontal="center" vertical="center"/>
    </xf>
    <xf numFmtId="0" fontId="31" fillId="10" borderId="13" xfId="0" applyFont="1" applyFill="1" applyBorder="1" applyAlignment="1">
      <alignment horizontal="center" vertical="center"/>
    </xf>
    <xf numFmtId="0" fontId="31" fillId="8" borderId="18" xfId="0" applyFont="1" applyFill="1" applyBorder="1" applyAlignment="1">
      <alignment horizontal="center" vertical="center"/>
    </xf>
    <xf numFmtId="0" fontId="31" fillId="8" borderId="19" xfId="0" applyFont="1" applyFill="1" applyBorder="1" applyAlignment="1">
      <alignment horizontal="center" vertical="center"/>
    </xf>
    <xf numFmtId="0" fontId="31" fillId="8" borderId="20" xfId="0" applyFont="1" applyFill="1" applyBorder="1" applyAlignment="1">
      <alignment horizontal="center" vertical="center"/>
    </xf>
    <xf numFmtId="0" fontId="31" fillId="8" borderId="21" xfId="0" applyFont="1" applyFill="1" applyBorder="1" applyAlignment="1">
      <alignment horizontal="center" vertical="center"/>
    </xf>
    <xf numFmtId="0" fontId="31" fillId="8" borderId="0" xfId="0" applyFont="1" applyFill="1" applyAlignment="1">
      <alignment horizontal="center" vertical="center"/>
    </xf>
    <xf numFmtId="0" fontId="31" fillId="8" borderId="22" xfId="0" applyFont="1" applyFill="1" applyBorder="1" applyAlignment="1">
      <alignment horizontal="center" vertical="center"/>
    </xf>
    <xf numFmtId="0" fontId="31" fillId="3" borderId="0" xfId="0" applyFont="1" applyFill="1" applyAlignment="1">
      <alignment horizontal="center" vertical="center"/>
    </xf>
    <xf numFmtId="0" fontId="31" fillId="3" borderId="13" xfId="0" applyFont="1" applyFill="1" applyBorder="1" applyAlignment="1">
      <alignment horizontal="center" vertical="center"/>
    </xf>
    <xf numFmtId="0" fontId="0" fillId="0" borderId="0" xfId="0" applyAlignment="1">
      <alignment horizontal="center"/>
    </xf>
    <xf numFmtId="0" fontId="0" fillId="0" borderId="0" xfId="0" applyNumberFormat="1"/>
    <xf numFmtId="0" fontId="0" fillId="0" borderId="14" xfId="0" applyNumberFormat="1" applyBorder="1"/>
    <xf numFmtId="0" fontId="23" fillId="0" borderId="14" xfId="0" applyNumberFormat="1" applyFont="1" applyBorder="1"/>
    <xf numFmtId="0" fontId="0" fillId="0" borderId="14" xfId="0" pivotButton="1" applyFont="1" applyBorder="1"/>
    <xf numFmtId="0" fontId="0" fillId="0" borderId="14" xfId="0" applyFont="1" applyBorder="1"/>
    <xf numFmtId="14" fontId="0" fillId="0" borderId="0" xfId="0" applyNumberFormat="1" applyFill="1" applyAlignment="1">
      <alignment horizontal="left"/>
    </xf>
    <xf numFmtId="1" fontId="0" fillId="0" borderId="0" xfId="0" applyNumberFormat="1" applyFill="1" applyAlignment="1">
      <alignment horizontal="left"/>
    </xf>
    <xf numFmtId="0" fontId="0" fillId="0" borderId="0" xfId="0" applyFill="1" applyAlignment="1">
      <alignment horizontal="left"/>
    </xf>
    <xf numFmtId="0" fontId="0" fillId="0" borderId="0" xfId="0" applyFill="1"/>
  </cellXfs>
  <cellStyles count="3">
    <cellStyle name="Comma" xfId="1" builtinId="3"/>
    <cellStyle name="Normal" xfId="0" builtinId="0"/>
    <cellStyle name="Percent" xfId="2" builtinId="5"/>
  </cellStyles>
  <dxfs count="178">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border>
    </dxf>
    <dxf>
      <font>
        <sz val="14"/>
      </font>
    </dxf>
    <dxf>
      <font>
        <sz val="14"/>
      </font>
    </dxf>
    <dxf>
      <font>
        <sz val="14"/>
      </font>
    </dxf>
    <dxf>
      <font>
        <sz val="14"/>
      </font>
    </dxf>
    <dxf>
      <font>
        <sz val="14"/>
      </font>
    </dxf>
    <dxf>
      <font>
        <sz val="14"/>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1"/>
      </font>
    </dxf>
    <dxf>
      <font>
        <sz val="11"/>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alignment horizontal="left" vertical="bottom" textRotation="0" wrapText="0" indent="0" justifyLastLine="0" shrinkToFit="0" readingOrder="0"/>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border>
    </dxf>
    <dxf>
      <font>
        <sz val="14"/>
      </font>
    </dxf>
    <dxf>
      <font>
        <sz val="14"/>
      </font>
    </dxf>
    <dxf>
      <font>
        <sz val="14"/>
      </font>
    </dxf>
    <dxf>
      <font>
        <sz val="14"/>
      </font>
    </dxf>
    <dxf>
      <font>
        <sz val="14"/>
      </font>
    </dxf>
    <dxf>
      <font>
        <sz val="14"/>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1"/>
      </font>
    </dxf>
    <dxf>
      <font>
        <sz val="11"/>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dxf>
    <dxf>
      <numFmt numFmtId="13" formatCode="0%"/>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1"/>
      </font>
    </dxf>
    <dxf>
      <font>
        <sz val="11"/>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4"/>
      </font>
    </dxf>
    <dxf>
      <font>
        <sz val="14"/>
      </font>
    </dxf>
    <dxf>
      <font>
        <sz val="14"/>
      </font>
    </dxf>
    <dxf>
      <font>
        <sz val="14"/>
      </font>
    </dxf>
    <dxf>
      <font>
        <sz val="14"/>
      </font>
    </dxf>
    <dxf>
      <font>
        <sz val="14"/>
      </font>
    </dxf>
    <dxf>
      <border outline="0">
        <left style="thin">
          <color rgb="FF000000"/>
        </left>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ertAlign val="baseline"/>
        <sz val="11"/>
        <color rgb="FF000000"/>
        <name val="Calibri"/>
        <family val="2"/>
        <scheme val="minor"/>
      </font>
      <fill>
        <patternFill patternType="solid">
          <fgColor rgb="FF000000"/>
          <bgColor theme="4" tint="0.59999389629810485"/>
        </patternFill>
      </fill>
      <alignment horizontal="center" vertical="center" textRotation="0" wrapText="1" indent="0" justifyLastLine="0" shrinkToFit="0" readingOrder="0"/>
    </dxf>
  </dxfs>
  <tableStyles count="0" defaultTableStyle="TableStyleMedium2" defaultPivotStyle="PivotStyleLight16"/>
  <colors>
    <mruColors>
      <color rgb="FF2F75B5"/>
      <color rgb="FFF7B2B2"/>
      <color rgb="FFF59D9D"/>
      <color rgb="FFE0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Analysis.xlsx]Dashboard!PivotTable3</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Dashboard!$I$5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Dashboard!$H$6:$H$13</c:f>
              <c:strCache>
                <c:ptCount val="7"/>
                <c:pt idx="0">
                  <c:v>Feb</c:v>
                </c:pt>
                <c:pt idx="1">
                  <c:v>Mar</c:v>
                </c:pt>
                <c:pt idx="2">
                  <c:v>Apr</c:v>
                </c:pt>
                <c:pt idx="3">
                  <c:v>May</c:v>
                </c:pt>
                <c:pt idx="4">
                  <c:v>Jun</c:v>
                </c:pt>
                <c:pt idx="5">
                  <c:v>Jul</c:v>
                </c:pt>
                <c:pt idx="6">
                  <c:v>Aug</c:v>
                </c:pt>
              </c:strCache>
            </c:strRef>
          </c:cat>
          <c:val>
            <c:numRef>
              <c:f>Dashboard!$I$6:$I$13</c:f>
              <c:numCache>
                <c:formatCode>General</c:formatCode>
                <c:ptCount val="7"/>
                <c:pt idx="0">
                  <c:v>16</c:v>
                </c:pt>
                <c:pt idx="1">
                  <c:v>27</c:v>
                </c:pt>
                <c:pt idx="2">
                  <c:v>37</c:v>
                </c:pt>
                <c:pt idx="3">
                  <c:v>51</c:v>
                </c:pt>
                <c:pt idx="4">
                  <c:v>25</c:v>
                </c:pt>
                <c:pt idx="5">
                  <c:v>42</c:v>
                </c:pt>
                <c:pt idx="6">
                  <c:v>14</c:v>
                </c:pt>
              </c:numCache>
            </c:numRef>
          </c:val>
          <c:smooth val="0"/>
          <c:extLst>
            <c:ext xmlns:c16="http://schemas.microsoft.com/office/drawing/2014/chart" uri="{C3380CC4-5D6E-409C-BE32-E72D297353CC}">
              <c16:uniqueId val="{00000001-A0C3-46BC-A638-900539DF261B}"/>
            </c:ext>
          </c:extLst>
        </c:ser>
        <c:dLbls>
          <c:dLblPos val="t"/>
          <c:showLegendKey val="0"/>
          <c:showVal val="1"/>
          <c:showCatName val="0"/>
          <c:showSerName val="0"/>
          <c:showPercent val="0"/>
          <c:showBubbleSize val="0"/>
        </c:dLbls>
        <c:marker val="1"/>
        <c:smooth val="0"/>
        <c:axId val="208414087"/>
        <c:axId val="208417927"/>
      </c:lineChart>
      <c:catAx>
        <c:axId val="208414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17927"/>
        <c:crosses val="autoZero"/>
        <c:auto val="1"/>
        <c:lblAlgn val="ctr"/>
        <c:lblOffset val="100"/>
        <c:noMultiLvlLbl val="0"/>
      </c:catAx>
      <c:valAx>
        <c:axId val="208417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14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Analysis.xlsx]PT!PivotTable5</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PT!$A$2:$A$10</c:f>
              <c:strCache>
                <c:ptCount val="8"/>
                <c:pt idx="0">
                  <c:v>Jan</c:v>
                </c:pt>
                <c:pt idx="1">
                  <c:v>Feb</c:v>
                </c:pt>
                <c:pt idx="2">
                  <c:v>Mar</c:v>
                </c:pt>
                <c:pt idx="3">
                  <c:v>Apr</c:v>
                </c:pt>
                <c:pt idx="4">
                  <c:v>May</c:v>
                </c:pt>
                <c:pt idx="5">
                  <c:v>Jun</c:v>
                </c:pt>
                <c:pt idx="6">
                  <c:v>Jul</c:v>
                </c:pt>
                <c:pt idx="7">
                  <c:v>Aug</c:v>
                </c:pt>
              </c:strCache>
            </c:strRef>
          </c:cat>
          <c:val>
            <c:numRef>
              <c:f>PT!$B$2:$B$10</c:f>
              <c:numCache>
                <c:formatCode>General</c:formatCode>
                <c:ptCount val="8"/>
                <c:pt idx="0">
                  <c:v>0</c:v>
                </c:pt>
                <c:pt idx="1">
                  <c:v>1</c:v>
                </c:pt>
                <c:pt idx="2">
                  <c:v>0</c:v>
                </c:pt>
                <c:pt idx="3">
                  <c:v>1</c:v>
                </c:pt>
                <c:pt idx="4">
                  <c:v>2</c:v>
                </c:pt>
                <c:pt idx="5">
                  <c:v>0</c:v>
                </c:pt>
                <c:pt idx="6">
                  <c:v>0</c:v>
                </c:pt>
                <c:pt idx="7">
                  <c:v>0</c:v>
                </c:pt>
              </c:numCache>
            </c:numRef>
          </c:val>
          <c:smooth val="0"/>
          <c:extLst>
            <c:ext xmlns:c16="http://schemas.microsoft.com/office/drawing/2014/chart" uri="{C3380CC4-5D6E-409C-BE32-E72D297353CC}">
              <c16:uniqueId val="{00000000-7A48-41BD-B74B-0E520C0C1B05}"/>
            </c:ext>
          </c:extLst>
        </c:ser>
        <c:dLbls>
          <c:dLblPos val="t"/>
          <c:showLegendKey val="0"/>
          <c:showVal val="1"/>
          <c:showCatName val="0"/>
          <c:showSerName val="0"/>
          <c:showPercent val="0"/>
          <c:showBubbleSize val="0"/>
        </c:dLbls>
        <c:marker val="1"/>
        <c:smooth val="0"/>
        <c:axId val="1176039287"/>
        <c:axId val="1176087287"/>
      </c:lineChart>
      <c:catAx>
        <c:axId val="1176039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87287"/>
        <c:crosses val="autoZero"/>
        <c:auto val="1"/>
        <c:lblAlgn val="ctr"/>
        <c:lblOffset val="100"/>
        <c:noMultiLvlLbl val="0"/>
      </c:catAx>
      <c:valAx>
        <c:axId val="1176087287"/>
        <c:scaling>
          <c:orientation val="minMax"/>
          <c:max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39287"/>
        <c:crosses val="autoZero"/>
        <c:crossBetween val="between"/>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6349</xdr:colOff>
      <xdr:row>15</xdr:row>
      <xdr:rowOff>6350</xdr:rowOff>
    </xdr:from>
    <xdr:to>
      <xdr:col>9</xdr:col>
      <xdr:colOff>1076324</xdr:colOff>
      <xdr:row>28</xdr:row>
      <xdr:rowOff>0</xdr:rowOff>
    </xdr:to>
    <xdr:graphicFrame macro="">
      <xdr:nvGraphicFramePr>
        <xdr:cNvPr id="4" name="Chart 3">
          <a:extLst>
            <a:ext uri="{FF2B5EF4-FFF2-40B4-BE49-F238E27FC236}">
              <a16:creationId xmlns:a16="http://schemas.microsoft.com/office/drawing/2014/main" id="{29AE316E-0E74-7F51-C7D8-571FB60F341C}"/>
            </a:ext>
            <a:ext uri="{147F2762-F138-4A5C-976F-8EAC2B608ADB}">
              <a16:predDERef xmlns:a16="http://schemas.microsoft.com/office/drawing/2014/main" pred="{0CA2428E-7ACE-5277-FE62-809A1587B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0</xdr:colOff>
      <xdr:row>31</xdr:row>
      <xdr:rowOff>0</xdr:rowOff>
    </xdr:from>
    <xdr:to>
      <xdr:col>7</xdr:col>
      <xdr:colOff>542925</xdr:colOff>
      <xdr:row>43</xdr:row>
      <xdr:rowOff>57150</xdr:rowOff>
    </xdr:to>
    <mc:AlternateContent xmlns:mc="http://schemas.openxmlformats.org/markup-compatibility/2006" xmlns:a14="http://schemas.microsoft.com/office/drawing/2010/main">
      <mc:Choice Requires="a14">
        <xdr:graphicFrame macro="">
          <xdr:nvGraphicFramePr>
            <xdr:cNvPr id="3" name="Error Type Keyword">
              <a:extLst>
                <a:ext uri="{FF2B5EF4-FFF2-40B4-BE49-F238E27FC236}">
                  <a16:creationId xmlns:a16="http://schemas.microsoft.com/office/drawing/2014/main" id="{C56595AB-F5ED-000C-D3B9-5CF823B19ABF}"/>
                </a:ext>
                <a:ext uri="{147F2762-F138-4A5C-976F-8EAC2B608ADB}">
                  <a16:predDERef xmlns:a16="http://schemas.microsoft.com/office/drawing/2014/main" pred="{29AE316E-0E74-7F51-C7D8-571FB60F341C}"/>
                </a:ext>
              </a:extLst>
            </xdr:cNvPr>
            <xdr:cNvGraphicFramePr/>
          </xdr:nvGraphicFramePr>
          <xdr:xfrm>
            <a:off x="0" y="0"/>
            <a:ext cx="0" cy="0"/>
          </xdr:xfrm>
          <a:graphic>
            <a:graphicData uri="http://schemas.microsoft.com/office/drawing/2010/slicer">
              <sle:slicer xmlns:sle="http://schemas.microsoft.com/office/drawing/2010/slicer" name="Error Type Keyword"/>
            </a:graphicData>
          </a:graphic>
        </xdr:graphicFrame>
      </mc:Choice>
      <mc:Fallback xmlns="">
        <xdr:sp macro="" textlink="">
          <xdr:nvSpPr>
            <xdr:cNvPr id="0" name=""/>
            <xdr:cNvSpPr>
              <a:spLocks noTextEdit="1"/>
            </xdr:cNvSpPr>
          </xdr:nvSpPr>
          <xdr:spPr>
            <a:xfrm>
              <a:off x="5429250" y="7753350"/>
              <a:ext cx="1343025"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8</xdr:col>
      <xdr:colOff>1075766</xdr:colOff>
      <xdr:row>31</xdr:row>
      <xdr:rowOff>9524</xdr:rowOff>
    </xdr:from>
    <xdr:to>
      <xdr:col>9</xdr:col>
      <xdr:colOff>986678</xdr:colOff>
      <xdr:row>43</xdr:row>
      <xdr:rowOff>79374</xdr:rowOff>
    </xdr:to>
    <mc:AlternateContent xmlns:mc="http://schemas.openxmlformats.org/markup-compatibility/2006" xmlns:a14="http://schemas.microsoft.com/office/drawing/2010/main">
      <mc:Choice Requires="a14">
        <xdr:graphicFrame macro="">
          <xdr:nvGraphicFramePr>
            <xdr:cNvPr id="5" name="Month 1">
              <a:extLst>
                <a:ext uri="{FF2B5EF4-FFF2-40B4-BE49-F238E27FC236}">
                  <a16:creationId xmlns:a16="http://schemas.microsoft.com/office/drawing/2014/main" id="{86C747BF-B6B6-FA0C-DEC9-E1D1A006F9BC}"/>
                </a:ext>
                <a:ext uri="{147F2762-F138-4A5C-976F-8EAC2B608ADB}">
                  <a16:predDERef xmlns:a16="http://schemas.microsoft.com/office/drawing/2014/main" pred="{C56595AB-F5ED-000C-D3B9-5CF823B19AB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7620000" y="6251574"/>
              <a:ext cx="1339850" cy="2638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561975</xdr:colOff>
      <xdr:row>31</xdr:row>
      <xdr:rowOff>0</xdr:rowOff>
    </xdr:from>
    <xdr:to>
      <xdr:col>8</xdr:col>
      <xdr:colOff>1021601</xdr:colOff>
      <xdr:row>43</xdr:row>
      <xdr:rowOff>57150</xdr:rowOff>
    </xdr:to>
    <mc:AlternateContent xmlns:mc="http://schemas.openxmlformats.org/markup-compatibility/2006" xmlns:a14="http://schemas.microsoft.com/office/drawing/2010/main">
      <mc:Choice Requires="a14">
        <xdr:graphicFrame macro="">
          <xdr:nvGraphicFramePr>
            <xdr:cNvPr id="6" name="Specialists">
              <a:extLst>
                <a:ext uri="{FF2B5EF4-FFF2-40B4-BE49-F238E27FC236}">
                  <a16:creationId xmlns:a16="http://schemas.microsoft.com/office/drawing/2014/main" id="{226F68A5-47B3-5716-E4CC-01A9ECD61F36}"/>
                </a:ext>
                <a:ext uri="{147F2762-F138-4A5C-976F-8EAC2B608ADB}">
                  <a16:predDERef xmlns:a16="http://schemas.microsoft.com/office/drawing/2014/main" pred="{86C747BF-B6B6-FA0C-DEC9-E1D1A006F9BC}"/>
                </a:ext>
              </a:extLst>
            </xdr:cNvPr>
            <xdr:cNvGraphicFramePr/>
          </xdr:nvGraphicFramePr>
          <xdr:xfrm>
            <a:off x="0" y="0"/>
            <a:ext cx="0" cy="0"/>
          </xdr:xfrm>
          <a:graphic>
            <a:graphicData uri="http://schemas.microsoft.com/office/drawing/2010/slicer">
              <sle:slicer xmlns:sle="http://schemas.microsoft.com/office/drawing/2010/slicer" name="Specialists"/>
            </a:graphicData>
          </a:graphic>
        </xdr:graphicFrame>
      </mc:Choice>
      <mc:Fallback xmlns="">
        <xdr:sp macro="" textlink="">
          <xdr:nvSpPr>
            <xdr:cNvPr id="0" name=""/>
            <xdr:cNvSpPr>
              <a:spLocks noTextEdit="1"/>
            </xdr:cNvSpPr>
          </xdr:nvSpPr>
          <xdr:spPr>
            <a:xfrm>
              <a:off x="6762750" y="7762875"/>
              <a:ext cx="1724025"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6</xdr:col>
      <xdr:colOff>0</xdr:colOff>
      <xdr:row>49</xdr:row>
      <xdr:rowOff>9525</xdr:rowOff>
    </xdr:from>
    <xdr:to>
      <xdr:col>9</xdr:col>
      <xdr:colOff>1066800</xdr:colOff>
      <xdr:row>62</xdr:row>
      <xdr:rowOff>149225</xdr:rowOff>
    </xdr:to>
    <xdr:graphicFrame macro="">
      <xdr:nvGraphicFramePr>
        <xdr:cNvPr id="8" name="Chart 7">
          <a:extLst>
            <a:ext uri="{FF2B5EF4-FFF2-40B4-BE49-F238E27FC236}">
              <a16:creationId xmlns:a16="http://schemas.microsoft.com/office/drawing/2014/main" id="{4BB897F1-34C1-43E1-8C4A-40448B5F0137}"/>
            </a:ext>
            <a:ext uri="{147F2762-F138-4A5C-976F-8EAC2B608ADB}">
              <a16:predDERef xmlns:a16="http://schemas.microsoft.com/office/drawing/2014/main" pred="{226F68A5-47B3-5716-E4CC-01A9ECD61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9524</xdr:colOff>
      <xdr:row>43</xdr:row>
      <xdr:rowOff>69848</xdr:rowOff>
    </xdr:from>
    <xdr:to>
      <xdr:col>9</xdr:col>
      <xdr:colOff>950069</xdr:colOff>
      <xdr:row>46</xdr:row>
      <xdr:rowOff>134470</xdr:rowOff>
    </xdr:to>
    <mc:AlternateContent xmlns:mc="http://schemas.openxmlformats.org/markup-compatibility/2006" xmlns:a14="http://schemas.microsoft.com/office/drawing/2010/main">
      <mc:Choice Requires="a14">
        <xdr:graphicFrame macro="">
          <xdr:nvGraphicFramePr>
            <xdr:cNvPr id="2" name="Sub Catagetory">
              <a:extLst>
                <a:ext uri="{FF2B5EF4-FFF2-40B4-BE49-F238E27FC236}">
                  <a16:creationId xmlns:a16="http://schemas.microsoft.com/office/drawing/2014/main" id="{FEBBEECC-9531-5D4E-844E-7D4D4E3E1221}"/>
                </a:ext>
                <a:ext uri="{147F2762-F138-4A5C-976F-8EAC2B608ADB}">
                  <a16:predDERef xmlns:a16="http://schemas.microsoft.com/office/drawing/2014/main" pred="{4BB897F1-34C1-43E1-8C4A-40448B5F0137}"/>
                </a:ext>
              </a:extLst>
            </xdr:cNvPr>
            <xdr:cNvGraphicFramePr/>
          </xdr:nvGraphicFramePr>
          <xdr:xfrm>
            <a:off x="0" y="0"/>
            <a:ext cx="0" cy="0"/>
          </xdr:xfrm>
          <a:graphic>
            <a:graphicData uri="http://schemas.microsoft.com/office/drawing/2010/slicer">
              <sle:slicer xmlns:sle="http://schemas.microsoft.com/office/drawing/2010/slicer" name="Sub Catagetory"/>
            </a:graphicData>
          </a:graphic>
        </xdr:graphicFrame>
      </mc:Choice>
      <mc:Fallback xmlns="">
        <xdr:sp macro="" textlink="">
          <xdr:nvSpPr>
            <xdr:cNvPr id="0" name=""/>
            <xdr:cNvSpPr>
              <a:spLocks noTextEdit="1"/>
            </xdr:cNvSpPr>
          </xdr:nvSpPr>
          <xdr:spPr>
            <a:xfrm>
              <a:off x="4702175" y="8877298"/>
              <a:ext cx="4060825" cy="660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21</xdr:row>
      <xdr:rowOff>73025</xdr:rowOff>
    </xdr:from>
    <xdr:to>
      <xdr:col>11</xdr:col>
      <xdr:colOff>0</xdr:colOff>
      <xdr:row>24</xdr:row>
      <xdr:rowOff>25400</xdr:rowOff>
    </xdr:to>
    <xdr:sp macro="" textlink="">
      <xdr:nvSpPr>
        <xdr:cNvPr id="2" name="TextBox 1">
          <a:extLst>
            <a:ext uri="{FF2B5EF4-FFF2-40B4-BE49-F238E27FC236}">
              <a16:creationId xmlns:a16="http://schemas.microsoft.com/office/drawing/2014/main" id="{31EBBFF8-640A-DD68-7B20-FDA70A27F005}"/>
            </a:ext>
          </a:extLst>
        </xdr:cNvPr>
        <xdr:cNvSpPr txBox="1"/>
      </xdr:nvSpPr>
      <xdr:spPr>
        <a:xfrm>
          <a:off x="0" y="420687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1100">
              <a:solidFill>
                <a:schemeClr val="bg1"/>
              </a:solidFill>
              <a:latin typeface="+mn-lt"/>
              <a:ea typeface="+mn-lt"/>
              <a:cs typeface="+mn-lt"/>
            </a:rPr>
            <a:t>* "Coverage" escalations seems to be not only the most common occurance month over month but also received highest number of E</a:t>
          </a:r>
          <a:r>
            <a:rPr lang="en-US" sz="1100" b="0" i="0" u="none" strike="noStrike">
              <a:solidFill>
                <a:schemeClr val="bg1"/>
              </a:solidFill>
              <a:latin typeface="Calibri" panose="020F0502020204030204" pitchFamily="34" charset="0"/>
              <a:cs typeface="Calibri" panose="020F0502020204030204" pitchFamily="34" charset="0"/>
            </a:rPr>
            <a:t>scalations</a:t>
          </a:r>
          <a:r>
            <a:rPr lang="en-US" sz="1100">
              <a:solidFill>
                <a:schemeClr val="bg1"/>
              </a:solidFill>
              <a:latin typeface="+mn-lt"/>
              <a:ea typeface="+mn-lt"/>
              <a:cs typeface="+mn-lt"/>
            </a:rPr>
            <a:t>.</a:t>
          </a:r>
          <a:r>
            <a:rPr lang="en-US" sz="1100" b="0" i="0" u="none" strike="noStrike">
              <a:solidFill>
                <a:schemeClr val="bg1"/>
              </a:solidFill>
              <a:latin typeface="Calibri" panose="020F0502020204030204" pitchFamily="34" charset="0"/>
              <a:cs typeface="Calibri" panose="020F0502020204030204" pitchFamily="34" charset="0"/>
            </a:rPr>
            <a:t> 23% of the total Escalations were "Coverage" Escalations. Of those Coverage Escalations, 43%</a:t>
          </a:r>
          <a:r>
            <a:rPr lang="en-US" sz="1100">
              <a:solidFill>
                <a:schemeClr val="bg1"/>
              </a:solidFill>
              <a:latin typeface="+mn-lt"/>
              <a:ea typeface="+mn-lt"/>
              <a:cs typeface="+mn-lt"/>
            </a:rPr>
            <a:t> (2</a:t>
          </a:r>
          <a:r>
            <a:rPr lang="en-US" sz="1100" b="0" i="0" u="none" strike="noStrike">
              <a:solidFill>
                <a:schemeClr val="bg1"/>
              </a:solidFill>
              <a:latin typeface="Calibri" panose="020F0502020204030204" pitchFamily="34" charset="0"/>
              <a:cs typeface="Calibri" panose="020F0502020204030204" pitchFamily="34" charset="0"/>
            </a:rPr>
            <a:t>1 of 48</a:t>
          </a:r>
          <a:r>
            <a:rPr lang="en-US" sz="1100">
              <a:solidFill>
                <a:schemeClr val="bg1"/>
              </a:solidFill>
              <a:latin typeface="+mn-lt"/>
              <a:ea typeface="+mn-lt"/>
              <a:cs typeface="+mn-lt"/>
            </a:rPr>
            <a:t>) were related</a:t>
          </a:r>
          <a:r>
            <a:rPr lang="en-US" sz="1100" b="0" i="0" u="none" strike="noStrike">
              <a:solidFill>
                <a:schemeClr val="bg1"/>
              </a:solidFill>
              <a:latin typeface="Calibri" panose="020F0502020204030204" pitchFamily="34" charset="0"/>
              <a:cs typeface="Calibri" panose="020F0502020204030204" pitchFamily="34" charset="0"/>
            </a:rPr>
            <a:t> to "premium descripancies" making premium descrpiancies  the highest "Coverages" Escalation cause</a:t>
          </a:r>
        </a:p>
      </xdr:txBody>
    </xdr:sp>
    <xdr:clientData/>
  </xdr:twoCellAnchor>
  <xdr:twoCellAnchor>
    <xdr:from>
      <xdr:col>0</xdr:col>
      <xdr:colOff>0</xdr:colOff>
      <xdr:row>33</xdr:row>
      <xdr:rowOff>57150</xdr:rowOff>
    </xdr:from>
    <xdr:to>
      <xdr:col>11</xdr:col>
      <xdr:colOff>0</xdr:colOff>
      <xdr:row>36</xdr:row>
      <xdr:rowOff>38100</xdr:rowOff>
    </xdr:to>
    <xdr:sp macro="" textlink="">
      <xdr:nvSpPr>
        <xdr:cNvPr id="6" name="TextBox 5">
          <a:extLst>
            <a:ext uri="{FF2B5EF4-FFF2-40B4-BE49-F238E27FC236}">
              <a16:creationId xmlns:a16="http://schemas.microsoft.com/office/drawing/2014/main" id="{04A236E4-4C78-47C7-A25C-A63C675F6AA2}"/>
            </a:ext>
            <a:ext uri="{147F2762-F138-4A5C-976F-8EAC2B608ADB}">
              <a16:predDERef xmlns:a16="http://schemas.microsoft.com/office/drawing/2014/main" pred="{31EBBFF8-640A-DD68-7B20-FDA70A27F005}"/>
            </a:ext>
          </a:extLst>
        </xdr:cNvPr>
        <xdr:cNvSpPr txBox="1"/>
      </xdr:nvSpPr>
      <xdr:spPr>
        <a:xfrm>
          <a:off x="0" y="6419850"/>
          <a:ext cx="10458450" cy="55245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bg1"/>
              </a:solidFill>
              <a:latin typeface="+mn-lt"/>
              <a:ea typeface="+mn-lt"/>
              <a:cs typeface="+mn-lt"/>
            </a:rPr>
            <a:t>* "Forms" Escalations </a:t>
          </a:r>
          <a:r>
            <a:rPr lang="en-US" sz="1100" b="0" i="0" u="none" strike="noStrike">
              <a:solidFill>
                <a:schemeClr val="bg1"/>
              </a:solidFill>
              <a:latin typeface="Calibri" panose="020F0502020204030204" pitchFamily="34" charset="0"/>
              <a:cs typeface="Calibri" panose="020F0502020204030204" pitchFamily="34" charset="0"/>
            </a:rPr>
            <a:t>has</a:t>
          </a:r>
          <a:r>
            <a:rPr lang="en-US" sz="1100">
              <a:solidFill>
                <a:schemeClr val="bg1"/>
              </a:solidFill>
              <a:latin typeface="+mn-lt"/>
              <a:ea typeface="+mn-lt"/>
              <a:cs typeface="+mn-lt"/>
            </a:rPr>
            <a:t> fourth highest Escalation </a:t>
          </a:r>
          <a:r>
            <a:rPr lang="en-US" sz="1100" b="0" i="0" u="none" strike="noStrike">
              <a:solidFill>
                <a:schemeClr val="bg1"/>
              </a:solidFill>
              <a:latin typeface="Calibri" panose="020F0502020204030204" pitchFamily="34" charset="0"/>
              <a:cs typeface="Calibri" panose="020F0502020204030204" pitchFamily="34" charset="0"/>
            </a:rPr>
            <a:t>at 11% . Also worth noting that even though "Forms" Escalations was fourth, it showed up more consistently month over month compared to  Dec Page Escalations. 72% (16 of the 22) of these Escalations were related to "Form Completion" errors which were distributed over various Markets.</a:t>
          </a:r>
        </a:p>
        <a:p>
          <a:pPr marL="0" indent="0" algn="l"/>
          <a:endParaRPr lang="en-US" sz="1100" b="0" i="0" u="none" strike="noStrike">
            <a:solidFill>
              <a:schemeClr val="bg1"/>
            </a:solidFill>
            <a:latin typeface="Calibri" panose="020F0502020204030204" pitchFamily="34" charset="0"/>
            <a:cs typeface="Calibri" panose="020F0502020204030204" pitchFamily="34" charset="0"/>
          </a:endParaRPr>
        </a:p>
      </xdr:txBody>
    </xdr:sp>
    <xdr:clientData/>
  </xdr:twoCellAnchor>
  <xdr:twoCellAnchor>
    <xdr:from>
      <xdr:col>0</xdr:col>
      <xdr:colOff>0</xdr:colOff>
      <xdr:row>29</xdr:row>
      <xdr:rowOff>171450</xdr:rowOff>
    </xdr:from>
    <xdr:to>
      <xdr:col>11</xdr:col>
      <xdr:colOff>0</xdr:colOff>
      <xdr:row>32</xdr:row>
      <xdr:rowOff>95250</xdr:rowOff>
    </xdr:to>
    <xdr:sp macro="" textlink="">
      <xdr:nvSpPr>
        <xdr:cNvPr id="7" name="TextBox 6">
          <a:extLst>
            <a:ext uri="{FF2B5EF4-FFF2-40B4-BE49-F238E27FC236}">
              <a16:creationId xmlns:a16="http://schemas.microsoft.com/office/drawing/2014/main" id="{8F57EE27-0B5D-48DC-AF0D-EDF13BF51479}"/>
            </a:ext>
            <a:ext uri="{147F2762-F138-4A5C-976F-8EAC2B608ADB}">
              <a16:predDERef xmlns:a16="http://schemas.microsoft.com/office/drawing/2014/main" pred="{04A236E4-4C78-47C7-A25C-A63C675F6AA2}"/>
            </a:ext>
          </a:extLst>
        </xdr:cNvPr>
        <xdr:cNvSpPr txBox="1"/>
      </xdr:nvSpPr>
      <xdr:spPr>
        <a:xfrm>
          <a:off x="0" y="5781675"/>
          <a:ext cx="10458450" cy="485775"/>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bg1"/>
              </a:solidFill>
              <a:latin typeface="+mn-lt"/>
              <a:ea typeface="+mn-lt"/>
              <a:cs typeface="+mn-lt"/>
            </a:rPr>
            <a:t>*Dec Page Escalations </a:t>
          </a:r>
          <a:r>
            <a:rPr lang="en-US" sz="1100" b="0" i="0" u="none" strike="noStrike">
              <a:solidFill>
                <a:schemeClr val="bg1"/>
              </a:solidFill>
              <a:latin typeface="Calibri" panose="020F0502020204030204" pitchFamily="34" charset="0"/>
              <a:cs typeface="Calibri" panose="020F0502020204030204" pitchFamily="34" charset="0"/>
            </a:rPr>
            <a:t>had the third highest Escalation count 13%. with 42% (11 of 26) of the Dec page escalations relating to using the incorrect market</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0</xdr:col>
      <xdr:colOff>0</xdr:colOff>
      <xdr:row>25</xdr:row>
      <xdr:rowOff>25400</xdr:rowOff>
    </xdr:from>
    <xdr:to>
      <xdr:col>11</xdr:col>
      <xdr:colOff>9524</xdr:colOff>
      <xdr:row>29</xdr:row>
      <xdr:rowOff>6350</xdr:rowOff>
    </xdr:to>
    <xdr:sp macro="" textlink="">
      <xdr:nvSpPr>
        <xdr:cNvPr id="8" name="TextBox 7">
          <a:extLst>
            <a:ext uri="{FF2B5EF4-FFF2-40B4-BE49-F238E27FC236}">
              <a16:creationId xmlns:a16="http://schemas.microsoft.com/office/drawing/2014/main" id="{ECDF4A08-E389-4600-91BC-41B6785B3AE7}"/>
            </a:ext>
            <a:ext uri="{147F2762-F138-4A5C-976F-8EAC2B608ADB}">
              <a16:predDERef xmlns:a16="http://schemas.microsoft.com/office/drawing/2014/main" pred="{8F57EE27-0B5D-48DC-AF0D-EDF13BF51479}"/>
            </a:ext>
          </a:extLst>
        </xdr:cNvPr>
        <xdr:cNvSpPr txBox="1"/>
      </xdr:nvSpPr>
      <xdr:spPr>
        <a:xfrm>
          <a:off x="0" y="4883150"/>
          <a:ext cx="10467974" cy="733425"/>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lt1"/>
              </a:solidFill>
              <a:latin typeface="+mn-lt"/>
              <a:ea typeface="+mn-lt"/>
              <a:cs typeface="+mn-lt"/>
            </a:rPr>
            <a:t>* "Delivery" Escalations has the second highest count of incidents</a:t>
          </a:r>
          <a:r>
            <a:rPr lang="en-US" sz="1100" b="0" i="0" u="none" strike="noStrike">
              <a:solidFill>
                <a:schemeClr val="lt1"/>
              </a:solidFill>
              <a:latin typeface="Calibri" panose="020F0502020204030204" pitchFamily="34" charset="0"/>
              <a:cs typeface="Calibri" panose="020F0502020204030204" pitchFamily="34" charset="0"/>
            </a:rPr>
            <a:t> with 20% of the total Escalations</a:t>
          </a:r>
          <a:r>
            <a:rPr lang="en-US" sz="1100">
              <a:solidFill>
                <a:schemeClr val="lt1"/>
              </a:solidFill>
              <a:latin typeface="+mn-lt"/>
              <a:ea typeface="+mn-lt"/>
              <a:cs typeface="+mn-lt"/>
            </a:rPr>
            <a:t>. ‘</a:t>
          </a:r>
          <a:r>
            <a:rPr lang="en-US" sz="1100" b="0" i="0" u="none" strike="noStrike">
              <a:solidFill>
                <a:schemeClr val="lt1"/>
              </a:solidFill>
              <a:latin typeface="Calibri" panose="020F0502020204030204" pitchFamily="34" charset="0"/>
              <a:cs typeface="Calibri" panose="020F0502020204030204" pitchFamily="34" charset="0"/>
            </a:rPr>
            <a:t>F</a:t>
          </a:r>
          <a:r>
            <a:rPr lang="en-US" sz="1100">
              <a:solidFill>
                <a:schemeClr val="lt1"/>
              </a:solidFill>
              <a:latin typeface="+mn-lt"/>
              <a:ea typeface="+mn-lt"/>
              <a:cs typeface="+mn-lt"/>
            </a:rPr>
            <a:t>ailure to deliver policy to retailer’</a:t>
          </a:r>
          <a:r>
            <a:rPr lang="en-US" sz="1100" b="0" i="0" u="none" strike="noStrike">
              <a:solidFill>
                <a:schemeClr val="lt1"/>
              </a:solidFill>
              <a:latin typeface="Calibri" panose="020F0502020204030204" pitchFamily="34" charset="0"/>
              <a:cs typeface="Calibri" panose="020F0502020204030204" pitchFamily="34" charset="0"/>
            </a:rPr>
            <a:t> was the leading cause for "Delivery Escalations"</a:t>
          </a:r>
          <a:r>
            <a:rPr lang="en-US" sz="1100">
              <a:solidFill>
                <a:schemeClr val="lt1"/>
              </a:solidFill>
              <a:latin typeface="+mn-lt"/>
              <a:ea typeface="+mn-lt"/>
              <a:cs typeface="+mn-lt"/>
            </a:rPr>
            <a:t> with 79%</a:t>
          </a:r>
          <a:r>
            <a:rPr lang="en-US" sz="1100" b="0" i="0" u="none" strike="noStrike">
              <a:solidFill>
                <a:schemeClr val="lt1"/>
              </a:solidFill>
              <a:latin typeface="Calibri" panose="020F0502020204030204" pitchFamily="34" charset="0"/>
              <a:cs typeface="Calibri" panose="020F0502020204030204" pitchFamily="34" charset="0"/>
            </a:rPr>
            <a:t> of the Delivery Escalations total</a:t>
          </a:r>
          <a:r>
            <a:rPr lang="en-US" sz="1100">
              <a:solidFill>
                <a:schemeClr val="lt1"/>
              </a:solidFill>
              <a:latin typeface="+mn-lt"/>
              <a:ea typeface="+mn-lt"/>
              <a:cs typeface="+mn-lt"/>
            </a:rPr>
            <a:t>. In addition, the Delivery Escalations contained one outlier. In July, 13 of the 17 were from one Specialist in one market with the reason being ‘failure to attach policy to email’. </a:t>
          </a:r>
          <a:r>
            <a:rPr lang="en-US" sz="1100" b="0" i="0" u="none" strike="noStrike">
              <a:solidFill>
                <a:schemeClr val="lt1"/>
              </a:solidFill>
              <a:latin typeface="Calibri" panose="020F0502020204030204" pitchFamily="34" charset="0"/>
              <a:cs typeface="Calibri" panose="020F0502020204030204" pitchFamily="34" charset="0"/>
            </a:rPr>
            <a:t>However, even n</a:t>
          </a:r>
          <a:r>
            <a:rPr lang="en-US" sz="1100">
              <a:solidFill>
                <a:schemeClr val="lt1"/>
              </a:solidFill>
              <a:latin typeface="+mn-lt"/>
              <a:ea typeface="+mn-lt"/>
              <a:cs typeface="+mn-lt"/>
            </a:rPr>
            <a:t>ot including this outlier, ‘failure to deliver policy to retailer’ was still number one with 66%</a:t>
          </a:r>
          <a:r>
            <a:rPr lang="en-US" sz="1100" b="0" i="0" u="none" strike="noStrike">
              <a:solidFill>
                <a:schemeClr val="lt1"/>
              </a:solidFill>
              <a:latin typeface="Calibri" panose="020F0502020204030204" pitchFamily="34" charset="0"/>
              <a:cs typeface="Calibri" panose="020F0502020204030204" pitchFamily="34" charset="0"/>
            </a:rPr>
            <a:t> of the Deliverly Escalations" total</a:t>
          </a:r>
          <a:r>
            <a:rPr lang="en-US" sz="1100">
              <a:solidFill>
                <a:schemeClr val="lt1"/>
              </a:solidFill>
              <a:latin typeface="+mn-lt"/>
              <a:ea typeface="+mn-lt"/>
              <a:cs typeface="+mn-lt"/>
            </a:rPr>
            <a:t>.</a:t>
          </a:r>
        </a:p>
      </xdr:txBody>
    </xdr:sp>
    <xdr:clientData/>
  </xdr:twoCellAnchor>
  <xdr:twoCellAnchor>
    <xdr:from>
      <xdr:col>0</xdr:col>
      <xdr:colOff>0</xdr:colOff>
      <xdr:row>36</xdr:row>
      <xdr:rowOff>187325</xdr:rowOff>
    </xdr:from>
    <xdr:to>
      <xdr:col>11</xdr:col>
      <xdr:colOff>0</xdr:colOff>
      <xdr:row>39</xdr:row>
      <xdr:rowOff>111125</xdr:rowOff>
    </xdr:to>
    <xdr:sp macro="" textlink="">
      <xdr:nvSpPr>
        <xdr:cNvPr id="9" name="TextBox 8">
          <a:extLst>
            <a:ext uri="{FF2B5EF4-FFF2-40B4-BE49-F238E27FC236}">
              <a16:creationId xmlns:a16="http://schemas.microsoft.com/office/drawing/2014/main" id="{A65625E2-63D9-477A-87A8-740A1041E0B4}"/>
            </a:ext>
            <a:ext uri="{147F2762-F138-4A5C-976F-8EAC2B608ADB}">
              <a16:predDERef xmlns:a16="http://schemas.microsoft.com/office/drawing/2014/main" pred="{ECDF4A08-E389-4600-91BC-41B6785B3AE7}"/>
            </a:ext>
          </a:extLst>
        </xdr:cNvPr>
        <xdr:cNvSpPr txBox="1"/>
      </xdr:nvSpPr>
      <xdr:spPr>
        <a:xfrm>
          <a:off x="0" y="712152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bg1"/>
            </a:solidFill>
            <a:latin typeface="+mn-lt"/>
            <a:ea typeface="+mn-lt"/>
            <a:cs typeface="+mn-lt"/>
          </a:endParaRPr>
        </a:p>
      </xdr:txBody>
    </xdr:sp>
    <xdr:clientData/>
  </xdr:twoCellAnchor>
  <xdr:twoCellAnchor>
    <xdr:from>
      <xdr:col>0</xdr:col>
      <xdr:colOff>0</xdr:colOff>
      <xdr:row>40</xdr:row>
      <xdr:rowOff>53975</xdr:rowOff>
    </xdr:from>
    <xdr:to>
      <xdr:col>11</xdr:col>
      <xdr:colOff>0</xdr:colOff>
      <xdr:row>42</xdr:row>
      <xdr:rowOff>168275</xdr:rowOff>
    </xdr:to>
    <xdr:sp macro="" textlink="">
      <xdr:nvSpPr>
        <xdr:cNvPr id="10" name="TextBox 9">
          <a:extLst>
            <a:ext uri="{FF2B5EF4-FFF2-40B4-BE49-F238E27FC236}">
              <a16:creationId xmlns:a16="http://schemas.microsoft.com/office/drawing/2014/main" id="{B248CEA8-9985-495E-A57D-9309F1EAA18B}"/>
            </a:ext>
            <a:ext uri="{147F2762-F138-4A5C-976F-8EAC2B608ADB}">
              <a16:predDERef xmlns:a16="http://schemas.microsoft.com/office/drawing/2014/main" pred="{A65625E2-63D9-477A-87A8-740A1041E0B4}"/>
            </a:ext>
          </a:extLst>
        </xdr:cNvPr>
        <xdr:cNvSpPr txBox="1"/>
      </xdr:nvSpPr>
      <xdr:spPr>
        <a:xfrm>
          <a:off x="0" y="775017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0" i="0" u="none" strike="noStrike">
            <a:solidFill>
              <a:schemeClr val="bg1"/>
            </a:solidFill>
            <a:latin typeface="Calibri" panose="020F0502020204030204" pitchFamily="34" charset="0"/>
            <a:cs typeface="Calibri" panose="020F0502020204030204" pitchFamily="34" charset="0"/>
          </a:endParaRPr>
        </a:p>
        <a:p>
          <a:pPr marL="0" indent="0" algn="l"/>
          <a:endParaRPr lang="en-US" sz="1100">
            <a:solidFill>
              <a:schemeClr val="bg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152401</xdr:colOff>
      <xdr:row>4</xdr:row>
      <xdr:rowOff>142876</xdr:rowOff>
    </xdr:from>
    <xdr:to>
      <xdr:col>20</xdr:col>
      <xdr:colOff>171451</xdr:colOff>
      <xdr:row>32</xdr:row>
      <xdr:rowOff>33328</xdr:rowOff>
    </xdr:to>
    <xdr:pic>
      <xdr:nvPicPr>
        <xdr:cNvPr id="2" name="Picture 1">
          <a:extLst>
            <a:ext uri="{FF2B5EF4-FFF2-40B4-BE49-F238E27FC236}">
              <a16:creationId xmlns:a16="http://schemas.microsoft.com/office/drawing/2014/main" id="{E55484FD-CACB-EC51-7E90-84537FF00D9F}"/>
            </a:ext>
          </a:extLst>
        </xdr:cNvPr>
        <xdr:cNvPicPr>
          <a:picLocks noChangeAspect="1"/>
        </xdr:cNvPicPr>
      </xdr:nvPicPr>
      <xdr:blipFill>
        <a:blip xmlns:r="http://schemas.openxmlformats.org/officeDocument/2006/relationships" r:embed="rId1"/>
        <a:stretch>
          <a:fillRect/>
        </a:stretch>
      </xdr:blipFill>
      <xdr:spPr>
        <a:xfrm>
          <a:off x="762001" y="904876"/>
          <a:ext cx="11601450" cy="5224452"/>
        </a:xfrm>
        <a:prstGeom prst="rect">
          <a:avLst/>
        </a:prstGeom>
        <a:ln>
          <a:solidFill>
            <a:srgbClr val="FF0000"/>
          </a:solid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ordan's Laptop" refreshedDate="45154.457927662035" createdVersion="8" refreshedVersion="8" minRefreshableVersion="3" recordCount="213" xr:uid="{502FE178-2007-47A8-A066-E6B399DA763F}">
  <cacheSource type="worksheet">
    <worksheetSource name="Table1"/>
  </cacheSource>
  <cacheFields count="11">
    <cacheField name="Escalation Date" numFmtId="14">
      <sharedItems containsNonDate="0" containsDate="1" containsString="0" containsBlank="1" minDate="2023-02-10T00:00:00" maxDate="2023-08-16T00:00:00" count="99">
        <d v="2023-02-10T00:00:00"/>
        <d v="2023-02-13T00:00:00"/>
        <d v="2023-02-14T00:00:00"/>
        <d v="2023-02-15T00:00:00"/>
        <d v="2023-02-16T00:00:00"/>
        <d v="2023-02-19T00:00:00"/>
        <d v="2023-02-21T00:00:00"/>
        <d v="2023-02-27T00:00:00"/>
        <d v="2023-02-28T00:00:00"/>
        <d v="2023-03-01T00:00:00"/>
        <d v="2023-03-02T00:00:00"/>
        <d v="2023-03-08T00:00:00"/>
        <d v="2023-03-09T00:00:00"/>
        <d v="2023-03-10T00:00:00"/>
        <d v="2023-03-13T00:00:00"/>
        <d v="2023-03-14T00:00:00"/>
        <d v="2023-03-15T00:00:00"/>
        <d v="2023-03-22T00:00:00"/>
        <d v="2023-03-23T00:00:00"/>
        <d v="2023-03-24T00:00:00"/>
        <d v="2023-03-27T00:00:00"/>
        <d v="2023-03-28T00:00:00"/>
        <d v="2023-03-29T00:00:00"/>
        <d v="2023-03-30T00:00:00"/>
        <d v="2023-03-31T00:00:00"/>
        <d v="2023-04-04T00:00:00"/>
        <d v="2023-04-05T00:00:00"/>
        <d v="2023-04-06T00:00:00"/>
        <d v="2023-04-07T00:00:00"/>
        <d v="2023-04-10T00:00:00"/>
        <d v="2023-04-11T00:00:00"/>
        <d v="2023-04-12T00:00:00"/>
        <d v="2023-04-13T00:00:00"/>
        <d v="2023-04-14T00:00:00"/>
        <d v="2023-04-17T00:00:00"/>
        <d v="2023-04-18T00:00:00"/>
        <d v="2023-04-19T00:00:00"/>
        <d v="2023-04-21T00:00:00"/>
        <d v="2023-04-25T00:00:00"/>
        <d v="2023-04-26T00:00:00"/>
        <d v="2023-04-28T00:00:00"/>
        <d v="2023-05-01T00:00:00"/>
        <d v="2023-05-02T00:00:00"/>
        <d v="2023-05-03T00:00:00"/>
        <d v="2023-05-04T00:00:00"/>
        <d v="2023-05-05T00:00:00"/>
        <d v="2023-05-08T00:00:00"/>
        <d v="2023-05-09T00:00:00"/>
        <d v="2023-05-11T00:00:00"/>
        <d v="2023-05-12T00:00:00"/>
        <d v="2023-05-15T00:00:00"/>
        <d v="2023-05-16T00:00:00"/>
        <d v="2023-05-17T00:00:00"/>
        <d v="2023-05-19T00:00:00"/>
        <d v="2023-05-23T00:00:00"/>
        <d v="2023-05-24T00:00:00"/>
        <d v="2023-05-25T00:00:00"/>
        <d v="2023-05-26T00:00:00"/>
        <d v="2023-05-30T00:00:00"/>
        <d v="2023-05-31T00:00:00"/>
        <d v="2023-06-01T00:00:00"/>
        <d v="2023-06-06T00:00:00"/>
        <d v="2023-06-08T00:00:00"/>
        <d v="2023-06-09T00:00:00"/>
        <d v="2023-06-12T00:00:00"/>
        <d v="2023-06-13T00:00:00"/>
        <d v="2023-06-16T00:00:00"/>
        <d v="2023-06-20T00:00:00"/>
        <d v="2023-06-23T00:00:00"/>
        <d v="2023-06-26T00:00:00"/>
        <d v="2023-06-28T00:00:00"/>
        <d v="2023-07-06T00:00:00"/>
        <d v="2023-07-07T00:00:00"/>
        <d v="2023-07-11T00:00:00"/>
        <d v="2023-07-12T00:00:00"/>
        <d v="2023-07-14T00:00:00"/>
        <d v="2023-07-17T00:00:00"/>
        <d v="2023-07-19T00:00:00"/>
        <d v="2023-07-21T00:00:00"/>
        <d v="2023-07-24T00:00:00"/>
        <d v="2023-07-25T00:00:00"/>
        <d v="2023-07-26T00:00:00"/>
        <d v="2023-07-27T00:00:00"/>
        <d v="2023-07-28T00:00:00"/>
        <d v="2023-07-31T00:00:00"/>
        <d v="2023-08-02T00:00:00"/>
        <d v="2023-08-03T00:00:00"/>
        <d v="2023-08-09T00:00:00"/>
        <d v="2023-08-08T00:00:00"/>
        <d v="2023-08-04T00:00:00"/>
        <d v="2023-08-10T00:00:00"/>
        <d v="2023-08-14T00:00:00"/>
        <d v="2023-08-15T00:00:00"/>
        <m/>
        <d v="2023-06-05T00:00:00" u="1"/>
        <d v="2023-07-03T00:00:00" u="1"/>
        <d v="2023-06-22T00:00:00" u="1"/>
        <d v="2023-04-24T00:00:00" u="1"/>
        <d v="2023-06-21T00:00:00" u="1"/>
      </sharedItems>
    </cacheField>
    <cacheField name="Month" numFmtId="1">
      <sharedItems count="8">
        <s v="Feb"/>
        <s v="Mar"/>
        <s v="Apr"/>
        <s v="May"/>
        <s v="Jun"/>
        <s v="Jul"/>
        <s v="Aug"/>
        <s v="Jan"/>
      </sharedItems>
    </cacheField>
    <cacheField name="Specialists" numFmtId="0">
      <sharedItems containsBlank="1" count="90">
        <s v="Specialist 1"/>
        <s v="Specialist 2"/>
        <s v="Specialist 3"/>
        <s v="Specialist 4"/>
        <s v="Specialist 5"/>
        <s v="Specialist 6"/>
        <s v="Specialist 7"/>
        <s v="Specialist 8"/>
        <s v="Specialist 9"/>
        <s v="Specialist 10"/>
        <s v="Specialist 11"/>
        <s v="Specialist 12"/>
        <s v="Specialist 13"/>
        <s v="Specialist 14"/>
        <s v="Specialist 15"/>
        <s v="Specialist 16"/>
        <s v="Specialist 17"/>
        <s v="Specialist 18"/>
        <s v="Specialist 19"/>
        <s v="Specialist 20"/>
        <s v="Specialist 21"/>
        <s v="Specialist 22"/>
        <s v="Specialist 23"/>
        <s v="Specialist 24"/>
        <s v="Specialist 25"/>
        <s v="Specialist 26"/>
        <s v="Specialist 27"/>
        <s v="Specialist 28"/>
        <s v="Specialist 29"/>
        <s v="Specialist 30"/>
        <s v="Specialist 31"/>
        <s v="Specialist 32"/>
        <s v="Specialist 33"/>
        <s v="Specialist 34"/>
        <s v="Specialist 35"/>
        <s v="Not Provided"/>
        <s v="Specialist 36"/>
        <m/>
        <s v="Farrad Dixon" u="1"/>
        <s v="Kenny Puerta" u="1"/>
        <s v="Maria Hernandez" u="1"/>
        <s v="Gabrielle Beam" u="1"/>
        <s v="Tiyanna Mccrimmon" u="1"/>
        <s v="Jalil Pack" u="1"/>
        <s v="Philip Kassel" u="1"/>
        <s v="John Hugget" u="1"/>
        <s v="Q Dashiell" u="1"/>
        <s v="Kate Brennan" u="1"/>
        <s v="Brianna Harris " u="1"/>
        <s v="Brandon McGhee" u="1"/>
        <s v="Jordan Hughes" u="1"/>
        <s v="Juan Marulanda" u="1"/>
        <s v="Remington Peters" u="1"/>
        <s v="Lynn Golden" u="1"/>
        <s v="Courtnee Johnson" u="1"/>
        <s v="Jakob Null" u="1"/>
        <s v="Marylee Coates" u="1"/>
        <s v="Quonisha Johnson" u="1"/>
        <s v="Alexis Farrell" u="1"/>
        <s v="Jelisha McCrorey" u="1"/>
        <s v="Latia Gettys" u="1"/>
        <s v="Karen Kennedy" u="1"/>
        <s v="Betty Villareal" u="1"/>
        <s v="Chris Morris" u="1"/>
        <s v="Malia Jones" u="1"/>
        <s v="LaTonia Whorley" u="1"/>
        <s v="Justin Culp" u="1"/>
        <s v="Amber Drayton" u="1"/>
        <s v="Ariana Carter" u="1"/>
        <s v="Ridge Gant" u="1"/>
        <s v="Angela Yow" u="1"/>
        <s v="Joshua Clark" u="1"/>
        <s v="Livier Aguillon" u="1"/>
        <s v="?" u="1"/>
        <s v="Phyllis Whitlock" u="1"/>
        <s v="Chelisa McCrimmon" u="1"/>
        <s v="Wesley Redish" u="1"/>
        <s v="Brazzi Gyimah" u="1"/>
        <s v="Reynelle Colon" u="1"/>
        <s v="Ugonna Onuoha" u="1"/>
        <s v="Jayanti Aryal" u="1"/>
        <s v="Quan Forney" u="1"/>
        <s v="Julia Zwetolitz" u="1"/>
        <s v="Jamia Mcclure" u="1"/>
        <s v="Brianna Harris" u="1"/>
        <s v="Desmond Rushing" u="1"/>
        <s v="Mahlet Abera" u="1"/>
        <s v="Michael Lamb" u="1"/>
        <s v="John Huggett" u="1"/>
        <s v="Jeramy Mcatee" u="1"/>
      </sharedItems>
    </cacheField>
    <cacheField name="Manager" numFmtId="0">
      <sharedItems containsBlank="1"/>
    </cacheField>
    <cacheField name="Account Name/Link" numFmtId="0">
      <sharedItems containsBlank="1"/>
    </cacheField>
    <cacheField name="Market" numFmtId="0">
      <sharedItems containsBlank="1" count="32">
        <s v="General Star Indemnity Company"/>
        <s v="Covington Specialty Insurance Company"/>
        <s v="Penn-America Insurance Company"/>
        <s v="Northfield Insurance Company"/>
        <s v="IFG Companies"/>
        <s v="MUSIC Insurance"/>
        <s v="Nationwide E&amp;S/Specialty"/>
        <s v="Atlantic Casualty Insurance Co."/>
        <s v="Howden Insurance Brokers Limited"/>
        <s v="Amwins Access Alpha"/>
        <s v="AXIS Insurance"/>
        <s v="Maxum"/>
        <s v="Not Provided"/>
        <s v="Coaction Specialty"/>
        <s v="AmTrust E&amp;S Insurance Services"/>
        <s v="United States Liability Insurance Group"/>
        <s v="Amwins Global Risks"/>
        <s v="Crum &amp; Forster - Richmond"/>
        <s v="Nautilus Insurance Company"/>
        <s v="Western World Insurance Group"/>
        <s v="Westchester, A Chubb Company"/>
        <s v="Donald Gaddis Company, Inc."/>
        <s v="Ategrity Specialty Insurance Company"/>
        <s v="NationsBuilders Insurance Services, Inc."/>
        <s v="Everest National Insurance Company"/>
        <s v="Markel"/>
        <s v="WKF&amp;C Agency, Inc."/>
        <s v="Evanston Insurance Company"/>
        <s v="Core Specialty Insurance Holdings, Inc."/>
        <s v="United National Group"/>
        <s v="Zurich North America"/>
        <m/>
      </sharedItems>
    </cacheField>
    <cacheField name="Policy Number" numFmtId="0">
      <sharedItems containsBlank="1" containsMixedTypes="1" containsNumber="1" containsInteger="1" minValue="2640001110" maxValue="2640001110"/>
    </cacheField>
    <cacheField name="Error Type Keyword" numFmtId="0">
      <sharedItems containsBlank="1" count="23">
        <s v="Coverages"/>
        <s v="Exception"/>
        <s v="Binder"/>
        <s v="Account"/>
        <s v="Insured info"/>
        <s v="Forms"/>
        <s v="Delivery"/>
        <s v="Multiple"/>
        <s v="Dec Page"/>
        <s v="Removal"/>
        <s v="Additional Interest Info"/>
        <s v="Stamping"/>
        <s v="Portal"/>
        <s v="Filing Cabinet"/>
        <m/>
        <s v="RBE" u="1"/>
        <s v="Effective date" u="1"/>
        <s v="Dec Page " u="1"/>
        <s v="Removed" u="1"/>
        <s v="Form" u="1"/>
        <s v="Muliple" u="1"/>
        <s v="Insured" u="1"/>
        <s v="Premium" u="1"/>
      </sharedItems>
    </cacheField>
    <cacheField name="Sub Catagetory" numFmtId="0">
      <sharedItems containsBlank="1" count="4">
        <m/>
        <s v="Forms Completion"/>
        <s v="Coverages For Dec Page"/>
        <s v="Forms Attachment"/>
      </sharedItems>
    </cacheField>
    <cacheField name="Quality Question #" numFmtId="0">
      <sharedItems/>
    </cacheField>
    <cacheField name="Root Cause" numFmtId="0">
      <sharedItems containsBlank="1" count="238">
        <s v="Left off RC valuation for building coverage"/>
        <s v="Exception Follow Up"/>
        <s v="Left off info on Binder"/>
        <s v="Incorrect Premium"/>
        <s v="Issued on Expired"/>
        <s v="Premium Discrepancy"/>
        <s v="Missing a location address."/>
        <s v="CC exposures are incorrect."/>
        <s v="2 forms were not filled out that should have been: CG2144 and CP1033"/>
        <s v="Not delivered to retailer"/>
        <s v="various typos/issues"/>
        <s v="issued under incorrect RBE Penn"/>
        <s v="Did not follow up or process once UW responded to his email"/>
        <s v="Grab task and sent back to central queue; someone deleted building from portal."/>
        <s v="the GL premium should be $1,282 MP. The policy was issued with the GL premium at $1,273"/>
        <s v="did not fully confirm the forms on the policy and form S3035, which lists the Wind deductible and is shown on the Bound Quote, was mistakenly left off the policy"/>
        <s v="Sent exceptions for the AI being on the app but not the quote."/>
        <s v="Did not complete CG 24 53"/>
        <s v="Did not list main insured"/>
        <s v="Did not complete form EPL-001"/>
        <s v="Did not complete form CG 22 64"/>
        <s v="Sent exception email to the retailer instead of the UW"/>
        <s v="Did not check back on exception queue for Elany"/>
        <s v="blank w/h form; premium disc, no fill for S2054 A&amp;B form"/>
        <s v="issued this policy with a $50.00 charge for the CG2011 on the GL Dec but charge not on binder"/>
        <s v="policy number that was input in Vertafore was the expired policy terms policy number (PAV0116403) not the renewal policy number that was bound (PAV0116449"/>
        <s v="Issued with building coverage in lieu of BPP coverage"/>
        <s v="held too long in exceptions queue"/>
        <s v="endorsement requested on wrong account"/>
        <s v="Penn America instead of Penn Star"/>
        <s v="removed policy from WF, but did not upload or deliver.  Policy # was reused issue."/>
        <s v="In Policy document Insured Mailing address City and Zip code are not matching with Accord &amp; In Amlink Mailing address Zip code was not matching with Accord"/>
        <s v="Accord consists of Additional interest info of Loss Payee but it was not added to the Policy"/>
        <s v="In Policy document TX state stamp Gresham License Info was used by mistake"/>
        <s v="renewal policy was issued as a new policy"/>
        <s v="partially filled form ELP001"/>
        <s v="did not send the UM selection form to the carrier at issuance"/>
        <s v="uploaded policy for different account and completed.  Did not issue"/>
        <s v="The policy was issued with the TRIA charge included in the property premium so, the below request would be charging TRIA twice"/>
        <s v="removed this policy from the workflow and marked as issued when not in fact issued"/>
        <s v="issued this policy without the Wind/Hail deductible on the multiple deductible form"/>
        <s v="not sending an exception email to clarify the correct policy term "/>
        <s v="specialist removed from WF"/>
        <s v="The total property premium listed on the dec page included the Equipment Breakdown premium, but should read $2,440, and our EB premium would go in the EB section. EB should read $254"/>
        <s v="effective dates incorrect"/>
        <s v="issued this policy she mistakenly included 80% coinsurance on the BI coverage in addition to the 1/6 Monthly Indemnity shown on the Binder"/>
        <s v="incorrectly bound under Axis and was entered as renewal instead of new quote- email from Chris stone"/>
        <s v="He matched the effective dates on the quote but there was a discrepancy between the quote and Amlink. "/>
        <s v="completed this account with a Western World policy for another NI. "/>
        <s v="exposure of 800,000 in lieu of the 80,000 quoted/bound"/>
        <s v="uploaded wrong policy to account"/>
        <s v="entered wrong effective date in portal"/>
        <s v="leaving off 5 locations, and also didn’t apply the mortgagees to the correct locations. "/>
        <s v="items sent to exceptions with no exceptions required for follow up with UW "/>
        <s v="was delivered to the secondary retailer in lieu of the primary"/>
        <s v="W/H is 5% Subject to a $5,000 minimum. Listed correctly on the CP0321, but included under the AOP deductible on the CP0320:"/>
        <s v="W/H is 5% Subject to a $2,500 Minimum. This is shown correctly on the CP0321, but included under the AOP Deductible on the CP0320"/>
        <s v="Theft is excluded on all locations except for 3, 5 &amp; 6. Chris put “All” on the CP0320, indicating that theft is excluded from all locations"/>
        <s v="did not follow up after email received from UW-RUSH"/>
        <s v="Left off $50 charge for the CG2011 form resulting in premium error however stickey note in amlink said to add CG2011 at no charge"/>
        <s v="mortgagee should say ‘BankTennessee’ where it says ‘Loss Payable Provisions’ and ‘Property Dec - Mortgagee."/>
        <s v="asking to have this Howden account bound in VMGA. Per the attached from Lisa, Hector Melendez’s policies are still issued outside of VMGA"/>
        <s v="issued with wrong company– Penn America in lieu of Penn-Star. "/>
        <s v="did not stamp or deliver to retailer"/>
        <s v="using correct stamp for Atlant. Cas."/>
        <s v="issued without form S3035 Windstorm. "/>
        <s v="completed issuance for the referenced account using a pol doc for another account"/>
        <s v="Removed the policy as having been issued"/>
        <s v="SL tax discrepancy between the policy and amlink"/>
        <s v="listed the tax as the policy fee; premium doesn't match amlink"/>
        <s v="did not updates the rates and premium"/>
        <s v="20k payroll exposure when it should have been 225K"/>
        <s v="tech issue - should have opened a ticket and not sent an exception"/>
        <s v="used wrong agency code"/>
        <s v="didn't send to the retailer"/>
        <s v="did not hit mail out button"/>
        <s v="did not follow up on exceptions"/>
        <s v=" quoted with $1,000 for class code 10073 and $59 for class code 48890, issued at $1,009 for 10073 and $50 for 48890"/>
        <s v="incorrect rates and premium"/>
        <s v="didn't fully research before sending exception"/>
        <s v="did not send backup to the market"/>
        <s v="sent wrong policy to the market"/>
        <s v="confused premium amounts in amlink and totals which include taxes and fees. sent a unnecessary ticket for the disrepancy"/>
        <s v="did not mail out of portal so carrier doesn't have a copy of it"/>
        <s v="removed but never issued"/>
        <s v="information that was requested could have been found on the binder"/>
        <s v="incorrect building limit for location 2"/>
        <s v="created a ticket for discrpancy and was incorreclty advised to use a quote. However Specialist amended premiums in amlink which is not acceptable"/>
        <s v="worked as a NY policy which was in fact FL policy. Believe UW bound under wrong state"/>
        <s v="misspelled address"/>
        <s v="completed the policy however never sent to agent and not updated as issued"/>
        <s v="incorrect effective dates"/>
        <s v="sent exception for the loss payee but it was provided on the accord"/>
        <s v="wrong policy number"/>
        <s v="removed from workflow but no policy or delivered to retailer"/>
        <s v="class code of 14279 as 1,000,000 instead of 100,000 as shown on the binder."/>
        <s v="mailing address incorrect"/>
        <s v="wrong effective date"/>
        <s v="issued this renewal policy with the same # as the expired policy"/>
        <s v="issued with the incorrect mailing address"/>
        <s v=" received an Out of Office reply from UW team directing her to another member of the team for assistance but, the inquiry was not redirected"/>
        <s v="incorrect agency code"/>
        <s v="incorrectly listed line item as an MP "/>
        <s v="issued with the expiring policy number in lieu of the correct renewal number"/>
        <s v="issued this policy with incorrect limits. The bound quote states $3,000,000 and it was issued with $1,000,000."/>
        <s v="delivered this policy to a different agency from the one on file for this account"/>
        <s v="issued this policy without sending it to the retailer"/>
        <s v="did not complete or deliver the policy"/>
        <s v="issued with the incorrect agency code. "/>
        <s v="issued with the incorrect year in effective dates on the policy "/>
        <s v="issued this policy with the wrong Primary State"/>
        <s v="uploaded a policy that does not belong to the this account"/>
        <s v="there is professional liability on the policy, but this was listed as excluded instead of Included"/>
        <s v="policy was issued on Penn – America paper when the RBE should be Penn – Star"/>
        <s v="form CG2144 was filled out when supposed to of been left blank"/>
        <s v="bound under wrong state and specialist did not send exception email to confirm correct state"/>
        <s v="various fields left blank for Insured info"/>
        <s v="marked as delivered however no policy or policy delivery email found."/>
        <s v="used incorrect disclosure when stamping. should have used M262002986 instead of M262003021 "/>
        <s v="Listed P2 for protective safeguard instead of P9"/>
        <s v="sent a property policy for an account on a the package portion of the account."/>
        <s v="issued policy with the location address numbers mismatching against the bound quote which applied the prop coverages to the wrong locations"/>
        <s v="sent the Policy Delivery Email to the Amwins Team TA instead of the retailer"/>
        <s v="did not send the policy to the retailer"/>
        <s v="forms EPA1746 &amp; S2154 fill in listed on binder but not updated or added in policy"/>
        <s v="issued the policy without including the Equipment Floater coverage"/>
        <s v="issued and uploaded the policy without sending it out to the retailer"/>
        <s v="037 W US Hwy 90 location as loc 1/1, it was issued as 1/2"/>
        <s v="The binder also only reflects outside sign coverage of $30,000 for loc 1/1, however he listed the $360,000 BI w/ EE limit on this form. "/>
        <s v="The construction should also be ‘other’ per the binder, not ‘entirely metal’"/>
        <s v="incorrect building limit "/>
        <s v="issued this policy without form S035: FL Windstorm or Hail Percentage Deductible that is listed on the Binder"/>
        <s v="no stamped policy was ever uploaded or delivered"/>
        <s v="policy in exceptions and specialist waiting for response but should have issued after 20 days regardless of missing documents per guidelines"/>
        <s v="issued this policy without the AI info for CG 2011"/>
        <s v="commission fee was overlooked and left on policy"/>
        <s v=" incorrect Named Insured and Mailing Address on issued policy"/>
        <s v="issued this policy without showing the MP on the GL Dec page"/>
        <s v="policy on Premium did not match Amlink"/>
        <s v="specialist did not add the Abuse &amp; Molestation coverage to the policy"/>
        <s v="issued in old MUSIC portal. no name given as specialists had since changed teams"/>
        <s v="policy issuance dept issued the policy with wrong effective dates (12-28-2022 to 12-28-2023). "/>
        <s v="did not deliver the policy to the retailer and didn’t send Docs to Market"/>
        <s v="Specialist did not see note in Amlink requesting all unit numbers to be listed on policy"/>
        <s v="issued with an Inland Marine premium without the Binder having IM coverage and they did not send an Exceptions Email to the UW team for clarification"/>
        <s v="Endorsement created but never shared with the UW. UW was unaware or reason for delay"/>
        <s v="Policy in exception Que with no follow up. out of SLA"/>
        <s v="Specialist was informed policy for an open ticket was ready to be sent however never followed up"/>
        <s v="issued this policy without filling out form CIS-SD-17(01-21)"/>
        <s v="second request to follow up on sending resolved ticket policy to retailer. never followed up with policy to be sent"/>
        <s v="incorrect spelling and location for mortgagee"/>
        <s v="issued this policy without sending it out to the retailer"/>
        <s v="issued this policy with the incorrect AOP. email was from Amwins Access Northeast reporting administrative issues"/>
        <s v="open ticket that was resolved on 6/1"/>
        <s v="uploaded the incorrect policy into the file cabinet"/>
        <s v="allocations entered incorrectly as a '% of Lloyd's Placement' instead of '% of Policy'"/>
        <s v="completed the issuance of the policy and emailed policy documents to the market, however the policy was not attached to the email sent."/>
        <s v="they issued this policy with the incorrect premium"/>
        <s v="did not send the policy out to the retailer after issuance"/>
        <s v="stamped and sent out the previous year’s policy"/>
        <s v="listed the GL Premium at $2,960 on the issued policy, while it was original listed at $6,110 on the Declarations Page on the Quote"/>
        <s v="Charge for AI was left off the GL Dec page and charge for property extension was left off the Property Dec page"/>
        <s v="issued the policy with under wrong market (Penn-America Insurance), as it was supposed to be issued under Penn-Star Insurance"/>
        <s v="policy was delivered to the carrier instead of the retailer"/>
        <s v="issued this policy under RBE Penn America when it should be Penn Star RBE"/>
        <s v="Markel Policy not delivered to carrier"/>
        <s v="policy was issued with the incorrect premium"/>
        <s v="Did not enter W/H deductible of $1000 in portal which caused WH form to not be autogenerated"/>
        <s v="the $500 charge for the AI was left off the GL Dec"/>
        <s v="the $1,800 charge for the property extension was left off the Prop Dec"/>
        <s v="they issued this policy with the incorrect agency code. John used 02586 (Charlotte) instead of 02598 (Spoc"/>
        <s v="did not follow up with exception. Out of SLA"/>
        <s v="uploaded and delivered the wrong policy to the retailer"/>
        <s v="didn’t fill out the form CI-SD-17 (01-21) completely"/>
        <s v="stamped a delivered a 4-page quote in lieu of the policy document"/>
        <s v="received email response to initial exceptions request however failed to see response and sent another follow up exceptions email"/>
        <s v="entered wrong efffective dates based on incorrect binder info. Should of sent exception email t oUW for discrpancy on dates in Amlink and binder"/>
        <s v="has added both the Windstorm Deductible Form (Form S3035) and the Windstorm Exclusion Form (Form 1054), whereas the location state of Florida requires one or the other"/>
        <s v="It was issued as Penn - Star when it should be Penn - America"/>
        <s v="not following up with Resolved ticket"/>
        <s v="policy not sent to the retailer"/>
        <s v="issued using the incorrect mailing address per Amlink and the Acord."/>
        <s v="issued this policy with the incorrect premium listed on the Commercial Inland Marine Coverage Part Declaration form"/>
        <s v="sent wrong policy to retailer"/>
        <s v="specialist has added class codes that do not match to their appropriate locations on issuance"/>
        <s v="they issued this policy with the incorrect effective dates of 09/21/2022 - 09/21/2023 and had made changes to the account in Amlink."/>
        <m/>
        <s v="W/H is 5% Subject to a $2,500 Minimum. This is shown correctly on the CP0321, but included under the AOP Deductible on the CP0320: " u="1"/>
        <s v="Did not follow process" u="1"/>
        <s v="issued with wrong company" u="1"/>
        <s v="accout was removed from the workforce without being issued" u="1"/>
        <s v="mistaken for NY policy but FL." u="1"/>
        <s v="tech issue - should have opened a ticket" u="1"/>
        <s v="Issuing howden in wrong area" u="1"/>
        <s v=" quoted with $1,000 for class code 10073 and $59 for class code 48890: " u="1"/>
        <s v="did not send backup to market" u="1"/>
        <s v="did nto send backup to market" u="1"/>
        <s v="CG2011 $50 charge on GL dec but not on binder" u="1"/>
        <s v="lass code of 14279 as 1,000,000 instead of 100,000 as shown on the binder." u="1"/>
        <s v="issued with the incorrect year on the policy " u="1"/>
        <s v="sent for being out of service level however account was still within the 30 day SLA" u="1"/>
        <s v="incorrect building limit" u="1"/>
        <s v="sent all but the UM selection form to the carrier at issuance" u="1"/>
        <s v="He matched the dates on the quote but there was a discrepancy between the quote and Amlink. " u="1"/>
        <s v="Inspection not ordered" u="1"/>
        <s v="Sent to Escalations for being unissued when it was in fact issued" u="1"/>
        <s v="gen star policies  and other documentation not being sent to market. no specific specialist mentioned" u="1"/>
        <s v="removed the referenced policy from the workflow with the reason ‘issued’ but, there is no policy on file or delivered to the retailer" u="1"/>
        <s v="Sent exception email to the retailer in lieu of the UW" u="1"/>
        <s v="comission fee was overlooked and left on policy" u="1"/>
        <s v="did not attach the policy to the email to retailer" u="1"/>
        <s v="Charge for AI was left off the GL Dec page and charge for property extention was left off the Property Dec page" u="1"/>
        <s v="that coverages and effective dates " u="1"/>
        <s v="form CG2144 was filled out when suppose to of been left blank" u="1"/>
        <s v="pulled this policy the premium in Amlink matched the bound quote, but he issued off the revised quote. Then issued the policy with the BI and higher premium, and then he amended Amlink to reflect the higher premium" u="1"/>
        <s v="multiple" u="1"/>
        <s v="Checking back on exception queue for Elany" u="1"/>
        <s v="multiple; email sent from Chris Stone." u="1"/>
        <s v="Sent exeption email to the retailer in lieu of the UW" u="1"/>
        <s v="removed this policy from the workflow " u="1"/>
        <s v="premium" u="1"/>
        <s v="issued this policy with the location address numbers mismatching against the bound quote which applied the prop coverages to the wrong locations" u="1"/>
        <s v="sent exception for the loss payee but it was provided on the acord" u="1"/>
        <s v="Did not confirm forms" u="1"/>
        <s v="invoiced the Direct Bill Endorsement as a Non-Monetary Agency Bill endorsement and delivered it with the Non-Monetary invoicing" u="1"/>
        <s v="wrong account" u="1"/>
        <s v="Listed P2 for protectve safeguard instead of P9" u="1"/>
        <s v="mailing address and wrong effective date" u="1"/>
        <s v="marked as delievered however no policy or policy deliverly email found." u="1"/>
        <s v="Inspection not ordered when policy was bound. " u="1"/>
        <s v="bound without sending subjectivities letter to retailer. was bound but no binder can be located" u="1"/>
        <s v="misstaken for NY policy but FL." u="1"/>
        <s v="Listed AI incorrectly" u="1"/>
        <s v="Wind/Hail deductible form" u="1"/>
        <s v="didn't amend premium discrepancy in the portal" u="1"/>
        <s v="Policy in exception Que eith no follow up. out of SLA" u="1"/>
        <s v="Left off $50 charge" u="1"/>
        <s v="gen star policies  and other documentaion not being sent to market. no specific specialist mentioned" u="1"/>
      </sharedItems>
    </cacheField>
  </cacheFields>
  <extLst>
    <ext xmlns:x14="http://schemas.microsoft.com/office/spreadsheetml/2009/9/main" uri="{725AE2AE-9491-48be-B2B4-4EB974FC3084}">
      <x14:pivotCacheDefinition pivotCacheId="21238500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s v="Caitlin"/>
    <s v="McTurner Properties LLC "/>
    <x v="0"/>
    <s v="IMA415009"/>
    <x v="0"/>
    <x v="0"/>
    <s v="Was the necessary coverage included to match the quote/binder concerning: locations, coverages, limits, deductibles and rates?"/>
    <x v="0"/>
  </r>
  <r>
    <x v="1"/>
    <x v="0"/>
    <x v="1"/>
    <s v="Laura"/>
    <s v="KBis Asset Management"/>
    <x v="1"/>
    <s v="VBA891352"/>
    <x v="1"/>
    <x v="0"/>
    <s v="Not part of Audit Questions"/>
    <x v="1"/>
  </r>
  <r>
    <x v="2"/>
    <x v="0"/>
    <x v="2"/>
    <s v="Laura"/>
    <s v="PLUM 191 LIMITED"/>
    <x v="2"/>
    <s v="PAV0407994"/>
    <x v="2"/>
    <x v="0"/>
    <e v="#N/A"/>
    <x v="2"/>
  </r>
  <r>
    <x v="3"/>
    <x v="0"/>
    <x v="3"/>
    <s v="Caitlin"/>
    <s v="1 of 1 Custom LLC"/>
    <x v="1"/>
    <s v="VBA884843"/>
    <x v="0"/>
    <x v="0"/>
    <s v="Was the necessary coverage included to match the quote/binder concerning: locations, coverages, limits, deductibles and rates?"/>
    <x v="3"/>
  </r>
  <r>
    <x v="3"/>
    <x v="0"/>
    <x v="4"/>
    <s v="Laura"/>
    <s v="1 of 1 Custom LLC"/>
    <x v="1"/>
    <s v="VBA884843"/>
    <x v="0"/>
    <x v="0"/>
    <s v="Was the necessary coverage included to match the quote/binder concerning: locations, coverages, limits, deductibles and rates?"/>
    <x v="3"/>
  </r>
  <r>
    <x v="4"/>
    <x v="0"/>
    <x v="5"/>
    <s v="Laura"/>
    <s v="VA, LLC DBA Vista Motel "/>
    <x v="3"/>
    <s v="WS527908"/>
    <x v="3"/>
    <x v="0"/>
    <s v="Not part of Audit Questions"/>
    <x v="4"/>
  </r>
  <r>
    <x v="5"/>
    <x v="0"/>
    <x v="1"/>
    <s v="Laura"/>
    <s v="Bambinos Playtorium, LLC"/>
    <x v="1"/>
    <s v="VBA894960"/>
    <x v="0"/>
    <x v="0"/>
    <s v="Was the necessary coverage included to match the quote/binder concerning: locations, coverages, limits, deductibles and rates?"/>
    <x v="5"/>
  </r>
  <r>
    <x v="6"/>
    <x v="0"/>
    <x v="6"/>
    <s v="Laura"/>
    <s v="Shufelberger Ranches, Inc; Alan &amp; Sherry Shufelberger; A&amp;S Ventures III, L.P., A California Limited P "/>
    <x v="4"/>
    <s v="904B002904"/>
    <x v="4"/>
    <x v="0"/>
    <s v="Does the specialist provide the correct information for the property location and building concerning co-insurance and valuation?"/>
    <x v="6"/>
  </r>
  <r>
    <x v="6"/>
    <x v="0"/>
    <x v="6"/>
    <s v="Laura"/>
    <s v="Shufelberger Ranches, Inc; Alan &amp; Sherry Shufelberger; A&amp;S Ventures III, L.P., A California Limited P "/>
    <x v="4"/>
    <s v="904B002904"/>
    <x v="0"/>
    <x v="0"/>
    <s v="Was the necessary coverage included to match the quote/binder concerning: locations, coverages, limits, deductibles and rates?"/>
    <x v="7"/>
  </r>
  <r>
    <x v="6"/>
    <x v="0"/>
    <x v="6"/>
    <s v="Laura"/>
    <s v="Shufelberger Ranches, Inc; Alan &amp; Sherry Shufelberger; A&amp;S Ventures III, L.P., A California Limited P "/>
    <x v="4"/>
    <s v="904B002904"/>
    <x v="5"/>
    <x v="1"/>
    <s v="Were all policy forms filled in correctly? (Reference Form Fill-In Guide by Market)"/>
    <x v="8"/>
  </r>
  <r>
    <x v="6"/>
    <x v="0"/>
    <x v="1"/>
    <s v="Laura"/>
    <s v="A.C.M. Advertising Consulting &amp; Management Company"/>
    <x v="1"/>
    <s v="VBA897053"/>
    <x v="6"/>
    <x v="0"/>
    <s v="Are all supporting documents attached to the policy and delivered to the proper contact? Standards will vary by market. Verify using the Document Backup Information to Market KB."/>
    <x v="9"/>
  </r>
  <r>
    <x v="6"/>
    <x v="0"/>
    <x v="2"/>
    <s v="Laura"/>
    <s v="Adawest LP"/>
    <x v="5"/>
    <s v="CPV0064715"/>
    <x v="4"/>
    <x v="0"/>
    <s v="Does the specialist provide the correct information for the property location and building concerning co-insurance and valuation?"/>
    <x v="6"/>
  </r>
  <r>
    <x v="6"/>
    <x v="0"/>
    <x v="2"/>
    <s v="Laura"/>
    <s v="Adawest LP"/>
    <x v="5"/>
    <s v="CPV0064715"/>
    <x v="0"/>
    <x v="0"/>
    <s v="Was the necessary coverage included to match the quote/binder concerning: locations, coverages, limits, deductibles and rates?"/>
    <x v="7"/>
  </r>
  <r>
    <x v="6"/>
    <x v="0"/>
    <x v="2"/>
    <s v="Laura"/>
    <s v="Adawest LP"/>
    <x v="5"/>
    <s v="CPV0064715"/>
    <x v="5"/>
    <x v="1"/>
    <s v="Were all policy forms filled in correctly? (Reference Form Fill-In Guide by Market)"/>
    <x v="8"/>
  </r>
  <r>
    <x v="7"/>
    <x v="0"/>
    <x v="7"/>
    <s v="Laura"/>
    <s v="City Ventures"/>
    <x v="5"/>
    <s v="CPV0063119"/>
    <x v="7"/>
    <x v="0"/>
    <s v="Not part of Audit Questions"/>
    <x v="10"/>
  </r>
  <r>
    <x v="8"/>
    <x v="0"/>
    <x v="8"/>
    <s v="Caitlin"/>
    <s v="Inzunaz Pool Service"/>
    <x v="5"/>
    <s v="CPV0056420"/>
    <x v="8"/>
    <x v="0"/>
    <s v="Did the specialist complete the declaration form appropriately? (policy number, named insured, mailing address, policy period, coverage type, business description, transaction type, RBE, premium, taxes, fees and TRIA)"/>
    <x v="11"/>
  </r>
  <r>
    <x v="9"/>
    <x v="1"/>
    <x v="1"/>
    <s v="Laura"/>
    <s v="Alaskan Leader Fisheries LLC"/>
    <x v="1"/>
    <s v="VBA891527"/>
    <x v="1"/>
    <x v="0"/>
    <s v="Not part of Audit Questions"/>
    <x v="12"/>
  </r>
  <r>
    <x v="9"/>
    <x v="1"/>
    <x v="9"/>
    <s v="Caitlin"/>
    <s v="REK Investments, Inc"/>
    <x v="6"/>
    <s v="CPS7737436"/>
    <x v="9"/>
    <x v="0"/>
    <s v="Not part of Audit Questions"/>
    <x v="13"/>
  </r>
  <r>
    <x v="10"/>
    <x v="1"/>
    <x v="2"/>
    <s v="Laura"/>
    <s v="COOPER PLUMBING"/>
    <x v="2"/>
    <s v="PAV0410598"/>
    <x v="0"/>
    <x v="0"/>
    <s v="Was the necessary coverage included to match the quote/binder concerning: locations, coverages, limits, deductibles and rates?"/>
    <x v="14"/>
  </r>
  <r>
    <x v="11"/>
    <x v="1"/>
    <x v="2"/>
    <s v="Laura"/>
    <s v="Lawnwood Physician Center"/>
    <x v="2"/>
    <s v="PAV0430778"/>
    <x v="5"/>
    <x v="1"/>
    <s v="Were all policy forms filled in correctly? (Reference Form Fill-In Guide by Market)"/>
    <x v="15"/>
  </r>
  <r>
    <x v="12"/>
    <x v="1"/>
    <x v="10"/>
    <s v="Laura"/>
    <s v="Kevin Wingo dba K W Drywall"/>
    <x v="7"/>
    <s v="L0860287637"/>
    <x v="1"/>
    <x v="0"/>
    <s v="Not part of Audit Questions"/>
    <x v="16"/>
  </r>
  <r>
    <x v="13"/>
    <x v="1"/>
    <x v="9"/>
    <s v="Caitlin"/>
    <s v="Nathan Ward"/>
    <x v="6"/>
    <s v="CPS7735052"/>
    <x v="5"/>
    <x v="1"/>
    <s v="Were all policy forms filled in correctly? (Reference Form Fill-In Guide by Market)"/>
    <x v="17"/>
  </r>
  <r>
    <x v="13"/>
    <x v="1"/>
    <x v="11"/>
    <s v="Laura"/>
    <s v="Villa Toluca, A California L.P."/>
    <x v="7"/>
    <s v="L262002944"/>
    <x v="4"/>
    <x v="0"/>
    <s v="Does the specialist provide the correct information for the property location and building concerning co-insurance and valuation?"/>
    <x v="18"/>
  </r>
  <r>
    <x v="14"/>
    <x v="1"/>
    <x v="12"/>
    <s v="Caitlin"/>
    <s v="Beloved Studios LLC"/>
    <x v="2"/>
    <s v="PAV0165786"/>
    <x v="5"/>
    <x v="1"/>
    <s v="Were all policy forms filled in correctly? (Reference Form Fill-In Guide by Market)"/>
    <x v="19"/>
  </r>
  <r>
    <x v="15"/>
    <x v="1"/>
    <x v="13"/>
    <s v="Caitlin"/>
    <s v="Pan American Brush Clearance, Inc"/>
    <x v="5"/>
    <s v="MP0004016007228"/>
    <x v="5"/>
    <x v="1"/>
    <s v="Were all policy forms filled in correctly? (Reference Form Fill-In Guide by Market)"/>
    <x v="20"/>
  </r>
  <r>
    <x v="16"/>
    <x v="1"/>
    <x v="11"/>
    <s v="Laura"/>
    <s v="Mike Sharp, LLC"/>
    <x v="7"/>
    <s v="L271003602"/>
    <x v="1"/>
    <x v="0"/>
    <s v="Not part of Audit Questions"/>
    <x v="21"/>
  </r>
  <r>
    <x v="17"/>
    <x v="1"/>
    <x v="14"/>
    <s v="Caitlin"/>
    <s v="ICI Properties, Inc"/>
    <x v="6"/>
    <s v="CPS7727923"/>
    <x v="1"/>
    <x v="0"/>
    <s v="Not part of Audit Questions"/>
    <x v="22"/>
  </r>
  <r>
    <x v="18"/>
    <x v="1"/>
    <x v="2"/>
    <s v="Laura"/>
    <s v="Frank Houng &amp; Hui Fen Wang"/>
    <x v="2"/>
    <s v="PAV0397968"/>
    <x v="5"/>
    <x v="1"/>
    <s v="Were all policy forms filled in correctly? (Reference Form Fill-In Guide by Market)"/>
    <x v="23"/>
  </r>
  <r>
    <x v="19"/>
    <x v="1"/>
    <x v="2"/>
    <s v="Laura"/>
    <s v="Paulo Delima &amp; Lisa Spinella"/>
    <x v="5"/>
    <s v="CPV0066258"/>
    <x v="0"/>
    <x v="2"/>
    <s v="Did the specialist complete the coverage part of the declaration page appropriately per LOB?"/>
    <x v="24"/>
  </r>
  <r>
    <x v="19"/>
    <x v="1"/>
    <x v="15"/>
    <s v="Laura"/>
    <s v="Stockyard Inc"/>
    <x v="2"/>
    <s v="PAV0116449"/>
    <x v="8"/>
    <x v="0"/>
    <s v="Did the specialist complete the declaration form appropriately? (policy number, named insured, mailing address, policy period, coverage type, business description, transaction type, RBE, premium, taxes, fees and TRIA)"/>
    <x v="25"/>
  </r>
  <r>
    <x v="20"/>
    <x v="1"/>
    <x v="4"/>
    <s v="Laura"/>
    <s v="Cigar Gallery Club LLC"/>
    <x v="2"/>
    <s v="PAV0343355"/>
    <x v="0"/>
    <x v="0"/>
    <s v="Was the necessary coverage included to match the quote/binder concerning: locations, coverages, limits, deductibles and rates?"/>
    <x v="26"/>
  </r>
  <r>
    <x v="21"/>
    <x v="1"/>
    <x v="16"/>
    <s v="Caitlin"/>
    <s v="Boardwalk Ventures Inc"/>
    <x v="8"/>
    <s v="ROU904260"/>
    <x v="1"/>
    <x v="0"/>
    <s v="Not part of Audit Questions"/>
    <x v="27"/>
  </r>
  <r>
    <x v="21"/>
    <x v="1"/>
    <x v="1"/>
    <s v="Laura"/>
    <s v="Tiger Works, LLC"/>
    <x v="1"/>
    <s v="VBA888102"/>
    <x v="3"/>
    <x v="0"/>
    <s v="Not part of Audit Questions"/>
    <x v="28"/>
  </r>
  <r>
    <x v="22"/>
    <x v="1"/>
    <x v="4"/>
    <s v="Laura"/>
    <s v="69 Hope Street LLC"/>
    <x v="2"/>
    <s v="PAV0248622"/>
    <x v="8"/>
    <x v="0"/>
    <s v="Did the specialist complete the declaration form appropriately? (policy number, named insured, mailing address, policy period, coverage type, business description, transaction type, RBE, premium, taxes, fees and TRIA)"/>
    <x v="29"/>
  </r>
  <r>
    <x v="22"/>
    <x v="1"/>
    <x v="17"/>
    <s v="Caitlin"/>
    <s v="Ken Williams Construction, DBA: Williams Ken"/>
    <x v="5"/>
    <s v="MP0004016007228"/>
    <x v="9"/>
    <x v="0"/>
    <s v="Not part of Audit Questions"/>
    <x v="30"/>
  </r>
  <r>
    <x v="23"/>
    <x v="1"/>
    <x v="1"/>
    <s v="Laura"/>
    <s v="516 Corp LLC"/>
    <x v="7"/>
    <s v="P262000383-0"/>
    <x v="4"/>
    <x v="0"/>
    <s v="Does the specialist provide the correct information for the property location and building concerning co-insurance and valuation?"/>
    <x v="31"/>
  </r>
  <r>
    <x v="23"/>
    <x v="1"/>
    <x v="1"/>
    <s v="Laura"/>
    <s v="516 Corp LLC"/>
    <x v="7"/>
    <s v="P262000383-0"/>
    <x v="10"/>
    <x v="0"/>
    <s v="Are all items related to additional interests properly recorded (names, address, forms)?"/>
    <x v="32"/>
  </r>
  <r>
    <x v="23"/>
    <x v="1"/>
    <x v="1"/>
    <s v="Laura"/>
    <s v="516 Corp LLC"/>
    <x v="7"/>
    <s v="P262000383-0"/>
    <x v="11"/>
    <x v="0"/>
    <s v="Was the policy stamped correctly per state guidelines?"/>
    <x v="33"/>
  </r>
  <r>
    <x v="23"/>
    <x v="1"/>
    <x v="14"/>
    <s v="Caitlin"/>
    <s v="Allegiant Hospitality Group, LLC"/>
    <x v="6"/>
    <s v="CPS7751395"/>
    <x v="3"/>
    <x v="0"/>
    <s v="Not part of Audit Questions"/>
    <x v="34"/>
  </r>
  <r>
    <x v="23"/>
    <x v="1"/>
    <x v="17"/>
    <s v="Caitlin"/>
    <s v="Staruk Trucking &amp; Excavating, Inc"/>
    <x v="2"/>
    <s v="PAV0397737"/>
    <x v="5"/>
    <x v="1"/>
    <s v="Were all policy forms filled in correctly? (Reference Form Fill-In Guide by Market)"/>
    <x v="35"/>
  </r>
  <r>
    <x v="23"/>
    <x v="1"/>
    <x v="12"/>
    <s v="Caitlin"/>
    <s v="Vance dba Ace Automotive"/>
    <x v="7"/>
    <n v="2640001110"/>
    <x v="5"/>
    <x v="3"/>
    <s v="Were all necessary forms added to the policy?"/>
    <x v="36"/>
  </r>
  <r>
    <x v="24"/>
    <x v="1"/>
    <x v="18"/>
    <s v="Caitlin"/>
    <s v="Garito Co"/>
    <x v="9"/>
    <s v="AMAA0013136"/>
    <x v="3"/>
    <x v="0"/>
    <s v="Not part of Audit Questions"/>
    <x v="37"/>
  </r>
  <r>
    <x v="24"/>
    <x v="1"/>
    <x v="19"/>
    <s v="Laura"/>
    <s v="Gray Line Storage LLC"/>
    <x v="10"/>
    <s v="ESC114263"/>
    <x v="0"/>
    <x v="0"/>
    <s v="Was the necessary coverage included to match the quote/binder concerning: locations, coverages, limits, deductibles and rates?"/>
    <x v="38"/>
  </r>
  <r>
    <x v="25"/>
    <x v="2"/>
    <x v="17"/>
    <s v="Caitlin"/>
    <s v="Alpha Dog Motorcycle Towing and Roadside LLC"/>
    <x v="5"/>
    <s v="CPV0046487"/>
    <x v="9"/>
    <x v="0"/>
    <s v="Not part of Audit Questions"/>
    <x v="39"/>
  </r>
  <r>
    <x v="25"/>
    <x v="2"/>
    <x v="0"/>
    <s v="Caitlin"/>
    <s v="Meatball Martini Madison LLC"/>
    <x v="0"/>
    <s v="IMA404710A"/>
    <x v="5"/>
    <x v="1"/>
    <s v="Were all policy forms filled in correctly? (Reference Form Fill-In Guide by Market)"/>
    <x v="40"/>
  </r>
  <r>
    <x v="25"/>
    <x v="2"/>
    <x v="20"/>
    <s v="Caitlin"/>
    <s v="P T L A ENTERPRISES"/>
    <x v="11"/>
    <s v="BDG306392701"/>
    <x v="1"/>
    <x v="0"/>
    <s v="Not part of Audit Questions"/>
    <x v="41"/>
  </r>
  <r>
    <x v="26"/>
    <x v="2"/>
    <x v="21"/>
    <m/>
    <s v="123 Delivery, LLC"/>
    <x v="3"/>
    <s v="WS537484"/>
    <x v="9"/>
    <x v="0"/>
    <s v="Not part of Audit Questions"/>
    <x v="42"/>
  </r>
  <r>
    <x v="26"/>
    <x v="2"/>
    <x v="22"/>
    <s v="Laura"/>
    <s v="Buckley Realty LLC"/>
    <x v="0"/>
    <s v="IMA414356"/>
    <x v="0"/>
    <x v="0"/>
    <s v="Was the necessary coverage included to match the quote/binder concerning: locations, coverages, limits, deductibles and rates?"/>
    <x v="43"/>
  </r>
  <r>
    <x v="26"/>
    <x v="2"/>
    <x v="23"/>
    <s v="Caitlin"/>
    <s v="Collins Court, Inc"/>
    <x v="11"/>
    <s v="BDG-0188347-01"/>
    <x v="8"/>
    <x v="0"/>
    <s v="Did the specialist complete the declaration form appropriately? (policy number, named insured, mailing address, policy period, coverage type, business description, transaction type, RBE, premium, taxes, fees and TRIA)"/>
    <x v="44"/>
  </r>
  <r>
    <x v="26"/>
    <x v="2"/>
    <x v="23"/>
    <s v="Caitlin"/>
    <s v="Collins Court, Inc"/>
    <x v="11"/>
    <s v="BDG-0188347-01"/>
    <x v="0"/>
    <x v="2"/>
    <s v="Did the specialist complete the coverage part of the declaration page appropriately per LOB?"/>
    <x v="45"/>
  </r>
  <r>
    <x v="27"/>
    <x v="2"/>
    <x v="19"/>
    <s v="Laura"/>
    <s v="Multiple accounts"/>
    <x v="12"/>
    <s v="multiple accounts"/>
    <x v="8"/>
    <x v="0"/>
    <s v="Did the specialist complete the declaration form appropriately? (policy number, named insured, mailing address, policy period, coverage type, business description, transaction type, RBE, premium, taxes, fees and TRIA)"/>
    <x v="46"/>
  </r>
  <r>
    <x v="27"/>
    <x v="2"/>
    <x v="1"/>
    <s v="Laura"/>
    <s v="Siena Townhomes Lubbock, LLC"/>
    <x v="7"/>
    <s v="L264002085"/>
    <x v="8"/>
    <x v="0"/>
    <s v="Did the specialist complete the declaration form appropriately? (policy number, named insured, mailing address, policy period, coverage type, business description, transaction type, RBE, premium, taxes, fees and TRIA)"/>
    <x v="47"/>
  </r>
  <r>
    <x v="27"/>
    <x v="2"/>
    <x v="6"/>
    <s v="Laura"/>
    <s v="Z&amp;MA USA Inc."/>
    <x v="13"/>
    <s v="GL202300015142"/>
    <x v="8"/>
    <x v="0"/>
    <s v="Did the specialist complete the declaration form appropriately? (policy number, named insured, mailing address, policy period, coverage type, business description, transaction type, RBE, premium, taxes, fees and TRIA)"/>
    <x v="48"/>
  </r>
  <r>
    <x v="28"/>
    <x v="2"/>
    <x v="8"/>
    <s v="Caitlin"/>
    <s v="Coachella Retail Realty Associ"/>
    <x v="5"/>
    <s v="CPV0055765"/>
    <x v="0"/>
    <x v="0"/>
    <s v="Was the necessary coverage included to match the quote/binder concerning: locations, coverages, limits, deductibles and rates?"/>
    <x v="49"/>
  </r>
  <r>
    <x v="28"/>
    <x v="2"/>
    <x v="18"/>
    <s v="Caitlin"/>
    <s v="Garito Co"/>
    <x v="9"/>
    <s v="AMAA0013136"/>
    <x v="3"/>
    <x v="0"/>
    <s v="Not part of Audit Questions"/>
    <x v="50"/>
  </r>
  <r>
    <x v="29"/>
    <x v="2"/>
    <x v="23"/>
    <s v="Caitlin"/>
    <s v=" Vincent Hayhurst - Inspection Advisement"/>
    <x v="11"/>
    <s v="BDG-0188102-01"/>
    <x v="8"/>
    <x v="0"/>
    <s v="Did the specialist complete the declaration form appropriately? (policy number, named insured, mailing address, policy period, coverage type, business description, transaction type, RBE, premium, taxes, fees and TRIA)"/>
    <x v="51"/>
  </r>
  <r>
    <x v="30"/>
    <x v="2"/>
    <x v="10"/>
    <s v="Laura"/>
    <s v="United Nu Land Development LLC"/>
    <x v="7"/>
    <s v="L271003486"/>
    <x v="0"/>
    <x v="0"/>
    <s v="Was the necessary coverage included to match the quote/binder concerning: locations, coverages, limits, deductibles and rates?"/>
    <x v="52"/>
  </r>
  <r>
    <x v="31"/>
    <x v="2"/>
    <x v="8"/>
    <s v="Caitlin"/>
    <s v="Lions Lanes, LLC"/>
    <x v="14"/>
    <s v="AES1233314 00"/>
    <x v="1"/>
    <x v="0"/>
    <s v="Not part of Audit Questions"/>
    <x v="53"/>
  </r>
  <r>
    <x v="31"/>
    <x v="2"/>
    <x v="7"/>
    <s v="Laura"/>
    <s v="R.E.M. US LLC"/>
    <x v="7"/>
    <s v="2810007804-0"/>
    <x v="3"/>
    <x v="0"/>
    <s v="Not part of Audit Questions"/>
    <x v="4"/>
  </r>
  <r>
    <x v="32"/>
    <x v="2"/>
    <x v="24"/>
    <s v="Laura"/>
    <s v="Henn Homes LLC"/>
    <x v="15"/>
    <s v="SP1578952"/>
    <x v="6"/>
    <x v="0"/>
    <s v="Are all supporting documents attached to the policy and delivered to the proper contact? Standards will vary by market. Verify using the Document Backup Information to Market KB."/>
    <x v="54"/>
  </r>
  <r>
    <x v="32"/>
    <x v="2"/>
    <x v="7"/>
    <s v="Laura"/>
    <s v="M 84 Enterprises, LLP"/>
    <x v="16"/>
    <s v="VAVE0000765"/>
    <x v="5"/>
    <x v="1"/>
    <s v="Were all policy forms filled in correctly? (Reference Form Fill-In Guide by Market)"/>
    <x v="55"/>
  </r>
  <r>
    <x v="32"/>
    <x v="2"/>
    <x v="7"/>
    <s v="Laura"/>
    <s v="Bayside Rubber Products, Inc"/>
    <x v="16"/>
    <s v="VAVE0000796"/>
    <x v="5"/>
    <x v="1"/>
    <s v="Were all policy forms filled in correctly? (Reference Form Fill-In Guide by Market)"/>
    <x v="55"/>
  </r>
  <r>
    <x v="32"/>
    <x v="2"/>
    <x v="9"/>
    <s v="Caitlin"/>
    <s v="Gamester/Desperado, LLC"/>
    <x v="16"/>
    <s v="VAVE0000745"/>
    <x v="5"/>
    <x v="1"/>
    <s v="Were all policy forms filled in correctly? (Reference Form Fill-In Guide by Market)"/>
    <x v="56"/>
  </r>
  <r>
    <x v="32"/>
    <x v="2"/>
    <x v="4"/>
    <s v="Laura"/>
    <s v="Huey P. Stockstill, LLC"/>
    <x v="16"/>
    <s v="VAVE0000528"/>
    <x v="5"/>
    <x v="1"/>
    <s v="Were all policy forms filled in correctly? (Reference Form Fill-In Guide by Market)"/>
    <x v="57"/>
  </r>
  <r>
    <x v="33"/>
    <x v="2"/>
    <x v="3"/>
    <s v="Caitlin"/>
    <s v="Dan Reece and Kyle Norton"/>
    <x v="2"/>
    <s v="PAV0363435"/>
    <x v="1"/>
    <x v="0"/>
    <s v="Not part of Audit Questions"/>
    <x v="58"/>
  </r>
  <r>
    <x v="33"/>
    <x v="2"/>
    <x v="2"/>
    <s v="Laura"/>
    <s v="ROB GILBERTSON PLANT MAINTENANCE SERVICES, INC,"/>
    <x v="5"/>
    <s v="CPV0063200"/>
    <x v="0"/>
    <x v="0"/>
    <s v="Was the necessary coverage included to match the quote/binder concerning: locations, coverages, limits, deductibles and rates?"/>
    <x v="59"/>
  </r>
  <r>
    <x v="33"/>
    <x v="2"/>
    <x v="18"/>
    <s v="Caitlin"/>
    <s v="White Oaks Ranch, LLC"/>
    <x v="9"/>
    <s v="AMAA0012425"/>
    <x v="0"/>
    <x v="0"/>
    <s v="Was the necessary coverage included to match the quote/binder concerning: locations, coverages, limits, deductibles and rates?"/>
    <x v="60"/>
  </r>
  <r>
    <x v="34"/>
    <x v="2"/>
    <x v="16"/>
    <m/>
    <s v="MIRIAM GONZALEZ"/>
    <x v="8"/>
    <s v="BA22294W300667"/>
    <x v="8"/>
    <x v="0"/>
    <s v="Did the specialist complete the declaration form appropriately? (policy number, named insured, mailing address, policy period, coverage type, business description, transaction type, RBE, premium, taxes, fees and TRIA)"/>
    <x v="61"/>
  </r>
  <r>
    <x v="34"/>
    <x v="2"/>
    <x v="2"/>
    <s v="Laura"/>
    <s v="ROBERT FIDUCCIA"/>
    <x v="2"/>
    <s v="pav0396289"/>
    <x v="8"/>
    <x v="0"/>
    <s v="Did the specialist complete the declaration form appropriately? (policy number, named insured, mailing address, policy period, coverage type, business description, transaction type, RBE, premium, taxes, fees and TRIA)"/>
    <x v="62"/>
  </r>
  <r>
    <x v="34"/>
    <x v="2"/>
    <x v="23"/>
    <s v="Caitlin"/>
    <s v="Richard Gobuty"/>
    <x v="11"/>
    <s v="BDG-0137086-04"/>
    <x v="6"/>
    <x v="0"/>
    <s v="Are all supporting documents attached to the policy and delivered to the proper contact? Standards will vary by market. Verify using the Document Backup Information to Market KB."/>
    <x v="63"/>
  </r>
  <r>
    <x v="35"/>
    <x v="2"/>
    <x v="25"/>
    <s v="Caitlin"/>
    <s v="n/a"/>
    <x v="12"/>
    <s v="n/a"/>
    <x v="11"/>
    <x v="0"/>
    <s v="Was the policy stamped correctly per state guidelines?"/>
    <x v="64"/>
  </r>
  <r>
    <x v="36"/>
    <x v="2"/>
    <x v="4"/>
    <s v="Laura"/>
    <s v="Linda Grindeland"/>
    <x v="2"/>
    <s v="PAV0429458"/>
    <x v="5"/>
    <x v="3"/>
    <s v="Were all necessary forms added to the policy?"/>
    <x v="65"/>
  </r>
  <r>
    <x v="36"/>
    <x v="2"/>
    <x v="1"/>
    <s v="Laura"/>
    <s v="Newport Taco, LLC"/>
    <x v="7"/>
    <s v="L262002819-0"/>
    <x v="3"/>
    <x v="0"/>
    <s v="Not part of Audit Questions"/>
    <x v="66"/>
  </r>
  <r>
    <x v="37"/>
    <x v="2"/>
    <x v="25"/>
    <s v="Caitlin"/>
    <s v="Harris Automotive Group LLC"/>
    <x v="7"/>
    <s v="2810005954-0"/>
    <x v="9"/>
    <x v="0"/>
    <s v="Not part of Audit Questions"/>
    <x v="67"/>
  </r>
  <r>
    <x v="37"/>
    <x v="2"/>
    <x v="26"/>
    <s v="Laura"/>
    <s v="Interstate Rubbish Removal Inc"/>
    <x v="17"/>
    <s v="BAS-17963-1"/>
    <x v="0"/>
    <x v="0"/>
    <s v="Was the necessary coverage included to match the quote/binder concerning: locations, coverages, limits, deductibles and rates?"/>
    <x v="68"/>
  </r>
  <r>
    <x v="38"/>
    <x v="2"/>
    <x v="2"/>
    <s v="Laura"/>
    <s v="AB Marketing, LLC"/>
    <x v="2"/>
    <s v="PAV0429449"/>
    <x v="0"/>
    <x v="2"/>
    <s v="Did the specialist complete the coverage part of the declaration page appropriately per LOB?"/>
    <x v="69"/>
  </r>
  <r>
    <x v="39"/>
    <x v="2"/>
    <x v="27"/>
    <s v="Caitlin"/>
    <s v="Webmatter, LLC; AC of Lafayette, LLC"/>
    <x v="11"/>
    <s v="BDG-3046896-03"/>
    <x v="0"/>
    <x v="0"/>
    <s v="Was the necessary coverage included to match the quote/binder concerning: locations, coverages, limits, deductibles and rates?"/>
    <x v="70"/>
  </r>
  <r>
    <x v="39"/>
    <x v="2"/>
    <x v="17"/>
    <s v="Caitlin"/>
    <s v="Zariz Transport, Inc"/>
    <x v="2"/>
    <s v="PAV0439503"/>
    <x v="0"/>
    <x v="0"/>
    <s v="Was the necessary coverage included to match the quote/binder concerning: locations, coverages, limits, deductibles and rates?"/>
    <x v="71"/>
  </r>
  <r>
    <x v="40"/>
    <x v="2"/>
    <x v="12"/>
    <s v="Caitlin"/>
    <s v="FTC Realty LLC"/>
    <x v="11"/>
    <s v="BDG-0188003-01"/>
    <x v="1"/>
    <x v="0"/>
    <s v="Not part of Audit Questions"/>
    <x v="72"/>
  </r>
  <r>
    <x v="40"/>
    <x v="2"/>
    <x v="7"/>
    <s v="Laura"/>
    <s v="Sajuana Balleza and Reyes Martinez"/>
    <x v="18"/>
    <s v="NN1529422"/>
    <x v="8"/>
    <x v="0"/>
    <s v="Did the specialist complete the declaration form appropriately? (policy number, named insured, mailing address, policy period, coverage type, business description, transaction type, RBE, premium, taxes, fees and TRIA)"/>
    <x v="73"/>
  </r>
  <r>
    <x v="41"/>
    <x v="3"/>
    <x v="18"/>
    <s v="Caitlin"/>
    <s v="First Presbyterian Church of Virginia Beach"/>
    <x v="8"/>
    <s v="ROU904264"/>
    <x v="6"/>
    <x v="0"/>
    <s v="Are all supporting documents attached to the policy and delivered to the proper contact? Standards will vary by market. Verify using the Document Backup Information to Market KB."/>
    <x v="74"/>
  </r>
  <r>
    <x v="42"/>
    <x v="3"/>
    <x v="3"/>
    <s v="Caitlin"/>
    <s v="458 Reconciliation"/>
    <x v="18"/>
    <s v="NN1493479"/>
    <x v="6"/>
    <x v="0"/>
    <s v="Are all supporting documents attached to the policy and delivered to the proper contact? Standards will vary by market. Verify using the Document Backup Information to Market KB."/>
    <x v="75"/>
  </r>
  <r>
    <x v="42"/>
    <x v="3"/>
    <x v="0"/>
    <s v="Caitlin"/>
    <s v="Callazzo Properties LLC"/>
    <x v="0"/>
    <s v="IMA404721A"/>
    <x v="1"/>
    <x v="0"/>
    <s v="Not part of Audit Questions"/>
    <x v="76"/>
  </r>
  <r>
    <x v="42"/>
    <x v="3"/>
    <x v="17"/>
    <s v="Caitlin"/>
    <s v="CASTILLO'S MUFFLER AND RADIATOR SHOP"/>
    <x v="2"/>
    <s v="PAV0439697"/>
    <x v="0"/>
    <x v="0"/>
    <s v="Was the necessary coverage included to match the quote/binder concerning: locations, coverages, limits, deductibles and rates?"/>
    <x v="77"/>
  </r>
  <r>
    <x v="42"/>
    <x v="3"/>
    <x v="27"/>
    <s v="Caitlin"/>
    <s v="Deem's K&amp;C LLC.; Deem Cabinets, Inc; Cry"/>
    <x v="11"/>
    <s v="BDG-3046162-03"/>
    <x v="0"/>
    <x v="0"/>
    <s v="Was the necessary coverage included to match the quote/binder concerning: locations, coverages, limits, deductibles and rates?"/>
    <x v="78"/>
  </r>
  <r>
    <x v="42"/>
    <x v="3"/>
    <x v="6"/>
    <s v="Laura"/>
    <s v="JVH Investments, LLC"/>
    <x v="13"/>
    <s v="GL202300015459"/>
    <x v="1"/>
    <x v="0"/>
    <s v="Not part of Audit Questions"/>
    <x v="79"/>
  </r>
  <r>
    <x v="42"/>
    <x v="3"/>
    <x v="1"/>
    <s v="Laura"/>
    <s v="The Russell Home for Atypical Children, Inc"/>
    <x v="1"/>
    <s v="VBA901276 00"/>
    <x v="1"/>
    <x v="0"/>
    <s v="Not part of Audit Questions"/>
    <x v="76"/>
  </r>
  <r>
    <x v="43"/>
    <x v="3"/>
    <x v="1"/>
    <s v="Laura"/>
    <s v="JJEP, Ltd"/>
    <x v="1"/>
    <s v="VBA910116"/>
    <x v="6"/>
    <x v="0"/>
    <s v="Are all supporting documents attached to the policy and delivered to the proper contact? Standards will vary by market. Verify using the Document Backup Information to Market KB."/>
    <x v="80"/>
  </r>
  <r>
    <x v="43"/>
    <x v="3"/>
    <x v="5"/>
    <s v="Laura"/>
    <s v="Pine Rock Builders Group"/>
    <x v="19"/>
    <s v="NPP8863676"/>
    <x v="6"/>
    <x v="0"/>
    <s v="Are all supporting documents attached to the policy and delivered to the proper contact? Standards will vary by market. Verify using the Document Backup Information to Market KB."/>
    <x v="81"/>
  </r>
  <r>
    <x v="43"/>
    <x v="3"/>
    <x v="12"/>
    <s v="Caitlin"/>
    <s v="Trailer Works of Central Florida LLC"/>
    <x v="7"/>
    <s v="2810002851-3"/>
    <x v="12"/>
    <x v="0"/>
    <s v="Not part of Audit Questions"/>
    <x v="82"/>
  </r>
  <r>
    <x v="43"/>
    <x v="3"/>
    <x v="1"/>
    <s v="Laura"/>
    <s v="not provided"/>
    <x v="12"/>
    <s v="RSUI"/>
    <x v="6"/>
    <x v="0"/>
    <s v="Are all supporting documents attached to the policy and delivered to the proper contact? Standards will vary by market. Verify using the Document Backup Information to Market KB."/>
    <x v="80"/>
  </r>
  <r>
    <x v="44"/>
    <x v="3"/>
    <x v="16"/>
    <s v="Caitlin"/>
    <s v="Double C Double L, LLC"/>
    <x v="18"/>
    <s v="NN1502901"/>
    <x v="6"/>
    <x v="0"/>
    <s v="Are all supporting documents attached to the policy and delivered to the proper contact? Standards will vary by market. Verify using the Document Backup Information to Market KB."/>
    <x v="83"/>
  </r>
  <r>
    <x v="44"/>
    <x v="3"/>
    <x v="17"/>
    <s v="Caitlin"/>
    <s v="Holiday Shores Property Owners Association"/>
    <x v="18"/>
    <s v="NN1502931"/>
    <x v="6"/>
    <x v="0"/>
    <s v="Are all supporting documents attached to the policy and delivered to the proper contact? Standards will vary by market. Verify using the Document Backup Information to Market KB."/>
    <x v="83"/>
  </r>
  <r>
    <x v="45"/>
    <x v="3"/>
    <x v="9"/>
    <s v="Laura"/>
    <s v="Birmingham Swim League"/>
    <x v="6"/>
    <s v="CPS7721826"/>
    <x v="9"/>
    <x v="0"/>
    <s v="Not part of Audit Questions"/>
    <x v="84"/>
  </r>
  <r>
    <x v="45"/>
    <x v="3"/>
    <x v="21"/>
    <s v="Laura"/>
    <s v="Dunham Construction"/>
    <x v="11"/>
    <s v="BDG012236606"/>
    <x v="1"/>
    <x v="0"/>
    <s v="Not part of Audit Questions"/>
    <x v="85"/>
  </r>
  <r>
    <x v="45"/>
    <x v="3"/>
    <x v="3"/>
    <s v="Caitlin"/>
    <s v="Masis and Verzhin Bagdasaryan"/>
    <x v="5"/>
    <s v="CPV0065554"/>
    <x v="0"/>
    <x v="0"/>
    <s v="Was the necessary coverage included to match the quote/binder concerning: locations, coverages, limits, deductibles and rates?"/>
    <x v="86"/>
  </r>
  <r>
    <x v="45"/>
    <x v="3"/>
    <x v="1"/>
    <s v="Laura"/>
    <s v="Wyatt C. Wolfe Trust"/>
    <x v="7"/>
    <s v="M262002747-0"/>
    <x v="0"/>
    <x v="0"/>
    <s v="Was the necessary coverage included to match the quote/binder concerning: locations, coverages, limits, deductibles and rates?"/>
    <x v="87"/>
  </r>
  <r>
    <x v="46"/>
    <x v="3"/>
    <x v="20"/>
    <s v="Laura"/>
    <s v="Bedrock Property Management LLC"/>
    <x v="11"/>
    <s v="BDG-3064440-01"/>
    <x v="4"/>
    <x v="0"/>
    <s v="Does the specialist provide the correct information for the property location and building concerning co-insurance and valuation?"/>
    <x v="88"/>
  </r>
  <r>
    <x v="47"/>
    <x v="3"/>
    <x v="19"/>
    <s v="Laura"/>
    <s v="Dr. Zeyi Chen "/>
    <x v="20"/>
    <s v="FSF17086522 001"/>
    <x v="4"/>
    <x v="0"/>
    <s v="Does the specialist provide the correct information for the property location and building concerning co-insurance and valuation?"/>
    <x v="89"/>
  </r>
  <r>
    <x v="47"/>
    <x v="3"/>
    <x v="24"/>
    <s v="Laura"/>
    <s v="Donald Gaddis Company, Inc"/>
    <x v="21"/>
    <s v="JFL/LIQ/238772"/>
    <x v="6"/>
    <x v="0"/>
    <s v="Are all supporting documents attached to the policy and delivered to the proper contact? Standards will vary by market. Verify using the Document Backup Information to Market KB."/>
    <x v="90"/>
  </r>
  <r>
    <x v="48"/>
    <x v="3"/>
    <x v="3"/>
    <s v="Caitlin"/>
    <s v="Accurate Paving Co"/>
    <x v="18"/>
    <s v="NN1514417"/>
    <x v="8"/>
    <x v="0"/>
    <s v="Did the specialist complete the declaration form appropriately? (policy number, named insured, mailing address, policy period, coverage type, business description, transaction type, RBE, premium, taxes, fees and TRIA)"/>
    <x v="91"/>
  </r>
  <r>
    <x v="48"/>
    <x v="3"/>
    <x v="8"/>
    <s v="Caitlin"/>
    <s v="Smith Tractor Service, Inc"/>
    <x v="5"/>
    <s v="CPV0061821"/>
    <x v="1"/>
    <x v="0"/>
    <s v="Not part of Audit Questions"/>
    <x v="92"/>
  </r>
  <r>
    <x v="49"/>
    <x v="3"/>
    <x v="19"/>
    <s v="Laura"/>
    <s v="Sunquest Inc(Vero Beach)"/>
    <x v="10"/>
    <s v="ESC109095"/>
    <x v="8"/>
    <x v="0"/>
    <s v="Did the specialist complete the declaration form appropriately? (policy number, named insured, mailing address, policy period, coverage type, business description, transaction type, RBE, premium, taxes, fees and TRIA)"/>
    <x v="93"/>
  </r>
  <r>
    <x v="50"/>
    <x v="3"/>
    <x v="12"/>
    <s v="Caitlin"/>
    <s v="Phipps, Lenvill/Phipps Main LLC"/>
    <x v="17"/>
    <s v="BAS-20392-1"/>
    <x v="9"/>
    <x v="0"/>
    <s v="Not part of Audit Questions"/>
    <x v="94"/>
  </r>
  <r>
    <x v="50"/>
    <x v="3"/>
    <x v="7"/>
    <s v="Laura"/>
    <s v="STM Enterprise LLC"/>
    <x v="18"/>
    <s v="NN1519982"/>
    <x v="0"/>
    <x v="0"/>
    <s v="Was the necessary coverage included to match the quote/binder concerning: locations, coverages, limits, deductibles and rates?"/>
    <x v="95"/>
  </r>
  <r>
    <x v="51"/>
    <x v="3"/>
    <x v="28"/>
    <s v="Caitlin"/>
    <s v="SPOSARO LOW VOLTAGE"/>
    <x v="6"/>
    <s v="XBS0182655"/>
    <x v="4"/>
    <x v="0"/>
    <s v="Does the specialist provide the correct information for the property location and building concerning co-insurance and valuation?"/>
    <x v="96"/>
  </r>
  <r>
    <x v="51"/>
    <x v="3"/>
    <x v="28"/>
    <s v="Caitlin"/>
    <s v="SPOSARO LOW VOLTAGE"/>
    <x v="6"/>
    <s v="XBS0182655"/>
    <x v="8"/>
    <x v="0"/>
    <s v="Did the specialist complete the declaration form appropriately? (policy number, named insured, mailing address, policy period, coverage type, business description, transaction type, RBE, premium, taxes, fees and TRIA)"/>
    <x v="97"/>
  </r>
  <r>
    <x v="52"/>
    <x v="3"/>
    <x v="11"/>
    <s v="Laura"/>
    <s v="C.S. Brothers, LLC"/>
    <x v="2"/>
    <s v="PAV0430845"/>
    <x v="8"/>
    <x v="0"/>
    <s v="Did the specialist complete the declaration form appropriately? (policy number, named insured, mailing address, policy period, coverage type, business description, transaction type, RBE, premium, taxes, fees and TRIA)"/>
    <x v="98"/>
  </r>
  <r>
    <x v="52"/>
    <x v="3"/>
    <x v="28"/>
    <s v="Caitlin"/>
    <s v="CEDAR CREEK HOMEOWNERS ASSOCIATION"/>
    <x v="6"/>
    <s v="XBS0182506"/>
    <x v="4"/>
    <x v="0"/>
    <s v="Does the specialist provide the correct information for the property location and building concerning co-insurance and valuation?"/>
    <x v="99"/>
  </r>
  <r>
    <x v="52"/>
    <x v="3"/>
    <x v="29"/>
    <s v="Laura"/>
    <s v="Clear Tide"/>
    <x v="7"/>
    <s v="0100236108-0"/>
    <x v="1"/>
    <x v="0"/>
    <s v="Not part of Audit Questions"/>
    <x v="100"/>
  </r>
  <r>
    <x v="52"/>
    <x v="3"/>
    <x v="7"/>
    <s v="Laura"/>
    <s v="David Strickland"/>
    <x v="18"/>
    <s v="NN1535834 "/>
    <x v="8"/>
    <x v="0"/>
    <s v="Did the specialist complete the declaration form appropriately? (policy number, named insured, mailing address, policy period, coverage type, business description, transaction type, RBE, premium, taxes, fees and TRIA)"/>
    <x v="101"/>
  </r>
  <r>
    <x v="52"/>
    <x v="3"/>
    <x v="11"/>
    <s v="Laura"/>
    <s v="Gas Money LLC DBA Gas Money INC, Gas Money USA"/>
    <x v="2"/>
    <s v="PAV0242984"/>
    <x v="0"/>
    <x v="0"/>
    <s v="Was the necessary coverage included to match the quote/binder concerning: locations, coverages, limits, deductibles and rates?"/>
    <x v="102"/>
  </r>
  <r>
    <x v="53"/>
    <x v="3"/>
    <x v="7"/>
    <s v="Laura"/>
    <s v="Diamond Elite Orlando, LLC"/>
    <x v="2"/>
    <s v="PAV0373573"/>
    <x v="8"/>
    <x v="0"/>
    <s v="Did the specialist complete the declaration form appropriately? (policy number, named insured, mailing address, policy period, coverage type, business description, transaction type, RBE, premium, taxes, fees and TRIA)"/>
    <x v="103"/>
  </r>
  <r>
    <x v="53"/>
    <x v="3"/>
    <x v="28"/>
    <s v="Caitlin"/>
    <s v="SB Experiential LLC "/>
    <x v="6"/>
    <s v="CXS0018671"/>
    <x v="0"/>
    <x v="0"/>
    <s v="Was the necessary coverage included to match the quote/binder concerning: locations, coverages, limits, deductibles and rates?"/>
    <x v="104"/>
  </r>
  <r>
    <x v="54"/>
    <x v="3"/>
    <x v="29"/>
    <s v="Laura"/>
    <s v="Great Lakes Insurance SE"/>
    <x v="13"/>
    <s v="GL 1052978C "/>
    <x v="6"/>
    <x v="0"/>
    <s v="Are all supporting documents attached to the policy and delivered to the proper contact? Standards will vary by market. Verify using the Document Backup Information to Market KB."/>
    <x v="105"/>
  </r>
  <r>
    <x v="54"/>
    <x v="3"/>
    <x v="30"/>
    <s v="Caitlin"/>
    <s v="Merill Investments LLC"/>
    <x v="7"/>
    <s v="L264002127"/>
    <x v="6"/>
    <x v="0"/>
    <s v="Are all supporting documents attached to the policy and delivered to the proper contact? Standards will vary by market. Verify using the Document Backup Information to Market KB."/>
    <x v="106"/>
  </r>
  <r>
    <x v="54"/>
    <x v="3"/>
    <x v="1"/>
    <s v="Laura"/>
    <s v="Newport Taco, LLC"/>
    <x v="7"/>
    <s v="L262002819-0"/>
    <x v="6"/>
    <x v="0"/>
    <s v="Are all supporting documents attached to the policy and delivered to the proper contact? Standards will vary by market. Verify using the Document Backup Information to Market KB."/>
    <x v="107"/>
  </r>
  <r>
    <x v="55"/>
    <x v="3"/>
    <x v="7"/>
    <s v="Laura"/>
    <s v="Curtis Golden"/>
    <x v="18"/>
    <s v="NN1420260 "/>
    <x v="8"/>
    <x v="0"/>
    <s v="Did the specialist complete the declaration form appropriately? (policy number, named insured, mailing address, policy period, coverage type, business description, transaction type, RBE, premium, taxes, fees and TRIA)"/>
    <x v="108"/>
  </r>
  <r>
    <x v="55"/>
    <x v="3"/>
    <x v="14"/>
    <s v="Caitlin"/>
    <s v="Martane Corporation"/>
    <x v="0"/>
    <s v="IMA358393B"/>
    <x v="8"/>
    <x v="0"/>
    <s v="Did the specialist complete the declaration form appropriately? (policy number, named insured, mailing address, policy period, coverage type, business description, transaction type, RBE, premium, taxes, fees and TRIA)"/>
    <x v="109"/>
  </r>
  <r>
    <x v="55"/>
    <x v="3"/>
    <x v="9"/>
    <s v="Caitlin"/>
    <s v="Sunshine Investment Homes, LLC"/>
    <x v="6"/>
    <s v="CPS7787504"/>
    <x v="4"/>
    <x v="0"/>
    <s v="Does the specialist provide the correct information for the property location and building concerning co-insurance and valuation?"/>
    <x v="110"/>
  </r>
  <r>
    <x v="56"/>
    <x v="3"/>
    <x v="18"/>
    <s v="Caitlin"/>
    <s v=" Warehouse One"/>
    <x v="8"/>
    <s v="ROU904267"/>
    <x v="3"/>
    <x v="0"/>
    <s v="Not part of Audit Questions"/>
    <x v="111"/>
  </r>
  <r>
    <x v="56"/>
    <x v="3"/>
    <x v="31"/>
    <s v="Caitlin"/>
    <s v="Rally Bus Corp."/>
    <x v="2"/>
    <s v="PAV0415457"/>
    <x v="0"/>
    <x v="0"/>
    <s v="Was the necessary coverage included to match the quote/binder concerning: locations, coverages, limits, deductibles and rates?"/>
    <x v="112"/>
  </r>
  <r>
    <x v="56"/>
    <x v="3"/>
    <x v="31"/>
    <s v="Caitlin"/>
    <s v="Rally Bus Corp."/>
    <x v="2"/>
    <s v="PAV0415457"/>
    <x v="8"/>
    <x v="0"/>
    <s v="Did the specialist complete the declaration form appropriately? (policy number, named insured, mailing address, policy period, coverage type, business description, transaction type, RBE, premium, taxes, fees and TRIA)"/>
    <x v="113"/>
  </r>
  <r>
    <x v="56"/>
    <x v="3"/>
    <x v="32"/>
    <s v="Caitlin"/>
    <s v="SMP Hospitality LLC"/>
    <x v="22"/>
    <s v="01-C-PK-P20071965-0"/>
    <x v="5"/>
    <x v="1"/>
    <s v="Were all policy forms filled in correctly? (Reference Form Fill-In Guide by Market)"/>
    <x v="114"/>
  </r>
  <r>
    <x v="57"/>
    <x v="3"/>
    <x v="9"/>
    <s v="Caitlin"/>
    <s v="Sunshine Investment Homes, LLC "/>
    <x v="6"/>
    <s v="CPS7787504"/>
    <x v="4"/>
    <x v="0"/>
    <s v="Does the specialist provide the correct information for the property location and building concerning co-insurance and valuation?"/>
    <x v="115"/>
  </r>
  <r>
    <x v="58"/>
    <x v="3"/>
    <x v="0"/>
    <s v="Caitlin"/>
    <s v=" L-20, LLC"/>
    <x v="13"/>
    <s v="GLPK3000499"/>
    <x v="4"/>
    <x v="0"/>
    <s v="Does the specialist provide the correct information for the property location and building concerning co-insurance and valuation?"/>
    <x v="116"/>
  </r>
  <r>
    <x v="58"/>
    <x v="3"/>
    <x v="30"/>
    <s v="Caitlin"/>
    <s v=" Role Properties, LLC"/>
    <x v="7"/>
    <s v="M262002740"/>
    <x v="9"/>
    <x v="0"/>
    <s v="Not part of Audit Questions"/>
    <x v="117"/>
  </r>
  <r>
    <x v="58"/>
    <x v="3"/>
    <x v="30"/>
    <s v="Caitlin"/>
    <s v="625 Bonham LLC"/>
    <x v="7"/>
    <s v="M262002986"/>
    <x v="11"/>
    <x v="0"/>
    <s v="Was the policy stamped correctly per state guidelines?"/>
    <x v="118"/>
  </r>
  <r>
    <x v="58"/>
    <x v="3"/>
    <x v="33"/>
    <s v="Caitlin"/>
    <s v="Gautreaux Enterprises LLC"/>
    <x v="11"/>
    <s v="BDG-0188064-01"/>
    <x v="4"/>
    <x v="0"/>
    <s v="Does the specialist provide the correct information for the property location and building concerning co-insurance and valuation?"/>
    <x v="119"/>
  </r>
  <r>
    <x v="58"/>
    <x v="3"/>
    <x v="34"/>
    <s v="Laura"/>
    <s v="The 1996 Rodney R. Starkey Trust A"/>
    <x v="10"/>
    <s v="ESC113478"/>
    <x v="6"/>
    <x v="0"/>
    <s v="Are all supporting documents attached to the policy and delivered to the proper contact? Standards will vary by market. Verify using the Document Backup Information to Market KB."/>
    <x v="120"/>
  </r>
  <r>
    <x v="59"/>
    <x v="3"/>
    <x v="7"/>
    <s v="Caitlin"/>
    <s v="Arsenal Properties "/>
    <x v="18"/>
    <s v="NN1475718"/>
    <x v="0"/>
    <x v="0"/>
    <s v="Was the necessary coverage included to match the quote/binder concerning: locations, coverages, limits, deductibles and rates?"/>
    <x v="121"/>
  </r>
  <r>
    <x v="60"/>
    <x v="4"/>
    <x v="5"/>
    <s v="Laura"/>
    <s v="DIC Properties LLC"/>
    <x v="11"/>
    <s v="BDG-3053475-02 "/>
    <x v="0"/>
    <x v="0"/>
    <s v="Was the necessary coverage included to match the quote/binder concerning: locations, coverages, limits, deductibles and rates?"/>
    <x v="3"/>
  </r>
  <r>
    <x v="60"/>
    <x v="4"/>
    <x v="33"/>
    <s v="Caitlin"/>
    <s v="244 E. Evans St LLC "/>
    <x v="11"/>
    <s v="BDG-0188965-01"/>
    <x v="6"/>
    <x v="0"/>
    <s v="Are all supporting documents attached to the policy and delivered to the proper contact? Standards will vary by market. Verify using the Document Backup Information to Market KB."/>
    <x v="122"/>
  </r>
  <r>
    <x v="60"/>
    <x v="4"/>
    <x v="27"/>
    <s v="Caitlin"/>
    <s v="DIC Properties LLC"/>
    <x v="11"/>
    <s v="BDG-3053475-02 "/>
    <x v="0"/>
    <x v="0"/>
    <s v="Was the necessary coverage included to match the quote/binder concerning: locations, coverages, limits, deductibles and rates?"/>
    <x v="3"/>
  </r>
  <r>
    <x v="60"/>
    <x v="4"/>
    <x v="18"/>
    <s v="Caitlin"/>
    <s v="Kirban Customs Inc."/>
    <x v="7"/>
    <s v="2810005658-1"/>
    <x v="6"/>
    <x v="0"/>
    <s v="Are all supporting documents attached to the policy and delivered to the proper contact? Standards will vary by market. Verify using the Document Backup Information to Market KB."/>
    <x v="123"/>
  </r>
  <r>
    <x v="60"/>
    <x v="4"/>
    <x v="11"/>
    <s v="Laura"/>
    <s v="Dionicio Hernandez"/>
    <x v="12"/>
    <s v="Not Provided"/>
    <x v="5"/>
    <x v="3"/>
    <s v="Were all necessary forms added to the policy?"/>
    <x v="124"/>
  </r>
  <r>
    <x v="61"/>
    <x v="4"/>
    <x v="18"/>
    <s v="Caitlin"/>
    <s v="Waterfowl Farms, LLC "/>
    <x v="9"/>
    <s v="AMAA0013867"/>
    <x v="0"/>
    <x v="2"/>
    <s v="Did the specialist complete the coverage part of the declaration page appropriately per LOB?"/>
    <x v="125"/>
  </r>
  <r>
    <x v="61"/>
    <x v="4"/>
    <x v="14"/>
    <s v="Caitlin"/>
    <s v="Superior Finishing Systems LLC"/>
    <x v="6"/>
    <s v="CPS7778450"/>
    <x v="6"/>
    <x v="0"/>
    <s v="Are all supporting documents attached to the policy and delivered to the proper contact? Standards will vary by market. Verify using the Document Backup Information to Market KB."/>
    <x v="126"/>
  </r>
  <r>
    <x v="62"/>
    <x v="4"/>
    <x v="19"/>
    <s v="Laura"/>
    <s v="Four Freedoms Venture, Inc"/>
    <x v="10"/>
    <s v="ESC114986"/>
    <x v="4"/>
    <x v="3"/>
    <s v="Were all necessary forms added to the policy?"/>
    <x v="127"/>
  </r>
  <r>
    <x v="62"/>
    <x v="4"/>
    <x v="19"/>
    <s v="Laura"/>
    <s v="Four Freedoms Venture, Inc"/>
    <x v="10"/>
    <s v="ESC114986"/>
    <x v="0"/>
    <x v="0"/>
    <s v="Was the necessary coverage included to match the quote/binder concerning: locations, coverages, limits, deductibles and rates?"/>
    <x v="128"/>
  </r>
  <r>
    <x v="62"/>
    <x v="4"/>
    <x v="19"/>
    <s v="Laura"/>
    <s v="Four Freedoms Venture, Inc"/>
    <x v="10"/>
    <s v="ESC114986"/>
    <x v="5"/>
    <x v="1"/>
    <s v="Were all policy forms filled in correctly? (Reference Form Fill-In Guide by Market)"/>
    <x v="129"/>
  </r>
  <r>
    <x v="62"/>
    <x v="4"/>
    <x v="26"/>
    <s v="Laura"/>
    <s v="Taiter Properties LLC"/>
    <x v="11"/>
    <s v="BDG018838601"/>
    <x v="0"/>
    <x v="0"/>
    <s v="Was the necessary coverage included to match the quote/binder concerning: locations, coverages, limits, deductibles and rates?"/>
    <x v="130"/>
  </r>
  <r>
    <x v="63"/>
    <x v="4"/>
    <x v="3"/>
    <s v="Caitlin"/>
    <s v="Ormond Beach Sa Opco, LLC"/>
    <x v="2"/>
    <s v="PAV0430893"/>
    <x v="5"/>
    <x v="3"/>
    <s v="Were all necessary forms added to the policy?"/>
    <x v="131"/>
  </r>
  <r>
    <x v="63"/>
    <x v="4"/>
    <x v="29"/>
    <s v="Laura"/>
    <s v="Wilkerson Crane Rental, Inc"/>
    <x v="23"/>
    <s v="ORANXS000437-03"/>
    <x v="11"/>
    <x v="0"/>
    <s v="Was the policy stamped correctly per state guidelines?"/>
    <x v="132"/>
  </r>
  <r>
    <x v="64"/>
    <x v="4"/>
    <x v="1"/>
    <s v="Laura"/>
    <s v="Mondrian Land Company, LLC"/>
    <x v="7"/>
    <s v="L271003699-0"/>
    <x v="1"/>
    <x v="0"/>
    <s v="Not part of Audit Questions"/>
    <x v="133"/>
  </r>
  <r>
    <x v="65"/>
    <x v="4"/>
    <x v="1"/>
    <s v="Laura"/>
    <s v="TECOLAND CORPORATION"/>
    <x v="1"/>
    <s v="VBA918250 00"/>
    <x v="5"/>
    <x v="3"/>
    <s v="Were all necessary forms added to the policy?"/>
    <x v="134"/>
  </r>
  <r>
    <x v="66"/>
    <x v="4"/>
    <x v="24"/>
    <s v="Laura"/>
    <s v="Radiant Property Management"/>
    <x v="24"/>
    <s v="CF3GL00383-231"/>
    <x v="3"/>
    <x v="0"/>
    <s v="Not part of Audit Questions"/>
    <x v="135"/>
  </r>
  <r>
    <x v="66"/>
    <x v="4"/>
    <x v="32"/>
    <s v="Caitlin"/>
    <s v="Hess Orthodontics PLLC"/>
    <x v="25"/>
    <s v="EZXS3116772"/>
    <x v="4"/>
    <x v="0"/>
    <s v="Does the specialist provide the correct information for the property location and building concerning co-insurance and valuation?"/>
    <x v="136"/>
  </r>
  <r>
    <x v="67"/>
    <x v="4"/>
    <x v="9"/>
    <s v="Caitlin"/>
    <s v="JOSH &amp; MOLLY BRECKLEY"/>
    <x v="6"/>
    <s v="CPS7741850"/>
    <x v="0"/>
    <x v="0"/>
    <s v="Was the necessary coverage included to match the quote/binder concerning: locations, coverages, limits, deductibles and rates?"/>
    <x v="3"/>
  </r>
  <r>
    <x v="68"/>
    <x v="4"/>
    <x v="2"/>
    <s v="Laura"/>
    <s v="Inkline Tattoo LLC"/>
    <x v="2"/>
    <s v="PAV0448638"/>
    <x v="0"/>
    <x v="2"/>
    <s v="Did the specialist complete the coverage part of the declaration page appropriately per LOB?"/>
    <x v="137"/>
  </r>
  <r>
    <x v="68"/>
    <x v="4"/>
    <x v="1"/>
    <s v="Laura"/>
    <s v=" Railroad Square, LLC "/>
    <x v="1"/>
    <s v="VBA916141 00"/>
    <x v="0"/>
    <x v="0"/>
    <s v="Was the necessary coverage included to match the quote/binder concerning: locations, coverages, limits, deductibles and rates?"/>
    <x v="138"/>
  </r>
  <r>
    <x v="68"/>
    <x v="4"/>
    <x v="2"/>
    <s v="Laura"/>
    <s v="Inkline Tattoo LLC"/>
    <x v="2"/>
    <s v="PAV0448638"/>
    <x v="0"/>
    <x v="0"/>
    <s v="Was the necessary coverage included to match the quote/binder concerning: locations, coverages, limits, deductibles and rates?"/>
    <x v="139"/>
  </r>
  <r>
    <x v="69"/>
    <x v="4"/>
    <x v="13"/>
    <s v="Caitlin"/>
    <s v="GROVERS BUILDING SUPPLY "/>
    <x v="5"/>
    <s v="MP0004016100104"/>
    <x v="8"/>
    <x v="0"/>
    <s v="Did the specialist complete the declaration form appropriately? (policy number, named insured, mailing address, policy period, coverage type, business description, transaction type, RBE, premium, taxes, fees and TRIA)"/>
    <x v="140"/>
  </r>
  <r>
    <x v="70"/>
    <x v="4"/>
    <x v="18"/>
    <s v="Caitlin"/>
    <s v="SC FUEL STOP INC"/>
    <x v="7"/>
    <s v="M262002481"/>
    <x v="8"/>
    <x v="0"/>
    <s v="Did the specialist complete the declaration form appropriately? (policy number, named insured, mailing address, policy period, coverage type, business description, transaction type, RBE, premium, taxes, fees and TRIA)"/>
    <x v="141"/>
  </r>
  <r>
    <x v="70"/>
    <x v="4"/>
    <x v="10"/>
    <s v="Laura"/>
    <s v="Seven Gables Construction"/>
    <x v="1"/>
    <s v="VBA919957 00"/>
    <x v="6"/>
    <x v="0"/>
    <s v="Are all supporting documents attached to the policy and delivered to the proper contact? Standards will vary by market. Verify using the Document Backup Information to Market KB."/>
    <x v="142"/>
  </r>
  <r>
    <x v="70"/>
    <x v="4"/>
    <x v="14"/>
    <s v="Laura"/>
    <s v="Goodmanagement, LLC"/>
    <x v="0"/>
    <s v="IMA406649A "/>
    <x v="4"/>
    <x v="0"/>
    <s v="Does the specialist provide the correct information for the property location and building concerning co-insurance and valuation?"/>
    <x v="143"/>
  </r>
  <r>
    <x v="71"/>
    <x v="5"/>
    <x v="3"/>
    <s v="Caitlin"/>
    <s v="FAT GUY'S BURGER'S LLC"/>
    <x v="2"/>
    <s v="PAV0242981"/>
    <x v="0"/>
    <x v="0"/>
    <s v="Was the necessary coverage included to match the quote/binder concerning: locations, coverages, limits, deductibles and rates?"/>
    <x v="144"/>
  </r>
  <r>
    <x v="71"/>
    <x v="5"/>
    <x v="1"/>
    <s v="Laura"/>
    <s v="JY 14th Street LLC"/>
    <x v="1"/>
    <s v="VBA917382 00"/>
    <x v="1"/>
    <x v="0"/>
    <s v="Not part of Audit Questions"/>
    <x v="145"/>
  </r>
  <r>
    <x v="71"/>
    <x v="5"/>
    <x v="3"/>
    <s v="Caitlin"/>
    <s v="Nazario T. Dominguez"/>
    <x v="18"/>
    <s v="NN1538730 "/>
    <x v="1"/>
    <x v="0"/>
    <s v="Not part of Audit Questions"/>
    <x v="146"/>
  </r>
  <r>
    <x v="72"/>
    <x v="5"/>
    <x v="1"/>
    <s v="Laura"/>
    <s v="Palm Coast Community School"/>
    <x v="1"/>
    <s v="VBA918554 00"/>
    <x v="1"/>
    <x v="0"/>
    <s v="Not part of Audit Questions"/>
    <x v="147"/>
  </r>
  <r>
    <x v="73"/>
    <x v="5"/>
    <x v="14"/>
    <s v="Caitlin"/>
    <s v="Economical Wholesale, Inc."/>
    <x v="6"/>
    <s v="CPS7796486"/>
    <x v="5"/>
    <x v="1"/>
    <s v="Were all policy forms filled in correctly? (Reference Form Fill-In Guide by Market)"/>
    <x v="148"/>
  </r>
  <r>
    <x v="73"/>
    <x v="5"/>
    <x v="1"/>
    <s v="Laura"/>
    <s v="Palm Coast Community School"/>
    <x v="1"/>
    <s v="VBA918554 00"/>
    <x v="1"/>
    <x v="0"/>
    <s v="Not part of Audit Questions"/>
    <x v="149"/>
  </r>
  <r>
    <x v="74"/>
    <x v="5"/>
    <x v="7"/>
    <s v="Laura"/>
    <s v="Diamond Timberlands, LLC"/>
    <x v="7"/>
    <s v="M264000737-0"/>
    <x v="4"/>
    <x v="0"/>
    <s v="Does the specialist provide the correct information for the property location and building concerning co-insurance and valuation?"/>
    <x v="150"/>
  </r>
  <r>
    <x v="74"/>
    <x v="5"/>
    <x v="1"/>
    <s v="Laura"/>
    <s v="Northeast Illinois Council Boy Scouts Of America, Inc"/>
    <x v="1"/>
    <s v="VBA92043300"/>
    <x v="6"/>
    <x v="0"/>
    <s v="Are all supporting documents attached to the policy and delivered to the proper contact? Standards will vary by market. Verify using the Document Backup Information to Market KB."/>
    <x v="151"/>
  </r>
  <r>
    <x v="75"/>
    <x v="5"/>
    <x v="14"/>
    <s v="Caitlin"/>
    <s v="AMWINS ACCESS NORTHEAST"/>
    <x v="12"/>
    <s v="Not Provided"/>
    <x v="0"/>
    <x v="0"/>
    <s v="Was the necessary coverage included to match the quote/binder concerning: locations, coverages, limits, deductibles and rates?"/>
    <x v="152"/>
  </r>
  <r>
    <x v="75"/>
    <x v="5"/>
    <x v="1"/>
    <s v="Laura"/>
    <s v="Francisco Trust, LLC"/>
    <x v="1"/>
    <s v="VBA913658 00"/>
    <x v="1"/>
    <x v="0"/>
    <s v="Not part of Audit Questions"/>
    <x v="153"/>
  </r>
  <r>
    <x v="76"/>
    <x v="5"/>
    <x v="21"/>
    <s v="Laura"/>
    <s v="Westec Construction,  Inc"/>
    <x v="5"/>
    <s v="MP000401600743301"/>
    <x v="13"/>
    <x v="0"/>
    <s v="Are the policy and supporting documents filed correctly in OnBase? Placed document in wrong folder, did not upload into folder, uploaded into wrong account folder"/>
    <x v="154"/>
  </r>
  <r>
    <x v="77"/>
    <x v="5"/>
    <x v="24"/>
    <s v="Laura"/>
    <s v="Adams Condominium Association"/>
    <x v="26"/>
    <s v="10149L22-1811"/>
    <x v="0"/>
    <x v="0"/>
    <s v="Was the necessary coverage included to match the quote/binder concerning: locations, coverages, limits, deductibles and rates?"/>
    <x v="155"/>
  </r>
  <r>
    <x v="77"/>
    <x v="5"/>
    <x v="14"/>
    <s v="Laura"/>
    <s v="Azota Gas Processing, Ltd."/>
    <x v="0"/>
    <s v="IMA357824C"/>
    <x v="6"/>
    <x v="0"/>
    <s v="Are all supporting documents attached to the policy and delivered to the proper contact? Standards will vary by market. Verify using the Document Backup Information to Market KB."/>
    <x v="156"/>
  </r>
  <r>
    <x v="77"/>
    <x v="5"/>
    <x v="14"/>
    <s v="Laura"/>
    <s v="B Calm, LLC"/>
    <x v="0"/>
    <s v="IMA376329C"/>
    <x v="6"/>
    <x v="0"/>
    <s v="Are all supporting documents attached to the policy and delivered to the proper contact? Standards will vary by market. Verify using the Document Backup Information to Market KB."/>
    <x v="156"/>
  </r>
  <r>
    <x v="77"/>
    <x v="5"/>
    <x v="14"/>
    <s v="Laura"/>
    <s v="Beach Street Baptist"/>
    <x v="0"/>
    <s v="IMA409639A"/>
    <x v="6"/>
    <x v="0"/>
    <s v="Are all supporting documents attached to the policy and delivered to the proper contact? Standards will vary by market. Verify using the Document Backup Information to Market KB."/>
    <x v="156"/>
  </r>
  <r>
    <x v="77"/>
    <x v="5"/>
    <x v="14"/>
    <s v="Laura"/>
    <s v="BOE-TEL Communications Co., LLC"/>
    <x v="0"/>
    <s v="IMA408190A"/>
    <x v="6"/>
    <x v="0"/>
    <s v="Are all supporting documents attached to the policy and delivered to the proper contact? Standards will vary by market. Verify using the Document Backup Information to Market KB."/>
    <x v="156"/>
  </r>
  <r>
    <x v="77"/>
    <x v="5"/>
    <x v="14"/>
    <s v="Laura"/>
    <s v="Christian Heritage Classical School"/>
    <x v="0"/>
    <s v="IMA376343C"/>
    <x v="6"/>
    <x v="0"/>
    <s v="Are all supporting documents attached to the policy and delivered to the proper contact? Standards will vary by market. Verify using the Document Backup Information to Market KB."/>
    <x v="156"/>
  </r>
  <r>
    <x v="77"/>
    <x v="5"/>
    <x v="14"/>
    <s v="Laura"/>
    <s v="Franklin Annerino"/>
    <x v="0"/>
    <s v="IMA409689A"/>
    <x v="6"/>
    <x v="0"/>
    <s v="Are all supporting documents attached to the policy and delivered to the proper contact? Standards will vary by market. Verify using the Document Backup Information to Market KB."/>
    <x v="156"/>
  </r>
  <r>
    <x v="77"/>
    <x v="5"/>
    <x v="14"/>
    <s v="Laura"/>
    <s v="Grand Lagoon Homeowners Association, Inc."/>
    <x v="0"/>
    <s v="IMA408192A"/>
    <x v="6"/>
    <x v="0"/>
    <s v="Are all supporting documents attached to the policy and delivered to the proper contact? Standards will vary by market. Verify using the Document Backup Information to Market KB."/>
    <x v="156"/>
  </r>
  <r>
    <x v="77"/>
    <x v="5"/>
    <x v="14"/>
    <s v="Laura"/>
    <s v="Grow Trucking And Services Co LLC"/>
    <x v="0"/>
    <s v="IMA409666A"/>
    <x v="6"/>
    <x v="0"/>
    <s v="Are all supporting documents attached to the policy and delivered to the proper contact? Standards will vary by market. Verify using the Document Backup Information to Market KB."/>
    <x v="156"/>
  </r>
  <r>
    <x v="77"/>
    <x v="5"/>
    <x v="14"/>
    <s v="Laura"/>
    <s v="Hi-Crop Equipment Co., Inc"/>
    <x v="0"/>
    <s v="IMA408186A"/>
    <x v="6"/>
    <x v="0"/>
    <s v="Are all supporting documents attached to the policy and delivered to the proper contact? Standards will vary by market. Verify using the Document Backup Information to Market KB."/>
    <x v="156"/>
  </r>
  <r>
    <x v="77"/>
    <x v="5"/>
    <x v="14"/>
    <s v="Laura"/>
    <s v="Mandalay Holdings, LLC"/>
    <x v="0"/>
    <s v="IMA396997B"/>
    <x v="6"/>
    <x v="0"/>
    <s v="Are all supporting documents attached to the policy and delivered to the proper contact? Standards will vary by market. Verify using the Document Backup Information to Market KB."/>
    <x v="156"/>
  </r>
  <r>
    <x v="77"/>
    <x v="5"/>
    <x v="14"/>
    <s v="Laura"/>
    <s v="Rosa M. Wilson"/>
    <x v="0"/>
    <s v="IMA409230A"/>
    <x v="6"/>
    <x v="0"/>
    <s v="Are all supporting documents attached to the policy and delivered to the proper contact? Standards will vary by market. Verify using the Document Backup Information to Market KB."/>
    <x v="156"/>
  </r>
  <r>
    <x v="77"/>
    <x v="5"/>
    <x v="14"/>
    <s v="Caitlin"/>
    <s v="SMITHCO LLC "/>
    <x v="0"/>
    <s v="IMA420720"/>
    <x v="0"/>
    <x v="0"/>
    <s v="Was the necessary coverage included to match the quote/binder concerning: locations, coverages, limits, deductibles and rates?"/>
    <x v="157"/>
  </r>
  <r>
    <x v="77"/>
    <x v="5"/>
    <x v="14"/>
    <s v="Laura"/>
    <s v="Weinreb Holdings LP"/>
    <x v="0"/>
    <s v="IMA406582A"/>
    <x v="6"/>
    <x v="0"/>
    <s v="Are all supporting documents attached to the policy and delivered to the proper contact? Standards will vary by market. Verify using the Document Backup Information to Market KB."/>
    <x v="156"/>
  </r>
  <r>
    <x v="77"/>
    <x v="5"/>
    <x v="14"/>
    <s v="Laura"/>
    <s v="Wilson Family Trust"/>
    <x v="0"/>
    <s v="IMA396740B"/>
    <x v="6"/>
    <x v="0"/>
    <s v="Are all supporting documents attached to the policy and delivered to the proper contact? Standards will vary by market. Verify using the Document Backup Information to Market KB."/>
    <x v="156"/>
  </r>
  <r>
    <x v="77"/>
    <x v="5"/>
    <x v="9"/>
    <s v="Caitlin"/>
    <s v="Windsor Fabrication"/>
    <x v="6"/>
    <s v="CPS7774967"/>
    <x v="6"/>
    <x v="0"/>
    <s v="Are all supporting documents attached to the policy and delivered to the proper contact? Standards will vary by market. Verify using the Document Backup Information to Market KB."/>
    <x v="158"/>
  </r>
  <r>
    <x v="78"/>
    <x v="5"/>
    <x v="1"/>
    <s v="Laura"/>
    <s v="Danica B. Perez"/>
    <x v="1"/>
    <s v="VBA863496 00"/>
    <x v="6"/>
    <x v="0"/>
    <s v="Are all supporting documents attached to the policy and delivered to the proper contact? Standards will vary by market. Verify using the Document Backup Information to Market KB."/>
    <x v="159"/>
  </r>
  <r>
    <x v="78"/>
    <x v="5"/>
    <x v="3"/>
    <s v="Caitlin"/>
    <s v="Samir Enterprises of Concord Inc DBA: Kwik Stop"/>
    <x v="5"/>
    <s v="CPV0069071"/>
    <x v="0"/>
    <x v="2"/>
    <s v="Did the specialist complete the coverage part of the declaration page appropriately per LOB?"/>
    <x v="160"/>
  </r>
  <r>
    <x v="78"/>
    <x v="5"/>
    <x v="5"/>
    <s v="Laura"/>
    <s v="Sinaloa 2000 INC DBA Sinaloa 2000"/>
    <x v="5"/>
    <s v="CPV0071001"/>
    <x v="0"/>
    <x v="2"/>
    <s v="Did the specialist complete the coverage part of the declaration page appropriately per LOB?"/>
    <x v="161"/>
  </r>
  <r>
    <x v="78"/>
    <x v="5"/>
    <x v="5"/>
    <s v="Laura"/>
    <s v="Villafranco Motorsports, LLC"/>
    <x v="5"/>
    <s v="CPV0065789"/>
    <x v="8"/>
    <x v="0"/>
    <s v="Did the specialist complete the declaration form appropriately? (policy number, named insured, mailing address, policy period, coverage type, business description, transaction type, RBE, premium, taxes, fees and TRIA)"/>
    <x v="162"/>
  </r>
  <r>
    <x v="79"/>
    <x v="5"/>
    <x v="19"/>
    <s v="Laura"/>
    <s v="Logic MH  LLC 23-24"/>
    <x v="10"/>
    <s v="ESC114994"/>
    <x v="6"/>
    <x v="0"/>
    <s v="Are all supporting documents attached to the policy and delivered to the proper contact? Standards will vary by market. Verify using the Document Backup Information to Market KB."/>
    <x v="163"/>
  </r>
  <r>
    <x v="80"/>
    <x v="5"/>
    <x v="3"/>
    <s v="Caitlin"/>
    <s v="Samir Enterprises of Concord Inc DBA: Kwik Stop"/>
    <x v="5"/>
    <s v="CPV0069071"/>
    <x v="8"/>
    <x v="0"/>
    <s v="Did the specialist complete the declaration form appropriately? (policy number, named insured, mailing address, policy period, coverage type, business description, transaction type, RBE, premium, taxes, fees and TRIA)"/>
    <x v="164"/>
  </r>
  <r>
    <x v="80"/>
    <x v="5"/>
    <x v="35"/>
    <s v="Laura"/>
    <s v="VSZZ Beauty"/>
    <x v="27"/>
    <s v="2DD1575"/>
    <x v="6"/>
    <x v="0"/>
    <s v="Are all supporting documents attached to the policy and delivered to the proper contact? Standards will vary by market. Verify using the Document Backup Information to Market KB."/>
    <x v="165"/>
  </r>
  <r>
    <x v="80"/>
    <x v="5"/>
    <x v="9"/>
    <s v="Caitlin"/>
    <s v="JPB Holdings LLC "/>
    <x v="6"/>
    <s v="CXS4001110"/>
    <x v="0"/>
    <x v="2"/>
    <s v="Did the specialist complete the coverage part of the declaration page appropriately per LOB?"/>
    <x v="166"/>
  </r>
  <r>
    <x v="80"/>
    <x v="5"/>
    <x v="33"/>
    <s v="Caitlin"/>
    <s v="Five Rivers Development LLC"/>
    <x v="4"/>
    <s v="902B003070"/>
    <x v="6"/>
    <x v="0"/>
    <s v="Are all supporting documents attached to the policy and delivered to the proper contact? Standards will vary by market. Verify using the Document Backup Information to Market KB."/>
    <x v="163"/>
  </r>
  <r>
    <x v="81"/>
    <x v="5"/>
    <x v="10"/>
    <s v="Laura"/>
    <s v="Lotus Hospitality Management, LLC "/>
    <x v="1"/>
    <s v="VBA925189 "/>
    <x v="0"/>
    <x v="0"/>
    <s v="Was the necessary coverage included to match the quote/binder concerning: locations, coverages, limits, deductibles and rates?"/>
    <x v="167"/>
  </r>
  <r>
    <x v="81"/>
    <x v="5"/>
    <x v="5"/>
    <s v="Laura"/>
    <s v="Sinaloa 2000 INC DBA Sinaloa 2000"/>
    <x v="5"/>
    <s v="CPV0071001"/>
    <x v="0"/>
    <x v="2"/>
    <s v="Did the specialist complete the coverage part of the declaration page appropriately per LOB?"/>
    <x v="168"/>
  </r>
  <r>
    <x v="81"/>
    <x v="5"/>
    <x v="5"/>
    <s v="Laura"/>
    <s v="Sinaloa 2000 INC DBA Sinaloa 2000"/>
    <x v="5"/>
    <s v="CPV0071001"/>
    <x v="0"/>
    <x v="2"/>
    <s v="Did the specialist complete the coverage part of the declaration page appropriately per LOB?"/>
    <x v="169"/>
  </r>
  <r>
    <x v="82"/>
    <x v="5"/>
    <x v="5"/>
    <s v="Laura"/>
    <s v="One Love Tattoo Studio, Inc. DBA: Aloha Salt Lake Tattoos; Aloha Park City"/>
    <x v="2"/>
    <s v="PAV0165801"/>
    <x v="8"/>
    <x v="0"/>
    <s v="Did the specialist complete the declaration form appropriately? (policy number, named insured, mailing address, policy period, coverage type, business description, transaction type, RBE, premium, taxes, fees and TRIA)"/>
    <x v="170"/>
  </r>
  <r>
    <x v="83"/>
    <x v="5"/>
    <x v="11"/>
    <s v="Laura"/>
    <s v="S and S CD Enterprises, Inc. dba: Safety First"/>
    <x v="5"/>
    <s v="CPV0068110"/>
    <x v="8"/>
    <x v="0"/>
    <s v="Did the specialist complete the declaration form appropriately? (policy number, named insured, mailing address, policy period, coverage type, business description, transaction type, RBE, premium, taxes, fees and TRIA)"/>
    <x v="91"/>
  </r>
  <r>
    <x v="84"/>
    <x v="5"/>
    <x v="2"/>
    <s v="Laura"/>
    <s v="DeKalb &amp; Pitkin LLC"/>
    <x v="19"/>
    <s v="NPP8951852"/>
    <x v="1"/>
    <x v="0"/>
    <s v="Not part of Audit Questions"/>
    <x v="171"/>
  </r>
  <r>
    <x v="85"/>
    <x v="6"/>
    <x v="23"/>
    <s v="Caitlin"/>
    <s v="Mauracher Ranch Corp"/>
    <x v="4"/>
    <s v="902B003099"/>
    <x v="6"/>
    <x v="0"/>
    <s v="Are all supporting documents attached to the policy and delivered to the proper contact? Standards will vary by market. Verify using the Document Backup Information to Market KB."/>
    <x v="172"/>
  </r>
  <r>
    <x v="86"/>
    <x v="6"/>
    <x v="36"/>
    <s v="Caitlin"/>
    <s v="St. John the Baptist Clerk of Court"/>
    <x v="6"/>
    <s v="CPS7762557"/>
    <x v="5"/>
    <x v="3"/>
    <s v="Were all necessary forms added to the policy?"/>
    <x v="173"/>
  </r>
  <r>
    <x v="86"/>
    <x v="6"/>
    <x v="24"/>
    <s v="Caitlin"/>
    <s v="Scandinavian Coachcraft LLC"/>
    <x v="28"/>
    <s v="87582Q220ALI"/>
    <x v="6"/>
    <x v="0"/>
    <s v="Are all supporting documents attached to the policy and delivered to the proper contact? Standards will vary by market. Verify using the Document Backup Information to Market KB."/>
    <x v="174"/>
  </r>
  <r>
    <x v="87"/>
    <x v="6"/>
    <x v="24"/>
    <s v="Laura"/>
    <s v="Westlake Villas Apartment Homes"/>
    <x v="0"/>
    <s v="IAG970628A "/>
    <x v="1"/>
    <x v="0"/>
    <s v="Not part of Audit Questions"/>
    <x v="175"/>
  </r>
  <r>
    <x v="87"/>
    <x v="6"/>
    <x v="31"/>
    <s v="Caitlin"/>
    <s v="Worcester Door inc"/>
    <x v="2"/>
    <s v="PAV00448424"/>
    <x v="8"/>
    <x v="0"/>
    <s v="Did the specialist complete the declaration form appropriately? (policy number, named insured, mailing address, policy period, coverage type, business description, transaction type, RBE, premium, taxes, fees and TRIA)"/>
    <x v="176"/>
  </r>
  <r>
    <x v="87"/>
    <x v="6"/>
    <x v="31"/>
    <s v="Caitlin"/>
    <s v="599 Atlantic Blvd LLC"/>
    <x v="2"/>
    <s v="PAV0429540"/>
    <x v="5"/>
    <x v="3"/>
    <s v="Were all necessary forms added to the policy?"/>
    <x v="177"/>
  </r>
  <r>
    <x v="88"/>
    <x v="6"/>
    <x v="5"/>
    <s v="Caitlin"/>
    <s v="Villafranco Motorsports, LLC"/>
    <x v="5"/>
    <s v="CPV0065789"/>
    <x v="8"/>
    <x v="0"/>
    <s v="Did the specialist complete the declaration form appropriately? (policy number, named insured, mailing address, policy period, coverage type, business description, transaction type, RBE, premium, taxes, fees and TRIA)"/>
    <x v="178"/>
  </r>
  <r>
    <x v="89"/>
    <x v="6"/>
    <x v="3"/>
    <s v="Caitlin"/>
    <s v="Cosmic Edibles LLC"/>
    <x v="29"/>
    <s v="CAN0021797"/>
    <x v="1"/>
    <x v="0"/>
    <s v="Not part of Audit Questions"/>
    <x v="179"/>
  </r>
  <r>
    <x v="90"/>
    <x v="6"/>
    <x v="31"/>
    <s v="Caitlin"/>
    <s v="VPH MANAGEMENT SERVICES LLC"/>
    <x v="7"/>
    <s v="L271003501"/>
    <x v="6"/>
    <x v="0"/>
    <s v="Are all supporting documents attached to the policy and delivered to the proper contact? Standards will vary by market. Verify using the Document Backup Information to Market KB."/>
    <x v="180"/>
  </r>
  <r>
    <x v="90"/>
    <x v="6"/>
    <x v="11"/>
    <s v="Laura"/>
    <s v="EB Houses, LLC and EBH South Avenue Owner, LLC "/>
    <x v="5"/>
    <s v="CPV0070269 "/>
    <x v="4"/>
    <x v="0"/>
    <s v="Does the specialist provide the correct information for the property location and building concerning co-insurance and valuation?"/>
    <x v="181"/>
  </r>
  <r>
    <x v="90"/>
    <x v="6"/>
    <x v="7"/>
    <s v="Laura"/>
    <s v="BA Electric, Inc"/>
    <x v="18"/>
    <s v="NN1463321 "/>
    <x v="0"/>
    <x v="2"/>
    <s v="Did the specialist complete the coverage part of the declaration page appropriately per LOB?"/>
    <x v="182"/>
  </r>
  <r>
    <x v="87"/>
    <x v="6"/>
    <x v="29"/>
    <s v="Laura"/>
    <s v="United Dairymen of Arizona"/>
    <x v="30"/>
    <s v="B1230AP14219B23"/>
    <x v="6"/>
    <x v="0"/>
    <s v="Are all supporting documents attached to the policy and delivered to the proper contact? Standards will vary by market. Verify using the Document Backup Information to Market KB."/>
    <x v="183"/>
  </r>
  <r>
    <x v="91"/>
    <x v="6"/>
    <x v="7"/>
    <s v="Laura"/>
    <s v="Square One "/>
    <x v="7"/>
    <s v="L264002439 "/>
    <x v="0"/>
    <x v="0"/>
    <s v="Was the necessary coverage included to match the quote/binder concerning: locations, coverages, limits, deductibles and rates?"/>
    <x v="184"/>
  </r>
  <r>
    <x v="92"/>
    <x v="6"/>
    <x v="1"/>
    <s v="Laura"/>
    <s v="Longhorn Bingo "/>
    <x v="7"/>
    <s v="M26200225 "/>
    <x v="8"/>
    <x v="0"/>
    <s v="Did the specialist complete the declaration form appropriately? (policy number, named insured, mailing address, policy period, coverage type, business description, transaction type, RBE, premium, taxes, fees and TRIA)"/>
    <x v="185"/>
  </r>
  <r>
    <x v="93"/>
    <x v="7"/>
    <x v="37"/>
    <m/>
    <m/>
    <x v="31"/>
    <m/>
    <x v="14"/>
    <x v="0"/>
    <e v="#N/A"/>
    <x v="1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14F374-64A8-4E77-AE6A-5BB327A9B848}" name="PivotTable1" cacheId="28"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5:B44" firstHeaderRow="1" firstDataRow="1" firstDataCol="1"/>
  <pivotFields count="11">
    <pivotField compact="0" numFmtId="14" outline="0" showAll="0"/>
    <pivotField compact="0" outline="0" multipleItemSelectionAllowed="1" showAll="0">
      <items count="9">
        <item x="7"/>
        <item x="0"/>
        <item x="1"/>
        <item x="2"/>
        <item x="3"/>
        <item x="4"/>
        <item x="5"/>
        <item x="6"/>
        <item t="default"/>
      </items>
    </pivotField>
    <pivotField axis="axisRow" compact="0" outline="0" showAll="0" sortType="descending">
      <items count="91">
        <item m="1" x="73"/>
        <item m="1" x="58"/>
        <item m="1" x="67"/>
        <item m="1" x="70"/>
        <item m="1" x="68"/>
        <item m="1" x="62"/>
        <item m="1" x="49"/>
        <item m="1" x="84"/>
        <item m="1" x="75"/>
        <item m="1" x="63"/>
        <item m="1" x="54"/>
        <item m="1" x="85"/>
        <item m="1" x="38"/>
        <item m="1" x="41"/>
        <item m="1" x="55"/>
        <item m="1" x="43"/>
        <item m="1" x="80"/>
        <item m="1" x="59"/>
        <item m="1" x="89"/>
        <item m="1" x="88"/>
        <item m="1" x="50"/>
        <item m="1" x="71"/>
        <item m="1" x="51"/>
        <item m="1" x="82"/>
        <item m="1" x="66"/>
        <item m="1" x="61"/>
        <item m="1" x="39"/>
        <item m="1" x="60"/>
        <item m="1" x="65"/>
        <item m="1" x="72"/>
        <item m="1" x="86"/>
        <item m="1" x="64"/>
        <item m="1" x="40"/>
        <item m="1" x="56"/>
        <item x="35"/>
        <item m="1" x="44"/>
        <item m="1" x="74"/>
        <item m="1" x="46"/>
        <item m="1" x="81"/>
        <item m="1" x="57"/>
        <item m="1" x="52"/>
        <item m="1" x="78"/>
        <item m="1" x="69"/>
        <item m="1" x="42"/>
        <item m="1" x="79"/>
        <item m="1" x="76"/>
        <item x="37"/>
        <item m="1" x="53"/>
        <item m="1" x="77"/>
        <item m="1" x="87"/>
        <item m="1" x="83"/>
        <item m="1" x="45"/>
        <item m="1" x="47"/>
        <item m="1" x="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2"/>
  </rowFields>
  <rowItems count="39">
    <i>
      <x v="55"/>
    </i>
    <i>
      <x v="68"/>
    </i>
    <i>
      <x v="56"/>
    </i>
    <i>
      <x v="61"/>
    </i>
    <i>
      <x v="57"/>
    </i>
    <i>
      <x v="63"/>
    </i>
    <i>
      <x v="59"/>
    </i>
    <i>
      <x v="72"/>
    </i>
    <i>
      <x v="73"/>
    </i>
    <i>
      <x v="65"/>
    </i>
    <i>
      <x v="71"/>
    </i>
    <i>
      <x v="78"/>
    </i>
    <i>
      <x v="77"/>
    </i>
    <i>
      <x v="85"/>
    </i>
    <i>
      <x v="66"/>
    </i>
    <i>
      <x v="60"/>
    </i>
    <i>
      <x v="58"/>
    </i>
    <i>
      <x v="83"/>
    </i>
    <i>
      <x v="82"/>
    </i>
    <i>
      <x v="64"/>
    </i>
    <i>
      <x v="54"/>
    </i>
    <i>
      <x v="62"/>
    </i>
    <i>
      <x v="81"/>
    </i>
    <i>
      <x v="84"/>
    </i>
    <i>
      <x v="87"/>
    </i>
    <i>
      <x v="75"/>
    </i>
    <i>
      <x v="70"/>
    </i>
    <i>
      <x v="67"/>
    </i>
    <i>
      <x v="79"/>
    </i>
    <i>
      <x v="86"/>
    </i>
    <i>
      <x v="80"/>
    </i>
    <i>
      <x v="74"/>
    </i>
    <i>
      <x v="69"/>
    </i>
    <i>
      <x v="89"/>
    </i>
    <i>
      <x v="88"/>
    </i>
    <i>
      <x v="34"/>
    </i>
    <i>
      <x v="76"/>
    </i>
    <i>
      <x v="46"/>
    </i>
    <i t="grand">
      <x/>
    </i>
  </rowItems>
  <colItems count="1">
    <i/>
  </colItems>
  <dataFields count="1">
    <dataField name="Escalations" fld="7" subtotal="count" baseField="0" baseItem="0"/>
  </dataFields>
  <formats count="6">
    <format dxfId="128">
      <pivotArea type="all" dataOnly="0" outline="0" fieldPosition="0"/>
    </format>
    <format dxfId="127">
      <pivotArea outline="0" collapsedLevelsAreSubtotals="1" fieldPosition="0"/>
    </format>
    <format dxfId="126">
      <pivotArea field="2" type="button" dataOnly="0" labelOnly="1" outline="0" axis="axisRow" fieldPosition="0"/>
    </format>
    <format dxfId="125">
      <pivotArea dataOnly="0" labelOnly="1" outline="0" fieldPosition="0">
        <references count="1">
          <reference field="2" count="0"/>
        </references>
      </pivotArea>
    </format>
    <format dxfId="124">
      <pivotArea dataOnly="0" labelOnly="1" grandRow="1" outline="0" fieldPosition="0"/>
    </format>
    <format dxfId="12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F4376F-99FE-4AE5-92AB-FD6BEB5444D6}" name="PivotTable3" cacheId="2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H5:I13" firstHeaderRow="1" firstDataRow="1" firstDataCol="1"/>
  <pivotFields count="11">
    <pivotField compact="0" outline="0" showAll="0"/>
    <pivotField axis="axisRow" compact="0" outline="0" showAll="0">
      <items count="9">
        <item x="7"/>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8">
    <i>
      <x v="1"/>
    </i>
    <i>
      <x v="2"/>
    </i>
    <i>
      <x v="3"/>
    </i>
    <i>
      <x v="4"/>
    </i>
    <i>
      <x v="5"/>
    </i>
    <i>
      <x v="6"/>
    </i>
    <i>
      <x v="7"/>
    </i>
    <i t="grand">
      <x/>
    </i>
  </rowItems>
  <colItems count="1">
    <i/>
  </colItems>
  <dataFields count="1">
    <dataField name="Escalations Per Month" fld="7" subtotal="count" baseField="0" baseItem="0"/>
  </dataFields>
  <formats count="14">
    <format dxfId="142">
      <pivotArea type="all" dataOnly="0" outline="0" fieldPosition="0"/>
    </format>
    <format dxfId="141">
      <pivotArea outline="0" collapsedLevelsAreSubtotals="1" fieldPosition="0"/>
    </format>
    <format dxfId="140">
      <pivotArea field="1" type="button" dataOnly="0" labelOnly="1" outline="0" axis="axisRow" fieldPosition="0"/>
    </format>
    <format dxfId="139">
      <pivotArea dataOnly="0" labelOnly="1" outline="0" fieldPosition="0">
        <references count="1">
          <reference field="1" count="0"/>
        </references>
      </pivotArea>
    </format>
    <format dxfId="138">
      <pivotArea dataOnly="0" labelOnly="1" grandRow="1" outline="0" fieldPosition="0"/>
    </format>
    <format dxfId="137">
      <pivotArea dataOnly="0" labelOnly="1" outline="0" axis="axisValues" fieldPosition="0"/>
    </format>
    <format dxfId="136">
      <pivotArea type="all" dataOnly="0" outline="0" fieldPosition="0"/>
    </format>
    <format dxfId="135">
      <pivotArea outline="0" collapsedLevelsAreSubtotals="1" fieldPosition="0"/>
    </format>
    <format dxfId="134">
      <pivotArea field="1" type="button" dataOnly="0" labelOnly="1" outline="0" axis="axisRow" fieldPosition="0"/>
    </format>
    <format dxfId="133">
      <pivotArea dataOnly="0" labelOnly="1" outline="0" fieldPosition="0">
        <references count="1">
          <reference field="1" count="0"/>
        </references>
      </pivotArea>
    </format>
    <format dxfId="132">
      <pivotArea dataOnly="0" labelOnly="1" grandRow="1" outline="0" fieldPosition="0"/>
    </format>
    <format dxfId="131">
      <pivotArea dataOnly="0" labelOnly="1" outline="0" axis="axisValues" fieldPosition="0"/>
    </format>
    <format dxfId="130">
      <pivotArea field="1" type="button" dataOnly="0" labelOnly="1" outline="0" axis="axisRow" fieldPosition="0"/>
    </format>
    <format dxfId="12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aptionNotEqual" evalOrder="-1" id="1" stringValue1="Jan">
      <autoFilter ref="A1">
        <filterColumn colId="0">
          <customFilters>
            <customFilter operator="notEqual" val="Jan"/>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81407B-630E-484F-9586-3B694AFC32EA}" name="PivotTable4" cacheId="2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K5:O10" firstHeaderRow="1" firstDataRow="1" firstDataCol="4"/>
  <pivotFields count="11">
    <pivotField axis="axisRow" dataField="1" compact="0" outline="0" subtotalTop="0" showAll="0" defaultSubtotal="0">
      <items count="99">
        <item x="0"/>
        <item x="1"/>
        <item x="2"/>
        <item x="3"/>
        <item x="4"/>
        <item x="5"/>
        <item x="6"/>
        <item x="7"/>
        <item x="8"/>
        <item x="9"/>
        <item x="11"/>
        <item x="12"/>
        <item x="13"/>
        <item x="14"/>
        <item x="15"/>
        <item x="16"/>
        <item x="17"/>
        <item x="18"/>
        <item x="19"/>
        <item x="20"/>
        <item x="21"/>
        <item x="22"/>
        <item x="23"/>
        <item x="24"/>
        <item x="25"/>
        <item x="26"/>
        <item x="27"/>
        <item x="28"/>
        <item x="29"/>
        <item x="30"/>
        <item x="31"/>
        <item x="32"/>
        <item x="33"/>
        <item x="34"/>
        <item x="35"/>
        <item x="36"/>
        <item x="37"/>
        <item m="1" x="97"/>
        <item x="38"/>
        <item x="39"/>
        <item x="40"/>
        <item x="41"/>
        <item x="42"/>
        <item x="43"/>
        <item x="44"/>
        <item x="45"/>
        <item x="46"/>
        <item x="47"/>
        <item x="48"/>
        <item x="49"/>
        <item x="50"/>
        <item x="51"/>
        <item x="52"/>
        <item x="53"/>
        <item x="54"/>
        <item x="55"/>
        <item x="56"/>
        <item x="57"/>
        <item x="58"/>
        <item x="59"/>
        <item x="60"/>
        <item m="1" x="94"/>
        <item x="61"/>
        <item x="62"/>
        <item x="63"/>
        <item x="64"/>
        <item x="65"/>
        <item x="66"/>
        <item x="67"/>
        <item m="1" x="98"/>
        <item m="1" x="96"/>
        <item x="68"/>
        <item x="69"/>
        <item x="70"/>
        <item m="1" x="95"/>
        <item x="71"/>
        <item x="72"/>
        <item x="73"/>
        <item x="74"/>
        <item x="75"/>
        <item x="76"/>
        <item x="77"/>
        <item x="78"/>
        <item x="10"/>
        <item x="81"/>
        <item x="82"/>
        <item x="80"/>
        <item x="79"/>
        <item x="83"/>
        <item x="84"/>
        <item x="85"/>
        <item x="86"/>
        <item x="87"/>
        <item x="88"/>
        <item x="89"/>
        <item x="90"/>
        <item x="91"/>
        <item x="92"/>
        <item x="93"/>
      </items>
    </pivotField>
    <pivotField compact="0" outline="0" subtotalTop="0" showAll="0" defaultSubtotal="0">
      <items count="8">
        <item x="7"/>
        <item x="0"/>
        <item x="1"/>
        <item x="2"/>
        <item x="3"/>
        <item x="4"/>
        <item x="5"/>
        <item x="6"/>
      </items>
    </pivotField>
    <pivotField axis="axisRow" compact="0" outline="0" subtotalTop="0" showAll="0" defaultSubtotal="0">
      <items count="90">
        <item h="1" m="1" x="73"/>
        <item h="1" m="1" x="58"/>
        <item h="1" m="1" x="67"/>
        <item h="1" m="1" x="70"/>
        <item h="1" m="1" x="68"/>
        <item h="1" m="1" x="62"/>
        <item h="1" m="1" x="49"/>
        <item h="1" m="1" x="77"/>
        <item h="1" m="1" x="84"/>
        <item h="1" m="1" x="75"/>
        <item h="1" m="1" x="63"/>
        <item h="1" m="1" x="54"/>
        <item h="1" m="1" x="85"/>
        <item h="1" m="1" x="38"/>
        <item h="1" m="1" x="41"/>
        <item h="1" m="1" x="55"/>
        <item h="1" m="1" x="43"/>
        <item h="1" m="1" x="80"/>
        <item h="1" m="1" x="59"/>
        <item h="1" m="1" x="89"/>
        <item h="1" m="1" x="88"/>
        <item h="1" m="1" x="50"/>
        <item h="1" m="1" x="71"/>
        <item h="1" m="1" x="51"/>
        <item h="1" m="1" x="82"/>
        <item h="1" m="1" x="66"/>
        <item h="1" m="1" x="61"/>
        <item h="1" m="1" x="39"/>
        <item h="1" m="1" x="60"/>
        <item h="1" m="1" x="65"/>
        <item h="1" m="1" x="72"/>
        <item h="1" m="1" x="53"/>
        <item h="1" m="1" x="86"/>
        <item h="1" m="1" x="64"/>
        <item h="1" m="1" x="40"/>
        <item h="1" m="1" x="56"/>
        <item h="1" m="1" x="87"/>
        <item h="1" x="35"/>
        <item h="1" m="1" x="44"/>
        <item h="1" m="1" x="74"/>
        <item h="1" m="1" x="46"/>
        <item h="1" m="1" x="81"/>
        <item h="1" m="1" x="57"/>
        <item h="1" m="1" x="52"/>
        <item h="1" m="1" x="78"/>
        <item h="1" m="1" x="69"/>
        <item h="1" m="1" x="42"/>
        <item h="1" m="1" x="79"/>
        <item h="1" m="1" x="76"/>
        <item h="1" x="37"/>
        <item h="1" m="1" x="83"/>
        <item h="1" m="1" x="45"/>
        <item h="1" m="1" x="47"/>
        <item h="1" m="1" x="48"/>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6"/>
      </items>
    </pivotField>
    <pivotField compact="0" outline="0" subtotalTop="0" showAll="0" defaultSubtotal="0"/>
    <pivotField compact="0" outline="0" subtotalTop="0" showAll="0" defaultSubtotal="0"/>
    <pivotField axis="axisRow" compact="0" outline="0" showAll="0">
      <items count="33">
        <item x="14"/>
        <item x="9"/>
        <item x="16"/>
        <item x="22"/>
        <item x="7"/>
        <item x="10"/>
        <item x="13"/>
        <item x="28"/>
        <item x="1"/>
        <item x="17"/>
        <item x="21"/>
        <item x="27"/>
        <item x="24"/>
        <item x="0"/>
        <item x="8"/>
        <item x="4"/>
        <item x="25"/>
        <item x="11"/>
        <item x="5"/>
        <item x="23"/>
        <item x="6"/>
        <item x="18"/>
        <item x="3"/>
        <item x="12"/>
        <item x="2"/>
        <item x="29"/>
        <item x="15"/>
        <item x="20"/>
        <item x="19"/>
        <item x="26"/>
        <item x="30"/>
        <item x="31"/>
        <item t="default"/>
      </items>
    </pivotField>
    <pivotField compact="0" outline="0" subtotalTop="0" showAll="0" defaultSubtotal="0"/>
    <pivotField compact="0" outline="0" subtotalTop="0" showAll="0" defaultSubtotal="0">
      <items count="23">
        <item x="3"/>
        <item x="10"/>
        <item x="2"/>
        <item x="0"/>
        <item x="8"/>
        <item m="1" x="17"/>
        <item x="6"/>
        <item m="1" x="16"/>
        <item x="1"/>
        <item x="13"/>
        <item m="1" x="19"/>
        <item x="5"/>
        <item m="1" x="21"/>
        <item x="4"/>
        <item m="1" x="20"/>
        <item x="7"/>
        <item x="12"/>
        <item m="1" x="22"/>
        <item m="1" x="15"/>
        <item x="9"/>
        <item m="1" x="18"/>
        <item x="11"/>
        <item x="14"/>
      </items>
    </pivotField>
    <pivotField compact="0" outline="0" showAll="0">
      <items count="5">
        <item x="2"/>
        <item x="3"/>
        <item x="1"/>
        <item x="0"/>
        <item t="default"/>
      </items>
    </pivotField>
    <pivotField compact="0" outline="0" subtotalTop="0" showAll="0" defaultSubtotal="0"/>
    <pivotField axis="axisRow" compact="0" outline="0" subtotalTop="0" showAll="0" defaultSubtotal="0">
      <items count="238">
        <item x="136"/>
        <item m="1" x="194"/>
        <item x="100"/>
        <item x="127"/>
        <item x="8"/>
        <item x="71"/>
        <item m="1" x="190"/>
        <item x="155"/>
        <item x="23"/>
        <item x="115"/>
        <item m="1" x="230"/>
        <item x="7"/>
        <item m="1" x="197"/>
        <item m="1" x="211"/>
        <item m="1" x="216"/>
        <item m="1" x="209"/>
        <item x="48"/>
        <item x="105"/>
        <item m="1" x="210"/>
        <item n="Did not complete CG 2453" x="17"/>
        <item n="Did not complete form CG 2264" x="20"/>
        <item x="19"/>
        <item x="107"/>
        <item m="1" x="223"/>
        <item x="142"/>
        <item m="1" x="188"/>
        <item x="76"/>
        <item x="12"/>
        <item x="75"/>
        <item x="18"/>
        <item x="83"/>
        <item x="80"/>
        <item x="158"/>
        <item x="123"/>
        <item x="36"/>
        <item x="63"/>
        <item x="70"/>
        <item m="1" x="196"/>
        <item m="1" x="234"/>
        <item x="79"/>
        <item x="74"/>
        <item x="145"/>
        <item x="28"/>
        <item x="51"/>
        <item x="1"/>
        <item x="49"/>
        <item m="1" x="213"/>
        <item x="124"/>
        <item m="1" x="237"/>
        <item x="13"/>
        <item m="1" x="203"/>
        <item x="27"/>
        <item x="101"/>
        <item m="1" x="201"/>
        <item x="130"/>
        <item x="91"/>
        <item x="3"/>
        <item x="78"/>
        <item x="150"/>
        <item x="102"/>
        <item x="85"/>
        <item m="1" x="204"/>
        <item m="1" x="229"/>
        <item m="1" x="224"/>
        <item x="126"/>
        <item x="140"/>
        <item x="4"/>
        <item x="162"/>
        <item x="125"/>
        <item x="104"/>
        <item x="152"/>
        <item m="1" x="221"/>
        <item x="110"/>
        <item x="148"/>
        <item x="131"/>
        <item x="151"/>
        <item x="106"/>
        <item x="137"/>
        <item x="134"/>
        <item x="98"/>
        <item x="11"/>
        <item x="144"/>
        <item x="26"/>
        <item x="103"/>
        <item x="108"/>
        <item x="99"/>
        <item m="1" x="199"/>
        <item m="1" x="189"/>
        <item x="65"/>
        <item m="1" x="193"/>
        <item m="1" x="198"/>
        <item x="52"/>
        <item m="1" x="236"/>
        <item x="2"/>
        <item x="0"/>
        <item m="1" x="232"/>
        <item m="1" x="226"/>
        <item x="160"/>
        <item x="69"/>
        <item m="1" x="227"/>
        <item m="1" x="228"/>
        <item x="6"/>
        <item x="89"/>
        <item m="1" x="231"/>
        <item m="1" x="215"/>
        <item m="1" x="217"/>
        <item x="132"/>
        <item x="9"/>
        <item x="41"/>
        <item x="153"/>
        <item x="35"/>
        <item x="29"/>
        <item m="1" x="235"/>
        <item x="133"/>
        <item x="141"/>
        <item x="138"/>
        <item x="113"/>
        <item m="1" x="220"/>
        <item x="5"/>
        <item x="84"/>
        <item x="94"/>
        <item x="30"/>
        <item x="67"/>
        <item m="1" x="219"/>
        <item x="34"/>
        <item x="149"/>
        <item x="120"/>
        <item m="1" x="222"/>
        <item x="16"/>
        <item m="1" x="218"/>
        <item m="1" x="200"/>
        <item x="122"/>
        <item m="1" x="205"/>
        <item x="81"/>
        <item x="68"/>
        <item x="139"/>
        <item x="143"/>
        <item x="42"/>
        <item x="147"/>
        <item x="159"/>
        <item m="1" x="192"/>
        <item m="1" x="212"/>
        <item x="128"/>
        <item x="129"/>
        <item x="57"/>
        <item x="112"/>
        <item x="157"/>
        <item x="111"/>
        <item x="37"/>
        <item x="154"/>
        <item x="118"/>
        <item x="73"/>
        <item x="64"/>
        <item x="10"/>
        <item m="1" x="187"/>
        <item x="55"/>
        <item m="1" x="233"/>
        <item m="1" x="225"/>
        <item x="93"/>
        <item sd="0" x="156"/>
        <item x="116"/>
        <item m="1" x="208"/>
        <item m="1" x="195"/>
        <item m="1" x="191"/>
        <item x="92"/>
        <item x="114"/>
        <item x="117"/>
        <item x="119"/>
        <item x="135"/>
        <item x="146"/>
        <item sd="0" m="1" x="206"/>
        <item x="161"/>
        <item x="96"/>
        <item x="97"/>
        <item x="121"/>
        <item x="14"/>
        <item x="15"/>
        <item x="21"/>
        <item x="22"/>
        <item x="24"/>
        <item x="25"/>
        <item x="31"/>
        <item x="32"/>
        <item x="33"/>
        <item m="1" x="202"/>
        <item x="38"/>
        <item x="39"/>
        <item x="40"/>
        <item x="43"/>
        <item x="44"/>
        <item x="45"/>
        <item x="46"/>
        <item x="50"/>
        <item x="53"/>
        <item x="54"/>
        <item x="56"/>
        <item x="58"/>
        <item x="59"/>
        <item x="60"/>
        <item x="61"/>
        <item x="62"/>
        <item x="66"/>
        <item x="86"/>
        <item m="1" x="214"/>
        <item x="88"/>
        <item x="167"/>
        <item x="170"/>
        <item x="164"/>
        <item x="168"/>
        <item x="169"/>
        <item x="165"/>
        <item m="1" x="207"/>
        <item x="166"/>
        <item x="163"/>
        <item x="72"/>
        <item x="77"/>
        <item x="95"/>
        <item x="82"/>
        <item x="87"/>
        <item x="90"/>
        <item x="171"/>
        <item x="172"/>
        <item x="47"/>
        <item x="109"/>
        <item x="186"/>
        <item x="173"/>
        <item x="174"/>
        <item x="175"/>
        <item x="176"/>
        <item x="177"/>
        <item x="178"/>
        <item x="179"/>
        <item x="180"/>
        <item x="181"/>
        <item x="182"/>
        <item x="183"/>
        <item x="184"/>
        <item x="185"/>
      </items>
    </pivotField>
  </pivotFields>
  <rowFields count="4">
    <field x="0"/>
    <field x="2"/>
    <field x="10"/>
    <field x="5"/>
  </rowFields>
  <rowItems count="5">
    <i>
      <x/>
      <x v="54"/>
      <x v="94"/>
      <x v="13"/>
    </i>
    <i>
      <x v="24"/>
      <x v="54"/>
      <x v="187"/>
      <x v="13"/>
    </i>
    <i>
      <x v="42"/>
      <x v="54"/>
      <x v="26"/>
      <x v="13"/>
    </i>
    <i>
      <x v="58"/>
      <x v="54"/>
      <x v="160"/>
      <x v="6"/>
    </i>
    <i t="grand">
      <x/>
    </i>
  </rowItems>
  <colItems count="1">
    <i/>
  </colItems>
  <dataFields count="1">
    <dataField name="Count of Escalation Date" fld="0" subtotal="count" baseField="0" baseItem="0"/>
  </dataFields>
  <formats count="17">
    <format dxfId="159">
      <pivotArea type="all" dataOnly="0" outline="0" fieldPosition="0"/>
    </format>
    <format dxfId="158">
      <pivotArea outline="0" collapsedLevelsAreSubtotals="1" fieldPosition="0"/>
    </format>
    <format dxfId="157">
      <pivotArea field="0" type="button" dataOnly="0" labelOnly="1" outline="0" axis="axisRow" fieldPosition="0"/>
    </format>
    <format dxfId="156">
      <pivotArea field="10" type="button" dataOnly="0" labelOnly="1" outline="0" axis="axisRow" fieldPosition="2"/>
    </format>
    <format dxfId="155">
      <pivotArea dataOnly="0" labelOnly="1" outline="0" fieldPosition="0">
        <references count="1">
          <reference field="0" count="8">
            <x v="75"/>
            <x v="76"/>
            <x v="77"/>
            <x v="78"/>
            <x v="79"/>
            <x v="80"/>
            <x v="81"/>
            <x v="82"/>
          </reference>
        </references>
      </pivotArea>
    </format>
    <format dxfId="154">
      <pivotArea dataOnly="0" labelOnly="1" outline="0" fieldPosition="0">
        <references count="1">
          <reference field="0" count="8" defaultSubtotal="1">
            <x v="75"/>
            <x v="76"/>
            <x v="77"/>
            <x v="78"/>
            <x v="79"/>
            <x v="80"/>
            <x v="81"/>
            <x v="82"/>
          </reference>
        </references>
      </pivotArea>
    </format>
    <format dxfId="153">
      <pivotArea dataOnly="0" labelOnly="1" grandRow="1" outline="0" fieldPosition="0"/>
    </format>
    <format dxfId="152">
      <pivotArea dataOnly="0" labelOnly="1" outline="0" fieldPosition="0">
        <references count="2">
          <reference field="0" count="1" selected="0">
            <x v="75"/>
          </reference>
          <reference field="10" count="3">
            <x v="41"/>
            <x v="81"/>
            <x v="169"/>
          </reference>
        </references>
      </pivotArea>
    </format>
    <format dxfId="151">
      <pivotArea dataOnly="0" labelOnly="1" outline="0" fieldPosition="0">
        <references count="2">
          <reference field="0" count="1" selected="0">
            <x v="76"/>
          </reference>
          <reference field="10" count="1">
            <x v="138"/>
          </reference>
        </references>
      </pivotArea>
    </format>
    <format dxfId="150">
      <pivotArea dataOnly="0" labelOnly="1" outline="0" fieldPosition="0">
        <references count="2">
          <reference field="0" count="1" selected="0">
            <x v="77"/>
          </reference>
          <reference field="10" count="2">
            <x v="73"/>
            <x v="125"/>
          </reference>
        </references>
      </pivotArea>
    </format>
    <format dxfId="149">
      <pivotArea dataOnly="0" labelOnly="1" outline="0" fieldPosition="0">
        <references count="2">
          <reference field="0" count="1" selected="0">
            <x v="78"/>
          </reference>
          <reference field="10" count="2">
            <x v="58"/>
            <x v="75"/>
          </reference>
        </references>
      </pivotArea>
    </format>
    <format dxfId="148">
      <pivotArea dataOnly="0" labelOnly="1" outline="0" fieldPosition="0">
        <references count="2">
          <reference field="0" count="1" selected="0">
            <x v="79"/>
          </reference>
          <reference field="10" count="2">
            <x v="70"/>
            <x v="109"/>
          </reference>
        </references>
      </pivotArea>
    </format>
    <format dxfId="147">
      <pivotArea dataOnly="0" labelOnly="1" outline="0" fieldPosition="0">
        <references count="2">
          <reference field="0" count="1" selected="0">
            <x v="80"/>
          </reference>
          <reference field="10" count="1">
            <x v="149"/>
          </reference>
        </references>
      </pivotArea>
    </format>
    <format dxfId="146">
      <pivotArea dataOnly="0" labelOnly="1" outline="0" fieldPosition="0">
        <references count="2">
          <reference field="0" count="1" selected="0">
            <x v="81"/>
          </reference>
          <reference field="10" count="5">
            <x v="7"/>
            <x v="32"/>
            <x v="146"/>
            <x v="159"/>
            <x v="170"/>
          </reference>
        </references>
      </pivotArea>
    </format>
    <format dxfId="145">
      <pivotArea dataOnly="0" labelOnly="1" outline="0" fieldPosition="0">
        <references count="2">
          <reference field="0" count="1" selected="0">
            <x v="82"/>
          </reference>
          <reference field="10" count="4">
            <x v="67"/>
            <x v="97"/>
            <x v="139"/>
            <x v="171"/>
          </reference>
        </references>
      </pivotArea>
    </format>
    <format dxfId="144">
      <pivotArea dataOnly="0" labelOnly="1" outline="0" axis="axisValues" fieldPosition="0"/>
    </format>
    <format dxfId="143">
      <pivotArea dataOnly="0" labelOnly="1" outline="0" offset="IV2:IV3" fieldPosition="0">
        <references count="1">
          <reference field="0" count="1">
            <x v="8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5737B9-1A52-435C-AA31-97F8AB828221}" name="PivotTable2" cacheId="2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5:E21" firstHeaderRow="1" firstDataRow="1" firstDataCol="1"/>
  <pivotFields count="11">
    <pivotField compact="0" numFmtId="14" outline="0" showAll="0"/>
    <pivotField compact="0" outline="0" multipleItemSelectionAllowed="1" showAll="0">
      <items count="9">
        <item x="7"/>
        <item x="0"/>
        <item x="1"/>
        <item x="2"/>
        <item x="3"/>
        <item x="4"/>
        <item x="5"/>
        <item x="6"/>
        <item t="default"/>
      </items>
    </pivotField>
    <pivotField compact="0" outline="0" showAll="0"/>
    <pivotField compact="0" outline="0" showAll="0"/>
    <pivotField compact="0" outline="0" showAll="0"/>
    <pivotField compact="0" outline="0" showAll="0"/>
    <pivotField dataField="1" compact="0" outline="0" showAll="0"/>
    <pivotField name="Escalation Type" axis="axisRow" compact="0" outline="0" showAll="0" sortType="descending">
      <items count="24">
        <item x="3"/>
        <item x="2"/>
        <item x="0"/>
        <item x="6"/>
        <item m="1" x="16"/>
        <item x="1"/>
        <item m="1" x="19"/>
        <item x="5"/>
        <item m="1" x="21"/>
        <item x="4"/>
        <item m="1" x="20"/>
        <item x="7"/>
        <item x="12"/>
        <item m="1" x="22"/>
        <item m="1" x="15"/>
        <item x="9"/>
        <item m="1" x="18"/>
        <item x="11"/>
        <item x="14"/>
        <item x="13"/>
        <item m="1" x="17"/>
        <item x="10"/>
        <item x="8"/>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7"/>
  </rowFields>
  <rowItems count="16">
    <i>
      <x v="2"/>
    </i>
    <i>
      <x v="3"/>
    </i>
    <i>
      <x v="22"/>
    </i>
    <i>
      <x v="5"/>
    </i>
    <i>
      <x v="7"/>
    </i>
    <i>
      <x v="9"/>
    </i>
    <i>
      <x/>
    </i>
    <i>
      <x v="15"/>
    </i>
    <i>
      <x v="17"/>
    </i>
    <i>
      <x v="21"/>
    </i>
    <i>
      <x v="19"/>
    </i>
    <i>
      <x v="1"/>
    </i>
    <i>
      <x v="12"/>
    </i>
    <i>
      <x v="11"/>
    </i>
    <i>
      <x v="18"/>
    </i>
    <i t="grand">
      <x/>
    </i>
  </rowItems>
  <colItems count="1">
    <i/>
  </colItems>
  <dataFields count="1">
    <dataField name="Escalations" fld="6" subtotal="count" baseField="0" baseItem="0"/>
  </dataFields>
  <formats count="6">
    <format dxfId="165">
      <pivotArea type="all" dataOnly="0" outline="0" fieldPosition="0"/>
    </format>
    <format dxfId="164">
      <pivotArea outline="0" collapsedLevelsAreSubtotals="1" fieldPosition="0"/>
    </format>
    <format dxfId="163">
      <pivotArea field="7" type="button" dataOnly="0" labelOnly="1" outline="0" axis="axisRow" fieldPosition="0"/>
    </format>
    <format dxfId="162">
      <pivotArea dataOnly="0" labelOnly="1" outline="0" fieldPosition="0">
        <references count="1">
          <reference field="7" count="14">
            <x v="0"/>
            <x v="2"/>
            <x v="3"/>
            <x v="4"/>
            <x v="5"/>
            <x v="7"/>
            <x v="9"/>
            <x v="11"/>
            <x v="12"/>
            <x v="13"/>
            <x v="14"/>
            <x v="15"/>
            <x v="17"/>
            <x v="19"/>
          </reference>
        </references>
      </pivotArea>
    </format>
    <format dxfId="161">
      <pivotArea dataOnly="0" labelOnly="1" grandRow="1" outline="0" fieldPosition="0"/>
    </format>
    <format dxfId="1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43FF7A-20C1-4810-9532-D5D875953358}" name="PivotTable5" cacheId="28"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chartFormat="5">
  <location ref="A1:B10" firstHeaderRow="1" firstDataRow="1" firstDataCol="1"/>
  <pivotFields count="11">
    <pivotField dataField="1" compact="0" numFmtId="14" outline="0" showAll="0"/>
    <pivotField axis="axisRow" compact="0" outline="0">
      <items count="9">
        <item x="7"/>
        <item x="0"/>
        <item x="1"/>
        <item x="2"/>
        <item x="3"/>
        <item x="4"/>
        <item x="5"/>
        <item x="6"/>
        <item t="default"/>
      </items>
    </pivotField>
    <pivotField compact="0" outline="0" showAll="0">
      <items count="91">
        <item h="1" m="1" x="73"/>
        <item h="1" m="1" x="58"/>
        <item h="1" m="1" x="67"/>
        <item h="1" m="1" x="70"/>
        <item h="1" m="1" x="68"/>
        <item h="1" m="1" x="62"/>
        <item h="1" m="1" x="49"/>
        <item h="1" m="1" x="77"/>
        <item h="1" m="1" x="84"/>
        <item h="1" m="1" x="48"/>
        <item h="1" m="1" x="75"/>
        <item h="1" m="1" x="63"/>
        <item h="1" m="1" x="54"/>
        <item h="1" m="1" x="85"/>
        <item h="1" m="1" x="38"/>
        <item h="1" m="1" x="41"/>
        <item h="1" m="1" x="55"/>
        <item h="1" m="1" x="43"/>
        <item h="1" m="1" x="83"/>
        <item h="1" m="1" x="80"/>
        <item h="1" m="1" x="59"/>
        <item h="1" m="1" x="89"/>
        <item h="1" m="1" x="45"/>
        <item h="1" m="1" x="88"/>
        <item h="1" m="1" x="50"/>
        <item h="1" m="1" x="71"/>
        <item h="1" m="1" x="51"/>
        <item h="1" m="1" x="82"/>
        <item h="1" m="1" x="66"/>
        <item h="1" m="1" x="61"/>
        <item h="1" m="1" x="47"/>
        <item h="1" m="1" x="39"/>
        <item h="1" m="1" x="60"/>
        <item h="1" m="1" x="65"/>
        <item h="1" m="1" x="72"/>
        <item h="1" m="1" x="53"/>
        <item h="1" m="1" x="86"/>
        <item h="1" m="1" x="64"/>
        <item h="1" m="1" x="40"/>
        <item h="1" m="1" x="56"/>
        <item h="1" m="1" x="87"/>
        <item h="1" x="35"/>
        <item h="1" m="1" x="44"/>
        <item h="1" m="1" x="74"/>
        <item h="1" m="1" x="46"/>
        <item h="1" m="1" x="81"/>
        <item h="1" m="1" x="57"/>
        <item h="1" m="1" x="52"/>
        <item h="1" m="1" x="78"/>
        <item h="1" m="1" x="69"/>
        <item x="0"/>
        <item h="1" x="9"/>
        <item h="1" x="10"/>
        <item h="1" x="11"/>
        <item h="1" x="12"/>
        <item h="1" x="13"/>
        <item h="1" x="14"/>
        <item h="1" x="15"/>
        <item h="1" x="16"/>
        <item h="1" x="17"/>
        <item h="1" x="18"/>
        <item h="1" x="1"/>
        <item h="1" x="19"/>
        <item h="1" x="20"/>
        <item h="1" x="21"/>
        <item h="1" x="22"/>
        <item h="1" x="23"/>
        <item h="1" x="24"/>
        <item h="1" x="25"/>
        <item h="1" x="26"/>
        <item h="1" x="27"/>
        <item h="1" x="28"/>
        <item h="1" x="2"/>
        <item h="1" x="29"/>
        <item h="1" x="30"/>
        <item h="1" x="31"/>
        <item h="1" x="32"/>
        <item h="1" x="33"/>
        <item h="1" x="34"/>
        <item h="1" x="36"/>
        <item h="1" x="3"/>
        <item h="1" x="4"/>
        <item h="1" x="5"/>
        <item h="1" x="6"/>
        <item h="1" x="7"/>
        <item h="1" x="8"/>
        <item h="1" m="1" x="42"/>
        <item h="1" m="1" x="79"/>
        <item h="1" m="1" x="76"/>
        <item h="1"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9">
    <i>
      <x/>
    </i>
    <i>
      <x v="1"/>
    </i>
    <i>
      <x v="2"/>
    </i>
    <i>
      <x v="3"/>
    </i>
    <i>
      <x v="4"/>
    </i>
    <i>
      <x v="5"/>
    </i>
    <i>
      <x v="6"/>
    </i>
    <i>
      <x v="7"/>
    </i>
    <i t="grand">
      <x/>
    </i>
  </rowItems>
  <colItems count="1">
    <i/>
  </colItems>
  <dataFields count="1">
    <dataField name="Count of Escalation Date" fld="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ype_Keyword" xr10:uid="{D782209C-CC66-4E98-B43C-B9E3BE5EAD19}" sourceName="Error Type Keyword">
  <pivotTables>
    <pivotTable tabId="18" name="PivotTable4"/>
  </pivotTables>
  <data>
    <tabular pivotCacheId="2123850004">
      <items count="23">
        <i x="0" s="1"/>
        <i x="1" s="1"/>
        <i x="5" s="1"/>
        <i x="4" s="1"/>
        <i x="3" s="1" nd="1"/>
        <i x="10" s="1" nd="1"/>
        <i x="2" s="1" nd="1"/>
        <i x="8" s="1" nd="1"/>
        <i x="17" s="1" nd="1"/>
        <i x="6" s="1" nd="1"/>
        <i x="16" s="1" nd="1"/>
        <i x="13" s="1" nd="1"/>
        <i x="19" s="1" nd="1"/>
        <i x="21" s="1" nd="1"/>
        <i x="20" s="1" nd="1"/>
        <i x="7" s="1" nd="1"/>
        <i x="12" s="1" nd="1"/>
        <i x="22" s="1" nd="1"/>
        <i x="15" s="1" nd="1"/>
        <i x="9" s="1" nd="1"/>
        <i x="18" s="1" nd="1"/>
        <i x="11" s="1" nd="1"/>
        <i x="1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D0235446-53AB-431D-B9BB-9238EC6C7A8A}" sourceName="Month">
  <pivotTables>
    <pivotTable tabId="18" name="PivotTable4"/>
    <pivotTable tabId="18" name="PivotTable1"/>
    <pivotTable tabId="18" name="PivotTable2"/>
  </pivotTables>
  <data>
    <tabular pivotCacheId="2123850004">
      <items count="8">
        <i x="0" s="1"/>
        <i x="1" s="1"/>
        <i x="2" s="1"/>
        <i x="3" s="1"/>
        <i x="4" s="1"/>
        <i x="5" s="1"/>
        <i x="6" s="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sts" xr10:uid="{034391CE-CCE4-41EA-BB4F-4E02B2BF8BBD}" sourceName="Specialists">
  <pivotTables>
    <pivotTable tabId="18" name="PivotTable4"/>
    <pivotTable tabId="20" name="PivotTable5"/>
  </pivotTables>
  <data>
    <tabular pivotCacheId="2123850004">
      <items count="90">
        <i x="35"/>
        <i x="0" s="1"/>
        <i x="9"/>
        <i x="10"/>
        <i x="11"/>
        <i x="12"/>
        <i x="13"/>
        <i x="14"/>
        <i x="15"/>
        <i x="16"/>
        <i x="17"/>
        <i x="18"/>
        <i x="1"/>
        <i x="19"/>
        <i x="20"/>
        <i x="21"/>
        <i x="22"/>
        <i x="23"/>
        <i x="24"/>
        <i x="25"/>
        <i x="26"/>
        <i x="27"/>
        <i x="28"/>
        <i x="2"/>
        <i x="29"/>
        <i x="30"/>
        <i x="31"/>
        <i x="32"/>
        <i x="33"/>
        <i x="34"/>
        <i x="36"/>
        <i x="3"/>
        <i x="4"/>
        <i x="5"/>
        <i x="6"/>
        <i x="7"/>
        <i x="8"/>
        <i x="73" nd="1"/>
        <i x="58" nd="1"/>
        <i x="67" nd="1"/>
        <i x="70" nd="1"/>
        <i x="68" nd="1"/>
        <i x="62" nd="1"/>
        <i x="49" nd="1"/>
        <i x="77" nd="1"/>
        <i x="84" nd="1"/>
        <i x="48" nd="1"/>
        <i x="75" nd="1"/>
        <i x="63" nd="1"/>
        <i x="54" nd="1"/>
        <i x="85" nd="1"/>
        <i x="38" nd="1"/>
        <i x="41" nd="1"/>
        <i x="55" nd="1"/>
        <i x="43" nd="1"/>
        <i x="83" nd="1"/>
        <i x="80" nd="1"/>
        <i x="59" nd="1"/>
        <i x="89" nd="1"/>
        <i x="45" nd="1"/>
        <i x="88" nd="1"/>
        <i x="50" nd="1"/>
        <i x="71" nd="1"/>
        <i x="51" nd="1"/>
        <i x="82" nd="1"/>
        <i x="66" nd="1"/>
        <i x="61" nd="1"/>
        <i x="47" nd="1"/>
        <i x="39" nd="1"/>
        <i x="60" nd="1"/>
        <i x="65" nd="1"/>
        <i x="72" nd="1"/>
        <i x="53" nd="1"/>
        <i x="86" nd="1"/>
        <i x="64" nd="1"/>
        <i x="40" nd="1"/>
        <i x="56" nd="1"/>
        <i x="87" nd="1"/>
        <i x="44" nd="1"/>
        <i x="74" nd="1"/>
        <i x="46" nd="1"/>
        <i x="81" nd="1"/>
        <i x="57" nd="1"/>
        <i x="52" nd="1"/>
        <i x="78" nd="1"/>
        <i x="69" nd="1"/>
        <i x="42" nd="1"/>
        <i x="79" nd="1"/>
        <i x="76" nd="1"/>
        <i x="3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agetory" xr10:uid="{03E84635-CE7B-4278-B282-66A4946721EC}" sourceName="Sub Catagetory">
  <pivotTables>
    <pivotTable tabId="18" name="PivotTable4"/>
  </pivotTables>
  <data>
    <tabular pivotCacheId="2123850004" crossFilter="showItemsWithNoData">
      <items count="4">
        <i x="2" s="1" nd="1"/>
        <i x="3" s="1" nd="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rror Type Keyword" xr10:uid="{0651A43E-46AA-41F8-B979-95958CDB70F0}" cache="Slicer_Error_Type_Keyword" caption="Error Type Keyword" rowHeight="228600"/>
  <slicer name="Month 1" xr10:uid="{9F0D481A-EC61-41D4-962E-2D565AA43582}" cache="Slicer_Month1" caption="Month" rowHeight="228600"/>
  <slicer name="Specialists" xr10:uid="{BEC7CAF1-DFD8-4601-BC0F-ADD983237CA6}" cache="Slicer_Specialists" caption="Specialists" rowHeight="228600"/>
  <slicer name="Sub Catagetory" xr10:uid="{D4CEDEEF-2372-408E-A3CE-28BE683009C1}" cache="Slicer_Sub_Catagetory" caption="Sub Catagetory" columnCount="3"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8E343F-1043-499B-85ED-8FD92A06B9B8}" name="Table1" displayName="Table1" ref="A1:K214" totalsRowShown="0" headerRowDxfId="177" dataDxfId="176">
  <autoFilter ref="A1:K214" xr:uid="{098E343F-1043-499B-85ED-8FD92A06B9B8}"/>
  <sortState xmlns:xlrd2="http://schemas.microsoft.com/office/spreadsheetml/2017/richdata2" ref="A2:K200">
    <sortCondition ref="A1:A200"/>
  </sortState>
  <tableColumns count="11">
    <tableColumn id="1" xr3:uid="{57F1CEDB-B070-4F01-AFF8-C7C75C32BAE7}" name="Escalation Date" dataDxfId="175"/>
    <tableColumn id="12" xr3:uid="{154C4B2D-42B8-4C73-9657-7AE50BB460B9}" name="Month" dataDxfId="174">
      <calculatedColumnFormula>TEXT(A2,"mmm")</calculatedColumnFormula>
    </tableColumn>
    <tableColumn id="9" xr3:uid="{A9F48C67-ABC3-44D4-A262-27FE67D7652E}" name="Specialists" dataDxfId="77"/>
    <tableColumn id="3" xr3:uid="{7370CC82-FA9C-47D9-A2C0-3C26564BA776}" name="Manager" dataDxfId="173"/>
    <tableColumn id="4" xr3:uid="{E8C07827-BF00-4A45-8A66-7CD37518DCD1}" name="Account Name/Link" dataDxfId="172"/>
    <tableColumn id="7" xr3:uid="{59B7680F-B30C-4964-A3E0-C22F6E0D9440}" name="Market" dataDxfId="171"/>
    <tableColumn id="5" xr3:uid="{15D11A0A-866F-4F62-830D-67A18519109A}" name="Policy Number" dataDxfId="170"/>
    <tableColumn id="6" xr3:uid="{0D60B587-14EC-4A7E-B198-EBDD19114891}" name="Error Type Keyword" dataDxfId="169"/>
    <tableColumn id="13" xr3:uid="{D941C642-D51F-4162-B1C7-864A417F415B}" name="Sub Catagetory" dataDxfId="168"/>
    <tableColumn id="10" xr3:uid="{7CDB5AEB-C52A-4589-AF86-15A5ADF08AEE}" name="Quality Question #" dataDxfId="167">
      <calculatedColumnFormula array="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calculatedColumnFormula>
    </tableColumn>
    <tableColumn id="8" xr3:uid="{7B4E892D-602D-4900-9ADA-5F879C02A9AE}" name="Root Cause" dataDxfId="16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321EDB-94D8-4DDE-A44E-B65D0215D985}" name="Table4" displayName="Table4" ref="H9:I15" totalsRowShown="0">
  <sortState xmlns:xlrd2="http://schemas.microsoft.com/office/spreadsheetml/2017/richdata2" ref="H10:I15">
    <sortCondition descending="1" ref="I9:I15"/>
  </sortState>
  <tableColumns count="2">
    <tableColumn id="1" xr3:uid="{54B0A262-6665-4ECC-9BF6-507A82909634}" name="Escalation Type"/>
    <tableColumn id="2" xr3:uid="{E2596640-7F8C-434A-811D-91B69BF5C6E1}" name="Total Count">
      <calculatedColumnFormula>COUNTIF(Table1[Error Type Keyword],Table4[[#This Row],[Escalation Type]])</calculatedColumnFormula>
    </tableColumn>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157185-A1CF-481E-B88C-335B51AF833A}" name="Table5" displayName="Table5" ref="B9:C15" totalsRowShown="0">
  <autoFilter ref="B9:C15" xr:uid="{74157185-A1CF-481E-B88C-335B51AF833A}">
    <filterColumn colId="0" hiddenButton="1"/>
    <filterColumn colId="1" hiddenButton="1"/>
  </autoFilter>
  <tableColumns count="2">
    <tableColumn id="1" xr3:uid="{59E8677C-EAC4-4E14-88AF-832D2BC03C3F}" name="Escalation Type"/>
    <tableColumn id="2" xr3:uid="{F2DCEA03-360F-4B21-8831-0624CE57AB75}" name="Occurances Per Month"/>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A7ADBF-A089-46F2-8C9C-88A70EED859C}" name="Table53" displayName="Table53" ref="E9:F15" totalsRowShown="0">
  <autoFilter ref="E9:F15" xr:uid="{69A7ADBF-A089-46F2-8C9C-88A70EED859C}">
    <filterColumn colId="0" hiddenButton="1"/>
    <filterColumn colId="1" hiddenButton="1"/>
  </autoFilter>
  <sortState xmlns:xlrd2="http://schemas.microsoft.com/office/spreadsheetml/2017/richdata2" ref="E10:F15">
    <sortCondition descending="1" ref="F9:F15"/>
  </sortState>
  <tableColumns count="2">
    <tableColumn id="1" xr3:uid="{D194C746-D992-4E83-AFDA-704EDE0C6DA2}" name="Escalation Type"/>
    <tableColumn id="2" xr3:uid="{28046249-89CB-4963-A0E3-251F97FD174C}" name="Percent from total Escalations" dataDxfId="122">
      <calculatedColumnFormula>COUNTIF(Table1[Error Type Keyword],Table53[[#This Row],[Escalation Type]])/$G$10</calculatedColumnFormula>
    </tableColumn>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7C32DE-CE27-404A-8FD4-59C89F4C0AD2}" name="Table3" displayName="Table3" ref="B2:M5" totalsRowShown="0" headerRowDxfId="121">
  <autoFilter ref="B2:M5" xr:uid="{7C7C32DE-CE27-404A-8FD4-59C89F4C0A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1526D54C-8390-4C72-B312-7E1C13BF0EB4}" name="Feb Escalations"/>
    <tableColumn id="2" xr3:uid="{CF796C38-22B9-4BE9-B605-2CFAA20AEEE9}" name="Feb Count"/>
    <tableColumn id="3" xr3:uid="{05509260-74FF-4ECB-9E54-481E95380C61}" name="Mar Escalations"/>
    <tableColumn id="4" xr3:uid="{BFEDB092-F1FE-4237-B9FC-E6C5E479DABC}" name="Mar Count"/>
    <tableColumn id="5" xr3:uid="{4DB6532F-6B07-4CB8-8490-B499DC7E602B}" name="Apr Escalations"/>
    <tableColumn id="6" xr3:uid="{6EBBDAEF-4EF4-44B2-A41F-7B2456E9F779}" name="Apr Count"/>
    <tableColumn id="7" xr3:uid="{6F040B98-A45C-4E19-B0B8-E3A2A858EEF6}" name="May Escalations"/>
    <tableColumn id="8" xr3:uid="{9BB34DA8-1A2F-445F-B584-E92BADF37C42}" name="May Count"/>
    <tableColumn id="9" xr3:uid="{1CB755C2-2209-4B7C-812D-3DC01B2A86F6}" name="Jun Escalations"/>
    <tableColumn id="10" xr3:uid="{1B3295DA-EBEB-467A-88AA-7DA33507DBCF}" name="Jun  Count"/>
    <tableColumn id="11" xr3:uid="{2A7FCB9E-0B14-48C4-B9EB-DCFEC94AE801}" name="Jul Escalations"/>
    <tableColumn id="12" xr3:uid="{19619DC4-8DC5-4175-B4C4-F3B744FBAC59}" name="Jul Count"/>
  </tableColumns>
  <tableStyleInfo name="TableStyleDark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F88138-DDBC-479A-AC4F-A83E9B77294D}" name="Table6" displayName="Table6" ref="A1:B19" totalsRowShown="0">
  <autoFilter ref="A1:B19" xr:uid="{29F88138-DDBC-479A-AC4F-A83E9B77294D}"/>
  <tableColumns count="2">
    <tableColumn id="1" xr3:uid="{613D55C7-318B-45E2-9C7F-29182D8E8C1E}" name="Column1"/>
    <tableColumn id="2" xr3:uid="{39819FF7-04EE-4BC4-BA06-A15466FA10FD}" name="Column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8CC77-6B6C-4FCF-B1A3-D925C2BDCF4A}">
  <sheetPr>
    <tabColor rgb="FF00B0F0"/>
  </sheetPr>
  <dimension ref="A1:K249"/>
  <sheetViews>
    <sheetView tabSelected="1" zoomScaleNormal="100" workbookViewId="0">
      <pane ySplit="1" topLeftCell="A2" activePane="bottomLeft" state="frozen"/>
      <selection pane="bottomLeft" activeCell="C6" sqref="C6"/>
    </sheetView>
  </sheetViews>
  <sheetFormatPr defaultRowHeight="14.4" x14ac:dyDescent="0.3"/>
  <cols>
    <col min="1" max="2" width="19.21875" customWidth="1"/>
    <col min="3" max="3" width="24.21875" customWidth="1"/>
    <col min="4" max="4" width="15.5546875" customWidth="1"/>
    <col min="5" max="5" width="54.44140625" customWidth="1"/>
    <col min="6" max="6" width="35.21875" bestFit="1" customWidth="1"/>
    <col min="7" max="7" width="20.5546875" customWidth="1"/>
    <col min="8" max="9" width="22.77734375" customWidth="1"/>
    <col min="10" max="10" width="197.21875" bestFit="1" customWidth="1"/>
    <col min="11" max="11" width="142.88671875" customWidth="1"/>
  </cols>
  <sheetData>
    <row r="1" spans="1:11" s="38" customFormat="1" x14ac:dyDescent="0.3">
      <c r="A1" s="1" t="s">
        <v>0</v>
      </c>
      <c r="B1" s="1" t="s">
        <v>1</v>
      </c>
      <c r="C1" s="1" t="s">
        <v>2</v>
      </c>
      <c r="D1" s="1" t="s">
        <v>3</v>
      </c>
      <c r="E1" s="1" t="s">
        <v>4</v>
      </c>
      <c r="F1" s="1" t="s">
        <v>814</v>
      </c>
      <c r="G1" s="1" t="s">
        <v>5</v>
      </c>
      <c r="H1" s="1" t="s">
        <v>6</v>
      </c>
      <c r="I1" s="1" t="s">
        <v>7</v>
      </c>
      <c r="J1" s="37" t="s">
        <v>8</v>
      </c>
      <c r="K1" s="1" t="s">
        <v>9</v>
      </c>
    </row>
    <row r="2" spans="1:11" s="36" customFormat="1" x14ac:dyDescent="0.3">
      <c r="A2" s="39">
        <v>44967</v>
      </c>
      <c r="B2" s="46" t="str">
        <f t="shared" ref="B2:B33" si="0">TEXT(A2,"mmm")</f>
        <v>Feb</v>
      </c>
      <c r="C2" s="40" t="s">
        <v>857</v>
      </c>
      <c r="D2" s="40" t="s">
        <v>11</v>
      </c>
      <c r="E2" s="40" t="s">
        <v>13</v>
      </c>
      <c r="F2" s="36" t="s">
        <v>828</v>
      </c>
      <c r="G2" s="40" t="s">
        <v>14</v>
      </c>
      <c r="H2" s="40" t="s">
        <v>15</v>
      </c>
      <c r="I2" s="63"/>
      <c r="J2" s="36" t="str" cm="1">
        <f t="array" ref="J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2" s="40" t="s">
        <v>16</v>
      </c>
    </row>
    <row r="3" spans="1:11" s="36" customFormat="1" x14ac:dyDescent="0.3">
      <c r="A3" s="41">
        <v>44970</v>
      </c>
      <c r="B3" s="46" t="str">
        <f t="shared" si="0"/>
        <v>Feb</v>
      </c>
      <c r="C3" s="41" t="s">
        <v>858</v>
      </c>
      <c r="D3" s="36" t="s">
        <v>18</v>
      </c>
      <c r="E3" s="36" t="s">
        <v>19</v>
      </c>
      <c r="F3" s="36" t="s">
        <v>833</v>
      </c>
      <c r="G3" s="36" t="s">
        <v>20</v>
      </c>
      <c r="H3" s="36" t="s">
        <v>67</v>
      </c>
      <c r="J3" s="36" t="str" cm="1">
        <f t="array" ref="J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3" s="36" t="s">
        <v>21</v>
      </c>
    </row>
    <row r="4" spans="1:11" s="111" customFormat="1" x14ac:dyDescent="0.3">
      <c r="A4" s="109">
        <v>44971</v>
      </c>
      <c r="B4" s="110" t="str">
        <f t="shared" si="0"/>
        <v>Feb</v>
      </c>
      <c r="C4" s="111" t="s">
        <v>859</v>
      </c>
      <c r="D4" s="111" t="s">
        <v>18</v>
      </c>
      <c r="E4" s="111" t="s">
        <v>23</v>
      </c>
      <c r="F4" s="111" t="s">
        <v>831</v>
      </c>
      <c r="G4" s="111" t="s">
        <v>24</v>
      </c>
      <c r="H4" s="111" t="s">
        <v>25</v>
      </c>
      <c r="J4" s="111" t="e" cm="1">
        <f t="array" ref="J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#N/A</v>
      </c>
      <c r="K4" s="111" t="s">
        <v>26</v>
      </c>
    </row>
    <row r="5" spans="1:11" s="36" customFormat="1" x14ac:dyDescent="0.3">
      <c r="A5" s="41">
        <v>44972</v>
      </c>
      <c r="B5" s="46" t="str">
        <f t="shared" si="0"/>
        <v>Feb</v>
      </c>
      <c r="C5" s="36" t="s">
        <v>860</v>
      </c>
      <c r="D5" s="36" t="s">
        <v>11</v>
      </c>
      <c r="E5" s="36" t="s">
        <v>28</v>
      </c>
      <c r="F5" s="36" t="s">
        <v>833</v>
      </c>
      <c r="G5" s="36" t="s">
        <v>29</v>
      </c>
      <c r="H5" s="36" t="s">
        <v>15</v>
      </c>
      <c r="J5" s="36" t="str" cm="1">
        <f t="array" ref="J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5" s="36" t="s">
        <v>30</v>
      </c>
    </row>
    <row r="6" spans="1:11" s="36" customFormat="1" x14ac:dyDescent="0.3">
      <c r="A6" s="41">
        <v>44972</v>
      </c>
      <c r="B6" s="46" t="str">
        <f t="shared" si="0"/>
        <v>Feb</v>
      </c>
      <c r="C6" s="36" t="s">
        <v>861</v>
      </c>
      <c r="D6" s="36" t="s">
        <v>18</v>
      </c>
      <c r="E6" s="36" t="s">
        <v>28</v>
      </c>
      <c r="F6" s="36" t="s">
        <v>833</v>
      </c>
      <c r="G6" s="36" t="s">
        <v>29</v>
      </c>
      <c r="H6" s="36" t="s">
        <v>15</v>
      </c>
      <c r="J6" s="36" t="str" cm="1">
        <f t="array" ref="J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6" s="36" t="s">
        <v>30</v>
      </c>
    </row>
    <row r="7" spans="1:11" s="36" customFormat="1" x14ac:dyDescent="0.3">
      <c r="A7" s="41">
        <v>44973</v>
      </c>
      <c r="B7" s="46" t="str">
        <f t="shared" si="0"/>
        <v>Feb</v>
      </c>
      <c r="C7" s="36" t="s">
        <v>862</v>
      </c>
      <c r="D7" s="36" t="s">
        <v>18</v>
      </c>
      <c r="E7" s="36" t="s">
        <v>33</v>
      </c>
      <c r="F7" s="36" t="s">
        <v>834</v>
      </c>
      <c r="G7" s="36" t="s">
        <v>34</v>
      </c>
      <c r="H7" s="36" t="s">
        <v>35</v>
      </c>
      <c r="J7" s="36" t="str" cm="1">
        <f t="array" ref="J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7" s="36" t="s">
        <v>36</v>
      </c>
    </row>
    <row r="8" spans="1:11" s="36" customFormat="1" x14ac:dyDescent="0.3">
      <c r="A8" s="41">
        <v>44976</v>
      </c>
      <c r="B8" s="46" t="str">
        <f t="shared" si="0"/>
        <v>Feb</v>
      </c>
      <c r="C8" s="41" t="s">
        <v>858</v>
      </c>
      <c r="D8" s="36" t="s">
        <v>18</v>
      </c>
      <c r="E8" s="36" t="s">
        <v>37</v>
      </c>
      <c r="F8" s="36" t="s">
        <v>833</v>
      </c>
      <c r="G8" s="36" t="s">
        <v>38</v>
      </c>
      <c r="H8" s="36" t="s">
        <v>15</v>
      </c>
      <c r="J8" s="36" t="str" cm="1">
        <f t="array" ref="J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8" s="36" t="s">
        <v>39</v>
      </c>
    </row>
    <row r="9" spans="1:11" s="36" customFormat="1" x14ac:dyDescent="0.3">
      <c r="A9" s="41">
        <v>44978</v>
      </c>
      <c r="B9" s="46" t="str">
        <f t="shared" si="0"/>
        <v>Feb</v>
      </c>
      <c r="C9" s="36" t="s">
        <v>863</v>
      </c>
      <c r="D9" s="36" t="s">
        <v>18</v>
      </c>
      <c r="E9" s="36" t="s">
        <v>41</v>
      </c>
      <c r="F9" s="36" t="s">
        <v>835</v>
      </c>
      <c r="G9" s="36" t="s">
        <v>42</v>
      </c>
      <c r="H9" s="36" t="s">
        <v>43</v>
      </c>
      <c r="J9" s="36" t="str" cm="1">
        <f t="array" ref="J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9" s="36" t="s">
        <v>44</v>
      </c>
    </row>
    <row r="10" spans="1:11" s="36" customFormat="1" x14ac:dyDescent="0.3">
      <c r="A10" s="41">
        <v>44978</v>
      </c>
      <c r="B10" s="46" t="str">
        <f t="shared" si="0"/>
        <v>Feb</v>
      </c>
      <c r="C10" s="36" t="s">
        <v>863</v>
      </c>
      <c r="D10" s="36" t="s">
        <v>18</v>
      </c>
      <c r="E10" s="36" t="s">
        <v>41</v>
      </c>
      <c r="F10" s="36" t="s">
        <v>835</v>
      </c>
      <c r="G10" s="36" t="s">
        <v>42</v>
      </c>
      <c r="H10" s="36" t="s">
        <v>15</v>
      </c>
      <c r="J10" s="36" t="str" cm="1">
        <f t="array" ref="J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0" s="36" t="s">
        <v>45</v>
      </c>
    </row>
    <row r="11" spans="1:11" s="36" customFormat="1" x14ac:dyDescent="0.3">
      <c r="A11" s="41">
        <v>44978</v>
      </c>
      <c r="B11" s="46" t="str">
        <f t="shared" si="0"/>
        <v>Feb</v>
      </c>
      <c r="C11" s="36" t="s">
        <v>863</v>
      </c>
      <c r="D11" s="36" t="s">
        <v>18</v>
      </c>
      <c r="E11" s="36" t="s">
        <v>41</v>
      </c>
      <c r="F11" s="36" t="s">
        <v>835</v>
      </c>
      <c r="G11" s="36" t="s">
        <v>42</v>
      </c>
      <c r="H11" s="36" t="s">
        <v>46</v>
      </c>
      <c r="I11" s="36" t="s">
        <v>47</v>
      </c>
      <c r="J11" s="36" t="str" cm="1">
        <f t="array" ref="J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11" s="36" t="s">
        <v>48</v>
      </c>
    </row>
    <row r="12" spans="1:11" s="36" customFormat="1" x14ac:dyDescent="0.3">
      <c r="A12" s="41">
        <v>44978</v>
      </c>
      <c r="B12" s="46" t="str">
        <f t="shared" si="0"/>
        <v>Feb</v>
      </c>
      <c r="C12" s="41" t="s">
        <v>858</v>
      </c>
      <c r="D12" s="36" t="s">
        <v>18</v>
      </c>
      <c r="E12" s="36" t="s">
        <v>49</v>
      </c>
      <c r="F12" s="36" t="s">
        <v>833</v>
      </c>
      <c r="G12" s="36" t="s">
        <v>50</v>
      </c>
      <c r="H12" s="36" t="s">
        <v>51</v>
      </c>
      <c r="J12" s="36" t="str" cm="1">
        <f t="array" ref="J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2" s="36" t="s">
        <v>52</v>
      </c>
    </row>
    <row r="13" spans="1:11" s="36" customFormat="1" x14ac:dyDescent="0.3">
      <c r="A13" s="41">
        <v>44978</v>
      </c>
      <c r="B13" s="46" t="str">
        <f t="shared" si="0"/>
        <v>Feb</v>
      </c>
      <c r="C13" s="36" t="s">
        <v>859</v>
      </c>
      <c r="D13" s="36" t="s">
        <v>18</v>
      </c>
      <c r="E13" s="36" t="s">
        <v>53</v>
      </c>
      <c r="F13" s="36" t="s">
        <v>819</v>
      </c>
      <c r="G13" s="36" t="s">
        <v>54</v>
      </c>
      <c r="H13" s="36" t="s">
        <v>43</v>
      </c>
      <c r="J13" s="36" t="str" cm="1">
        <f t="array" ref="J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3" s="36" t="s">
        <v>44</v>
      </c>
    </row>
    <row r="14" spans="1:11" s="36" customFormat="1" x14ac:dyDescent="0.3">
      <c r="A14" s="41">
        <v>44978</v>
      </c>
      <c r="B14" s="46" t="str">
        <f t="shared" si="0"/>
        <v>Feb</v>
      </c>
      <c r="C14" s="36" t="s">
        <v>859</v>
      </c>
      <c r="D14" s="36" t="s">
        <v>18</v>
      </c>
      <c r="E14" s="36" t="s">
        <v>53</v>
      </c>
      <c r="F14" s="36" t="s">
        <v>819</v>
      </c>
      <c r="G14" s="36" t="s">
        <v>54</v>
      </c>
      <c r="H14" s="36" t="s">
        <v>15</v>
      </c>
      <c r="J14" s="36" t="str" cm="1">
        <f t="array" ref="J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4" s="36" t="s">
        <v>45</v>
      </c>
    </row>
    <row r="15" spans="1:11" s="36" customFormat="1" x14ac:dyDescent="0.3">
      <c r="A15" s="41">
        <v>44978</v>
      </c>
      <c r="B15" s="46" t="str">
        <f t="shared" si="0"/>
        <v>Feb</v>
      </c>
      <c r="C15" s="36" t="s">
        <v>859</v>
      </c>
      <c r="D15" s="36" t="s">
        <v>18</v>
      </c>
      <c r="E15" s="36" t="s">
        <v>53</v>
      </c>
      <c r="F15" s="36" t="s">
        <v>819</v>
      </c>
      <c r="G15" s="36" t="s">
        <v>54</v>
      </c>
      <c r="H15" s="36" t="s">
        <v>46</v>
      </c>
      <c r="I15" s="36" t="s">
        <v>47</v>
      </c>
      <c r="J15" s="36" t="str" cm="1">
        <f t="array" ref="J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15" s="36" t="s">
        <v>48</v>
      </c>
    </row>
    <row r="16" spans="1:11" s="36" customFormat="1" x14ac:dyDescent="0.3">
      <c r="A16" s="41">
        <v>44984</v>
      </c>
      <c r="B16" s="46" t="str">
        <f t="shared" si="0"/>
        <v>Feb</v>
      </c>
      <c r="C16" s="36" t="s">
        <v>864</v>
      </c>
      <c r="D16" s="36" t="s">
        <v>18</v>
      </c>
      <c r="E16" s="36" t="s">
        <v>56</v>
      </c>
      <c r="F16" s="36" t="s">
        <v>819</v>
      </c>
      <c r="G16" s="36" t="s">
        <v>57</v>
      </c>
      <c r="H16" s="36" t="s">
        <v>58</v>
      </c>
      <c r="J16" s="36" t="str" cm="1">
        <f t="array" ref="J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6" s="36" t="s">
        <v>59</v>
      </c>
    </row>
    <row r="17" spans="1:11" s="36" customFormat="1" x14ac:dyDescent="0.3">
      <c r="A17" s="41">
        <v>44985</v>
      </c>
      <c r="B17" s="46" t="str">
        <f t="shared" si="0"/>
        <v>Feb</v>
      </c>
      <c r="C17" s="36" t="s">
        <v>865</v>
      </c>
      <c r="D17" s="36" t="s">
        <v>11</v>
      </c>
      <c r="E17" s="36" t="s">
        <v>61</v>
      </c>
      <c r="F17" s="36" t="s">
        <v>819</v>
      </c>
      <c r="G17" s="36" t="s">
        <v>62</v>
      </c>
      <c r="H17" s="36" t="s">
        <v>63</v>
      </c>
      <c r="J17" s="36" t="str" cm="1">
        <f t="array" ref="J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7" s="36" t="s">
        <v>64</v>
      </c>
    </row>
    <row r="18" spans="1:11" s="36" customFormat="1" x14ac:dyDescent="0.3">
      <c r="A18" s="41">
        <v>44986</v>
      </c>
      <c r="B18" s="46" t="str">
        <f t="shared" si="0"/>
        <v>Mar</v>
      </c>
      <c r="C18" s="41" t="s">
        <v>858</v>
      </c>
      <c r="D18" s="36" t="s">
        <v>18</v>
      </c>
      <c r="E18" s="36" t="s">
        <v>65</v>
      </c>
      <c r="F18" s="36" t="s">
        <v>833</v>
      </c>
      <c r="G18" s="36" t="s">
        <v>66</v>
      </c>
      <c r="H18" s="36" t="s">
        <v>67</v>
      </c>
      <c r="J18" s="36" t="str" cm="1">
        <f t="array" ref="J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8" s="36" t="s">
        <v>68</v>
      </c>
    </row>
    <row r="19" spans="1:11" s="36" customFormat="1" x14ac:dyDescent="0.3">
      <c r="A19" s="41">
        <v>44986</v>
      </c>
      <c r="B19" s="46" t="str">
        <f t="shared" si="0"/>
        <v>Mar</v>
      </c>
      <c r="C19" s="36" t="s">
        <v>866</v>
      </c>
      <c r="D19" s="36" t="s">
        <v>11</v>
      </c>
      <c r="E19" s="36" t="s">
        <v>70</v>
      </c>
      <c r="F19" s="36" t="s">
        <v>818</v>
      </c>
      <c r="G19" s="36" t="s">
        <v>71</v>
      </c>
      <c r="H19" s="36" t="s">
        <v>72</v>
      </c>
      <c r="J19" s="36" t="str" cm="1">
        <f t="array" ref="J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9" s="36" t="s">
        <v>73</v>
      </c>
    </row>
    <row r="20" spans="1:11" s="36" customFormat="1" x14ac:dyDescent="0.3">
      <c r="A20" s="41">
        <v>44987</v>
      </c>
      <c r="B20" s="46" t="str">
        <f t="shared" si="0"/>
        <v>Mar</v>
      </c>
      <c r="C20" s="50" t="s">
        <v>859</v>
      </c>
      <c r="D20" s="36" t="s">
        <v>18</v>
      </c>
      <c r="E20" s="36" t="s">
        <v>74</v>
      </c>
      <c r="F20" s="36" t="s">
        <v>831</v>
      </c>
      <c r="G20" s="36" t="s">
        <v>75</v>
      </c>
      <c r="H20" s="36" t="s">
        <v>15</v>
      </c>
      <c r="J20" s="45" t="str" cm="1">
        <f t="array" ref="J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20" s="45" t="s">
        <v>76</v>
      </c>
    </row>
    <row r="21" spans="1:11" s="36" customFormat="1" x14ac:dyDescent="0.3">
      <c r="A21" s="41">
        <v>44993</v>
      </c>
      <c r="B21" s="46" t="str">
        <f t="shared" si="0"/>
        <v>Mar</v>
      </c>
      <c r="C21" s="36" t="s">
        <v>859</v>
      </c>
      <c r="D21" s="36" t="s">
        <v>18</v>
      </c>
      <c r="E21" s="36" t="s">
        <v>77</v>
      </c>
      <c r="F21" s="36" t="s">
        <v>831</v>
      </c>
      <c r="G21" s="36" t="s">
        <v>78</v>
      </c>
      <c r="H21" s="36" t="s">
        <v>46</v>
      </c>
      <c r="I21" s="36" t="s">
        <v>47</v>
      </c>
      <c r="J21" s="36" t="str" cm="1">
        <f t="array" ref="J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21" s="36" t="s">
        <v>79</v>
      </c>
    </row>
    <row r="22" spans="1:11" s="36" customFormat="1" x14ac:dyDescent="0.3">
      <c r="A22" s="41">
        <v>44994</v>
      </c>
      <c r="B22" s="46" t="str">
        <f t="shared" si="0"/>
        <v>Mar</v>
      </c>
      <c r="C22" s="36" t="s">
        <v>867</v>
      </c>
      <c r="D22" s="36" t="s">
        <v>18</v>
      </c>
      <c r="E22" s="36" t="s">
        <v>81</v>
      </c>
      <c r="F22" s="36" t="s">
        <v>829</v>
      </c>
      <c r="G22" s="36" t="s">
        <v>82</v>
      </c>
      <c r="H22" s="36" t="s">
        <v>67</v>
      </c>
      <c r="J22" s="36" t="str" cm="1">
        <f t="array" ref="J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22" s="36" t="s">
        <v>83</v>
      </c>
    </row>
    <row r="23" spans="1:11" s="36" customFormat="1" x14ac:dyDescent="0.3">
      <c r="A23" s="41">
        <v>44995</v>
      </c>
      <c r="B23" s="46" t="str">
        <f t="shared" si="0"/>
        <v>Mar</v>
      </c>
      <c r="C23" s="36" t="s">
        <v>866</v>
      </c>
      <c r="D23" s="36" t="s">
        <v>11</v>
      </c>
      <c r="E23" s="36" t="s">
        <v>84</v>
      </c>
      <c r="F23" s="36" t="s">
        <v>818</v>
      </c>
      <c r="G23" s="36" t="s">
        <v>85</v>
      </c>
      <c r="H23" s="36" t="s">
        <v>46</v>
      </c>
      <c r="I23" s="36" t="s">
        <v>47</v>
      </c>
      <c r="J23" s="36" t="str" cm="1">
        <f t="array" ref="J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23" s="36" t="s">
        <v>86</v>
      </c>
    </row>
    <row r="24" spans="1:11" s="36" customFormat="1" x14ac:dyDescent="0.3">
      <c r="A24" s="41">
        <v>44995</v>
      </c>
      <c r="B24" s="46" t="str">
        <f t="shared" si="0"/>
        <v>Mar</v>
      </c>
      <c r="C24" s="36" t="s">
        <v>868</v>
      </c>
      <c r="D24" s="36" t="s">
        <v>18</v>
      </c>
      <c r="E24" s="36" t="s">
        <v>88</v>
      </c>
      <c r="F24" s="36" t="s">
        <v>829</v>
      </c>
      <c r="G24" s="36" t="s">
        <v>89</v>
      </c>
      <c r="H24" s="36" t="s">
        <v>43</v>
      </c>
      <c r="J24" s="36" t="str" cm="1">
        <f t="array" ref="J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24" s="36" t="s">
        <v>90</v>
      </c>
    </row>
    <row r="25" spans="1:11" s="36" customFormat="1" x14ac:dyDescent="0.3">
      <c r="A25" s="41">
        <v>44998</v>
      </c>
      <c r="B25" s="46" t="str">
        <f t="shared" si="0"/>
        <v>Mar</v>
      </c>
      <c r="C25" s="36" t="s">
        <v>869</v>
      </c>
      <c r="D25" s="36" t="s">
        <v>11</v>
      </c>
      <c r="E25" s="36" t="s">
        <v>92</v>
      </c>
      <c r="F25" s="36" t="s">
        <v>831</v>
      </c>
      <c r="G25" s="36" t="s">
        <v>93</v>
      </c>
      <c r="H25" s="36" t="s">
        <v>46</v>
      </c>
      <c r="I25" s="36" t="s">
        <v>47</v>
      </c>
      <c r="J25" s="36" t="str" cm="1">
        <f t="array" ref="J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25" s="36" t="s">
        <v>94</v>
      </c>
    </row>
    <row r="26" spans="1:11" s="36" customFormat="1" x14ac:dyDescent="0.3">
      <c r="A26" s="41">
        <v>44999</v>
      </c>
      <c r="B26" s="46" t="str">
        <f t="shared" si="0"/>
        <v>Mar</v>
      </c>
      <c r="C26" s="36" t="s">
        <v>870</v>
      </c>
      <c r="D26" s="36" t="s">
        <v>11</v>
      </c>
      <c r="E26" s="36" t="s">
        <v>96</v>
      </c>
      <c r="F26" s="36" t="s">
        <v>819</v>
      </c>
      <c r="G26" s="36" t="s">
        <v>97</v>
      </c>
      <c r="H26" s="36" t="s">
        <v>46</v>
      </c>
      <c r="I26" s="36" t="s">
        <v>47</v>
      </c>
      <c r="J26" s="36" t="str" cm="1">
        <f t="array" ref="J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26" s="36" t="s">
        <v>98</v>
      </c>
    </row>
    <row r="27" spans="1:11" s="36" customFormat="1" x14ac:dyDescent="0.3">
      <c r="A27" s="41">
        <v>45000</v>
      </c>
      <c r="B27" s="46" t="str">
        <f t="shared" si="0"/>
        <v>Mar</v>
      </c>
      <c r="C27" s="36" t="s">
        <v>868</v>
      </c>
      <c r="D27" s="36" t="s">
        <v>18</v>
      </c>
      <c r="E27" s="36" t="s">
        <v>99</v>
      </c>
      <c r="F27" s="36" t="s">
        <v>829</v>
      </c>
      <c r="G27" s="36" t="s">
        <v>100</v>
      </c>
      <c r="H27" s="36" t="s">
        <v>67</v>
      </c>
      <c r="J27" s="36" t="str" cm="1">
        <f t="array" ref="J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27" s="36" t="s">
        <v>101</v>
      </c>
    </row>
    <row r="28" spans="1:11" s="36" customFormat="1" x14ac:dyDescent="0.3">
      <c r="A28" s="41">
        <v>45007</v>
      </c>
      <c r="B28" s="46" t="str">
        <f t="shared" si="0"/>
        <v>Mar</v>
      </c>
      <c r="C28" s="36" t="s">
        <v>871</v>
      </c>
      <c r="D28" s="36" t="s">
        <v>11</v>
      </c>
      <c r="E28" s="36" t="s">
        <v>103</v>
      </c>
      <c r="F28" s="36" t="s">
        <v>818</v>
      </c>
      <c r="G28" s="36" t="s">
        <v>104</v>
      </c>
      <c r="H28" s="36" t="s">
        <v>67</v>
      </c>
      <c r="J28" s="36" t="str" cm="1">
        <f t="array" ref="J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28" s="36" t="s">
        <v>105</v>
      </c>
    </row>
    <row r="29" spans="1:11" s="80" customFormat="1" x14ac:dyDescent="0.3">
      <c r="A29" s="41">
        <v>45008</v>
      </c>
      <c r="B29" s="46" t="str">
        <f t="shared" si="0"/>
        <v>Mar</v>
      </c>
      <c r="C29" s="36" t="s">
        <v>859</v>
      </c>
      <c r="D29" s="36" t="s">
        <v>18</v>
      </c>
      <c r="E29" s="36" t="s">
        <v>106</v>
      </c>
      <c r="F29" s="36" t="s">
        <v>831</v>
      </c>
      <c r="G29" s="36" t="s">
        <v>107</v>
      </c>
      <c r="H29" s="36" t="s">
        <v>46</v>
      </c>
      <c r="I29" s="36" t="s">
        <v>47</v>
      </c>
      <c r="J29" s="36" t="str" cm="1">
        <f t="array" ref="J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29" s="36" t="s">
        <v>108</v>
      </c>
    </row>
    <row r="30" spans="1:11" s="36" customFormat="1" x14ac:dyDescent="0.3">
      <c r="A30" s="41">
        <v>45009</v>
      </c>
      <c r="B30" s="46" t="str">
        <f t="shared" si="0"/>
        <v>Mar</v>
      </c>
      <c r="C30" s="36" t="s">
        <v>859</v>
      </c>
      <c r="D30" s="36" t="s">
        <v>18</v>
      </c>
      <c r="E30" s="36" t="s">
        <v>109</v>
      </c>
      <c r="F30" s="36" t="s">
        <v>819</v>
      </c>
      <c r="G30" s="36" t="s">
        <v>110</v>
      </c>
      <c r="H30" s="36" t="s">
        <v>15</v>
      </c>
      <c r="I30" s="36" t="s">
        <v>111</v>
      </c>
      <c r="J30" s="36" t="str" cm="1">
        <f t="array" ref="J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30" s="45" t="s">
        <v>112</v>
      </c>
    </row>
    <row r="31" spans="1:11" s="36" customFormat="1" x14ac:dyDescent="0.3">
      <c r="A31" s="41">
        <v>45009</v>
      </c>
      <c r="B31" s="46" t="str">
        <f t="shared" si="0"/>
        <v>Mar</v>
      </c>
      <c r="C31" s="45" t="s">
        <v>872</v>
      </c>
      <c r="D31" s="36" t="s">
        <v>18</v>
      </c>
      <c r="E31" s="36" t="s">
        <v>114</v>
      </c>
      <c r="F31" s="36" t="s">
        <v>831</v>
      </c>
      <c r="G31" s="36" t="s">
        <v>115</v>
      </c>
      <c r="H31" s="36" t="s">
        <v>63</v>
      </c>
      <c r="J31" s="36" t="str" cm="1">
        <f t="array" ref="J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31" s="36" t="s">
        <v>116</v>
      </c>
    </row>
    <row r="32" spans="1:11" s="36" customFormat="1" x14ac:dyDescent="0.3">
      <c r="A32" s="41">
        <v>45012</v>
      </c>
      <c r="B32" s="46" t="str">
        <f t="shared" si="0"/>
        <v>Mar</v>
      </c>
      <c r="C32" s="36" t="s">
        <v>861</v>
      </c>
      <c r="D32" s="36" t="s">
        <v>18</v>
      </c>
      <c r="E32" s="36" t="s">
        <v>117</v>
      </c>
      <c r="F32" s="36" t="s">
        <v>831</v>
      </c>
      <c r="G32" s="36" t="s">
        <v>118</v>
      </c>
      <c r="H32" s="36" t="s">
        <v>15</v>
      </c>
      <c r="J32" s="36" t="str" cm="1">
        <f t="array" ref="J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32" s="36" t="s">
        <v>119</v>
      </c>
    </row>
    <row r="33" spans="1:11" s="36" customFormat="1" x14ac:dyDescent="0.3">
      <c r="A33" s="41">
        <v>45013</v>
      </c>
      <c r="B33" s="46" t="str">
        <f t="shared" si="0"/>
        <v>Mar</v>
      </c>
      <c r="C33" s="36" t="s">
        <v>873</v>
      </c>
      <c r="D33" s="36" t="s">
        <v>11</v>
      </c>
      <c r="E33" s="36" t="s">
        <v>121</v>
      </c>
      <c r="F33" s="36" t="s">
        <v>827</v>
      </c>
      <c r="G33" s="36" t="s">
        <v>122</v>
      </c>
      <c r="H33" s="36" t="s">
        <v>67</v>
      </c>
      <c r="J33" s="36" t="str" cm="1">
        <f t="array" ref="J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33" s="36" t="s">
        <v>123</v>
      </c>
    </row>
    <row r="34" spans="1:11" s="36" customFormat="1" x14ac:dyDescent="0.3">
      <c r="A34" s="41">
        <v>45013</v>
      </c>
      <c r="B34" s="46" t="str">
        <f t="shared" ref="B34:B64" si="1">TEXT(A34,"mmm")</f>
        <v>Mar</v>
      </c>
      <c r="C34" s="36" t="s">
        <v>858</v>
      </c>
      <c r="D34" s="36" t="s">
        <v>18</v>
      </c>
      <c r="E34" s="36" t="s">
        <v>124</v>
      </c>
      <c r="F34" s="36" t="s">
        <v>833</v>
      </c>
      <c r="G34" s="36" t="s">
        <v>125</v>
      </c>
      <c r="H34" s="36" t="s">
        <v>35</v>
      </c>
      <c r="J34" s="36" t="str" cm="1">
        <f t="array" ref="J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34" s="36" t="s">
        <v>126</v>
      </c>
    </row>
    <row r="35" spans="1:11" s="36" customFormat="1" x14ac:dyDescent="0.3">
      <c r="A35" s="41">
        <v>45014</v>
      </c>
      <c r="B35" s="46" t="str">
        <f t="shared" si="1"/>
        <v>Mar</v>
      </c>
      <c r="C35" s="36" t="s">
        <v>861</v>
      </c>
      <c r="D35" s="36" t="s">
        <v>18</v>
      </c>
      <c r="E35" s="36" t="s">
        <v>127</v>
      </c>
      <c r="F35" s="36" t="s">
        <v>831</v>
      </c>
      <c r="G35" s="36" t="s">
        <v>128</v>
      </c>
      <c r="H35" s="36" t="s">
        <v>63</v>
      </c>
      <c r="J35" s="36" t="str" cm="1">
        <f t="array" ref="J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35" s="36" t="s">
        <v>129</v>
      </c>
    </row>
    <row r="36" spans="1:11" s="36" customFormat="1" x14ac:dyDescent="0.3">
      <c r="A36" s="41">
        <v>45014</v>
      </c>
      <c r="B36" s="46" t="str">
        <f t="shared" si="1"/>
        <v>Mar</v>
      </c>
      <c r="C36" s="36" t="s">
        <v>874</v>
      </c>
      <c r="D36" s="36" t="s">
        <v>11</v>
      </c>
      <c r="E36" s="36" t="s">
        <v>131</v>
      </c>
      <c r="F36" s="36" t="s">
        <v>819</v>
      </c>
      <c r="G36" s="36" t="s">
        <v>97</v>
      </c>
      <c r="H36" s="36" t="s">
        <v>72</v>
      </c>
      <c r="J36" s="36" t="str" cm="1">
        <f t="array" ref="J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36" s="36" t="s">
        <v>132</v>
      </c>
    </row>
    <row r="37" spans="1:11" s="36" customFormat="1" x14ac:dyDescent="0.3">
      <c r="A37" s="41">
        <v>45015</v>
      </c>
      <c r="B37" s="46" t="str">
        <f t="shared" si="1"/>
        <v>Mar</v>
      </c>
      <c r="C37" s="36" t="s">
        <v>858</v>
      </c>
      <c r="D37" s="36" t="s">
        <v>18</v>
      </c>
      <c r="E37" s="36" t="s">
        <v>133</v>
      </c>
      <c r="F37" s="36" t="s">
        <v>829</v>
      </c>
      <c r="G37" s="36" t="s">
        <v>134</v>
      </c>
      <c r="H37" s="36" t="s">
        <v>43</v>
      </c>
      <c r="J37" s="36" t="str" cm="1">
        <f t="array" ref="J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37" s="45" t="s">
        <v>135</v>
      </c>
    </row>
    <row r="38" spans="1:11" s="36" customFormat="1" x14ac:dyDescent="0.3">
      <c r="A38" s="41">
        <v>45015</v>
      </c>
      <c r="B38" s="46" t="str">
        <f t="shared" si="1"/>
        <v>Mar</v>
      </c>
      <c r="C38" s="36" t="s">
        <v>858</v>
      </c>
      <c r="D38" s="36" t="s">
        <v>18</v>
      </c>
      <c r="E38" s="36" t="s">
        <v>133</v>
      </c>
      <c r="F38" s="36" t="s">
        <v>829</v>
      </c>
      <c r="G38" s="36" t="s">
        <v>134</v>
      </c>
      <c r="H38" s="36" t="s">
        <v>136</v>
      </c>
      <c r="J38" s="36" t="str" cm="1">
        <f t="array" ref="J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items related to additional interests properly recorded (names, address, forms)?</v>
      </c>
      <c r="K38" s="45" t="s">
        <v>137</v>
      </c>
    </row>
    <row r="39" spans="1:11" s="36" customFormat="1" x14ac:dyDescent="0.3">
      <c r="A39" s="41">
        <v>45015</v>
      </c>
      <c r="B39" s="46" t="str">
        <f t="shared" si="1"/>
        <v>Mar</v>
      </c>
      <c r="C39" s="36" t="s">
        <v>858</v>
      </c>
      <c r="D39" s="36" t="s">
        <v>18</v>
      </c>
      <c r="E39" s="36" t="s">
        <v>133</v>
      </c>
      <c r="F39" s="36" t="s">
        <v>829</v>
      </c>
      <c r="G39" s="36" t="s">
        <v>134</v>
      </c>
      <c r="H39" s="36" t="s">
        <v>138</v>
      </c>
      <c r="J39" s="36" t="str" cm="1">
        <f t="array" ref="J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K39" s="45" t="s">
        <v>139</v>
      </c>
    </row>
    <row r="40" spans="1:11" s="111" customFormat="1" x14ac:dyDescent="0.3">
      <c r="A40" s="109">
        <v>45015</v>
      </c>
      <c r="B40" s="110" t="str">
        <f t="shared" si="1"/>
        <v>Mar</v>
      </c>
      <c r="C40" s="111" t="s">
        <v>871</v>
      </c>
      <c r="D40" s="111" t="s">
        <v>11</v>
      </c>
      <c r="E40" s="111" t="s">
        <v>140</v>
      </c>
      <c r="F40" s="111" t="s">
        <v>818</v>
      </c>
      <c r="G40" s="111" t="s">
        <v>141</v>
      </c>
      <c r="H40" s="111" t="s">
        <v>35</v>
      </c>
      <c r="J40" s="111" t="str" cm="1">
        <f t="array" ref="J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40" s="111" t="s">
        <v>142</v>
      </c>
    </row>
    <row r="41" spans="1:11" s="36" customFormat="1" x14ac:dyDescent="0.3">
      <c r="A41" s="41">
        <v>45015</v>
      </c>
      <c r="B41" s="46" t="str">
        <f t="shared" si="1"/>
        <v>Mar</v>
      </c>
      <c r="C41" s="36" t="s">
        <v>874</v>
      </c>
      <c r="D41" s="36" t="s">
        <v>11</v>
      </c>
      <c r="E41" s="36" t="s">
        <v>143</v>
      </c>
      <c r="F41" s="36" t="s">
        <v>831</v>
      </c>
      <c r="G41" s="36" t="s">
        <v>144</v>
      </c>
      <c r="H41" s="36" t="s">
        <v>46</v>
      </c>
      <c r="I41" s="36" t="s">
        <v>47</v>
      </c>
      <c r="J41" s="36" t="str" cm="1">
        <f t="array" ref="J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41" s="36" t="s">
        <v>145</v>
      </c>
    </row>
    <row r="42" spans="1:11" s="36" customFormat="1" x14ac:dyDescent="0.3">
      <c r="A42" s="41">
        <v>45015</v>
      </c>
      <c r="B42" s="46" t="str">
        <f t="shared" si="1"/>
        <v>Mar</v>
      </c>
      <c r="C42" s="36" t="s">
        <v>869</v>
      </c>
      <c r="D42" s="36" t="s">
        <v>11</v>
      </c>
      <c r="E42" s="36" t="s">
        <v>146</v>
      </c>
      <c r="F42" s="36" t="s">
        <v>829</v>
      </c>
      <c r="G42" s="36">
        <v>2640001110</v>
      </c>
      <c r="H42" s="36" t="s">
        <v>46</v>
      </c>
      <c r="I42" s="36" t="s">
        <v>147</v>
      </c>
      <c r="J42" s="36" t="str" cm="1">
        <f t="array" ref="J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42" s="36" t="s">
        <v>148</v>
      </c>
    </row>
    <row r="43" spans="1:11" s="36" customFormat="1" x14ac:dyDescent="0.3">
      <c r="A43" s="41">
        <v>45016</v>
      </c>
      <c r="B43" s="46" t="str">
        <f t="shared" si="1"/>
        <v>Mar</v>
      </c>
      <c r="C43" s="36" t="s">
        <v>875</v>
      </c>
      <c r="D43" s="36" t="s">
        <v>11</v>
      </c>
      <c r="E43" s="36" t="s">
        <v>150</v>
      </c>
      <c r="F43" s="36" t="s">
        <v>815</v>
      </c>
      <c r="G43" s="36" t="s">
        <v>151</v>
      </c>
      <c r="H43" s="36" t="s">
        <v>35</v>
      </c>
      <c r="J43" s="36" t="str" cm="1">
        <f t="array" ref="J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43" s="36" t="s">
        <v>152</v>
      </c>
    </row>
    <row r="44" spans="1:11" s="36" customFormat="1" x14ac:dyDescent="0.3">
      <c r="A44" s="41">
        <v>45016</v>
      </c>
      <c r="B44" s="46" t="str">
        <f t="shared" si="1"/>
        <v>Mar</v>
      </c>
      <c r="C44" s="36" t="s">
        <v>876</v>
      </c>
      <c r="D44" s="36" t="s">
        <v>18</v>
      </c>
      <c r="E44" s="36" t="s">
        <v>154</v>
      </c>
      <c r="F44" s="36" t="s">
        <v>820</v>
      </c>
      <c r="G44" s="36" t="s">
        <v>155</v>
      </c>
      <c r="H44" s="36" t="s">
        <v>15</v>
      </c>
      <c r="J44" s="45" t="str" cm="1">
        <f t="array" ref="J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44" s="36" t="s">
        <v>156</v>
      </c>
    </row>
    <row r="45" spans="1:11" s="36" customFormat="1" x14ac:dyDescent="0.3">
      <c r="A45" s="41">
        <v>45020</v>
      </c>
      <c r="B45" s="46" t="str">
        <f t="shared" si="1"/>
        <v>Apr</v>
      </c>
      <c r="C45" s="36" t="s">
        <v>874</v>
      </c>
      <c r="D45" s="36" t="s">
        <v>11</v>
      </c>
      <c r="E45" s="36" t="s">
        <v>157</v>
      </c>
      <c r="F45" s="36" t="s">
        <v>819</v>
      </c>
      <c r="G45" s="36" t="s">
        <v>158</v>
      </c>
      <c r="H45" s="36" t="s">
        <v>72</v>
      </c>
      <c r="J45" s="36" t="str" cm="1">
        <f t="array" ref="J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45" s="36" t="s">
        <v>159</v>
      </c>
    </row>
    <row r="46" spans="1:11" s="36" customFormat="1" x14ac:dyDescent="0.3">
      <c r="A46" s="41">
        <v>45020</v>
      </c>
      <c r="B46" s="46" t="str">
        <f t="shared" si="1"/>
        <v>Apr</v>
      </c>
      <c r="C46" s="36" t="s">
        <v>857</v>
      </c>
      <c r="D46" s="36" t="s">
        <v>11</v>
      </c>
      <c r="E46" s="36" t="s">
        <v>160</v>
      </c>
      <c r="F46" s="36" t="s">
        <v>828</v>
      </c>
      <c r="G46" s="36" t="s">
        <v>161</v>
      </c>
      <c r="H46" s="36" t="s">
        <v>46</v>
      </c>
      <c r="I46" s="36" t="s">
        <v>47</v>
      </c>
      <c r="J46" s="36" t="str" cm="1">
        <f t="array" ref="J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46" s="45" t="s">
        <v>162</v>
      </c>
    </row>
    <row r="47" spans="1:11" s="36" customFormat="1" x14ac:dyDescent="0.3">
      <c r="A47" s="41">
        <v>45020</v>
      </c>
      <c r="B47" s="46" t="str">
        <f t="shared" si="1"/>
        <v>Apr</v>
      </c>
      <c r="C47" s="36" t="s">
        <v>877</v>
      </c>
      <c r="D47" s="36" t="s">
        <v>11</v>
      </c>
      <c r="E47" s="36" t="s">
        <v>164</v>
      </c>
      <c r="F47" s="36" t="s">
        <v>817</v>
      </c>
      <c r="G47" s="36" t="s">
        <v>165</v>
      </c>
      <c r="H47" s="36" t="s">
        <v>67</v>
      </c>
      <c r="J47" s="36" t="str" cm="1">
        <f t="array" ref="J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47" s="36" t="s">
        <v>166</v>
      </c>
    </row>
    <row r="48" spans="1:11" s="36" customFormat="1" x14ac:dyDescent="0.3">
      <c r="A48" s="41">
        <v>45021</v>
      </c>
      <c r="B48" s="46" t="str">
        <f t="shared" si="1"/>
        <v>Apr</v>
      </c>
      <c r="C48" s="36" t="s">
        <v>878</v>
      </c>
      <c r="E48" s="36" t="s">
        <v>168</v>
      </c>
      <c r="F48" s="36" t="s">
        <v>834</v>
      </c>
      <c r="G48" s="36" t="s">
        <v>169</v>
      </c>
      <c r="H48" s="36" t="s">
        <v>72</v>
      </c>
      <c r="J48" s="36" t="str" cm="1">
        <f t="array" ref="J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48" s="36" t="s">
        <v>170</v>
      </c>
    </row>
    <row r="49" spans="1:11" s="36" customFormat="1" x14ac:dyDescent="0.3">
      <c r="A49" s="41">
        <v>45021</v>
      </c>
      <c r="B49" s="46" t="str">
        <f t="shared" si="1"/>
        <v>Apr</v>
      </c>
      <c r="C49" s="36" t="s">
        <v>879</v>
      </c>
      <c r="D49" s="36" t="s">
        <v>18</v>
      </c>
      <c r="E49" s="36" t="s">
        <v>172</v>
      </c>
      <c r="F49" s="36" t="s">
        <v>828</v>
      </c>
      <c r="G49" s="36" t="s">
        <v>173</v>
      </c>
      <c r="H49" s="36" t="s">
        <v>15</v>
      </c>
      <c r="J49" s="36" t="str" cm="1">
        <f t="array" ref="J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49" s="36" t="s">
        <v>174</v>
      </c>
    </row>
    <row r="50" spans="1:11" s="36" customFormat="1" x14ac:dyDescent="0.3">
      <c r="A50" s="41">
        <v>45021</v>
      </c>
      <c r="B50" s="46" t="str">
        <f t="shared" si="1"/>
        <v>Apr</v>
      </c>
      <c r="C50" s="36" t="s">
        <v>880</v>
      </c>
      <c r="D50" s="36" t="s">
        <v>11</v>
      </c>
      <c r="E50" s="36" t="s">
        <v>175</v>
      </c>
      <c r="F50" s="36" t="s">
        <v>817</v>
      </c>
      <c r="G50" s="36" t="s">
        <v>176</v>
      </c>
      <c r="H50" s="36" t="s">
        <v>63</v>
      </c>
      <c r="J50" s="36" t="str" cm="1">
        <f t="array" ref="J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50" s="36" t="s">
        <v>177</v>
      </c>
    </row>
    <row r="51" spans="1:11" s="36" customFormat="1" x14ac:dyDescent="0.3">
      <c r="A51" s="41">
        <v>45021</v>
      </c>
      <c r="B51" s="46" t="str">
        <f t="shared" si="1"/>
        <v>Apr</v>
      </c>
      <c r="C51" s="36" t="s">
        <v>880</v>
      </c>
      <c r="D51" s="36" t="s">
        <v>11</v>
      </c>
      <c r="E51" s="36" t="s">
        <v>175</v>
      </c>
      <c r="F51" s="36" t="s">
        <v>817</v>
      </c>
      <c r="G51" s="36" t="s">
        <v>176</v>
      </c>
      <c r="H51" s="36" t="s">
        <v>15</v>
      </c>
      <c r="I51" s="36" t="s">
        <v>111</v>
      </c>
      <c r="J51" s="36" t="str" cm="1">
        <f t="array" ref="J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51" s="45" t="s">
        <v>178</v>
      </c>
    </row>
    <row r="52" spans="1:11" s="36" customFormat="1" x14ac:dyDescent="0.3">
      <c r="A52" s="41">
        <v>45022</v>
      </c>
      <c r="B52" s="46" t="str">
        <f t="shared" si="1"/>
        <v>Apr</v>
      </c>
      <c r="C52" s="36" t="s">
        <v>876</v>
      </c>
      <c r="D52" s="36" t="s">
        <v>18</v>
      </c>
      <c r="E52" s="36" t="s">
        <v>179</v>
      </c>
      <c r="F52" s="36" t="s">
        <v>421</v>
      </c>
      <c r="G52" s="36" t="s">
        <v>180</v>
      </c>
      <c r="H52" s="36" t="s">
        <v>63</v>
      </c>
      <c r="J52" s="36" t="str" cm="1">
        <f t="array" ref="J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52" s="36" t="s">
        <v>181</v>
      </c>
    </row>
    <row r="53" spans="1:11" s="36" customFormat="1" x14ac:dyDescent="0.3">
      <c r="A53" s="41">
        <v>45022</v>
      </c>
      <c r="B53" s="46" t="str">
        <f t="shared" si="1"/>
        <v>Apr</v>
      </c>
      <c r="C53" s="36" t="s">
        <v>858</v>
      </c>
      <c r="D53" s="36" t="s">
        <v>18</v>
      </c>
      <c r="E53" s="36" t="s">
        <v>182</v>
      </c>
      <c r="F53" s="36" t="s">
        <v>829</v>
      </c>
      <c r="G53" s="36" t="s">
        <v>183</v>
      </c>
      <c r="H53" s="36" t="s">
        <v>63</v>
      </c>
      <c r="J53" s="36" t="str" cm="1">
        <f t="array" ref="J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53" s="36" t="s">
        <v>184</v>
      </c>
    </row>
    <row r="54" spans="1:11" s="36" customFormat="1" x14ac:dyDescent="0.3">
      <c r="A54" s="41">
        <v>45022</v>
      </c>
      <c r="B54" s="46" t="str">
        <f t="shared" si="1"/>
        <v>Apr</v>
      </c>
      <c r="C54" s="36" t="s">
        <v>863</v>
      </c>
      <c r="D54" s="36" t="s">
        <v>18</v>
      </c>
      <c r="E54" s="36" t="s">
        <v>185</v>
      </c>
      <c r="F54" s="36" t="s">
        <v>821</v>
      </c>
      <c r="G54" s="36" t="s">
        <v>186</v>
      </c>
      <c r="H54" s="36" t="s">
        <v>63</v>
      </c>
      <c r="J54" s="36" t="str" cm="1">
        <f t="array" ref="J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54" s="36" t="s">
        <v>187</v>
      </c>
    </row>
    <row r="55" spans="1:11" s="36" customFormat="1" x14ac:dyDescent="0.3">
      <c r="A55" s="41">
        <v>45023</v>
      </c>
      <c r="B55" s="46" t="str">
        <f t="shared" si="1"/>
        <v>Apr</v>
      </c>
      <c r="C55" s="36" t="s">
        <v>865</v>
      </c>
      <c r="D55" s="36" t="s">
        <v>11</v>
      </c>
      <c r="E55" s="36" t="s">
        <v>188</v>
      </c>
      <c r="F55" s="36" t="s">
        <v>819</v>
      </c>
      <c r="G55" s="36" t="s">
        <v>189</v>
      </c>
      <c r="H55" s="36" t="s">
        <v>15</v>
      </c>
      <c r="J55" s="36" t="str" cm="1">
        <f t="array" ref="J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55" s="36" t="s">
        <v>190</v>
      </c>
    </row>
    <row r="56" spans="1:11" s="36" customFormat="1" x14ac:dyDescent="0.3">
      <c r="A56" s="41">
        <v>45023</v>
      </c>
      <c r="B56" s="46" t="str">
        <f t="shared" si="1"/>
        <v>Apr</v>
      </c>
      <c r="C56" s="36" t="s">
        <v>875</v>
      </c>
      <c r="D56" s="36" t="s">
        <v>11</v>
      </c>
      <c r="E56" s="36" t="s">
        <v>150</v>
      </c>
      <c r="F56" s="36" t="s">
        <v>815</v>
      </c>
      <c r="G56" s="36" t="s">
        <v>151</v>
      </c>
      <c r="H56" s="36" t="s">
        <v>35</v>
      </c>
      <c r="J56" s="36" t="str" cm="1">
        <f t="array" ref="J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56" s="36" t="s">
        <v>191</v>
      </c>
    </row>
    <row r="57" spans="1:11" s="36" customFormat="1" x14ac:dyDescent="0.3">
      <c r="A57" s="41">
        <v>45026</v>
      </c>
      <c r="B57" s="46" t="str">
        <f t="shared" si="1"/>
        <v>Apr</v>
      </c>
      <c r="C57" s="36" t="s">
        <v>880</v>
      </c>
      <c r="D57" s="36" t="s">
        <v>11</v>
      </c>
      <c r="E57" s="36" t="s">
        <v>192</v>
      </c>
      <c r="F57" s="36" t="s">
        <v>817</v>
      </c>
      <c r="G57" s="36" t="s">
        <v>193</v>
      </c>
      <c r="H57" s="36" t="s">
        <v>63</v>
      </c>
      <c r="J57" s="36" t="str" cm="1">
        <f t="array" ref="J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57" s="36" t="s">
        <v>194</v>
      </c>
    </row>
    <row r="58" spans="1:11" s="36" customFormat="1" x14ac:dyDescent="0.3">
      <c r="A58" s="41">
        <v>45027</v>
      </c>
      <c r="B58" s="46" t="str">
        <f t="shared" si="1"/>
        <v>Apr</v>
      </c>
      <c r="C58" s="36" t="s">
        <v>867</v>
      </c>
      <c r="D58" s="36" t="s">
        <v>18</v>
      </c>
      <c r="E58" s="36" t="s">
        <v>195</v>
      </c>
      <c r="F58" s="36" t="s">
        <v>829</v>
      </c>
      <c r="G58" s="36" t="s">
        <v>196</v>
      </c>
      <c r="H58" s="36" t="s">
        <v>15</v>
      </c>
      <c r="J58" s="36" t="str" cm="1">
        <f t="array" ref="J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58" s="36" t="s">
        <v>197</v>
      </c>
    </row>
    <row r="59" spans="1:11" s="36" customFormat="1" x14ac:dyDescent="0.3">
      <c r="A59" s="41">
        <v>45028</v>
      </c>
      <c r="B59" s="46" t="str">
        <f t="shared" si="1"/>
        <v>Apr</v>
      </c>
      <c r="C59" s="36" t="s">
        <v>865</v>
      </c>
      <c r="D59" s="36" t="s">
        <v>11</v>
      </c>
      <c r="E59" s="36" t="s">
        <v>849</v>
      </c>
      <c r="F59" s="36" t="s">
        <v>836</v>
      </c>
      <c r="G59" s="36" t="s">
        <v>198</v>
      </c>
      <c r="H59" s="36" t="s">
        <v>67</v>
      </c>
      <c r="J59" s="36" t="str" cm="1">
        <f t="array" ref="J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59" s="36" t="s">
        <v>199</v>
      </c>
    </row>
    <row r="60" spans="1:11" s="36" customFormat="1" x14ac:dyDescent="0.3">
      <c r="A60" s="41">
        <v>45028</v>
      </c>
      <c r="B60" s="46" t="str">
        <f t="shared" si="1"/>
        <v>Apr</v>
      </c>
      <c r="C60" s="36" t="s">
        <v>864</v>
      </c>
      <c r="D60" s="36" t="s">
        <v>18</v>
      </c>
      <c r="E60" s="36" t="s">
        <v>200</v>
      </c>
      <c r="F60" s="36" t="s">
        <v>829</v>
      </c>
      <c r="G60" s="36" t="s">
        <v>201</v>
      </c>
      <c r="H60" s="36" t="s">
        <v>35</v>
      </c>
      <c r="J60" s="36" t="str" cm="1">
        <f t="array" ref="J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60" s="36" t="s">
        <v>36</v>
      </c>
    </row>
    <row r="61" spans="1:11" s="36" customFormat="1" x14ac:dyDescent="0.3">
      <c r="A61" s="41">
        <v>45029</v>
      </c>
      <c r="B61" s="46" t="str">
        <f t="shared" si="1"/>
        <v>Apr</v>
      </c>
      <c r="C61" s="45" t="s">
        <v>881</v>
      </c>
      <c r="D61" s="36" t="s">
        <v>18</v>
      </c>
      <c r="E61" s="36" t="s">
        <v>203</v>
      </c>
      <c r="F61" s="36" t="s">
        <v>841</v>
      </c>
      <c r="G61" s="36" t="s">
        <v>204</v>
      </c>
      <c r="H61" s="36" t="s">
        <v>51</v>
      </c>
      <c r="J61" s="36" t="str" cm="1">
        <f t="array" ref="J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61" s="45" t="s">
        <v>205</v>
      </c>
    </row>
    <row r="62" spans="1:11" s="36" customFormat="1" x14ac:dyDescent="0.3">
      <c r="A62" s="41">
        <v>45029</v>
      </c>
      <c r="B62" s="46" t="str">
        <f t="shared" si="1"/>
        <v>Apr</v>
      </c>
      <c r="C62" s="36" t="s">
        <v>864</v>
      </c>
      <c r="D62" s="36" t="s">
        <v>18</v>
      </c>
      <c r="E62" s="36" t="s">
        <v>206</v>
      </c>
      <c r="F62" s="36" t="s">
        <v>832</v>
      </c>
      <c r="G62" s="36" t="s">
        <v>207</v>
      </c>
      <c r="H62" s="36" t="s">
        <v>46</v>
      </c>
      <c r="I62" s="36" t="s">
        <v>47</v>
      </c>
      <c r="J62" s="36" t="str" cm="1">
        <f t="array" ref="J6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62" s="42" t="s">
        <v>208</v>
      </c>
    </row>
    <row r="63" spans="1:11" s="36" customFormat="1" x14ac:dyDescent="0.3">
      <c r="A63" s="41">
        <v>45029</v>
      </c>
      <c r="B63" s="46" t="str">
        <f t="shared" si="1"/>
        <v>Apr</v>
      </c>
      <c r="C63" s="45" t="s">
        <v>864</v>
      </c>
      <c r="D63" s="36" t="s">
        <v>18</v>
      </c>
      <c r="E63" s="36" t="s">
        <v>209</v>
      </c>
      <c r="F63" s="36" t="s">
        <v>832</v>
      </c>
      <c r="G63" s="36" t="s">
        <v>210</v>
      </c>
      <c r="H63" s="36" t="s">
        <v>46</v>
      </c>
      <c r="I63" s="36" t="s">
        <v>47</v>
      </c>
      <c r="J63" s="36" t="str" cm="1">
        <f t="array" ref="J6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63" s="45" t="s">
        <v>208</v>
      </c>
    </row>
    <row r="64" spans="1:11" s="36" customFormat="1" x14ac:dyDescent="0.3">
      <c r="A64" s="41">
        <v>45029</v>
      </c>
      <c r="B64" s="46" t="str">
        <f t="shared" si="1"/>
        <v>Apr</v>
      </c>
      <c r="C64" s="67" t="s">
        <v>866</v>
      </c>
      <c r="D64" s="36" t="s">
        <v>11</v>
      </c>
      <c r="E64" s="36" t="s">
        <v>211</v>
      </c>
      <c r="F64" s="36" t="s">
        <v>832</v>
      </c>
      <c r="G64" s="36" t="s">
        <v>212</v>
      </c>
      <c r="H64" s="36" t="s">
        <v>46</v>
      </c>
      <c r="I64" s="36" t="s">
        <v>47</v>
      </c>
      <c r="J64" s="36" t="str" cm="1">
        <f t="array" ref="J6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64" s="36" t="s">
        <v>213</v>
      </c>
    </row>
    <row r="65" spans="1:11" s="36" customFormat="1" x14ac:dyDescent="0.3">
      <c r="A65" s="41">
        <v>45029</v>
      </c>
      <c r="B65" s="46" t="str">
        <f t="shared" ref="B65:B96" si="2">TEXT(A65,"mmm")</f>
        <v>Apr</v>
      </c>
      <c r="C65" s="36" t="s">
        <v>861</v>
      </c>
      <c r="D65" s="36" t="s">
        <v>18</v>
      </c>
      <c r="E65" s="36" t="s">
        <v>214</v>
      </c>
      <c r="F65" s="36" t="s">
        <v>832</v>
      </c>
      <c r="G65" s="36" t="s">
        <v>215</v>
      </c>
      <c r="H65" s="36" t="s">
        <v>46</v>
      </c>
      <c r="I65" s="36" t="s">
        <v>47</v>
      </c>
      <c r="J65" s="36" t="str" cm="1">
        <f t="array" ref="J6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65" s="45" t="s">
        <v>216</v>
      </c>
    </row>
    <row r="66" spans="1:11" s="36" customFormat="1" x14ac:dyDescent="0.3">
      <c r="A66" s="41">
        <v>45030</v>
      </c>
      <c r="B66" s="46" t="str">
        <f t="shared" si="2"/>
        <v>Apr</v>
      </c>
      <c r="C66" s="36" t="s">
        <v>860</v>
      </c>
      <c r="D66" s="36" t="s">
        <v>11</v>
      </c>
      <c r="E66" s="36" t="s">
        <v>217</v>
      </c>
      <c r="F66" s="36" t="s">
        <v>831</v>
      </c>
      <c r="G66" s="36" t="s">
        <v>218</v>
      </c>
      <c r="H66" s="36" t="s">
        <v>67</v>
      </c>
      <c r="J66" s="36" t="str" cm="1">
        <f t="array" ref="J6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66" s="36" t="s">
        <v>219</v>
      </c>
    </row>
    <row r="67" spans="1:11" s="36" customFormat="1" x14ac:dyDescent="0.3">
      <c r="A67" s="41">
        <v>45030</v>
      </c>
      <c r="B67" s="46" t="str">
        <f t="shared" si="2"/>
        <v>Apr</v>
      </c>
      <c r="C67" s="36" t="s">
        <v>859</v>
      </c>
      <c r="D67" s="36" t="s">
        <v>18</v>
      </c>
      <c r="E67" s="36" t="s">
        <v>220</v>
      </c>
      <c r="F67" s="36" t="s">
        <v>819</v>
      </c>
      <c r="G67" s="36" t="s">
        <v>221</v>
      </c>
      <c r="H67" s="36" t="s">
        <v>15</v>
      </c>
      <c r="J67" s="36" t="str" cm="1">
        <f t="array" ref="J6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67" s="36" t="s">
        <v>222</v>
      </c>
    </row>
    <row r="68" spans="1:11" s="36" customFormat="1" x14ac:dyDescent="0.3">
      <c r="A68" s="41">
        <v>45030</v>
      </c>
      <c r="B68" s="46" t="str">
        <f t="shared" si="2"/>
        <v>Apr</v>
      </c>
      <c r="C68" s="36" t="s">
        <v>875</v>
      </c>
      <c r="D68" s="36" t="s">
        <v>11</v>
      </c>
      <c r="E68" s="36" t="s">
        <v>223</v>
      </c>
      <c r="F68" s="36" t="s">
        <v>815</v>
      </c>
      <c r="G68" s="36" t="s">
        <v>224</v>
      </c>
      <c r="H68" s="36" t="s">
        <v>15</v>
      </c>
      <c r="J68" s="36" t="str" cm="1">
        <f t="array" ref="J6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68" s="45" t="s">
        <v>225</v>
      </c>
    </row>
    <row r="69" spans="1:11" s="36" customFormat="1" x14ac:dyDescent="0.3">
      <c r="A69" s="41">
        <v>45033</v>
      </c>
      <c r="B69" s="46" t="str">
        <f t="shared" si="2"/>
        <v>Apr</v>
      </c>
      <c r="C69" s="36" t="s">
        <v>873</v>
      </c>
      <c r="E69" s="36" t="s">
        <v>226</v>
      </c>
      <c r="F69" s="36" t="s">
        <v>827</v>
      </c>
      <c r="G69" s="36" t="s">
        <v>826</v>
      </c>
      <c r="H69" s="36" t="s">
        <v>63</v>
      </c>
      <c r="J69" s="36" t="str" cm="1">
        <f t="array" ref="J6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69" s="45" t="s">
        <v>227</v>
      </c>
    </row>
    <row r="70" spans="1:11" s="36" customFormat="1" x14ac:dyDescent="0.3">
      <c r="A70" s="41">
        <v>45033</v>
      </c>
      <c r="B70" s="46" t="str">
        <f t="shared" si="2"/>
        <v>Apr</v>
      </c>
      <c r="C70" s="36" t="s">
        <v>859</v>
      </c>
      <c r="D70" s="36" t="s">
        <v>18</v>
      </c>
      <c r="E70" s="36" t="s">
        <v>228</v>
      </c>
      <c r="F70" s="36" t="s">
        <v>831</v>
      </c>
      <c r="G70" s="36" t="s">
        <v>229</v>
      </c>
      <c r="H70" s="36" t="s">
        <v>63</v>
      </c>
      <c r="J70" s="36" t="str" cm="1">
        <f t="array" ref="J7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70" s="36" t="s">
        <v>230</v>
      </c>
    </row>
    <row r="71" spans="1:11" s="36" customFormat="1" x14ac:dyDescent="0.3">
      <c r="A71" s="41">
        <v>45033</v>
      </c>
      <c r="B71" s="46" t="str">
        <f t="shared" si="2"/>
        <v>Apr</v>
      </c>
      <c r="C71" s="36" t="s">
        <v>880</v>
      </c>
      <c r="D71" s="36" t="s">
        <v>11</v>
      </c>
      <c r="E71" s="36" t="s">
        <v>231</v>
      </c>
      <c r="F71" s="36" t="s">
        <v>817</v>
      </c>
      <c r="G71" s="36" t="s">
        <v>232</v>
      </c>
      <c r="H71" s="36" t="s">
        <v>51</v>
      </c>
      <c r="J71" s="36" t="str" cm="1">
        <f t="array" ref="J7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71" s="36" t="s">
        <v>233</v>
      </c>
    </row>
    <row r="72" spans="1:11" s="36" customFormat="1" x14ac:dyDescent="0.3">
      <c r="A72" s="41">
        <v>45034</v>
      </c>
      <c r="B72" s="46" t="str">
        <f t="shared" si="2"/>
        <v>Apr</v>
      </c>
      <c r="C72" s="36" t="s">
        <v>882</v>
      </c>
      <c r="D72" s="36" t="s">
        <v>11</v>
      </c>
      <c r="E72" s="36" t="s">
        <v>235</v>
      </c>
      <c r="F72" s="36" t="s">
        <v>421</v>
      </c>
      <c r="G72" s="36" t="s">
        <v>235</v>
      </c>
      <c r="H72" s="36" t="s">
        <v>138</v>
      </c>
      <c r="J72" s="36" t="str" cm="1">
        <f t="array" ref="J7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K72" s="36" t="s">
        <v>236</v>
      </c>
    </row>
    <row r="73" spans="1:11" s="36" customFormat="1" x14ac:dyDescent="0.3">
      <c r="A73" s="41">
        <v>45035</v>
      </c>
      <c r="B73" s="46" t="str">
        <f t="shared" si="2"/>
        <v>Apr</v>
      </c>
      <c r="C73" s="36" t="s">
        <v>861</v>
      </c>
      <c r="D73" s="36" t="s">
        <v>18</v>
      </c>
      <c r="E73" s="36" t="s">
        <v>237</v>
      </c>
      <c r="F73" s="36" t="s">
        <v>831</v>
      </c>
      <c r="G73" s="36" t="s">
        <v>238</v>
      </c>
      <c r="H73" s="36" t="s">
        <v>46</v>
      </c>
      <c r="I73" s="36" t="s">
        <v>147</v>
      </c>
      <c r="J73" s="36" t="str" cm="1">
        <f t="array" ref="J7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73" s="36" t="s">
        <v>239</v>
      </c>
    </row>
    <row r="74" spans="1:11" s="111" customFormat="1" x14ac:dyDescent="0.3">
      <c r="A74" s="109">
        <v>45035</v>
      </c>
      <c r="B74" s="110" t="str">
        <f t="shared" si="2"/>
        <v>Apr</v>
      </c>
      <c r="C74" s="111" t="s">
        <v>858</v>
      </c>
      <c r="D74" s="111" t="s">
        <v>18</v>
      </c>
      <c r="E74" s="111" t="s">
        <v>240</v>
      </c>
      <c r="F74" s="111" t="s">
        <v>829</v>
      </c>
      <c r="G74" s="111" t="s">
        <v>241</v>
      </c>
      <c r="H74" s="111" t="s">
        <v>35</v>
      </c>
      <c r="J74" s="111" t="str" cm="1">
        <f t="array" ref="J7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74" s="111" t="s">
        <v>242</v>
      </c>
    </row>
    <row r="75" spans="1:11" s="36" customFormat="1" x14ac:dyDescent="0.3">
      <c r="A75" s="41">
        <v>45037</v>
      </c>
      <c r="B75" s="46" t="str">
        <f t="shared" si="2"/>
        <v>Apr</v>
      </c>
      <c r="C75" s="36" t="s">
        <v>882</v>
      </c>
      <c r="D75" s="36" t="s">
        <v>11</v>
      </c>
      <c r="E75" s="36" t="s">
        <v>243</v>
      </c>
      <c r="F75" s="36" t="s">
        <v>829</v>
      </c>
      <c r="G75" s="36" t="s">
        <v>244</v>
      </c>
      <c r="H75" s="36" t="s">
        <v>72</v>
      </c>
      <c r="J75" s="36" t="str" cm="1">
        <f t="array" ref="J7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75" s="36" t="s">
        <v>245</v>
      </c>
    </row>
    <row r="76" spans="1:11" s="36" customFormat="1" x14ac:dyDescent="0.3">
      <c r="A76" s="41">
        <v>45037</v>
      </c>
      <c r="B76" s="46" t="str">
        <f t="shared" si="2"/>
        <v>Apr</v>
      </c>
      <c r="C76" s="36" t="s">
        <v>883</v>
      </c>
      <c r="D76" s="36" t="s">
        <v>18</v>
      </c>
      <c r="E76" s="36" t="s">
        <v>246</v>
      </c>
      <c r="F76" s="36" t="s">
        <v>816</v>
      </c>
      <c r="G76" s="36" t="s">
        <v>247</v>
      </c>
      <c r="H76" s="36" t="s">
        <v>15</v>
      </c>
      <c r="J76" s="36" t="str" cm="1">
        <f t="array" ref="J7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76" s="36" t="s">
        <v>248</v>
      </c>
    </row>
    <row r="77" spans="1:11" s="36" customFormat="1" x14ac:dyDescent="0.3">
      <c r="A77" s="41">
        <v>45041</v>
      </c>
      <c r="B77" s="46" t="str">
        <f t="shared" si="2"/>
        <v>Apr</v>
      </c>
      <c r="C77" s="36" t="s">
        <v>859</v>
      </c>
      <c r="D77" s="36" t="s">
        <v>18</v>
      </c>
      <c r="E77" s="36" t="s">
        <v>249</v>
      </c>
      <c r="F77" s="36" t="s">
        <v>831</v>
      </c>
      <c r="G77" s="36" t="s">
        <v>250</v>
      </c>
      <c r="H77" s="36" t="s">
        <v>15</v>
      </c>
      <c r="I77" s="36" t="s">
        <v>111</v>
      </c>
      <c r="J77" s="36" t="str" cm="1">
        <f t="array" ref="J7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77" s="36" t="s">
        <v>251</v>
      </c>
    </row>
    <row r="78" spans="1:11" s="36" customFormat="1" x14ac:dyDescent="0.3">
      <c r="A78" s="41">
        <v>45042</v>
      </c>
      <c r="B78" s="46" t="str">
        <f t="shared" si="2"/>
        <v>Apr</v>
      </c>
      <c r="C78" s="36" t="s">
        <v>884</v>
      </c>
      <c r="D78" s="36" t="s">
        <v>11</v>
      </c>
      <c r="E78" s="36" t="s">
        <v>253</v>
      </c>
      <c r="F78" s="36" t="s">
        <v>817</v>
      </c>
      <c r="G78" s="36" t="s">
        <v>254</v>
      </c>
      <c r="H78" s="36" t="s">
        <v>15</v>
      </c>
      <c r="J78" s="36" t="str" cm="1">
        <f t="array" ref="J7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78" s="36" t="s">
        <v>255</v>
      </c>
    </row>
    <row r="79" spans="1:11" s="36" customFormat="1" x14ac:dyDescent="0.3">
      <c r="A79" s="41">
        <v>45042</v>
      </c>
      <c r="B79" s="46" t="str">
        <f t="shared" si="2"/>
        <v>Apr</v>
      </c>
      <c r="C79" s="36" t="s">
        <v>874</v>
      </c>
      <c r="D79" s="36" t="s">
        <v>11</v>
      </c>
      <c r="E79" s="36" t="s">
        <v>256</v>
      </c>
      <c r="F79" s="36" t="s">
        <v>831</v>
      </c>
      <c r="G79" s="36" t="s">
        <v>257</v>
      </c>
      <c r="H79" s="36" t="s">
        <v>15</v>
      </c>
      <c r="J79" s="36" t="str" cm="1">
        <f t="array" ref="J7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79" s="42" t="s">
        <v>258</v>
      </c>
    </row>
    <row r="80" spans="1:11" s="36" customFormat="1" x14ac:dyDescent="0.3">
      <c r="A80" s="41">
        <v>45044</v>
      </c>
      <c r="B80" s="46" t="str">
        <f t="shared" si="2"/>
        <v>Apr</v>
      </c>
      <c r="C80" s="36" t="s">
        <v>869</v>
      </c>
      <c r="D80" s="36" t="s">
        <v>11</v>
      </c>
      <c r="E80" s="36" t="s">
        <v>259</v>
      </c>
      <c r="F80" s="36" t="s">
        <v>817</v>
      </c>
      <c r="G80" s="36" t="s">
        <v>260</v>
      </c>
      <c r="H80" s="36" t="s">
        <v>67</v>
      </c>
      <c r="J80" s="36" t="str" cm="1">
        <f t="array" ref="J8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80" s="36" t="s">
        <v>261</v>
      </c>
    </row>
    <row r="81" spans="1:11" s="36" customFormat="1" x14ac:dyDescent="0.3">
      <c r="A81" s="41">
        <v>45044</v>
      </c>
      <c r="B81" s="46" t="str">
        <f t="shared" si="2"/>
        <v>Apr</v>
      </c>
      <c r="C81" s="36" t="s">
        <v>864</v>
      </c>
      <c r="D81" s="36" t="s">
        <v>18</v>
      </c>
      <c r="E81" s="36" t="s">
        <v>262</v>
      </c>
      <c r="F81" s="36" t="s">
        <v>830</v>
      </c>
      <c r="G81" s="36" t="s">
        <v>263</v>
      </c>
      <c r="H81" s="36" t="s">
        <v>63</v>
      </c>
      <c r="J81" s="36" t="str" cm="1">
        <f t="array" ref="J8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81" s="36" t="s">
        <v>264</v>
      </c>
    </row>
    <row r="82" spans="1:11" s="36" customFormat="1" x14ac:dyDescent="0.3">
      <c r="A82" s="41">
        <v>45047</v>
      </c>
      <c r="B82" s="46" t="str">
        <f t="shared" si="2"/>
        <v>May</v>
      </c>
      <c r="C82" s="36" t="s">
        <v>875</v>
      </c>
      <c r="D82" s="36" t="s">
        <v>11</v>
      </c>
      <c r="E82" s="36" t="s">
        <v>265</v>
      </c>
      <c r="F82" s="36" t="s">
        <v>827</v>
      </c>
      <c r="G82" s="36" t="s">
        <v>266</v>
      </c>
      <c r="H82" s="36" t="s">
        <v>51</v>
      </c>
      <c r="J82" s="36" t="str" cm="1">
        <f t="array" ref="J8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82" s="36" t="s">
        <v>267</v>
      </c>
    </row>
    <row r="83" spans="1:11" s="36" customFormat="1" x14ac:dyDescent="0.3">
      <c r="A83" s="41">
        <v>45048</v>
      </c>
      <c r="B83" s="46" t="str">
        <f t="shared" si="2"/>
        <v>May</v>
      </c>
      <c r="C83" s="36" t="s">
        <v>860</v>
      </c>
      <c r="D83" s="36" t="s">
        <v>11</v>
      </c>
      <c r="E83" s="36" t="s">
        <v>268</v>
      </c>
      <c r="F83" s="36" t="s">
        <v>830</v>
      </c>
      <c r="G83" s="36" t="s">
        <v>269</v>
      </c>
      <c r="H83" s="36" t="s">
        <v>51</v>
      </c>
      <c r="J83" s="36" t="str" cm="1">
        <f t="array" ref="J8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83" s="36" t="s">
        <v>270</v>
      </c>
    </row>
    <row r="84" spans="1:11" s="36" customFormat="1" x14ac:dyDescent="0.3">
      <c r="A84" s="41">
        <v>45048</v>
      </c>
      <c r="B84" s="46" t="str">
        <f t="shared" si="2"/>
        <v>May</v>
      </c>
      <c r="C84" s="36" t="s">
        <v>857</v>
      </c>
      <c r="D84" s="36" t="s">
        <v>11</v>
      </c>
      <c r="E84" s="36" t="s">
        <v>271</v>
      </c>
      <c r="F84" s="36" t="s">
        <v>828</v>
      </c>
      <c r="G84" s="36" t="s">
        <v>272</v>
      </c>
      <c r="H84" s="36" t="s">
        <v>67</v>
      </c>
      <c r="J84" s="36" t="str" cm="1">
        <f t="array" ref="J8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84" s="36" t="s">
        <v>273</v>
      </c>
    </row>
    <row r="85" spans="1:11" s="36" customFormat="1" x14ac:dyDescent="0.3">
      <c r="A85" s="41">
        <v>45048</v>
      </c>
      <c r="B85" s="46" t="str">
        <f t="shared" si="2"/>
        <v>May</v>
      </c>
      <c r="C85" s="36" t="s">
        <v>874</v>
      </c>
      <c r="D85" s="36" t="s">
        <v>11</v>
      </c>
      <c r="E85" s="36" t="s">
        <v>274</v>
      </c>
      <c r="F85" s="36" t="s">
        <v>831</v>
      </c>
      <c r="G85" s="36" t="s">
        <v>275</v>
      </c>
      <c r="H85" s="36" t="s">
        <v>15</v>
      </c>
      <c r="J85" s="36" t="str" cm="1">
        <f t="array" ref="J8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85" s="36" t="s">
        <v>276</v>
      </c>
    </row>
    <row r="86" spans="1:11" s="36" customFormat="1" x14ac:dyDescent="0.3">
      <c r="A86" s="41">
        <v>45048</v>
      </c>
      <c r="B86" s="46" t="str">
        <f t="shared" si="2"/>
        <v>May</v>
      </c>
      <c r="C86" s="36" t="s">
        <v>884</v>
      </c>
      <c r="D86" s="36" t="s">
        <v>11</v>
      </c>
      <c r="E86" s="36" t="s">
        <v>277</v>
      </c>
      <c r="F86" s="36" t="s">
        <v>817</v>
      </c>
      <c r="G86" s="36" t="s">
        <v>278</v>
      </c>
      <c r="H86" s="36" t="s">
        <v>15</v>
      </c>
      <c r="J86" s="36" t="str" cm="1">
        <f t="array" ref="J8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86" s="36" t="s">
        <v>279</v>
      </c>
    </row>
    <row r="87" spans="1:11" s="36" customFormat="1" x14ac:dyDescent="0.3">
      <c r="A87" s="41">
        <v>45048</v>
      </c>
      <c r="B87" s="46" t="str">
        <f t="shared" si="2"/>
        <v>May</v>
      </c>
      <c r="C87" s="36" t="s">
        <v>863</v>
      </c>
      <c r="D87" s="36" t="s">
        <v>18</v>
      </c>
      <c r="E87" s="36" t="s">
        <v>280</v>
      </c>
      <c r="F87" s="36" t="s">
        <v>821</v>
      </c>
      <c r="G87" s="36" t="s">
        <v>281</v>
      </c>
      <c r="H87" s="36" t="s">
        <v>67</v>
      </c>
      <c r="J87" s="36" t="str" cm="1">
        <f t="array" ref="J8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87" s="36" t="s">
        <v>282</v>
      </c>
    </row>
    <row r="88" spans="1:11" s="36" customFormat="1" x14ac:dyDescent="0.3">
      <c r="A88" s="41">
        <v>45048</v>
      </c>
      <c r="B88" s="46" t="str">
        <f t="shared" si="2"/>
        <v>May</v>
      </c>
      <c r="C88" s="36" t="s">
        <v>858</v>
      </c>
      <c r="D88" s="36" t="s">
        <v>18</v>
      </c>
      <c r="E88" s="36" t="s">
        <v>283</v>
      </c>
      <c r="F88" s="36" t="s">
        <v>833</v>
      </c>
      <c r="G88" s="36" t="s">
        <v>284</v>
      </c>
      <c r="H88" s="36" t="s">
        <v>67</v>
      </c>
      <c r="J88" s="36" t="str" cm="1">
        <f t="array" ref="J8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88" s="36" t="s">
        <v>273</v>
      </c>
    </row>
    <row r="89" spans="1:11" s="36" customFormat="1" x14ac:dyDescent="0.3">
      <c r="A89" s="41">
        <v>45049</v>
      </c>
      <c r="B89" s="46" t="str">
        <f t="shared" si="2"/>
        <v>May</v>
      </c>
      <c r="C89" s="36" t="s">
        <v>858</v>
      </c>
      <c r="D89" s="36" t="s">
        <v>18</v>
      </c>
      <c r="E89" s="36" t="s">
        <v>285</v>
      </c>
      <c r="F89" s="36" t="s">
        <v>833</v>
      </c>
      <c r="G89" s="36" t="s">
        <v>286</v>
      </c>
      <c r="H89" s="36" t="s">
        <v>51</v>
      </c>
      <c r="J89" s="36" t="str" cm="1">
        <f t="array" ref="J8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89" s="36" t="s">
        <v>287</v>
      </c>
    </row>
    <row r="90" spans="1:11" s="36" customFormat="1" x14ac:dyDescent="0.3">
      <c r="A90" s="41">
        <v>45049</v>
      </c>
      <c r="B90" s="46" t="str">
        <f t="shared" si="2"/>
        <v>May</v>
      </c>
      <c r="C90" s="36" t="s">
        <v>862</v>
      </c>
      <c r="D90" s="36" t="s">
        <v>18</v>
      </c>
      <c r="E90" s="36" t="s">
        <v>288</v>
      </c>
      <c r="F90" s="36" t="s">
        <v>842</v>
      </c>
      <c r="G90" s="36" t="s">
        <v>289</v>
      </c>
      <c r="H90" s="36" t="s">
        <v>51</v>
      </c>
      <c r="J90" s="36" t="str" cm="1">
        <f t="array" ref="J9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90" s="36" t="s">
        <v>290</v>
      </c>
    </row>
    <row r="91" spans="1:11" s="111" customFormat="1" ht="15" customHeight="1" x14ac:dyDescent="0.3">
      <c r="A91" s="109">
        <v>45049</v>
      </c>
      <c r="B91" s="110" t="str">
        <f t="shared" si="2"/>
        <v>May</v>
      </c>
      <c r="C91" s="111" t="s">
        <v>869</v>
      </c>
      <c r="D91" s="111" t="s">
        <v>11</v>
      </c>
      <c r="E91" s="111" t="s">
        <v>291</v>
      </c>
      <c r="F91" s="111" t="s">
        <v>829</v>
      </c>
      <c r="G91" s="111" t="s">
        <v>292</v>
      </c>
      <c r="H91" s="111" t="s">
        <v>293</v>
      </c>
      <c r="J91" s="111" t="str" cm="1">
        <f t="array" ref="J9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91" s="111" t="s">
        <v>294</v>
      </c>
    </row>
    <row r="92" spans="1:11" s="36" customFormat="1" x14ac:dyDescent="0.3">
      <c r="A92" s="41">
        <v>45049</v>
      </c>
      <c r="B92" s="46" t="str">
        <f t="shared" si="2"/>
        <v>May</v>
      </c>
      <c r="C92" s="36" t="s">
        <v>858</v>
      </c>
      <c r="D92" s="36" t="s">
        <v>18</v>
      </c>
      <c r="E92" s="36" t="s">
        <v>788</v>
      </c>
      <c r="F92" s="36" t="s">
        <v>421</v>
      </c>
      <c r="G92" s="36" t="s">
        <v>295</v>
      </c>
      <c r="H92" s="36" t="s">
        <v>51</v>
      </c>
      <c r="J92" s="36" t="str" cm="1">
        <f t="array" ref="J9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92" s="36" t="s">
        <v>287</v>
      </c>
    </row>
    <row r="93" spans="1:11" x14ac:dyDescent="0.3">
      <c r="A93" s="41">
        <v>45050</v>
      </c>
      <c r="B93" s="46" t="str">
        <f t="shared" si="2"/>
        <v>May</v>
      </c>
      <c r="C93" s="36" t="s">
        <v>873</v>
      </c>
      <c r="D93" s="36" t="s">
        <v>11</v>
      </c>
      <c r="E93" s="36" t="s">
        <v>296</v>
      </c>
      <c r="F93" s="36" t="s">
        <v>830</v>
      </c>
      <c r="G93" s="36" t="s">
        <v>297</v>
      </c>
      <c r="H93" s="36" t="s">
        <v>51</v>
      </c>
      <c r="I93" s="36"/>
      <c r="J93" s="36" t="str" cm="1">
        <f t="array" ref="J9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93" s="36" t="s">
        <v>298</v>
      </c>
    </row>
    <row r="94" spans="1:11" x14ac:dyDescent="0.3">
      <c r="A94" s="41">
        <v>45050</v>
      </c>
      <c r="B94" s="46" t="str">
        <f t="shared" si="2"/>
        <v>May</v>
      </c>
      <c r="C94" s="36" t="s">
        <v>874</v>
      </c>
      <c r="D94" s="36" t="s">
        <v>11</v>
      </c>
      <c r="E94" s="36" t="s">
        <v>299</v>
      </c>
      <c r="F94" s="36" t="s">
        <v>830</v>
      </c>
      <c r="G94" s="36" t="s">
        <v>300</v>
      </c>
      <c r="H94" s="36" t="s">
        <v>51</v>
      </c>
      <c r="I94" s="36"/>
      <c r="J94" s="36" t="str" cm="1">
        <f t="array" ref="J9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94" s="36" t="s">
        <v>298</v>
      </c>
    </row>
    <row r="95" spans="1:11" x14ac:dyDescent="0.3">
      <c r="A95" s="41">
        <v>45051</v>
      </c>
      <c r="B95" s="46" t="str">
        <f t="shared" si="2"/>
        <v>May</v>
      </c>
      <c r="C95" s="36" t="s">
        <v>866</v>
      </c>
      <c r="D95" s="36" t="s">
        <v>18</v>
      </c>
      <c r="E95" s="36" t="s">
        <v>301</v>
      </c>
      <c r="F95" s="36" t="s">
        <v>818</v>
      </c>
      <c r="G95" s="36" t="s">
        <v>302</v>
      </c>
      <c r="H95" s="36" t="s">
        <v>72</v>
      </c>
      <c r="I95" s="36"/>
      <c r="J95" s="36" t="str" cm="1">
        <f t="array" ref="J9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95" s="36" t="s">
        <v>303</v>
      </c>
    </row>
    <row r="96" spans="1:11" x14ac:dyDescent="0.3">
      <c r="A96" s="41">
        <v>45051</v>
      </c>
      <c r="B96" s="46" t="str">
        <f t="shared" si="2"/>
        <v>May</v>
      </c>
      <c r="C96" s="36" t="s">
        <v>878</v>
      </c>
      <c r="D96" s="36" t="s">
        <v>18</v>
      </c>
      <c r="E96" s="36" t="s">
        <v>304</v>
      </c>
      <c r="F96" s="36" t="s">
        <v>817</v>
      </c>
      <c r="G96" s="36" t="s">
        <v>305</v>
      </c>
      <c r="H96" s="36" t="s">
        <v>67</v>
      </c>
      <c r="I96" s="36"/>
      <c r="J96" s="36" t="str" cm="1">
        <f t="array" ref="J9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96" s="36" t="s">
        <v>306</v>
      </c>
    </row>
    <row r="97" spans="1:11" x14ac:dyDescent="0.3">
      <c r="A97" s="41">
        <v>45051</v>
      </c>
      <c r="B97" s="46" t="str">
        <f t="shared" ref="B97:B128" si="3">TEXT(A97,"mmm")</f>
        <v>May</v>
      </c>
      <c r="C97" s="36" t="s">
        <v>860</v>
      </c>
      <c r="D97" s="36" t="s">
        <v>11</v>
      </c>
      <c r="E97" s="36" t="s">
        <v>307</v>
      </c>
      <c r="F97" s="36" t="s">
        <v>819</v>
      </c>
      <c r="G97" s="36" t="s">
        <v>308</v>
      </c>
      <c r="H97" s="36" t="s">
        <v>15</v>
      </c>
      <c r="I97" s="36"/>
      <c r="J97" s="36" t="str" cm="1">
        <f t="array" ref="J9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97" s="36" t="s">
        <v>309</v>
      </c>
    </row>
    <row r="98" spans="1:11" x14ac:dyDescent="0.3">
      <c r="A98" s="41">
        <v>45051</v>
      </c>
      <c r="B98" s="46" t="str">
        <f t="shared" si="3"/>
        <v>May</v>
      </c>
      <c r="C98" s="36" t="s">
        <v>858</v>
      </c>
      <c r="D98" s="36" t="s">
        <v>18</v>
      </c>
      <c r="E98" s="36" t="s">
        <v>310</v>
      </c>
      <c r="F98" s="36" t="s">
        <v>829</v>
      </c>
      <c r="G98" s="36" t="s">
        <v>311</v>
      </c>
      <c r="H98" s="36" t="s">
        <v>15</v>
      </c>
      <c r="I98" s="36"/>
      <c r="J98" s="36" t="str" cm="1">
        <f t="array" ref="J9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98" s="45" t="s">
        <v>312</v>
      </c>
    </row>
    <row r="99" spans="1:11" x14ac:dyDescent="0.3">
      <c r="A99" s="41">
        <v>45054</v>
      </c>
      <c r="B99" s="46" t="str">
        <f t="shared" si="3"/>
        <v>May</v>
      </c>
      <c r="C99" s="36" t="s">
        <v>877</v>
      </c>
      <c r="D99" s="36" t="s">
        <v>18</v>
      </c>
      <c r="E99" s="36" t="s">
        <v>313</v>
      </c>
      <c r="F99" s="36" t="s">
        <v>817</v>
      </c>
      <c r="G99" s="36" t="s">
        <v>314</v>
      </c>
      <c r="H99" s="36" t="s">
        <v>43</v>
      </c>
      <c r="I99" s="36"/>
      <c r="J99" s="36" t="str" cm="1">
        <f t="array" ref="J9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99" s="36" t="s">
        <v>315</v>
      </c>
    </row>
    <row r="100" spans="1:11" x14ac:dyDescent="0.3">
      <c r="A100" s="41">
        <v>45055</v>
      </c>
      <c r="B100" s="46" t="str">
        <f t="shared" si="3"/>
        <v>May</v>
      </c>
      <c r="C100" s="36" t="s">
        <v>876</v>
      </c>
      <c r="D100" s="36" t="s">
        <v>18</v>
      </c>
      <c r="E100" s="36" t="s">
        <v>316</v>
      </c>
      <c r="F100" s="36" t="s">
        <v>843</v>
      </c>
      <c r="G100" s="36" t="s">
        <v>317</v>
      </c>
      <c r="H100" s="36" t="s">
        <v>43</v>
      </c>
      <c r="I100" s="36"/>
      <c r="J100" s="36" t="str" cm="1">
        <f t="array" ref="J10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00" s="36" t="s">
        <v>318</v>
      </c>
    </row>
    <row r="101" spans="1:11" x14ac:dyDescent="0.3">
      <c r="A101" s="41">
        <v>45055</v>
      </c>
      <c r="B101" s="46" t="str">
        <f t="shared" si="3"/>
        <v>May</v>
      </c>
      <c r="C101" s="45" t="s">
        <v>881</v>
      </c>
      <c r="D101" s="36" t="s">
        <v>18</v>
      </c>
      <c r="E101" s="36" t="s">
        <v>319</v>
      </c>
      <c r="F101" s="36" t="s">
        <v>844</v>
      </c>
      <c r="G101" s="36" t="s">
        <v>320</v>
      </c>
      <c r="H101" s="36" t="s">
        <v>51</v>
      </c>
      <c r="I101" s="36"/>
      <c r="J101" s="36" t="str" cm="1">
        <f t="array" ref="J10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01" s="36" t="s">
        <v>321</v>
      </c>
    </row>
    <row r="102" spans="1:11" x14ac:dyDescent="0.3">
      <c r="A102" s="41">
        <v>45057</v>
      </c>
      <c r="B102" s="46" t="str">
        <f t="shared" si="3"/>
        <v>May</v>
      </c>
      <c r="C102" s="36" t="s">
        <v>860</v>
      </c>
      <c r="D102" s="36" t="s">
        <v>11</v>
      </c>
      <c r="E102" s="36" t="s">
        <v>322</v>
      </c>
      <c r="F102" s="36" t="s">
        <v>830</v>
      </c>
      <c r="G102" s="36" t="s">
        <v>323</v>
      </c>
      <c r="H102" s="36" t="s">
        <v>63</v>
      </c>
      <c r="I102" s="36"/>
      <c r="J102" s="36" t="str" cm="1">
        <f t="array" ref="J10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02" s="36" t="s">
        <v>324</v>
      </c>
    </row>
    <row r="103" spans="1:11" x14ac:dyDescent="0.3">
      <c r="A103" s="41">
        <v>45057</v>
      </c>
      <c r="B103" s="46" t="str">
        <f t="shared" si="3"/>
        <v>May</v>
      </c>
      <c r="C103" s="36" t="s">
        <v>865</v>
      </c>
      <c r="D103" s="36" t="s">
        <v>11</v>
      </c>
      <c r="E103" s="36" t="s">
        <v>325</v>
      </c>
      <c r="F103" s="36" t="s">
        <v>819</v>
      </c>
      <c r="G103" s="36" t="s">
        <v>326</v>
      </c>
      <c r="H103" s="36" t="s">
        <v>67</v>
      </c>
      <c r="I103" s="36"/>
      <c r="J103" s="36" t="str" cm="1">
        <f t="array" ref="J10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03" s="36" t="s">
        <v>327</v>
      </c>
    </row>
    <row r="104" spans="1:11" x14ac:dyDescent="0.3">
      <c r="A104" s="41">
        <v>45058</v>
      </c>
      <c r="B104" s="46" t="str">
        <f t="shared" si="3"/>
        <v>May</v>
      </c>
      <c r="C104" s="36" t="s">
        <v>876</v>
      </c>
      <c r="D104" s="36" t="s">
        <v>18</v>
      </c>
      <c r="E104" s="36" t="s">
        <v>328</v>
      </c>
      <c r="F104" s="36" t="s">
        <v>820</v>
      </c>
      <c r="G104" s="36" t="s">
        <v>329</v>
      </c>
      <c r="H104" s="36" t="s">
        <v>63</v>
      </c>
      <c r="I104" s="36"/>
      <c r="J104" s="36" t="str" cm="1">
        <f t="array" ref="J10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04" s="36" t="s">
        <v>330</v>
      </c>
    </row>
    <row r="105" spans="1:11" x14ac:dyDescent="0.3">
      <c r="A105" s="41">
        <v>45061</v>
      </c>
      <c r="B105" s="46" t="str">
        <f t="shared" si="3"/>
        <v>May</v>
      </c>
      <c r="C105" s="36" t="s">
        <v>869</v>
      </c>
      <c r="D105" s="36" t="s">
        <v>11</v>
      </c>
      <c r="E105" s="36" t="s">
        <v>331</v>
      </c>
      <c r="F105" s="36" t="s">
        <v>816</v>
      </c>
      <c r="G105" s="36" t="s">
        <v>332</v>
      </c>
      <c r="H105" s="36" t="s">
        <v>72</v>
      </c>
      <c r="I105" s="36"/>
      <c r="J105" s="36" t="str" cm="1">
        <f t="array" ref="J10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05" s="36" t="s">
        <v>333</v>
      </c>
    </row>
    <row r="106" spans="1:11" x14ac:dyDescent="0.3">
      <c r="A106" s="41">
        <v>45061</v>
      </c>
      <c r="B106" s="46" t="str">
        <f t="shared" si="3"/>
        <v>May</v>
      </c>
      <c r="C106" s="36" t="s">
        <v>864</v>
      </c>
      <c r="D106" s="36" t="s">
        <v>18</v>
      </c>
      <c r="E106" s="36" t="s">
        <v>334</v>
      </c>
      <c r="F106" s="36" t="s">
        <v>830</v>
      </c>
      <c r="G106" s="36" t="s">
        <v>335</v>
      </c>
      <c r="H106" s="36" t="s">
        <v>15</v>
      </c>
      <c r="I106" s="36"/>
      <c r="J106" s="36" t="str" cm="1">
        <f t="array" ref="J10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06" s="36" t="s">
        <v>336</v>
      </c>
    </row>
    <row r="107" spans="1:11" x14ac:dyDescent="0.3">
      <c r="A107" s="41">
        <v>45062</v>
      </c>
      <c r="B107" s="46" t="str">
        <f t="shared" si="3"/>
        <v>May</v>
      </c>
      <c r="C107" s="36" t="s">
        <v>885</v>
      </c>
      <c r="D107" s="36" t="s">
        <v>11</v>
      </c>
      <c r="E107" s="36" t="s">
        <v>338</v>
      </c>
      <c r="F107" s="36" t="s">
        <v>818</v>
      </c>
      <c r="G107" s="36" t="s">
        <v>339</v>
      </c>
      <c r="H107" s="36" t="s">
        <v>43</v>
      </c>
      <c r="I107" s="36"/>
      <c r="J107" s="36" t="str" cm="1">
        <f t="array" ref="J10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07" s="36" t="s">
        <v>340</v>
      </c>
    </row>
    <row r="108" spans="1:11" x14ac:dyDescent="0.3">
      <c r="A108" s="41">
        <v>45062</v>
      </c>
      <c r="B108" s="46" t="str">
        <f t="shared" si="3"/>
        <v>May</v>
      </c>
      <c r="C108" s="36" t="s">
        <v>885</v>
      </c>
      <c r="D108" s="36" t="s">
        <v>11</v>
      </c>
      <c r="E108" s="36" t="s">
        <v>338</v>
      </c>
      <c r="F108" s="36" t="s">
        <v>818</v>
      </c>
      <c r="G108" s="36" t="s">
        <v>339</v>
      </c>
      <c r="H108" s="36" t="s">
        <v>63</v>
      </c>
      <c r="I108" s="36"/>
      <c r="J108" s="36" t="str" cm="1">
        <f t="array" ref="J10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08" s="50" t="s">
        <v>341</v>
      </c>
    </row>
    <row r="109" spans="1:11" x14ac:dyDescent="0.3">
      <c r="A109" s="41">
        <v>45063</v>
      </c>
      <c r="B109" s="46" t="str">
        <f t="shared" si="3"/>
        <v>May</v>
      </c>
      <c r="C109" s="36" t="s">
        <v>868</v>
      </c>
      <c r="D109" s="36" t="s">
        <v>18</v>
      </c>
      <c r="E109" s="36" t="s">
        <v>342</v>
      </c>
      <c r="F109" s="36" t="s">
        <v>831</v>
      </c>
      <c r="G109" s="36" t="s">
        <v>343</v>
      </c>
      <c r="H109" s="36" t="s">
        <v>63</v>
      </c>
      <c r="I109" s="36"/>
      <c r="J109" s="36" t="str" cm="1">
        <f t="array" ref="J10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09" s="36" t="s">
        <v>344</v>
      </c>
    </row>
    <row r="110" spans="1:11" x14ac:dyDescent="0.3">
      <c r="A110" s="41">
        <v>45063</v>
      </c>
      <c r="B110" s="46" t="str">
        <f t="shared" si="3"/>
        <v>May</v>
      </c>
      <c r="C110" s="36" t="s">
        <v>885</v>
      </c>
      <c r="D110" s="36" t="s">
        <v>11</v>
      </c>
      <c r="E110" s="36" t="s">
        <v>345</v>
      </c>
      <c r="F110" s="36" t="s">
        <v>818</v>
      </c>
      <c r="G110" s="36" t="s">
        <v>346</v>
      </c>
      <c r="H110" s="36" t="s">
        <v>43</v>
      </c>
      <c r="I110" s="36"/>
      <c r="J110" s="36" t="str" cm="1">
        <f t="array" ref="J1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10" s="36" t="s">
        <v>347</v>
      </c>
    </row>
    <row r="111" spans="1:11" x14ac:dyDescent="0.3">
      <c r="A111" s="41">
        <v>45063</v>
      </c>
      <c r="B111" s="46" t="str">
        <f t="shared" si="3"/>
        <v>May</v>
      </c>
      <c r="C111" s="36" t="s">
        <v>886</v>
      </c>
      <c r="D111" s="36" t="s">
        <v>18</v>
      </c>
      <c r="E111" s="36" t="s">
        <v>348</v>
      </c>
      <c r="F111" s="36" t="s">
        <v>829</v>
      </c>
      <c r="G111" s="36" t="s">
        <v>349</v>
      </c>
      <c r="H111" s="36" t="s">
        <v>67</v>
      </c>
      <c r="I111" s="36"/>
      <c r="J111" s="36" t="str" cm="1">
        <f t="array" ref="J1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11" s="36" t="s">
        <v>350</v>
      </c>
    </row>
    <row r="112" spans="1:11" x14ac:dyDescent="0.3">
      <c r="A112" s="41">
        <v>45063</v>
      </c>
      <c r="B112" s="46" t="str">
        <f t="shared" si="3"/>
        <v>May</v>
      </c>
      <c r="C112" s="36" t="s">
        <v>864</v>
      </c>
      <c r="D112" s="36" t="s">
        <v>18</v>
      </c>
      <c r="E112" s="36" t="s">
        <v>351</v>
      </c>
      <c r="F112" s="36" t="s">
        <v>830</v>
      </c>
      <c r="G112" s="36" t="s">
        <v>352</v>
      </c>
      <c r="H112" s="36" t="s">
        <v>63</v>
      </c>
      <c r="I112" s="36"/>
      <c r="J112" s="36" t="str" cm="1">
        <f t="array" ref="J1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12" s="36" t="s">
        <v>353</v>
      </c>
    </row>
    <row r="113" spans="1:11" x14ac:dyDescent="0.3">
      <c r="A113" s="41">
        <v>45063</v>
      </c>
      <c r="B113" s="46" t="str">
        <f t="shared" si="3"/>
        <v>May</v>
      </c>
      <c r="C113" s="36" t="s">
        <v>868</v>
      </c>
      <c r="D113" s="36" t="s">
        <v>18</v>
      </c>
      <c r="E113" s="36" t="s">
        <v>354</v>
      </c>
      <c r="F113" s="36" t="s">
        <v>831</v>
      </c>
      <c r="G113" s="36" t="s">
        <v>355</v>
      </c>
      <c r="H113" s="36" t="s">
        <v>15</v>
      </c>
      <c r="I113" s="36"/>
      <c r="J113" s="36" t="str" cm="1">
        <f t="array" ref="J1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13" s="36" t="s">
        <v>356</v>
      </c>
    </row>
    <row r="114" spans="1:11" x14ac:dyDescent="0.3">
      <c r="A114" s="41">
        <v>45065</v>
      </c>
      <c r="B114" s="46" t="str">
        <f t="shared" si="3"/>
        <v>May</v>
      </c>
      <c r="C114" s="36" t="s">
        <v>864</v>
      </c>
      <c r="D114" s="36" t="s">
        <v>18</v>
      </c>
      <c r="E114" s="36" t="s">
        <v>357</v>
      </c>
      <c r="F114" s="36" t="s">
        <v>831</v>
      </c>
      <c r="G114" s="36" t="s">
        <v>358</v>
      </c>
      <c r="H114" s="36" t="s">
        <v>63</v>
      </c>
      <c r="I114" s="36"/>
      <c r="J114" s="36" t="str" cm="1">
        <f t="array" ref="J1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14" s="36" t="s">
        <v>359</v>
      </c>
    </row>
    <row r="115" spans="1:11" x14ac:dyDescent="0.3">
      <c r="A115" s="41">
        <v>45065</v>
      </c>
      <c r="B115" s="46" t="str">
        <f t="shared" si="3"/>
        <v>May</v>
      </c>
      <c r="C115" s="36" t="s">
        <v>885</v>
      </c>
      <c r="D115" s="36" t="s">
        <v>11</v>
      </c>
      <c r="E115" s="36" t="s">
        <v>360</v>
      </c>
      <c r="F115" s="36" t="s">
        <v>818</v>
      </c>
      <c r="G115" s="36" t="s">
        <v>361</v>
      </c>
      <c r="H115" s="36" t="s">
        <v>15</v>
      </c>
      <c r="I115" s="36"/>
      <c r="J115" s="36" t="str" cm="1">
        <f t="array" ref="J1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15" s="36" t="s">
        <v>362</v>
      </c>
    </row>
    <row r="116" spans="1:11" x14ac:dyDescent="0.3">
      <c r="A116" s="41">
        <v>45069</v>
      </c>
      <c r="B116" s="46" t="str">
        <f t="shared" si="3"/>
        <v>May</v>
      </c>
      <c r="C116" s="36" t="s">
        <v>886</v>
      </c>
      <c r="D116" s="36" t="s">
        <v>18</v>
      </c>
      <c r="E116" s="36" t="s">
        <v>822</v>
      </c>
      <c r="F116" s="36" t="s">
        <v>821</v>
      </c>
      <c r="G116" s="36" t="s">
        <v>363</v>
      </c>
      <c r="H116" s="36" t="s">
        <v>51</v>
      </c>
      <c r="I116" s="36"/>
      <c r="J116" s="36" t="str" cm="1">
        <f t="array" ref="J1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16" s="36" t="s">
        <v>364</v>
      </c>
    </row>
    <row r="117" spans="1:11" x14ac:dyDescent="0.3">
      <c r="A117" s="41">
        <v>45069</v>
      </c>
      <c r="B117" s="46" t="str">
        <f t="shared" si="3"/>
        <v>May</v>
      </c>
      <c r="C117" s="36" t="s">
        <v>887</v>
      </c>
      <c r="D117" s="36" t="s">
        <v>11</v>
      </c>
      <c r="E117" s="36" t="s">
        <v>365</v>
      </c>
      <c r="F117" s="36" t="s">
        <v>829</v>
      </c>
      <c r="G117" s="36" t="s">
        <v>366</v>
      </c>
      <c r="H117" s="36" t="s">
        <v>51</v>
      </c>
      <c r="I117" s="36"/>
      <c r="J117" s="36" t="str" cm="1">
        <f t="array" ref="J1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17" s="36" t="s">
        <v>367</v>
      </c>
    </row>
    <row r="118" spans="1:11" x14ac:dyDescent="0.3">
      <c r="A118" s="41">
        <v>45069</v>
      </c>
      <c r="B118" s="46" t="str">
        <f t="shared" si="3"/>
        <v>May</v>
      </c>
      <c r="C118" s="36" t="s">
        <v>858</v>
      </c>
      <c r="D118" s="36" t="s">
        <v>18</v>
      </c>
      <c r="E118" s="36" t="s">
        <v>240</v>
      </c>
      <c r="F118" s="36" t="s">
        <v>829</v>
      </c>
      <c r="G118" s="36" t="s">
        <v>241</v>
      </c>
      <c r="H118" s="36" t="s">
        <v>51</v>
      </c>
      <c r="I118" s="36"/>
      <c r="J118" s="36" t="str" cm="1">
        <f t="array" ref="J1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18" s="45" t="s">
        <v>368</v>
      </c>
    </row>
    <row r="119" spans="1:11" x14ac:dyDescent="0.3">
      <c r="A119" s="41">
        <v>45070</v>
      </c>
      <c r="B119" s="46" t="str">
        <f t="shared" si="3"/>
        <v>May</v>
      </c>
      <c r="C119" s="36" t="s">
        <v>864</v>
      </c>
      <c r="D119" s="36" t="s">
        <v>18</v>
      </c>
      <c r="E119" s="36" t="s">
        <v>369</v>
      </c>
      <c r="F119" s="36" t="s">
        <v>830</v>
      </c>
      <c r="G119" s="36" t="s">
        <v>370</v>
      </c>
      <c r="H119" s="36" t="s">
        <v>63</v>
      </c>
      <c r="I119" s="36"/>
      <c r="J119" s="36" t="str" cm="1">
        <f t="array" ref="J1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19" s="36" t="s">
        <v>371</v>
      </c>
    </row>
    <row r="120" spans="1:11" x14ac:dyDescent="0.3">
      <c r="A120" s="41">
        <v>45070</v>
      </c>
      <c r="B120" s="46" t="str">
        <f t="shared" si="3"/>
        <v>May</v>
      </c>
      <c r="C120" s="36" t="s">
        <v>871</v>
      </c>
      <c r="D120" s="36" t="s">
        <v>11</v>
      </c>
      <c r="E120" s="36" t="s">
        <v>372</v>
      </c>
      <c r="F120" s="36" t="s">
        <v>828</v>
      </c>
      <c r="G120" s="36" t="s">
        <v>373</v>
      </c>
      <c r="H120" s="36" t="s">
        <v>63</v>
      </c>
      <c r="I120" s="36"/>
      <c r="J120" s="36" t="str" cm="1">
        <f t="array" ref="J1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20" s="36" t="s">
        <v>374</v>
      </c>
    </row>
    <row r="121" spans="1:11" x14ac:dyDescent="0.3">
      <c r="A121" s="41">
        <v>45070</v>
      </c>
      <c r="B121" s="46" t="str">
        <f t="shared" si="3"/>
        <v>May</v>
      </c>
      <c r="C121" s="36" t="s">
        <v>866</v>
      </c>
      <c r="D121" s="36" t="s">
        <v>11</v>
      </c>
      <c r="E121" s="36" t="s">
        <v>375</v>
      </c>
      <c r="F121" s="36" t="s">
        <v>818</v>
      </c>
      <c r="G121" s="36" t="s">
        <v>376</v>
      </c>
      <c r="H121" s="36" t="s">
        <v>43</v>
      </c>
      <c r="I121" s="36"/>
      <c r="J121" s="36" t="str" cm="1">
        <f t="array" ref="J1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21" s="45" t="s">
        <v>377</v>
      </c>
    </row>
    <row r="122" spans="1:11" x14ac:dyDescent="0.3">
      <c r="A122" s="41">
        <v>45071</v>
      </c>
      <c r="B122" s="46" t="str">
        <f t="shared" si="3"/>
        <v>May</v>
      </c>
      <c r="C122" s="48" t="s">
        <v>875</v>
      </c>
      <c r="D122" s="36" t="s">
        <v>11</v>
      </c>
      <c r="E122" s="36" t="s">
        <v>378</v>
      </c>
      <c r="F122" s="36" t="s">
        <v>827</v>
      </c>
      <c r="G122" s="36" t="s">
        <v>379</v>
      </c>
      <c r="H122" s="36" t="s">
        <v>35</v>
      </c>
      <c r="I122" s="36"/>
      <c r="J122" s="36" t="str" cm="1">
        <f t="array" ref="J1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22" s="36" t="s">
        <v>380</v>
      </c>
    </row>
    <row r="123" spans="1:11" x14ac:dyDescent="0.3">
      <c r="A123" s="41">
        <v>45071</v>
      </c>
      <c r="B123" s="46" t="str">
        <f t="shared" si="3"/>
        <v>May</v>
      </c>
      <c r="C123" s="36" t="s">
        <v>888</v>
      </c>
      <c r="D123" s="36" t="s">
        <v>11</v>
      </c>
      <c r="E123" s="36" t="s">
        <v>381</v>
      </c>
      <c r="F123" s="36" t="s">
        <v>831</v>
      </c>
      <c r="G123" s="36" t="s">
        <v>382</v>
      </c>
      <c r="H123" s="36" t="s">
        <v>15</v>
      </c>
      <c r="I123" s="36"/>
      <c r="J123" s="36" t="str" cm="1">
        <f t="array" ref="J1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23" s="36" t="s">
        <v>383</v>
      </c>
    </row>
    <row r="124" spans="1:11" x14ac:dyDescent="0.3">
      <c r="A124" s="41">
        <v>45071</v>
      </c>
      <c r="B124" s="46" t="str">
        <f t="shared" si="3"/>
        <v>May</v>
      </c>
      <c r="C124" s="36" t="s">
        <v>888</v>
      </c>
      <c r="D124" s="36" t="s">
        <v>11</v>
      </c>
      <c r="E124" s="36" t="s">
        <v>381</v>
      </c>
      <c r="F124" s="36" t="s">
        <v>831</v>
      </c>
      <c r="G124" s="36" t="s">
        <v>382</v>
      </c>
      <c r="H124" s="36" t="s">
        <v>63</v>
      </c>
      <c r="I124" s="36"/>
      <c r="J124" s="36" t="str" cm="1">
        <f t="array" ref="J1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24" s="36" t="s">
        <v>384</v>
      </c>
    </row>
    <row r="125" spans="1:11" x14ac:dyDescent="0.3">
      <c r="A125" s="41">
        <v>45071</v>
      </c>
      <c r="B125" s="46" t="str">
        <f t="shared" si="3"/>
        <v>May</v>
      </c>
      <c r="C125" s="48" t="s">
        <v>889</v>
      </c>
      <c r="D125" s="36" t="s">
        <v>11</v>
      </c>
      <c r="E125" s="36" t="s">
        <v>386</v>
      </c>
      <c r="F125" s="36" t="s">
        <v>837</v>
      </c>
      <c r="G125" s="36" t="s">
        <v>387</v>
      </c>
      <c r="H125" s="36" t="s">
        <v>46</v>
      </c>
      <c r="I125" s="36" t="s">
        <v>47</v>
      </c>
      <c r="J125" s="36" t="str" cm="1">
        <f t="array" ref="J1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125" s="36" t="s">
        <v>388</v>
      </c>
    </row>
    <row r="126" spans="1:11" x14ac:dyDescent="0.3">
      <c r="A126" s="41">
        <v>45072</v>
      </c>
      <c r="B126" s="46" t="str">
        <f t="shared" si="3"/>
        <v>May</v>
      </c>
      <c r="C126" s="36" t="s">
        <v>866</v>
      </c>
      <c r="D126" s="36" t="s">
        <v>11</v>
      </c>
      <c r="E126" s="36" t="s">
        <v>389</v>
      </c>
      <c r="F126" s="36" t="s">
        <v>818</v>
      </c>
      <c r="G126" s="36" t="s">
        <v>376</v>
      </c>
      <c r="H126" s="36" t="s">
        <v>43</v>
      </c>
      <c r="I126" s="36"/>
      <c r="J126" s="36" t="str" cm="1">
        <f t="array" ref="J1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26" s="36" t="s">
        <v>390</v>
      </c>
    </row>
    <row r="127" spans="1:11" x14ac:dyDescent="0.3">
      <c r="A127" s="41">
        <v>45076</v>
      </c>
      <c r="B127" s="46" t="str">
        <f t="shared" si="3"/>
        <v>May</v>
      </c>
      <c r="C127" s="36" t="s">
        <v>857</v>
      </c>
      <c r="D127" s="36" t="s">
        <v>11</v>
      </c>
      <c r="E127" s="36" t="s">
        <v>391</v>
      </c>
      <c r="F127" s="36" t="s">
        <v>821</v>
      </c>
      <c r="G127" s="36" t="s">
        <v>392</v>
      </c>
      <c r="H127" s="36" t="s">
        <v>43</v>
      </c>
      <c r="I127" s="36"/>
      <c r="J127" s="36" t="str" cm="1">
        <f t="array" ref="J1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27" s="36" t="s">
        <v>393</v>
      </c>
    </row>
    <row r="128" spans="1:11" x14ac:dyDescent="0.3">
      <c r="A128" s="41">
        <v>45076</v>
      </c>
      <c r="B128" s="46" t="str">
        <f t="shared" si="3"/>
        <v>May</v>
      </c>
      <c r="C128" s="36" t="s">
        <v>887</v>
      </c>
      <c r="D128" s="36" t="s">
        <v>11</v>
      </c>
      <c r="E128" s="36" t="s">
        <v>394</v>
      </c>
      <c r="F128" s="36" t="s">
        <v>829</v>
      </c>
      <c r="G128" s="36" t="s">
        <v>395</v>
      </c>
      <c r="H128" s="36" t="s">
        <v>72</v>
      </c>
      <c r="I128" s="36"/>
      <c r="J128" s="36" t="str" cm="1">
        <f t="array" ref="J1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28" s="36" t="s">
        <v>396</v>
      </c>
    </row>
    <row r="129" spans="1:11" x14ac:dyDescent="0.3">
      <c r="A129" s="41">
        <v>45076</v>
      </c>
      <c r="B129" s="46" t="str">
        <f t="shared" ref="B129:B160" si="4">TEXT(A129,"mmm")</f>
        <v>May</v>
      </c>
      <c r="C129" s="36" t="s">
        <v>887</v>
      </c>
      <c r="D129" s="36" t="s">
        <v>11</v>
      </c>
      <c r="E129" s="36" t="s">
        <v>397</v>
      </c>
      <c r="F129" s="36" t="s">
        <v>829</v>
      </c>
      <c r="G129" s="36" t="s">
        <v>398</v>
      </c>
      <c r="H129" s="36" t="s">
        <v>138</v>
      </c>
      <c r="I129" s="36"/>
      <c r="J129" s="36" t="str" cm="1">
        <f t="array" ref="J1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K129" s="45" t="s">
        <v>399</v>
      </c>
    </row>
    <row r="130" spans="1:11" x14ac:dyDescent="0.3">
      <c r="A130" s="41">
        <v>45076</v>
      </c>
      <c r="B130" s="46" t="str">
        <f t="shared" si="4"/>
        <v>May</v>
      </c>
      <c r="C130" s="36" t="s">
        <v>890</v>
      </c>
      <c r="D130" s="36" t="s">
        <v>11</v>
      </c>
      <c r="E130" s="36" t="s">
        <v>401</v>
      </c>
      <c r="F130" s="36" t="s">
        <v>817</v>
      </c>
      <c r="G130" s="36" t="s">
        <v>402</v>
      </c>
      <c r="H130" s="36" t="s">
        <v>43</v>
      </c>
      <c r="I130" s="36"/>
      <c r="J130" s="36" t="str" cm="1">
        <f t="array" ref="J1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30" s="36" t="s">
        <v>403</v>
      </c>
    </row>
    <row r="131" spans="1:11" x14ac:dyDescent="0.3">
      <c r="A131" s="41">
        <v>45076</v>
      </c>
      <c r="B131" s="46" t="str">
        <f t="shared" si="4"/>
        <v>May</v>
      </c>
      <c r="C131" s="36" t="s">
        <v>891</v>
      </c>
      <c r="D131" s="36" t="s">
        <v>18</v>
      </c>
      <c r="E131" s="36" t="s">
        <v>405</v>
      </c>
      <c r="F131" s="36" t="s">
        <v>820</v>
      </c>
      <c r="G131" s="36" t="s">
        <v>406</v>
      </c>
      <c r="H131" s="36" t="s">
        <v>51</v>
      </c>
      <c r="I131" s="36"/>
      <c r="J131" s="36" t="str" cm="1">
        <f t="array" ref="J1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31" s="45" t="s">
        <v>407</v>
      </c>
    </row>
    <row r="132" spans="1:11" x14ac:dyDescent="0.3">
      <c r="A132" s="41">
        <v>45077</v>
      </c>
      <c r="B132" s="46" t="str">
        <f t="shared" si="4"/>
        <v>May</v>
      </c>
      <c r="C132" s="36" t="s">
        <v>864</v>
      </c>
      <c r="D132" s="36" t="s">
        <v>11</v>
      </c>
      <c r="E132" s="36" t="s">
        <v>408</v>
      </c>
      <c r="F132" s="36" t="s">
        <v>830</v>
      </c>
      <c r="G132" s="36" t="s">
        <v>409</v>
      </c>
      <c r="H132" s="36" t="s">
        <v>15</v>
      </c>
      <c r="I132" s="36"/>
      <c r="J132" s="36" t="str" cm="1">
        <f t="array" ref="J1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32" s="36" t="s">
        <v>410</v>
      </c>
    </row>
    <row r="133" spans="1:11" x14ac:dyDescent="0.3">
      <c r="A133" s="41">
        <v>45078</v>
      </c>
      <c r="B133" s="46" t="str">
        <f t="shared" si="4"/>
        <v>Jun</v>
      </c>
      <c r="C133" s="36" t="s">
        <v>862</v>
      </c>
      <c r="D133" s="36" t="s">
        <v>18</v>
      </c>
      <c r="E133" s="36" t="s">
        <v>411</v>
      </c>
      <c r="F133" s="36" t="s">
        <v>817</v>
      </c>
      <c r="G133" s="36" t="s">
        <v>412</v>
      </c>
      <c r="H133" s="36" t="s">
        <v>15</v>
      </c>
      <c r="I133" s="36"/>
      <c r="J133" s="36" t="str" cm="1">
        <f t="array" ref="J1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33" s="36" t="s">
        <v>413</v>
      </c>
    </row>
    <row r="134" spans="1:11" x14ac:dyDescent="0.3">
      <c r="A134" s="41">
        <v>45078</v>
      </c>
      <c r="B134" s="46" t="str">
        <f t="shared" si="4"/>
        <v>Jun</v>
      </c>
      <c r="C134" s="36" t="s">
        <v>890</v>
      </c>
      <c r="D134" s="36" t="s">
        <v>11</v>
      </c>
      <c r="E134" s="36" t="s">
        <v>414</v>
      </c>
      <c r="F134" s="36" t="s">
        <v>817</v>
      </c>
      <c r="G134" s="36" t="s">
        <v>415</v>
      </c>
      <c r="H134" s="36" t="s">
        <v>51</v>
      </c>
      <c r="I134" s="36"/>
      <c r="J134" s="36" t="str" cm="1">
        <f t="array" ref="J1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34" s="36" t="s">
        <v>416</v>
      </c>
    </row>
    <row r="135" spans="1:11" x14ac:dyDescent="0.3">
      <c r="A135" s="41">
        <v>45078</v>
      </c>
      <c r="B135" s="46" t="str">
        <f t="shared" si="4"/>
        <v>Jun</v>
      </c>
      <c r="C135" s="36" t="s">
        <v>884</v>
      </c>
      <c r="D135" s="36" t="s">
        <v>11</v>
      </c>
      <c r="E135" s="36" t="s">
        <v>411</v>
      </c>
      <c r="F135" s="36" t="s">
        <v>817</v>
      </c>
      <c r="G135" s="36" t="s">
        <v>412</v>
      </c>
      <c r="H135" s="36" t="s">
        <v>15</v>
      </c>
      <c r="I135" s="36"/>
      <c r="J135" s="36" t="str" cm="1">
        <f t="array" ref="J1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35" s="36" t="s">
        <v>413</v>
      </c>
    </row>
    <row r="136" spans="1:11" x14ac:dyDescent="0.3">
      <c r="A136" s="41">
        <v>45078</v>
      </c>
      <c r="B136" s="46" t="str">
        <f t="shared" si="4"/>
        <v>Jun</v>
      </c>
      <c r="C136" s="36" t="s">
        <v>875</v>
      </c>
      <c r="D136" s="36" t="s">
        <v>11</v>
      </c>
      <c r="E136" s="36" t="s">
        <v>417</v>
      </c>
      <c r="F136" s="36" t="s">
        <v>829</v>
      </c>
      <c r="G136" s="36" t="s">
        <v>418</v>
      </c>
      <c r="H136" s="36" t="s">
        <v>51</v>
      </c>
      <c r="I136" s="36"/>
      <c r="J136" s="36" t="str" cm="1">
        <f t="array" ref="J1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36" s="36" t="s">
        <v>419</v>
      </c>
    </row>
    <row r="137" spans="1:11" x14ac:dyDescent="0.3">
      <c r="A137" s="41">
        <v>45078</v>
      </c>
      <c r="B137" s="46" t="str">
        <f t="shared" si="4"/>
        <v>Jun</v>
      </c>
      <c r="C137" s="36" t="s">
        <v>868</v>
      </c>
      <c r="D137" s="36" t="s">
        <v>18</v>
      </c>
      <c r="E137" s="36" t="s">
        <v>420</v>
      </c>
      <c r="F137" s="36" t="s">
        <v>421</v>
      </c>
      <c r="G137" s="36" t="s">
        <v>421</v>
      </c>
      <c r="H137" s="36" t="s">
        <v>46</v>
      </c>
      <c r="I137" s="36" t="s">
        <v>147</v>
      </c>
      <c r="J137" s="36" t="str" cm="1">
        <f t="array" ref="J1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137" s="36" t="s">
        <v>422</v>
      </c>
    </row>
    <row r="138" spans="1:11" x14ac:dyDescent="0.3">
      <c r="A138" s="41">
        <v>45083</v>
      </c>
      <c r="B138" s="46" t="str">
        <f t="shared" si="4"/>
        <v>Jun</v>
      </c>
      <c r="C138" s="36" t="s">
        <v>875</v>
      </c>
      <c r="D138" s="36" t="s">
        <v>11</v>
      </c>
      <c r="E138" s="36" t="s">
        <v>423</v>
      </c>
      <c r="F138" s="36" t="s">
        <v>815</v>
      </c>
      <c r="G138" s="36" t="s">
        <v>424</v>
      </c>
      <c r="H138" s="36" t="s">
        <v>15</v>
      </c>
      <c r="I138" s="63" t="s">
        <v>111</v>
      </c>
      <c r="J138" s="36" t="str" cm="1">
        <f t="array" ref="J1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138" s="36" t="s">
        <v>425</v>
      </c>
    </row>
    <row r="139" spans="1:11" x14ac:dyDescent="0.3">
      <c r="A139" s="41">
        <v>45083</v>
      </c>
      <c r="B139" s="46" t="str">
        <f t="shared" si="4"/>
        <v>Jun</v>
      </c>
      <c r="C139" s="36" t="s">
        <v>871</v>
      </c>
      <c r="D139" s="36" t="s">
        <v>11</v>
      </c>
      <c r="E139" s="36" t="s">
        <v>426</v>
      </c>
      <c r="F139" s="36" t="s">
        <v>818</v>
      </c>
      <c r="G139" s="36" t="s">
        <v>427</v>
      </c>
      <c r="H139" s="36" t="s">
        <v>51</v>
      </c>
      <c r="I139" s="36"/>
      <c r="J139" s="36" t="str" cm="1">
        <f t="array" ref="J1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39" s="36" t="s">
        <v>428</v>
      </c>
    </row>
    <row r="140" spans="1:11" x14ac:dyDescent="0.3">
      <c r="A140" s="41">
        <v>45085</v>
      </c>
      <c r="B140" s="46" t="str">
        <f t="shared" si="4"/>
        <v>Jun</v>
      </c>
      <c r="C140" s="45" t="s">
        <v>876</v>
      </c>
      <c r="D140" s="36" t="s">
        <v>18</v>
      </c>
      <c r="E140" s="36" t="s">
        <v>429</v>
      </c>
      <c r="F140" s="36" t="s">
        <v>820</v>
      </c>
      <c r="G140" s="36" t="s">
        <v>430</v>
      </c>
      <c r="H140" s="36" t="s">
        <v>43</v>
      </c>
      <c r="I140" s="36" t="s">
        <v>147</v>
      </c>
      <c r="J140" s="36" t="str" cm="1">
        <f t="array" ref="J1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140" s="36" t="s">
        <v>431</v>
      </c>
    </row>
    <row r="141" spans="1:11" x14ac:dyDescent="0.3">
      <c r="A141" s="41">
        <v>45085</v>
      </c>
      <c r="B141" s="46" t="str">
        <f t="shared" si="4"/>
        <v>Jun</v>
      </c>
      <c r="C141" s="45" t="s">
        <v>876</v>
      </c>
      <c r="D141" s="36" t="s">
        <v>18</v>
      </c>
      <c r="E141" s="36" t="s">
        <v>429</v>
      </c>
      <c r="F141" s="36" t="s">
        <v>820</v>
      </c>
      <c r="G141" s="36" t="s">
        <v>430</v>
      </c>
      <c r="H141" s="36" t="s">
        <v>15</v>
      </c>
      <c r="I141" s="36"/>
      <c r="J141" s="36" t="str" cm="1">
        <f t="array" ref="J1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41" s="36" t="s">
        <v>432</v>
      </c>
    </row>
    <row r="142" spans="1:11" x14ac:dyDescent="0.3">
      <c r="A142" s="41">
        <v>45085</v>
      </c>
      <c r="B142" s="46" t="str">
        <f t="shared" si="4"/>
        <v>Jun</v>
      </c>
      <c r="C142" s="45" t="s">
        <v>876</v>
      </c>
      <c r="D142" s="36" t="s">
        <v>18</v>
      </c>
      <c r="E142" s="36" t="s">
        <v>429</v>
      </c>
      <c r="F142" s="36" t="s">
        <v>820</v>
      </c>
      <c r="G142" s="36" t="s">
        <v>430</v>
      </c>
      <c r="H142" s="36" t="s">
        <v>46</v>
      </c>
      <c r="I142" s="36" t="s">
        <v>47</v>
      </c>
      <c r="J142" s="36" t="str" cm="1">
        <f t="array" ref="J1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142" s="36" t="s">
        <v>433</v>
      </c>
    </row>
    <row r="143" spans="1:11" x14ac:dyDescent="0.3">
      <c r="A143" s="41">
        <v>45085</v>
      </c>
      <c r="B143" s="46" t="str">
        <f t="shared" si="4"/>
        <v>Jun</v>
      </c>
      <c r="C143" s="36" t="s">
        <v>883</v>
      </c>
      <c r="D143" s="36" t="s">
        <v>18</v>
      </c>
      <c r="E143" s="36" t="s">
        <v>434</v>
      </c>
      <c r="F143" s="36" t="s">
        <v>817</v>
      </c>
      <c r="G143" s="36" t="s">
        <v>435</v>
      </c>
      <c r="H143" s="36" t="s">
        <v>15</v>
      </c>
      <c r="I143" s="36"/>
      <c r="J143" s="36" t="str" cm="1">
        <f t="array" ref="J1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43" s="36" t="s">
        <v>436</v>
      </c>
    </row>
    <row r="144" spans="1:11" x14ac:dyDescent="0.3">
      <c r="A144" s="41">
        <v>45086</v>
      </c>
      <c r="B144" s="46" t="str">
        <f t="shared" si="4"/>
        <v>Jun</v>
      </c>
      <c r="C144" s="36" t="s">
        <v>860</v>
      </c>
      <c r="D144" s="36" t="s">
        <v>11</v>
      </c>
      <c r="E144" s="36" t="s">
        <v>437</v>
      </c>
      <c r="F144" s="36" t="s">
        <v>831</v>
      </c>
      <c r="G144" s="36" t="s">
        <v>438</v>
      </c>
      <c r="H144" s="36" t="s">
        <v>46</v>
      </c>
      <c r="I144" s="36" t="s">
        <v>147</v>
      </c>
      <c r="J144" s="36" t="str" cm="1">
        <f t="array" ref="J1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144" s="36" t="s">
        <v>439</v>
      </c>
    </row>
    <row r="145" spans="1:11" x14ac:dyDescent="0.3">
      <c r="A145" s="41">
        <v>45086</v>
      </c>
      <c r="B145" s="46" t="str">
        <f t="shared" si="4"/>
        <v>Jun</v>
      </c>
      <c r="C145" s="36" t="s">
        <v>886</v>
      </c>
      <c r="D145" s="36" t="s">
        <v>18</v>
      </c>
      <c r="E145" s="36" t="s">
        <v>440</v>
      </c>
      <c r="F145" s="36" t="s">
        <v>845</v>
      </c>
      <c r="G145" s="36" t="s">
        <v>441</v>
      </c>
      <c r="H145" s="36" t="s">
        <v>138</v>
      </c>
      <c r="I145" s="36"/>
      <c r="J145" s="36" t="str" cm="1">
        <f t="array" ref="J1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K145" s="36" t="s">
        <v>442</v>
      </c>
    </row>
    <row r="146" spans="1:11" x14ac:dyDescent="0.3">
      <c r="A146" s="41">
        <v>45089</v>
      </c>
      <c r="B146" s="46" t="str">
        <f t="shared" si="4"/>
        <v>Jun</v>
      </c>
      <c r="C146" s="36" t="s">
        <v>858</v>
      </c>
      <c r="D146" s="36" t="s">
        <v>18</v>
      </c>
      <c r="E146" s="36" t="s">
        <v>443</v>
      </c>
      <c r="F146" s="36" t="s">
        <v>829</v>
      </c>
      <c r="G146" s="36" t="s">
        <v>444</v>
      </c>
      <c r="H146" s="36" t="s">
        <v>67</v>
      </c>
      <c r="I146" s="36"/>
      <c r="J146" s="36" t="str" cm="1">
        <f t="array" ref="J1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46" s="36" t="s">
        <v>445</v>
      </c>
    </row>
    <row r="147" spans="1:11" x14ac:dyDescent="0.3">
      <c r="A147" s="41">
        <v>45090</v>
      </c>
      <c r="B147" s="46" t="str">
        <f t="shared" si="4"/>
        <v>Jun</v>
      </c>
      <c r="C147" s="36" t="s">
        <v>858</v>
      </c>
      <c r="D147" s="36" t="s">
        <v>18</v>
      </c>
      <c r="E147" s="36" t="s">
        <v>446</v>
      </c>
      <c r="F147" s="36" t="s">
        <v>833</v>
      </c>
      <c r="G147" s="36" t="s">
        <v>447</v>
      </c>
      <c r="H147" s="36" t="s">
        <v>46</v>
      </c>
      <c r="I147" s="36" t="s">
        <v>147</v>
      </c>
      <c r="J147" s="36" t="str" cm="1">
        <f t="array" ref="J1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147" s="36" t="s">
        <v>448</v>
      </c>
    </row>
    <row r="148" spans="1:11" s="112" customFormat="1" x14ac:dyDescent="0.3">
      <c r="A148" s="109">
        <v>45093</v>
      </c>
      <c r="B148" s="110" t="str">
        <f t="shared" si="4"/>
        <v>Jun</v>
      </c>
      <c r="C148" s="110" t="s">
        <v>881</v>
      </c>
      <c r="D148" s="110" t="s">
        <v>18</v>
      </c>
      <c r="E148" s="110" t="s">
        <v>449</v>
      </c>
      <c r="F148" s="110" t="s">
        <v>824</v>
      </c>
      <c r="G148" s="110" t="s">
        <v>450</v>
      </c>
      <c r="H148" s="110" t="s">
        <v>35</v>
      </c>
      <c r="I148" s="110"/>
      <c r="J148" s="111" t="str" cm="1">
        <f t="array" ref="J1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48" s="110" t="s">
        <v>451</v>
      </c>
    </row>
    <row r="149" spans="1:11" x14ac:dyDescent="0.3">
      <c r="A149" s="41">
        <v>45093</v>
      </c>
      <c r="B149" s="46" t="str">
        <f t="shared" si="4"/>
        <v>Jun</v>
      </c>
      <c r="C149" s="36" t="s">
        <v>889</v>
      </c>
      <c r="D149" s="36" t="s">
        <v>11</v>
      </c>
      <c r="E149" s="36" t="s">
        <v>452</v>
      </c>
      <c r="F149" s="36" t="s">
        <v>846</v>
      </c>
      <c r="G149" s="36" t="s">
        <v>453</v>
      </c>
      <c r="H149" s="36" t="s">
        <v>43</v>
      </c>
      <c r="I149" s="36"/>
      <c r="J149" s="36" t="str" cm="1">
        <f t="array" ref="J1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49" s="36" t="s">
        <v>454</v>
      </c>
    </row>
    <row r="150" spans="1:11" x14ac:dyDescent="0.3">
      <c r="A150" s="41">
        <v>45097</v>
      </c>
      <c r="B150" s="46" t="str">
        <f t="shared" si="4"/>
        <v>Jun</v>
      </c>
      <c r="C150" s="36" t="s">
        <v>866</v>
      </c>
      <c r="D150" s="36" t="s">
        <v>11</v>
      </c>
      <c r="E150" s="36" t="s">
        <v>455</v>
      </c>
      <c r="F150" s="36" t="s">
        <v>818</v>
      </c>
      <c r="G150" s="36" t="s">
        <v>456</v>
      </c>
      <c r="H150" s="36" t="s">
        <v>15</v>
      </c>
      <c r="I150" s="36"/>
      <c r="J150" s="36" t="str" cm="1">
        <f t="array" ref="J1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50" s="36" t="s">
        <v>413</v>
      </c>
    </row>
    <row r="151" spans="1:11" x14ac:dyDescent="0.3">
      <c r="A151" s="41">
        <v>45100</v>
      </c>
      <c r="B151" s="46" t="str">
        <f t="shared" si="4"/>
        <v>Jun</v>
      </c>
      <c r="C151" s="45" t="s">
        <v>859</v>
      </c>
      <c r="D151" s="36" t="s">
        <v>18</v>
      </c>
      <c r="E151" s="36" t="s">
        <v>457</v>
      </c>
      <c r="F151" s="36" t="s">
        <v>831</v>
      </c>
      <c r="G151" s="36" t="s">
        <v>458</v>
      </c>
      <c r="H151" s="36" t="s">
        <v>15</v>
      </c>
      <c r="I151" s="36" t="s">
        <v>111</v>
      </c>
      <c r="J151" s="36" t="str" cm="1">
        <f t="array" ref="J1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151" s="36" t="s">
        <v>459</v>
      </c>
    </row>
    <row r="152" spans="1:11" x14ac:dyDescent="0.3">
      <c r="A152" s="41">
        <v>45100</v>
      </c>
      <c r="B152" s="46" t="str">
        <f t="shared" si="4"/>
        <v>Jun</v>
      </c>
      <c r="C152" s="46" t="s">
        <v>858</v>
      </c>
      <c r="D152" s="46" t="s">
        <v>18</v>
      </c>
      <c r="E152" s="46" t="s">
        <v>460</v>
      </c>
      <c r="F152" s="36" t="s">
        <v>833</v>
      </c>
      <c r="G152" s="46" t="s">
        <v>461</v>
      </c>
      <c r="H152" s="36" t="s">
        <v>15</v>
      </c>
      <c r="I152" s="46"/>
      <c r="J152" s="36" t="str" cm="1">
        <f t="array" ref="J1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52" s="46" t="s">
        <v>462</v>
      </c>
    </row>
    <row r="153" spans="1:11" x14ac:dyDescent="0.3">
      <c r="A153" s="41">
        <v>45100</v>
      </c>
      <c r="B153" s="46" t="str">
        <f t="shared" si="4"/>
        <v>Jun</v>
      </c>
      <c r="C153" s="45" t="s">
        <v>859</v>
      </c>
      <c r="D153" s="36" t="s">
        <v>18</v>
      </c>
      <c r="E153" s="36" t="s">
        <v>457</v>
      </c>
      <c r="F153" s="36" t="s">
        <v>831</v>
      </c>
      <c r="G153" s="36" t="s">
        <v>458</v>
      </c>
      <c r="H153" s="36" t="s">
        <v>15</v>
      </c>
      <c r="I153" s="36"/>
      <c r="J153" s="36" t="str" cm="1">
        <f t="array" ref="J1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53" s="36" t="s">
        <v>463</v>
      </c>
    </row>
    <row r="154" spans="1:11" x14ac:dyDescent="0.3">
      <c r="A154" s="41">
        <v>45103</v>
      </c>
      <c r="B154" s="46" t="str">
        <f t="shared" si="4"/>
        <v>Jun</v>
      </c>
      <c r="C154" s="36" t="s">
        <v>870</v>
      </c>
      <c r="D154" s="36" t="s">
        <v>11</v>
      </c>
      <c r="E154" s="36" t="s">
        <v>464</v>
      </c>
      <c r="F154" s="36" t="s">
        <v>819</v>
      </c>
      <c r="G154" s="36" t="s">
        <v>848</v>
      </c>
      <c r="H154" s="36" t="s">
        <v>63</v>
      </c>
      <c r="I154" s="36"/>
      <c r="J154" s="36" t="str" cm="1">
        <f t="array" ref="J1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54" s="36" t="s">
        <v>465</v>
      </c>
    </row>
    <row r="155" spans="1:11" x14ac:dyDescent="0.3">
      <c r="A155" s="41">
        <v>45105</v>
      </c>
      <c r="B155" s="46" t="str">
        <f t="shared" si="4"/>
        <v>Jun</v>
      </c>
      <c r="C155" s="36" t="s">
        <v>875</v>
      </c>
      <c r="D155" s="36" t="s">
        <v>11</v>
      </c>
      <c r="E155" s="36" t="s">
        <v>466</v>
      </c>
      <c r="F155" s="36" t="s">
        <v>829</v>
      </c>
      <c r="G155" s="36" t="s">
        <v>467</v>
      </c>
      <c r="H155" s="36" t="s">
        <v>63</v>
      </c>
      <c r="I155" s="36"/>
      <c r="J155" s="36" t="str" cm="1">
        <f t="array" ref="J1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55" s="36" t="s">
        <v>468</v>
      </c>
    </row>
    <row r="156" spans="1:11" x14ac:dyDescent="0.3">
      <c r="A156" s="41">
        <v>45105</v>
      </c>
      <c r="B156" s="46" t="str">
        <f t="shared" si="4"/>
        <v>Jun</v>
      </c>
      <c r="C156" s="36" t="s">
        <v>867</v>
      </c>
      <c r="D156" s="36" t="s">
        <v>18</v>
      </c>
      <c r="E156" s="36" t="s">
        <v>469</v>
      </c>
      <c r="F156" s="36" t="s">
        <v>833</v>
      </c>
      <c r="G156" s="36" t="s">
        <v>470</v>
      </c>
      <c r="H156" s="36" t="s">
        <v>51</v>
      </c>
      <c r="I156" s="36"/>
      <c r="J156" s="36" t="str" cm="1">
        <f t="array" ref="J1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56" s="36" t="s">
        <v>471</v>
      </c>
    </row>
    <row r="157" spans="1:11" x14ac:dyDescent="0.3">
      <c r="A157" s="41">
        <v>45105</v>
      </c>
      <c r="B157" s="46" t="str">
        <f t="shared" si="4"/>
        <v>Jun</v>
      </c>
      <c r="C157" s="36" t="s">
        <v>871</v>
      </c>
      <c r="D157" s="36" t="s">
        <v>18</v>
      </c>
      <c r="E157" s="36" t="s">
        <v>472</v>
      </c>
      <c r="F157" s="36" t="s">
        <v>828</v>
      </c>
      <c r="G157" s="36" t="s">
        <v>473</v>
      </c>
      <c r="H157" s="36" t="s">
        <v>43</v>
      </c>
      <c r="I157" s="36"/>
      <c r="J157" s="36" t="str" cm="1">
        <f t="array" ref="J1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57" s="36" t="s">
        <v>474</v>
      </c>
    </row>
    <row r="158" spans="1:11" x14ac:dyDescent="0.3">
      <c r="A158" s="41">
        <v>45113</v>
      </c>
      <c r="B158" s="46" t="str">
        <f t="shared" si="4"/>
        <v>Jul</v>
      </c>
      <c r="C158" s="48" t="s">
        <v>860</v>
      </c>
      <c r="D158" s="36" t="s">
        <v>11</v>
      </c>
      <c r="E158" s="36" t="s">
        <v>475</v>
      </c>
      <c r="F158" s="36" t="s">
        <v>831</v>
      </c>
      <c r="G158" s="36" t="s">
        <v>476</v>
      </c>
      <c r="H158" s="36" t="s">
        <v>15</v>
      </c>
      <c r="I158" s="36"/>
      <c r="J158" s="36" t="str" cm="1">
        <f t="array" ref="J1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58" s="36" t="s">
        <v>477</v>
      </c>
    </row>
    <row r="159" spans="1:11" ht="14.25" customHeight="1" x14ac:dyDescent="0.3">
      <c r="A159" s="41">
        <v>45113</v>
      </c>
      <c r="B159" s="46" t="str">
        <f t="shared" si="4"/>
        <v>Jul</v>
      </c>
      <c r="C159" s="36" t="s">
        <v>858</v>
      </c>
      <c r="D159" s="36" t="s">
        <v>18</v>
      </c>
      <c r="E159" s="36" t="s">
        <v>478</v>
      </c>
      <c r="F159" s="36" t="s">
        <v>833</v>
      </c>
      <c r="G159" s="36" t="s">
        <v>479</v>
      </c>
      <c r="H159" s="36" t="s">
        <v>67</v>
      </c>
      <c r="I159" s="36"/>
      <c r="J159" s="36" t="str" cm="1">
        <f t="array" ref="J1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59" s="36" t="s">
        <v>480</v>
      </c>
    </row>
    <row r="160" spans="1:11" x14ac:dyDescent="0.3">
      <c r="A160" s="41">
        <v>45113</v>
      </c>
      <c r="B160" s="46" t="str">
        <f t="shared" si="4"/>
        <v>Jul</v>
      </c>
      <c r="C160" s="48" t="s">
        <v>860</v>
      </c>
      <c r="D160" s="36" t="s">
        <v>11</v>
      </c>
      <c r="E160" s="36" t="s">
        <v>481</v>
      </c>
      <c r="F160" s="36" t="s">
        <v>830</v>
      </c>
      <c r="G160" s="36" t="s">
        <v>482</v>
      </c>
      <c r="H160" s="36" t="s">
        <v>67</v>
      </c>
      <c r="I160" s="36"/>
      <c r="J160" s="36" t="str" cm="1">
        <f t="array" ref="J1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60" s="36" t="s">
        <v>483</v>
      </c>
    </row>
    <row r="161" spans="1:11" x14ac:dyDescent="0.3">
      <c r="A161" s="41">
        <v>45114</v>
      </c>
      <c r="B161" s="46" t="str">
        <f t="shared" ref="B161:B192" si="5">TEXT(A161,"mmm")</f>
        <v>Jul</v>
      </c>
      <c r="C161" s="36" t="s">
        <v>858</v>
      </c>
      <c r="D161" s="36" t="s">
        <v>18</v>
      </c>
      <c r="E161" s="36" t="s">
        <v>484</v>
      </c>
      <c r="F161" s="36" t="s">
        <v>833</v>
      </c>
      <c r="G161" s="36" t="s">
        <v>485</v>
      </c>
      <c r="H161" s="36" t="s">
        <v>67</v>
      </c>
      <c r="I161" s="36"/>
      <c r="J161" s="36" t="str" cm="1">
        <f t="array" ref="J1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61" s="36" t="s">
        <v>486</v>
      </c>
    </row>
    <row r="162" spans="1:11" x14ac:dyDescent="0.3">
      <c r="A162" s="41">
        <v>45118</v>
      </c>
      <c r="B162" s="46" t="str">
        <f t="shared" si="5"/>
        <v>Jul</v>
      </c>
      <c r="C162" s="48" t="s">
        <v>871</v>
      </c>
      <c r="D162" s="36" t="s">
        <v>11</v>
      </c>
      <c r="E162" s="36" t="s">
        <v>487</v>
      </c>
      <c r="F162" s="36" t="s">
        <v>818</v>
      </c>
      <c r="G162" s="36" t="s">
        <v>488</v>
      </c>
      <c r="H162" s="36" t="s">
        <v>46</v>
      </c>
      <c r="I162" s="36" t="s">
        <v>47</v>
      </c>
      <c r="J162" s="36" t="str" cm="1">
        <f t="array" ref="J16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K162" s="36" t="s">
        <v>489</v>
      </c>
    </row>
    <row r="163" spans="1:11" x14ac:dyDescent="0.3">
      <c r="A163" s="41">
        <v>45118</v>
      </c>
      <c r="B163" s="46" t="str">
        <f t="shared" si="5"/>
        <v>Jul</v>
      </c>
      <c r="C163" s="36" t="s">
        <v>858</v>
      </c>
      <c r="D163" s="36" t="s">
        <v>18</v>
      </c>
      <c r="E163" s="36" t="s">
        <v>484</v>
      </c>
      <c r="F163" s="36" t="s">
        <v>833</v>
      </c>
      <c r="G163" s="36" t="s">
        <v>485</v>
      </c>
      <c r="H163" s="36" t="s">
        <v>67</v>
      </c>
      <c r="I163" s="36"/>
      <c r="J163" s="36" t="str" cm="1">
        <f t="array" ref="J16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63" s="36" t="s">
        <v>490</v>
      </c>
    </row>
    <row r="164" spans="1:11" x14ac:dyDescent="0.3">
      <c r="A164" s="41">
        <v>45119</v>
      </c>
      <c r="B164" s="46" t="str">
        <f t="shared" si="5"/>
        <v>Jul</v>
      </c>
      <c r="C164" s="36" t="s">
        <v>864</v>
      </c>
      <c r="D164" s="36" t="s">
        <v>18</v>
      </c>
      <c r="E164" s="36" t="s">
        <v>491</v>
      </c>
      <c r="F164" s="36" t="s">
        <v>829</v>
      </c>
      <c r="G164" s="36" t="s">
        <v>492</v>
      </c>
      <c r="H164" s="36" t="s">
        <v>43</v>
      </c>
      <c r="I164" s="36"/>
      <c r="J164" s="36" t="str" cm="1">
        <f t="array" ref="J16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164" s="36" t="s">
        <v>493</v>
      </c>
    </row>
    <row r="165" spans="1:11" x14ac:dyDescent="0.3">
      <c r="A165" s="41">
        <v>45119</v>
      </c>
      <c r="B165" s="46" t="str">
        <f t="shared" si="5"/>
        <v>Jul</v>
      </c>
      <c r="C165" s="36" t="s">
        <v>858</v>
      </c>
      <c r="D165" s="36" t="s">
        <v>18</v>
      </c>
      <c r="E165" s="36" t="s">
        <v>494</v>
      </c>
      <c r="F165" s="36" t="s">
        <v>833</v>
      </c>
      <c r="G165" s="36" t="s">
        <v>495</v>
      </c>
      <c r="H165" s="36" t="s">
        <v>51</v>
      </c>
      <c r="I165" s="36"/>
      <c r="J165" s="36" t="str" cm="1">
        <f t="array" ref="J16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65" s="45" t="s">
        <v>496</v>
      </c>
    </row>
    <row r="166" spans="1:11" x14ac:dyDescent="0.3">
      <c r="A166" s="41">
        <v>45121</v>
      </c>
      <c r="B166" s="46" t="str">
        <f t="shared" si="5"/>
        <v>Jul</v>
      </c>
      <c r="C166" s="48" t="s">
        <v>871</v>
      </c>
      <c r="D166" s="36" t="s">
        <v>11</v>
      </c>
      <c r="E166" s="36" t="s">
        <v>497</v>
      </c>
      <c r="F166" s="36" t="s">
        <v>421</v>
      </c>
      <c r="G166" s="36" t="s">
        <v>421</v>
      </c>
      <c r="H166" s="36" t="s">
        <v>15</v>
      </c>
      <c r="I166" s="36"/>
      <c r="J166" s="36" t="str" cm="1">
        <f t="array" ref="J16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66" s="36" t="s">
        <v>498</v>
      </c>
    </row>
    <row r="167" spans="1:11" x14ac:dyDescent="0.3">
      <c r="A167" s="41">
        <v>45121</v>
      </c>
      <c r="B167" s="46" t="str">
        <f t="shared" si="5"/>
        <v>Jul</v>
      </c>
      <c r="C167" s="36" t="s">
        <v>858</v>
      </c>
      <c r="D167" s="36" t="s">
        <v>18</v>
      </c>
      <c r="E167" s="45" t="s">
        <v>499</v>
      </c>
      <c r="F167" s="36" t="s">
        <v>833</v>
      </c>
      <c r="G167" s="45" t="s">
        <v>500</v>
      </c>
      <c r="H167" s="36" t="s">
        <v>67</v>
      </c>
      <c r="I167" s="36"/>
      <c r="J167" s="36" t="str" cm="1">
        <f t="array" ref="J16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67" s="45" t="s">
        <v>501</v>
      </c>
    </row>
    <row r="168" spans="1:11" x14ac:dyDescent="0.3">
      <c r="A168" s="41">
        <v>45124</v>
      </c>
      <c r="B168" s="46" t="str">
        <f t="shared" si="5"/>
        <v>Jul</v>
      </c>
      <c r="C168" s="36" t="s">
        <v>878</v>
      </c>
      <c r="D168" s="36" t="s">
        <v>18</v>
      </c>
      <c r="E168" s="36" t="s">
        <v>502</v>
      </c>
      <c r="F168" s="36" t="s">
        <v>819</v>
      </c>
      <c r="G168" s="36" t="s">
        <v>503</v>
      </c>
      <c r="H168" s="36" t="s">
        <v>504</v>
      </c>
      <c r="I168" s="36"/>
      <c r="J168" s="36" t="str" cm="1">
        <f t="array" ref="J16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the policy and supporting documents filed correctly in OnBase? Placed document in wrong folder, did not upload into folder, uploaded into wrong account folder</v>
      </c>
      <c r="K168" s="36" t="s">
        <v>505</v>
      </c>
    </row>
    <row r="169" spans="1:11" x14ac:dyDescent="0.3">
      <c r="A169" s="41">
        <v>45126</v>
      </c>
      <c r="B169" s="46" t="str">
        <f t="shared" si="5"/>
        <v>Jul</v>
      </c>
      <c r="C169" s="45" t="s">
        <v>881</v>
      </c>
      <c r="D169" s="36" t="s">
        <v>18</v>
      </c>
      <c r="E169" s="45" t="s">
        <v>506</v>
      </c>
      <c r="F169" s="45" t="s">
        <v>838</v>
      </c>
      <c r="G169" s="45" t="s">
        <v>507</v>
      </c>
      <c r="H169" s="36" t="s">
        <v>15</v>
      </c>
      <c r="I169" s="36"/>
      <c r="J169" s="36" t="str" cm="1">
        <f t="array" ref="J16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69" s="36" t="s">
        <v>508</v>
      </c>
    </row>
    <row r="170" spans="1:11" x14ac:dyDescent="0.3">
      <c r="A170" s="41">
        <v>45126</v>
      </c>
      <c r="B170" s="46" t="str">
        <f t="shared" si="5"/>
        <v>Jul</v>
      </c>
      <c r="C170" s="45" t="s">
        <v>871</v>
      </c>
      <c r="D170" s="36" t="s">
        <v>18</v>
      </c>
      <c r="E170" s="36" t="s">
        <v>509</v>
      </c>
      <c r="F170" s="36" t="s">
        <v>828</v>
      </c>
      <c r="G170" s="90" t="s">
        <v>510</v>
      </c>
      <c r="H170" s="36" t="s">
        <v>51</v>
      </c>
      <c r="I170" s="36"/>
      <c r="J170" s="36" t="str" cm="1">
        <f t="array" ref="J17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0" s="36" t="s">
        <v>511</v>
      </c>
    </row>
    <row r="171" spans="1:11" x14ac:dyDescent="0.3">
      <c r="A171" s="41">
        <v>45126</v>
      </c>
      <c r="B171" s="46" t="str">
        <f t="shared" si="5"/>
        <v>Jul</v>
      </c>
      <c r="C171" s="45" t="s">
        <v>871</v>
      </c>
      <c r="D171" s="36" t="s">
        <v>18</v>
      </c>
      <c r="E171" s="36" t="s">
        <v>512</v>
      </c>
      <c r="F171" s="36" t="s">
        <v>828</v>
      </c>
      <c r="G171" s="90" t="s">
        <v>513</v>
      </c>
      <c r="H171" s="36" t="s">
        <v>51</v>
      </c>
      <c r="I171" s="36"/>
      <c r="J171" s="36" t="str" cm="1">
        <f t="array" ref="J17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1" s="36" t="s">
        <v>511</v>
      </c>
    </row>
    <row r="172" spans="1:11" x14ac:dyDescent="0.3">
      <c r="A172" s="41">
        <v>45126</v>
      </c>
      <c r="B172" s="46" t="str">
        <f t="shared" si="5"/>
        <v>Jul</v>
      </c>
      <c r="C172" s="45" t="s">
        <v>871</v>
      </c>
      <c r="D172" s="36" t="s">
        <v>18</v>
      </c>
      <c r="E172" s="36" t="s">
        <v>514</v>
      </c>
      <c r="F172" s="36" t="s">
        <v>828</v>
      </c>
      <c r="G172" s="90" t="s">
        <v>515</v>
      </c>
      <c r="H172" s="36" t="s">
        <v>51</v>
      </c>
      <c r="I172" s="36"/>
      <c r="J172" s="36" t="str" cm="1">
        <f t="array" ref="J17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2" s="36" t="s">
        <v>511</v>
      </c>
    </row>
    <row r="173" spans="1:11" x14ac:dyDescent="0.3">
      <c r="A173" s="41">
        <v>45126</v>
      </c>
      <c r="B173" s="46" t="str">
        <f t="shared" si="5"/>
        <v>Jul</v>
      </c>
      <c r="C173" s="45" t="s">
        <v>871</v>
      </c>
      <c r="D173" s="36" t="s">
        <v>18</v>
      </c>
      <c r="E173" s="36" t="s">
        <v>516</v>
      </c>
      <c r="F173" s="36" t="s">
        <v>828</v>
      </c>
      <c r="G173" s="90" t="s">
        <v>517</v>
      </c>
      <c r="H173" s="36" t="s">
        <v>51</v>
      </c>
      <c r="I173" s="36"/>
      <c r="J173" s="36" t="str" cm="1">
        <f t="array" ref="J17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3" s="36" t="s">
        <v>511</v>
      </c>
    </row>
    <row r="174" spans="1:11" x14ac:dyDescent="0.3">
      <c r="A174" s="41">
        <v>45126</v>
      </c>
      <c r="B174" s="46" t="str">
        <f t="shared" si="5"/>
        <v>Jul</v>
      </c>
      <c r="C174" s="45" t="s">
        <v>871</v>
      </c>
      <c r="D174" s="36" t="s">
        <v>18</v>
      </c>
      <c r="E174" s="36" t="s">
        <v>518</v>
      </c>
      <c r="F174" s="36" t="s">
        <v>828</v>
      </c>
      <c r="G174" s="90" t="s">
        <v>519</v>
      </c>
      <c r="H174" s="36" t="s">
        <v>51</v>
      </c>
      <c r="I174" s="36"/>
      <c r="J174" s="36" t="str" cm="1">
        <f t="array" ref="J17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4" s="36" t="s">
        <v>511</v>
      </c>
    </row>
    <row r="175" spans="1:11" s="68" customFormat="1" x14ac:dyDescent="0.3">
      <c r="A175" s="41">
        <v>45126</v>
      </c>
      <c r="B175" s="46" t="str">
        <f t="shared" si="5"/>
        <v>Jul</v>
      </c>
      <c r="C175" s="45" t="s">
        <v>871</v>
      </c>
      <c r="D175" s="36" t="s">
        <v>18</v>
      </c>
      <c r="E175" s="36" t="s">
        <v>520</v>
      </c>
      <c r="F175" s="36" t="s">
        <v>828</v>
      </c>
      <c r="G175" s="90" t="s">
        <v>521</v>
      </c>
      <c r="H175" s="36" t="s">
        <v>51</v>
      </c>
      <c r="I175" s="36"/>
      <c r="J175" s="36" t="str" cm="1">
        <f t="array" ref="J17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5" s="36" t="s">
        <v>511</v>
      </c>
    </row>
    <row r="176" spans="1:11" s="68" customFormat="1" x14ac:dyDescent="0.3">
      <c r="A176" s="41">
        <v>45126</v>
      </c>
      <c r="B176" s="46" t="str">
        <f t="shared" si="5"/>
        <v>Jul</v>
      </c>
      <c r="C176" s="45" t="s">
        <v>871</v>
      </c>
      <c r="D176" s="36" t="s">
        <v>18</v>
      </c>
      <c r="E176" s="36" t="s">
        <v>522</v>
      </c>
      <c r="F176" s="36" t="s">
        <v>828</v>
      </c>
      <c r="G176" s="90" t="s">
        <v>523</v>
      </c>
      <c r="H176" s="36" t="s">
        <v>51</v>
      </c>
      <c r="I176" s="36"/>
      <c r="J176" s="36" t="str" cm="1">
        <f t="array" ref="J17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6" s="36" t="s">
        <v>511</v>
      </c>
    </row>
    <row r="177" spans="1:11" x14ac:dyDescent="0.3">
      <c r="A177" s="41">
        <v>45126</v>
      </c>
      <c r="B177" s="46" t="str">
        <f t="shared" si="5"/>
        <v>Jul</v>
      </c>
      <c r="C177" s="45" t="s">
        <v>871</v>
      </c>
      <c r="D177" s="36" t="s">
        <v>18</v>
      </c>
      <c r="E177" s="36" t="s">
        <v>524</v>
      </c>
      <c r="F177" s="36" t="s">
        <v>828</v>
      </c>
      <c r="G177" s="90" t="s">
        <v>525</v>
      </c>
      <c r="H177" s="36" t="s">
        <v>51</v>
      </c>
      <c r="I177" s="36"/>
      <c r="J177" s="36" t="str" cm="1">
        <f t="array" ref="J17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7" s="36" t="s">
        <v>511</v>
      </c>
    </row>
    <row r="178" spans="1:11" x14ac:dyDescent="0.3">
      <c r="A178" s="41">
        <v>45126</v>
      </c>
      <c r="B178" s="46" t="str">
        <f t="shared" si="5"/>
        <v>Jul</v>
      </c>
      <c r="C178" s="45" t="s">
        <v>871</v>
      </c>
      <c r="D178" s="36" t="s">
        <v>18</v>
      </c>
      <c r="E178" s="36" t="s">
        <v>526</v>
      </c>
      <c r="F178" s="36" t="s">
        <v>828</v>
      </c>
      <c r="G178" s="90" t="s">
        <v>527</v>
      </c>
      <c r="H178" s="36" t="s">
        <v>51</v>
      </c>
      <c r="I178" s="36"/>
      <c r="J178" s="36" t="str" cm="1">
        <f t="array" ref="J17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8" s="36" t="s">
        <v>511</v>
      </c>
    </row>
    <row r="179" spans="1:11" x14ac:dyDescent="0.3">
      <c r="A179" s="41">
        <v>45126</v>
      </c>
      <c r="B179" s="46" t="str">
        <f t="shared" si="5"/>
        <v>Jul</v>
      </c>
      <c r="C179" s="45" t="s">
        <v>871</v>
      </c>
      <c r="D179" s="36" t="s">
        <v>18</v>
      </c>
      <c r="E179" s="36" t="s">
        <v>528</v>
      </c>
      <c r="F179" s="36" t="s">
        <v>828</v>
      </c>
      <c r="G179" s="90" t="s">
        <v>529</v>
      </c>
      <c r="H179" s="36" t="s">
        <v>51</v>
      </c>
      <c r="I179" s="36"/>
      <c r="J179" s="36" t="str" cm="1">
        <f t="array" ref="J17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79" s="36" t="s">
        <v>511</v>
      </c>
    </row>
    <row r="180" spans="1:11" x14ac:dyDescent="0.3">
      <c r="A180" s="41">
        <v>45126</v>
      </c>
      <c r="B180" s="46" t="str">
        <f t="shared" si="5"/>
        <v>Jul</v>
      </c>
      <c r="C180" s="45" t="s">
        <v>871</v>
      </c>
      <c r="D180" s="36" t="s">
        <v>18</v>
      </c>
      <c r="E180" s="36" t="s">
        <v>530</v>
      </c>
      <c r="F180" s="36" t="s">
        <v>828</v>
      </c>
      <c r="G180" s="90" t="s">
        <v>531</v>
      </c>
      <c r="H180" s="36" t="s">
        <v>51</v>
      </c>
      <c r="I180" s="36"/>
      <c r="J180" s="36" t="str" cm="1">
        <f t="array" ref="J18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80" s="36" t="s">
        <v>511</v>
      </c>
    </row>
    <row r="181" spans="1:11" x14ac:dyDescent="0.3">
      <c r="A181" s="41">
        <v>45126</v>
      </c>
      <c r="B181" s="46" t="str">
        <f t="shared" si="5"/>
        <v>Jul</v>
      </c>
      <c r="C181" s="45" t="s">
        <v>871</v>
      </c>
      <c r="D181" s="36" t="s">
        <v>11</v>
      </c>
      <c r="E181" s="36" t="s">
        <v>532</v>
      </c>
      <c r="F181" s="36" t="s">
        <v>828</v>
      </c>
      <c r="G181" s="49" t="s">
        <v>533</v>
      </c>
      <c r="H181" s="36" t="s">
        <v>15</v>
      </c>
      <c r="I181" s="36"/>
      <c r="J181" s="36" t="str" cm="1">
        <f t="array" ref="J18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81" s="45" t="s">
        <v>534</v>
      </c>
    </row>
    <row r="182" spans="1:11" x14ac:dyDescent="0.3">
      <c r="A182" s="41">
        <v>45126</v>
      </c>
      <c r="B182" s="46" t="str">
        <f t="shared" si="5"/>
        <v>Jul</v>
      </c>
      <c r="C182" s="45" t="s">
        <v>871</v>
      </c>
      <c r="D182" s="36" t="s">
        <v>18</v>
      </c>
      <c r="E182" s="36" t="s">
        <v>535</v>
      </c>
      <c r="F182" s="36" t="s">
        <v>828</v>
      </c>
      <c r="G182" s="45" t="s">
        <v>536</v>
      </c>
      <c r="H182" s="36" t="s">
        <v>51</v>
      </c>
      <c r="I182" s="36"/>
      <c r="J182" s="36" t="str" cm="1">
        <f t="array" ref="J18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82" s="36" t="s">
        <v>511</v>
      </c>
    </row>
    <row r="183" spans="1:11" x14ac:dyDescent="0.3">
      <c r="A183" s="41">
        <v>45126</v>
      </c>
      <c r="B183" s="46" t="str">
        <f t="shared" si="5"/>
        <v>Jul</v>
      </c>
      <c r="C183" s="45" t="s">
        <v>871</v>
      </c>
      <c r="D183" s="36" t="s">
        <v>18</v>
      </c>
      <c r="E183" s="45" t="s">
        <v>537</v>
      </c>
      <c r="F183" s="36" t="s">
        <v>828</v>
      </c>
      <c r="G183" s="36" t="s">
        <v>538</v>
      </c>
      <c r="H183" s="36" t="s">
        <v>51</v>
      </c>
      <c r="I183" s="36"/>
      <c r="J183" s="36" t="str" cm="1">
        <f t="array" ref="J18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83" s="36" t="s">
        <v>511</v>
      </c>
    </row>
    <row r="184" spans="1:11" x14ac:dyDescent="0.3">
      <c r="A184" s="41">
        <v>45126</v>
      </c>
      <c r="B184" s="46" t="str">
        <f t="shared" si="5"/>
        <v>Jul</v>
      </c>
      <c r="C184" s="45" t="s">
        <v>866</v>
      </c>
      <c r="D184" s="36" t="s">
        <v>11</v>
      </c>
      <c r="E184" s="36" t="s">
        <v>539</v>
      </c>
      <c r="F184" s="36" t="s">
        <v>818</v>
      </c>
      <c r="G184" s="45" t="s">
        <v>540</v>
      </c>
      <c r="H184" s="36" t="s">
        <v>51</v>
      </c>
      <c r="I184" s="36"/>
      <c r="J184" s="36" t="str" cm="1">
        <f t="array" ref="J18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84" s="45" t="s">
        <v>541</v>
      </c>
    </row>
    <row r="185" spans="1:11" x14ac:dyDescent="0.3">
      <c r="A185" s="41">
        <v>45128</v>
      </c>
      <c r="B185" s="46" t="str">
        <f t="shared" si="5"/>
        <v>Jul</v>
      </c>
      <c r="C185" s="45" t="s">
        <v>858</v>
      </c>
      <c r="D185" s="36" t="s">
        <v>18</v>
      </c>
      <c r="E185" s="36" t="s">
        <v>542</v>
      </c>
      <c r="F185" s="36" t="s">
        <v>833</v>
      </c>
      <c r="G185" s="36" t="s">
        <v>543</v>
      </c>
      <c r="H185" s="36" t="s">
        <v>51</v>
      </c>
      <c r="I185" s="36"/>
      <c r="J185" s="36" t="str" cm="1">
        <f t="array" ref="J18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85" s="36" t="s">
        <v>544</v>
      </c>
    </row>
    <row r="186" spans="1:11" x14ac:dyDescent="0.3">
      <c r="A186" s="65">
        <v>45128</v>
      </c>
      <c r="B186" s="66" t="str">
        <f t="shared" si="5"/>
        <v>Jul</v>
      </c>
      <c r="C186" s="67" t="s">
        <v>860</v>
      </c>
      <c r="D186" s="67" t="s">
        <v>11</v>
      </c>
      <c r="E186" s="67" t="s">
        <v>545</v>
      </c>
      <c r="F186" s="36" t="s">
        <v>819</v>
      </c>
      <c r="G186" s="67" t="s">
        <v>546</v>
      </c>
      <c r="H186" s="67" t="s">
        <v>15</v>
      </c>
      <c r="I186" s="67" t="s">
        <v>111</v>
      </c>
      <c r="J186" s="67" t="str" cm="1">
        <f t="array" ref="J18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186" s="67" t="s">
        <v>547</v>
      </c>
    </row>
    <row r="187" spans="1:11" x14ac:dyDescent="0.3">
      <c r="A187" s="65">
        <v>45128</v>
      </c>
      <c r="B187" s="66" t="str">
        <f t="shared" si="5"/>
        <v>Jul</v>
      </c>
      <c r="C187" s="67" t="s">
        <v>862</v>
      </c>
      <c r="D187" s="67" t="s">
        <v>18</v>
      </c>
      <c r="E187" s="67" t="s">
        <v>548</v>
      </c>
      <c r="F187" s="36" t="s">
        <v>819</v>
      </c>
      <c r="G187" s="67" t="s">
        <v>549</v>
      </c>
      <c r="H187" s="67" t="s">
        <v>15</v>
      </c>
      <c r="I187" s="67" t="s">
        <v>111</v>
      </c>
      <c r="J187" s="67" t="str" cm="1">
        <f t="array" ref="J18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187" s="67" t="s">
        <v>550</v>
      </c>
    </row>
    <row r="188" spans="1:11" x14ac:dyDescent="0.3">
      <c r="A188" s="41">
        <v>45128</v>
      </c>
      <c r="B188" s="46" t="str">
        <f t="shared" si="5"/>
        <v>Jul</v>
      </c>
      <c r="C188" s="45" t="s">
        <v>862</v>
      </c>
      <c r="D188" s="36" t="s">
        <v>18</v>
      </c>
      <c r="E188" s="36" t="s">
        <v>551</v>
      </c>
      <c r="F188" s="36" t="s">
        <v>819</v>
      </c>
      <c r="G188" s="36" t="s">
        <v>552</v>
      </c>
      <c r="H188" s="36" t="s">
        <v>63</v>
      </c>
      <c r="I188" s="36"/>
      <c r="J188" s="36" t="str" cm="1">
        <f t="array" ref="J18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88" s="36" t="s">
        <v>553</v>
      </c>
    </row>
    <row r="189" spans="1:11" x14ac:dyDescent="0.3">
      <c r="A189" s="41">
        <v>45131</v>
      </c>
      <c r="B189" s="46" t="str">
        <f t="shared" si="5"/>
        <v>Jul</v>
      </c>
      <c r="C189" s="45" t="s">
        <v>876</v>
      </c>
      <c r="D189" s="36" t="s">
        <v>18</v>
      </c>
      <c r="E189" s="36" t="s">
        <v>554</v>
      </c>
      <c r="F189" s="36" t="s">
        <v>820</v>
      </c>
      <c r="G189" s="36" t="s">
        <v>555</v>
      </c>
      <c r="H189" s="36" t="s">
        <v>51</v>
      </c>
      <c r="I189" s="36"/>
      <c r="J189" s="36" t="str" cm="1">
        <f t="array" ref="J18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89" s="45" t="s">
        <v>556</v>
      </c>
    </row>
    <row r="190" spans="1:11" x14ac:dyDescent="0.3">
      <c r="A190" s="41">
        <v>45132</v>
      </c>
      <c r="B190" s="46" t="str">
        <f t="shared" si="5"/>
        <v>Jul</v>
      </c>
      <c r="C190" s="67" t="s">
        <v>860</v>
      </c>
      <c r="D190" s="36" t="s">
        <v>11</v>
      </c>
      <c r="E190" s="67" t="s">
        <v>545</v>
      </c>
      <c r="F190" s="36" t="s">
        <v>819</v>
      </c>
      <c r="G190" s="36" t="s">
        <v>546</v>
      </c>
      <c r="H190" s="67" t="s">
        <v>63</v>
      </c>
      <c r="I190" s="36"/>
      <c r="J190" s="36" t="str" cm="1">
        <f t="array" ref="J19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90" s="45" t="s">
        <v>557</v>
      </c>
    </row>
    <row r="191" spans="1:11" x14ac:dyDescent="0.3">
      <c r="A191" s="41">
        <v>45132</v>
      </c>
      <c r="B191" s="46" t="str">
        <f t="shared" si="5"/>
        <v>Jul</v>
      </c>
      <c r="C191" s="36" t="s">
        <v>421</v>
      </c>
      <c r="D191" s="36" t="s">
        <v>18</v>
      </c>
      <c r="E191" s="36" t="s">
        <v>558</v>
      </c>
      <c r="F191" s="36" t="s">
        <v>839</v>
      </c>
      <c r="G191" s="45" t="s">
        <v>559</v>
      </c>
      <c r="H191" s="67" t="s">
        <v>51</v>
      </c>
      <c r="I191" s="36"/>
      <c r="J191" s="36" t="str" cm="1">
        <f t="array" ref="J19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91" s="36" t="s">
        <v>560</v>
      </c>
    </row>
    <row r="192" spans="1:11" x14ac:dyDescent="0.3">
      <c r="A192" s="41">
        <v>45132</v>
      </c>
      <c r="B192" s="46" t="str">
        <f t="shared" si="5"/>
        <v>Jul</v>
      </c>
      <c r="C192" s="45" t="s">
        <v>866</v>
      </c>
      <c r="D192" s="36" t="s">
        <v>11</v>
      </c>
      <c r="E192" s="36" t="s">
        <v>561</v>
      </c>
      <c r="F192" s="36" t="s">
        <v>818</v>
      </c>
      <c r="G192" s="36" t="s">
        <v>562</v>
      </c>
      <c r="H192" s="36" t="s">
        <v>15</v>
      </c>
      <c r="I192" s="67" t="s">
        <v>111</v>
      </c>
      <c r="J192" s="67" t="str" cm="1">
        <f t="array" ref="J19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192" s="45" t="s">
        <v>563</v>
      </c>
    </row>
    <row r="193" spans="1:11" x14ac:dyDescent="0.3">
      <c r="A193" s="41">
        <v>45132</v>
      </c>
      <c r="B193" s="46" t="str">
        <f t="shared" ref="B193:B200" si="6">TEXT(A193,"mmm")</f>
        <v>Jul</v>
      </c>
      <c r="C193" s="45" t="s">
        <v>890</v>
      </c>
      <c r="D193" s="36" t="s">
        <v>11</v>
      </c>
      <c r="E193" s="45" t="s">
        <v>564</v>
      </c>
      <c r="F193" s="45" t="s">
        <v>835</v>
      </c>
      <c r="G193" s="36" t="s">
        <v>565</v>
      </c>
      <c r="H193" s="36" t="s">
        <v>51</v>
      </c>
      <c r="I193" s="36"/>
      <c r="J193" s="36" t="str" cm="1">
        <f t="array" ref="J19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193" s="45" t="s">
        <v>556</v>
      </c>
    </row>
    <row r="194" spans="1:11" x14ac:dyDescent="0.3">
      <c r="A194" s="41">
        <v>45133</v>
      </c>
      <c r="B194" s="46" t="str">
        <f t="shared" si="6"/>
        <v>Jul</v>
      </c>
      <c r="C194" s="36" t="s">
        <v>867</v>
      </c>
      <c r="D194" s="36" t="s">
        <v>18</v>
      </c>
      <c r="E194" s="36" t="s">
        <v>566</v>
      </c>
      <c r="F194" s="36" t="s">
        <v>833</v>
      </c>
      <c r="G194" s="36" t="s">
        <v>567</v>
      </c>
      <c r="H194" s="67" t="s">
        <v>15</v>
      </c>
      <c r="I194" s="63"/>
      <c r="J194" s="67" t="str" cm="1">
        <f t="array" ref="J19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194" s="36" t="s">
        <v>568</v>
      </c>
    </row>
    <row r="195" spans="1:11" x14ac:dyDescent="0.3">
      <c r="A195" s="41">
        <v>45133</v>
      </c>
      <c r="B195" s="46" t="str">
        <f t="shared" si="6"/>
        <v>Jul</v>
      </c>
      <c r="C195" s="45" t="s">
        <v>862</v>
      </c>
      <c r="D195" s="36" t="s">
        <v>18</v>
      </c>
      <c r="E195" s="36" t="s">
        <v>548</v>
      </c>
      <c r="F195" s="36" t="s">
        <v>819</v>
      </c>
      <c r="G195" s="36" t="s">
        <v>549</v>
      </c>
      <c r="H195" s="67" t="s">
        <v>15</v>
      </c>
      <c r="I195" s="67" t="s">
        <v>111</v>
      </c>
      <c r="J195" s="67" t="str" cm="1">
        <f t="array" ref="J19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195" s="45" t="s">
        <v>569</v>
      </c>
    </row>
    <row r="196" spans="1:11" x14ac:dyDescent="0.3">
      <c r="A196" s="41">
        <v>45133</v>
      </c>
      <c r="B196" s="46" t="str">
        <f t="shared" si="6"/>
        <v>Jul</v>
      </c>
      <c r="C196" s="45" t="s">
        <v>862</v>
      </c>
      <c r="D196" s="36" t="s">
        <v>18</v>
      </c>
      <c r="E196" s="36" t="s">
        <v>548</v>
      </c>
      <c r="F196" s="36" t="s">
        <v>819</v>
      </c>
      <c r="G196" s="36" t="s">
        <v>549</v>
      </c>
      <c r="H196" s="67" t="s">
        <v>15</v>
      </c>
      <c r="I196" s="67" t="s">
        <v>111</v>
      </c>
      <c r="J196" s="67" t="str" cm="1">
        <f t="array" ref="J19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196" s="45" t="s">
        <v>570</v>
      </c>
    </row>
    <row r="197" spans="1:11" x14ac:dyDescent="0.3">
      <c r="A197" s="41">
        <v>45134</v>
      </c>
      <c r="B197" s="46" t="str">
        <f t="shared" si="6"/>
        <v>Jul</v>
      </c>
      <c r="C197" s="45" t="s">
        <v>862</v>
      </c>
      <c r="D197" s="36" t="s">
        <v>18</v>
      </c>
      <c r="E197" s="36" t="s">
        <v>571</v>
      </c>
      <c r="F197" s="36" t="s">
        <v>831</v>
      </c>
      <c r="G197" s="36" t="s">
        <v>572</v>
      </c>
      <c r="H197" s="36" t="s">
        <v>63</v>
      </c>
      <c r="I197" s="36"/>
      <c r="J197" s="36" t="str" cm="1">
        <f t="array" ref="J19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97" s="45" t="s">
        <v>573</v>
      </c>
    </row>
    <row r="198" spans="1:11" x14ac:dyDescent="0.3">
      <c r="A198" s="41">
        <v>45135</v>
      </c>
      <c r="B198" s="46" t="str">
        <f t="shared" si="6"/>
        <v>Jul</v>
      </c>
      <c r="C198" s="45" t="s">
        <v>868</v>
      </c>
      <c r="D198" s="36" t="s">
        <v>18</v>
      </c>
      <c r="E198" s="36" t="s">
        <v>574</v>
      </c>
      <c r="F198" s="36" t="s">
        <v>819</v>
      </c>
      <c r="G198" s="45" t="s">
        <v>575</v>
      </c>
      <c r="H198" s="36" t="s">
        <v>63</v>
      </c>
      <c r="I198" s="36"/>
      <c r="J198" s="36" t="str" cm="1">
        <f t="array" ref="J19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198" s="45" t="s">
        <v>324</v>
      </c>
    </row>
    <row r="199" spans="1:11" x14ac:dyDescent="0.3">
      <c r="A199" s="41">
        <v>45138</v>
      </c>
      <c r="B199" s="46" t="str">
        <f t="shared" si="6"/>
        <v>Jul</v>
      </c>
      <c r="C199" s="45" t="s">
        <v>859</v>
      </c>
      <c r="D199" s="36" t="s">
        <v>18</v>
      </c>
      <c r="E199" s="36" t="s">
        <v>576</v>
      </c>
      <c r="F199" s="36" t="s">
        <v>842</v>
      </c>
      <c r="G199" s="36" t="s">
        <v>577</v>
      </c>
      <c r="H199" s="36" t="s">
        <v>67</v>
      </c>
      <c r="I199" s="36"/>
      <c r="J199" s="36" t="str" cm="1">
        <f t="array" ref="J19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199" s="36" t="s">
        <v>578</v>
      </c>
    </row>
    <row r="200" spans="1:11" x14ac:dyDescent="0.3">
      <c r="A200" s="41">
        <v>45140</v>
      </c>
      <c r="B200" s="46" t="str">
        <f t="shared" si="6"/>
        <v>Aug</v>
      </c>
      <c r="C200" s="36" t="s">
        <v>880</v>
      </c>
      <c r="D200" s="36" t="s">
        <v>11</v>
      </c>
      <c r="E200" s="36" t="s">
        <v>579</v>
      </c>
      <c r="F200" s="45" t="s">
        <v>835</v>
      </c>
      <c r="G200" s="45" t="s">
        <v>580</v>
      </c>
      <c r="H200" s="36" t="s">
        <v>51</v>
      </c>
      <c r="I200" s="36"/>
      <c r="J200" s="36" t="str" cm="1">
        <f t="array" ref="J20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200" s="36" t="s">
        <v>581</v>
      </c>
    </row>
    <row r="201" spans="1:11" x14ac:dyDescent="0.3">
      <c r="A201" s="41">
        <v>45141</v>
      </c>
      <c r="B201" s="46" t="str">
        <f t="shared" ref="B201:B202" si="7">TEXT(A201,"mmm")</f>
        <v>Aug</v>
      </c>
      <c r="C201" s="45" t="s">
        <v>892</v>
      </c>
      <c r="D201" s="36" t="s">
        <v>11</v>
      </c>
      <c r="E201" s="45" t="s">
        <v>583</v>
      </c>
      <c r="F201" s="36" t="s">
        <v>818</v>
      </c>
      <c r="G201" s="45" t="s">
        <v>584</v>
      </c>
      <c r="H201" s="36" t="s">
        <v>46</v>
      </c>
      <c r="I201" s="36" t="s">
        <v>147</v>
      </c>
      <c r="J201" s="36" t="str" cm="1">
        <f t="array" ref="J20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201" s="45" t="s">
        <v>585</v>
      </c>
    </row>
    <row r="202" spans="1:11" x14ac:dyDescent="0.3">
      <c r="A202" s="41">
        <v>45141</v>
      </c>
      <c r="B202" s="46" t="str">
        <f t="shared" si="7"/>
        <v>Aug</v>
      </c>
      <c r="C202" s="45" t="s">
        <v>881</v>
      </c>
      <c r="D202" s="36" t="s">
        <v>11</v>
      </c>
      <c r="E202" s="45" t="s">
        <v>586</v>
      </c>
      <c r="F202" s="45" t="s">
        <v>840</v>
      </c>
      <c r="G202" s="45" t="s">
        <v>587</v>
      </c>
      <c r="H202" s="36" t="s">
        <v>51</v>
      </c>
      <c r="I202" s="36"/>
      <c r="J202" s="36" t="str" cm="1">
        <f t="array" ref="J20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202" s="45" t="s">
        <v>588</v>
      </c>
    </row>
    <row r="203" spans="1:11" x14ac:dyDescent="0.3">
      <c r="A203" s="41">
        <v>45147</v>
      </c>
      <c r="B203" s="46" t="str">
        <f t="shared" ref="B203:B211" si="8">TEXT(A203,"mmm")</f>
        <v>Aug</v>
      </c>
      <c r="C203" s="36" t="s">
        <v>881</v>
      </c>
      <c r="D203" s="36" t="s">
        <v>18</v>
      </c>
      <c r="E203" s="36" t="s">
        <v>789</v>
      </c>
      <c r="F203" s="36" t="s">
        <v>828</v>
      </c>
      <c r="G203" s="36" t="s">
        <v>790</v>
      </c>
      <c r="H203" s="36" t="s">
        <v>67</v>
      </c>
      <c r="I203" s="36"/>
      <c r="J203" s="36" t="str" cm="1">
        <f t="array" ref="J20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203" s="36" t="s">
        <v>791</v>
      </c>
    </row>
    <row r="204" spans="1:11" x14ac:dyDescent="0.3">
      <c r="A204" s="41">
        <v>45147</v>
      </c>
      <c r="B204" s="46" t="str">
        <f t="shared" si="8"/>
        <v>Aug</v>
      </c>
      <c r="C204" s="36" t="s">
        <v>888</v>
      </c>
      <c r="D204" s="36" t="s">
        <v>11</v>
      </c>
      <c r="E204" s="36" t="s">
        <v>793</v>
      </c>
      <c r="F204" s="36" t="s">
        <v>831</v>
      </c>
      <c r="G204" s="36" t="s">
        <v>794</v>
      </c>
      <c r="H204" s="36" t="s">
        <v>63</v>
      </c>
      <c r="I204" s="36"/>
      <c r="J204" s="36" t="str" cm="1">
        <f t="array" ref="J20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204" s="36" t="s">
        <v>792</v>
      </c>
    </row>
    <row r="205" spans="1:11" x14ac:dyDescent="0.3">
      <c r="A205" s="41">
        <v>45147</v>
      </c>
      <c r="B205" s="46" t="str">
        <f t="shared" si="8"/>
        <v>Aug</v>
      </c>
      <c r="C205" s="36" t="s">
        <v>888</v>
      </c>
      <c r="D205" s="36" t="s">
        <v>11</v>
      </c>
      <c r="E205" s="36" t="s">
        <v>797</v>
      </c>
      <c r="F205" s="36" t="s">
        <v>831</v>
      </c>
      <c r="G205" s="36" t="s">
        <v>796</v>
      </c>
      <c r="H205" s="36" t="s">
        <v>46</v>
      </c>
      <c r="I205" s="36" t="s">
        <v>147</v>
      </c>
      <c r="J205" s="36" t="str" cm="1">
        <f t="array" ref="J20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K205" s="36" t="s">
        <v>795</v>
      </c>
    </row>
    <row r="206" spans="1:11" x14ac:dyDescent="0.3">
      <c r="A206" s="41">
        <v>45146</v>
      </c>
      <c r="B206" s="46" t="str">
        <f t="shared" si="8"/>
        <v>Aug</v>
      </c>
      <c r="C206" s="45" t="s">
        <v>862</v>
      </c>
      <c r="D206" s="36" t="s">
        <v>11</v>
      </c>
      <c r="E206" s="36" t="s">
        <v>551</v>
      </c>
      <c r="F206" s="36" t="s">
        <v>819</v>
      </c>
      <c r="G206" s="36" t="s">
        <v>552</v>
      </c>
      <c r="H206" s="36" t="s">
        <v>63</v>
      </c>
      <c r="I206" s="36"/>
      <c r="J206" s="36" t="str" cm="1">
        <f t="array" ref="J20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206" s="36" t="s">
        <v>798</v>
      </c>
    </row>
    <row r="207" spans="1:11" x14ac:dyDescent="0.3">
      <c r="A207" s="41">
        <v>45142</v>
      </c>
      <c r="B207" s="46" t="str">
        <f t="shared" si="8"/>
        <v>Aug</v>
      </c>
      <c r="C207" s="67" t="s">
        <v>860</v>
      </c>
      <c r="D207" s="36" t="s">
        <v>11</v>
      </c>
      <c r="E207" s="36" t="s">
        <v>801</v>
      </c>
      <c r="F207" s="36" t="s">
        <v>825</v>
      </c>
      <c r="G207" s="36" t="s">
        <v>800</v>
      </c>
      <c r="H207" s="36" t="s">
        <v>67</v>
      </c>
      <c r="I207" s="36"/>
      <c r="J207" s="36" t="str" cm="1">
        <f t="array" ref="J20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K207" s="36" t="s">
        <v>799</v>
      </c>
    </row>
    <row r="208" spans="1:11" x14ac:dyDescent="0.3">
      <c r="A208" s="41">
        <v>45148</v>
      </c>
      <c r="B208" s="46" t="str">
        <f t="shared" si="8"/>
        <v>Aug</v>
      </c>
      <c r="C208" s="36" t="s">
        <v>888</v>
      </c>
      <c r="D208" s="36" t="s">
        <v>11</v>
      </c>
      <c r="E208" s="36" t="s">
        <v>803</v>
      </c>
      <c r="F208" s="36" t="s">
        <v>829</v>
      </c>
      <c r="G208" s="36" t="s">
        <v>804</v>
      </c>
      <c r="H208" s="36" t="s">
        <v>51</v>
      </c>
      <c r="I208" s="36"/>
      <c r="J208" s="36" t="str" cm="1">
        <f t="array" ref="J20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208" s="36" t="s">
        <v>802</v>
      </c>
    </row>
    <row r="209" spans="1:11" x14ac:dyDescent="0.3">
      <c r="A209" s="41">
        <v>45148</v>
      </c>
      <c r="B209" s="46" t="str">
        <f t="shared" si="8"/>
        <v>Aug</v>
      </c>
      <c r="C209" s="36" t="s">
        <v>868</v>
      </c>
      <c r="D209" s="36" t="s">
        <v>18</v>
      </c>
      <c r="E209" s="36" t="s">
        <v>806</v>
      </c>
      <c r="F209" s="36" t="s">
        <v>819</v>
      </c>
      <c r="G209" s="36" t="s">
        <v>807</v>
      </c>
      <c r="H209" s="36" t="s">
        <v>43</v>
      </c>
      <c r="I209" s="36"/>
      <c r="J209" s="36" t="str" cm="1">
        <f t="array" ref="J20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K209" s="36" t="s">
        <v>805</v>
      </c>
    </row>
    <row r="210" spans="1:11" x14ac:dyDescent="0.3">
      <c r="A210" s="41">
        <v>45148</v>
      </c>
      <c r="B210" s="46" t="str">
        <f t="shared" si="8"/>
        <v>Aug</v>
      </c>
      <c r="C210" s="36" t="s">
        <v>864</v>
      </c>
      <c r="D210" s="36" t="s">
        <v>18</v>
      </c>
      <c r="E210" s="36" t="s">
        <v>810</v>
      </c>
      <c r="F210" s="36" t="s">
        <v>830</v>
      </c>
      <c r="G210" s="36" t="s">
        <v>809</v>
      </c>
      <c r="H210" s="36" t="s">
        <v>15</v>
      </c>
      <c r="I210" s="36" t="s">
        <v>111</v>
      </c>
      <c r="J210" s="36" t="str" cm="1">
        <f t="array" ref="J2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K210" s="36" t="s">
        <v>808</v>
      </c>
    </row>
    <row r="211" spans="1:11" x14ac:dyDescent="0.3">
      <c r="A211" s="41">
        <v>45147</v>
      </c>
      <c r="B211" s="46" t="str">
        <f t="shared" si="8"/>
        <v>Aug</v>
      </c>
      <c r="C211" s="36" t="s">
        <v>886</v>
      </c>
      <c r="D211" s="36" t="s">
        <v>18</v>
      </c>
      <c r="E211" s="36" t="s">
        <v>811</v>
      </c>
      <c r="F211" s="36" t="s">
        <v>823</v>
      </c>
      <c r="G211" s="36" t="s">
        <v>812</v>
      </c>
      <c r="H211" s="36" t="s">
        <v>51</v>
      </c>
      <c r="I211" s="36"/>
      <c r="J211" s="36" t="str" cm="1">
        <f t="array" ref="J2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K211" s="36" t="s">
        <v>813</v>
      </c>
    </row>
    <row r="212" spans="1:11" x14ac:dyDescent="0.3">
      <c r="A212" s="41">
        <v>45152</v>
      </c>
      <c r="B212" s="46" t="str">
        <f>TEXT(A212,"mmm")</f>
        <v>Aug</v>
      </c>
      <c r="C212" s="36" t="s">
        <v>864</v>
      </c>
      <c r="D212" s="36" t="s">
        <v>18</v>
      </c>
      <c r="E212" s="36" t="s">
        <v>850</v>
      </c>
      <c r="F212" s="36" t="s">
        <v>829</v>
      </c>
      <c r="G212" s="36" t="s">
        <v>851</v>
      </c>
      <c r="H212" s="36" t="s">
        <v>15</v>
      </c>
      <c r="I212" s="36"/>
      <c r="J212" s="36" t="str" cm="1">
        <f t="array" ref="J2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K212" s="36" t="s">
        <v>852</v>
      </c>
    </row>
    <row r="213" spans="1:11" x14ac:dyDescent="0.3">
      <c r="A213" s="41">
        <v>45153</v>
      </c>
      <c r="B213" s="46" t="str">
        <f>TEXT(A213,"mmm")</f>
        <v>Aug</v>
      </c>
      <c r="C213" s="36" t="s">
        <v>858</v>
      </c>
      <c r="D213" s="36" t="s">
        <v>18</v>
      </c>
      <c r="E213" s="36" t="s">
        <v>853</v>
      </c>
      <c r="F213" s="36" t="s">
        <v>829</v>
      </c>
      <c r="G213" s="36" t="s">
        <v>855</v>
      </c>
      <c r="H213" s="36" t="s">
        <v>63</v>
      </c>
      <c r="I213" s="36"/>
      <c r="J213" s="36" t="str" cm="1">
        <f t="array" ref="J2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K213" s="36" t="s">
        <v>854</v>
      </c>
    </row>
    <row r="214" spans="1:11" x14ac:dyDescent="0.3">
      <c r="A214" s="41"/>
      <c r="B214" s="46" t="str">
        <f>TEXT(A214,"mmm")</f>
        <v>Jan</v>
      </c>
      <c r="C214" s="36"/>
      <c r="D214" s="36"/>
      <c r="E214" s="36"/>
      <c r="F214" s="36"/>
      <c r="G214" s="36"/>
      <c r="H214" s="36"/>
      <c r="I214" s="36"/>
      <c r="J214" s="36" t="e" cm="1">
        <f t="array" ref="J2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#N/A</v>
      </c>
      <c r="K214" s="36"/>
    </row>
    <row r="215" spans="1:11" x14ac:dyDescent="0.3">
      <c r="A215" s="41"/>
      <c r="B215" s="46"/>
      <c r="C215" s="36"/>
      <c r="D215" s="36"/>
      <c r="E215" s="36"/>
      <c r="F215" s="36"/>
      <c r="G215" s="36"/>
      <c r="H215" s="36"/>
      <c r="I215" s="36"/>
      <c r="J215" s="36"/>
      <c r="K215" s="36"/>
    </row>
    <row r="216" spans="1:11" x14ac:dyDescent="0.3">
      <c r="A216" s="41"/>
      <c r="B216" s="46"/>
      <c r="C216" s="36"/>
      <c r="D216" s="36"/>
      <c r="E216" s="36"/>
      <c r="F216" s="36"/>
      <c r="G216" s="36"/>
      <c r="H216" s="36"/>
      <c r="I216" s="36"/>
      <c r="J216" s="36"/>
      <c r="K216" s="36"/>
    </row>
    <row r="217" spans="1:11" x14ac:dyDescent="0.3">
      <c r="A217" s="41"/>
      <c r="B217" s="46"/>
      <c r="C217" s="36"/>
      <c r="D217" s="36"/>
      <c r="E217" s="36"/>
      <c r="F217" s="36"/>
      <c r="G217" s="36"/>
      <c r="H217" s="36"/>
      <c r="I217" s="36"/>
      <c r="J217" s="36"/>
      <c r="K217" s="36"/>
    </row>
    <row r="218" spans="1:11" x14ac:dyDescent="0.3">
      <c r="A218" s="41"/>
      <c r="B218" s="46"/>
      <c r="C218" s="36"/>
      <c r="D218" s="36"/>
      <c r="E218" s="36"/>
      <c r="F218" s="36"/>
      <c r="G218" s="36"/>
      <c r="H218" s="36"/>
      <c r="I218" s="36"/>
      <c r="J218" s="36"/>
      <c r="K218" s="36"/>
    </row>
    <row r="219" spans="1:11" x14ac:dyDescent="0.3">
      <c r="A219" s="41"/>
      <c r="B219" s="46"/>
      <c r="C219" s="36"/>
      <c r="D219" s="36"/>
      <c r="E219" s="36"/>
      <c r="F219" s="36"/>
      <c r="G219" s="36"/>
      <c r="H219" s="36"/>
      <c r="I219" s="36"/>
      <c r="J219" s="36"/>
      <c r="K219" s="36"/>
    </row>
    <row r="220" spans="1:11" x14ac:dyDescent="0.3">
      <c r="A220" s="41"/>
      <c r="B220" s="46"/>
      <c r="C220" s="36"/>
      <c r="D220" s="36"/>
      <c r="E220" s="36"/>
      <c r="F220" s="36"/>
      <c r="G220" s="36"/>
      <c r="H220" s="36"/>
      <c r="I220" s="36"/>
      <c r="J220" s="36"/>
      <c r="K220" s="36"/>
    </row>
    <row r="221" spans="1:11" x14ac:dyDescent="0.3">
      <c r="A221" s="41"/>
      <c r="B221" s="46"/>
      <c r="C221" s="36"/>
      <c r="D221" s="36"/>
      <c r="E221" s="36"/>
      <c r="F221" s="36"/>
      <c r="G221" s="36"/>
      <c r="H221" s="36"/>
      <c r="I221" s="36"/>
      <c r="J221" s="36"/>
      <c r="K221" s="36"/>
    </row>
    <row r="222" spans="1:11" x14ac:dyDescent="0.3">
      <c r="A222" s="41"/>
      <c r="B222" s="46"/>
      <c r="C222" s="36"/>
      <c r="D222" s="36"/>
      <c r="E222" s="36"/>
      <c r="F222" s="36"/>
      <c r="G222" s="36"/>
      <c r="H222" s="36"/>
      <c r="I222" s="36"/>
      <c r="J222" s="36"/>
      <c r="K222" s="36"/>
    </row>
    <row r="223" spans="1:11" x14ac:dyDescent="0.3">
      <c r="A223" s="41"/>
      <c r="B223" s="46"/>
      <c r="C223" s="36"/>
      <c r="D223" s="36"/>
      <c r="E223" s="36"/>
      <c r="F223" s="36"/>
      <c r="G223" s="36"/>
      <c r="H223" s="36"/>
      <c r="I223" s="36"/>
      <c r="J223" s="36"/>
      <c r="K223" s="36"/>
    </row>
    <row r="224" spans="1:11" x14ac:dyDescent="0.3">
      <c r="A224" s="41"/>
      <c r="B224" s="46"/>
      <c r="C224" s="36"/>
      <c r="D224" s="36"/>
      <c r="E224" s="36"/>
      <c r="F224" s="36"/>
      <c r="G224" s="36"/>
      <c r="H224" s="36"/>
      <c r="I224" s="36"/>
      <c r="J224" s="36"/>
      <c r="K224" s="36"/>
    </row>
    <row r="225" spans="1:11" x14ac:dyDescent="0.3">
      <c r="A225" s="41"/>
      <c r="B225" s="46"/>
      <c r="C225" s="36"/>
      <c r="D225" s="36"/>
      <c r="E225" s="36"/>
      <c r="F225" s="36"/>
      <c r="G225" s="36"/>
      <c r="H225" s="36"/>
      <c r="I225" s="36"/>
      <c r="J225" s="36"/>
      <c r="K225" s="36"/>
    </row>
    <row r="226" spans="1:11" x14ac:dyDescent="0.3">
      <c r="A226" s="41"/>
      <c r="B226" s="46"/>
      <c r="C226" s="36"/>
      <c r="D226" s="36"/>
      <c r="E226" s="36"/>
      <c r="F226" s="36"/>
      <c r="G226" s="36"/>
      <c r="H226" s="36"/>
      <c r="I226" s="36"/>
      <c r="J226" s="36"/>
      <c r="K226" s="36"/>
    </row>
    <row r="227" spans="1:11" x14ac:dyDescent="0.3">
      <c r="A227" s="41"/>
      <c r="B227" s="46"/>
      <c r="C227" s="36"/>
      <c r="D227" s="36"/>
      <c r="E227" s="36"/>
      <c r="F227" s="36"/>
      <c r="G227" s="36"/>
      <c r="H227" s="36"/>
      <c r="I227" s="36"/>
      <c r="J227" s="36"/>
      <c r="K227" s="36"/>
    </row>
    <row r="228" spans="1:11" x14ac:dyDescent="0.3">
      <c r="A228" s="41"/>
      <c r="B228" s="46"/>
      <c r="C228" s="36"/>
      <c r="D228" s="36"/>
      <c r="E228" s="36"/>
      <c r="F228" s="36"/>
      <c r="G228" s="36"/>
      <c r="H228" s="36"/>
      <c r="I228" s="36"/>
      <c r="J228" s="36"/>
      <c r="K228" s="36"/>
    </row>
    <row r="229" spans="1:11" x14ac:dyDescent="0.3">
      <c r="A229" s="41"/>
      <c r="B229" s="46"/>
      <c r="C229" s="36"/>
      <c r="D229" s="36"/>
      <c r="E229" s="36"/>
      <c r="F229" s="36"/>
      <c r="G229" s="36"/>
      <c r="H229" s="36"/>
      <c r="I229" s="36"/>
      <c r="J229" s="36"/>
      <c r="K229" s="36"/>
    </row>
    <row r="230" spans="1:11" x14ac:dyDescent="0.3">
      <c r="A230" s="41"/>
      <c r="B230" s="46"/>
      <c r="C230" s="36"/>
      <c r="D230" s="36"/>
      <c r="E230" s="36"/>
      <c r="F230" s="36"/>
      <c r="G230" s="36"/>
      <c r="H230" s="36"/>
      <c r="I230" s="36"/>
      <c r="J230" s="36"/>
      <c r="K230" s="36"/>
    </row>
    <row r="231" spans="1:11" x14ac:dyDescent="0.3">
      <c r="A231" s="41"/>
      <c r="B231" s="46"/>
      <c r="C231" s="36"/>
      <c r="D231" s="36"/>
      <c r="E231" s="36"/>
      <c r="F231" s="36"/>
      <c r="G231" s="36"/>
      <c r="H231" s="36"/>
      <c r="I231" s="36"/>
      <c r="J231" s="36"/>
      <c r="K231" s="36"/>
    </row>
    <row r="232" spans="1:11" x14ac:dyDescent="0.3">
      <c r="A232" s="41"/>
      <c r="B232" s="46"/>
      <c r="C232" s="36"/>
      <c r="D232" s="36"/>
      <c r="E232" s="36"/>
      <c r="F232" s="36"/>
      <c r="G232" s="36"/>
      <c r="H232" s="36"/>
      <c r="I232" s="36"/>
      <c r="J232" s="36"/>
      <c r="K232" s="36"/>
    </row>
    <row r="233" spans="1:11" x14ac:dyDescent="0.3">
      <c r="A233" s="41"/>
      <c r="B233" s="46"/>
      <c r="C233" s="36"/>
      <c r="D233" s="36"/>
      <c r="E233" s="36"/>
      <c r="F233" s="36"/>
      <c r="G233" s="36"/>
      <c r="H233" s="36"/>
      <c r="I233" s="36"/>
      <c r="J233" s="36"/>
      <c r="K233" s="36"/>
    </row>
    <row r="234" spans="1:11" x14ac:dyDescent="0.3">
      <c r="A234" s="41"/>
      <c r="B234" s="46"/>
      <c r="C234" s="36"/>
      <c r="D234" s="36"/>
      <c r="E234" s="36"/>
      <c r="F234" s="36"/>
      <c r="G234" s="36"/>
      <c r="H234" s="36"/>
      <c r="I234" s="36"/>
      <c r="J234" s="36"/>
      <c r="K234" s="36"/>
    </row>
    <row r="235" spans="1:11" x14ac:dyDescent="0.3">
      <c r="A235" s="41"/>
      <c r="B235" s="46"/>
      <c r="C235" s="36"/>
      <c r="D235" s="36"/>
      <c r="E235" s="36"/>
      <c r="F235" s="36"/>
      <c r="G235" s="36"/>
      <c r="H235" s="36"/>
      <c r="I235" s="36"/>
      <c r="J235" s="36"/>
      <c r="K235" s="36"/>
    </row>
    <row r="236" spans="1:11" x14ac:dyDescent="0.3">
      <c r="A236" s="41"/>
      <c r="B236" s="46"/>
      <c r="C236" s="36"/>
      <c r="D236" s="36"/>
      <c r="E236" s="36"/>
      <c r="F236" s="36"/>
      <c r="G236" s="36"/>
      <c r="H236" s="36"/>
      <c r="I236" s="36"/>
      <c r="J236" s="36"/>
      <c r="K236" s="36"/>
    </row>
    <row r="237" spans="1:11" x14ac:dyDescent="0.3">
      <c r="A237" s="41"/>
      <c r="B237" s="46"/>
      <c r="C237" s="36"/>
      <c r="D237" s="36"/>
      <c r="E237" s="36"/>
      <c r="F237" s="36"/>
      <c r="G237" s="36"/>
      <c r="H237" s="36"/>
      <c r="I237" s="36"/>
      <c r="J237" s="36"/>
      <c r="K237" s="36"/>
    </row>
    <row r="238" spans="1:11" x14ac:dyDescent="0.3">
      <c r="A238" s="41"/>
      <c r="B238" s="46"/>
      <c r="C238" s="36"/>
      <c r="D238" s="36"/>
      <c r="E238" s="36"/>
      <c r="F238" s="36"/>
      <c r="G238" s="36"/>
      <c r="H238" s="36"/>
      <c r="I238" s="36"/>
      <c r="J238" s="36"/>
      <c r="K238" s="36"/>
    </row>
    <row r="239" spans="1:11" x14ac:dyDescent="0.3">
      <c r="A239" s="41"/>
      <c r="B239" s="46"/>
      <c r="C239" s="36"/>
      <c r="D239" s="36"/>
      <c r="E239" s="36"/>
      <c r="F239" s="36"/>
      <c r="G239" s="36"/>
      <c r="H239" s="36"/>
      <c r="I239" s="36"/>
      <c r="J239" s="36"/>
      <c r="K239" s="36"/>
    </row>
    <row r="240" spans="1:11" x14ac:dyDescent="0.3">
      <c r="A240" s="41"/>
      <c r="B240" s="46"/>
      <c r="C240" s="36"/>
      <c r="D240" s="36"/>
      <c r="E240" s="36"/>
      <c r="F240" s="36"/>
      <c r="G240" s="36"/>
      <c r="H240" s="36"/>
      <c r="I240" s="36"/>
      <c r="J240" s="36"/>
      <c r="K240" s="36"/>
    </row>
    <row r="241" spans="1:11" x14ac:dyDescent="0.3">
      <c r="A241" s="41"/>
      <c r="B241" s="46"/>
      <c r="C241" s="36"/>
      <c r="D241" s="36"/>
      <c r="E241" s="36"/>
      <c r="F241" s="36"/>
      <c r="G241" s="36"/>
      <c r="H241" s="36"/>
      <c r="I241" s="36"/>
      <c r="J241" s="36"/>
      <c r="K241" s="36"/>
    </row>
    <row r="242" spans="1:11" x14ac:dyDescent="0.3">
      <c r="A242" s="41"/>
      <c r="B242" s="46"/>
      <c r="C242" s="36"/>
      <c r="D242" s="36"/>
      <c r="E242" s="36"/>
      <c r="F242" s="36"/>
      <c r="G242" s="36"/>
      <c r="H242" s="36"/>
      <c r="I242" s="36"/>
      <c r="J242" s="36"/>
      <c r="K242" s="36"/>
    </row>
    <row r="243" spans="1:11" x14ac:dyDescent="0.3">
      <c r="A243" s="41"/>
      <c r="B243" s="46"/>
      <c r="C243" s="36"/>
      <c r="D243" s="36"/>
      <c r="E243" s="36"/>
      <c r="F243" s="36"/>
      <c r="G243" s="36"/>
      <c r="H243" s="36"/>
      <c r="I243" s="36"/>
      <c r="J243" s="36"/>
      <c r="K243" s="36"/>
    </row>
    <row r="244" spans="1:11" x14ac:dyDescent="0.3">
      <c r="A244" s="41"/>
      <c r="B244" s="46"/>
      <c r="C244" s="36"/>
      <c r="D244" s="36"/>
      <c r="E244" s="36"/>
      <c r="F244" s="36"/>
      <c r="G244" s="36"/>
      <c r="H244" s="36"/>
      <c r="I244" s="36"/>
      <c r="J244" s="36"/>
      <c r="K244" s="36"/>
    </row>
    <row r="245" spans="1:11" x14ac:dyDescent="0.3">
      <c r="A245" s="41"/>
      <c r="B245" s="46"/>
      <c r="C245" s="36"/>
      <c r="D245" s="36"/>
      <c r="E245" s="36"/>
      <c r="F245" s="36"/>
      <c r="G245" s="36"/>
      <c r="H245" s="36"/>
      <c r="I245" s="36"/>
      <c r="J245" s="36"/>
      <c r="K245" s="36"/>
    </row>
    <row r="246" spans="1:11" x14ac:dyDescent="0.3">
      <c r="A246" s="41"/>
      <c r="B246" s="46"/>
      <c r="C246" s="36"/>
      <c r="D246" s="36"/>
      <c r="E246" s="36"/>
      <c r="F246" s="36"/>
      <c r="G246" s="36"/>
      <c r="H246" s="36"/>
      <c r="I246" s="36"/>
      <c r="J246" s="36"/>
      <c r="K246" s="36"/>
    </row>
    <row r="247" spans="1:11" x14ac:dyDescent="0.3">
      <c r="A247" s="41"/>
      <c r="B247" s="46"/>
      <c r="C247" s="36"/>
      <c r="D247" s="36"/>
      <c r="E247" s="36"/>
      <c r="F247" s="36"/>
      <c r="G247" s="36"/>
      <c r="H247" s="36"/>
      <c r="I247" s="36"/>
      <c r="J247" s="36"/>
      <c r="K247" s="36"/>
    </row>
    <row r="248" spans="1:11" x14ac:dyDescent="0.3">
      <c r="A248" s="41"/>
      <c r="B248" s="46"/>
      <c r="C248" s="36"/>
      <c r="D248" s="36"/>
      <c r="E248" s="36"/>
      <c r="F248" s="36"/>
      <c r="G248" s="36"/>
      <c r="H248" s="36"/>
      <c r="I248" s="36"/>
      <c r="J248" s="36"/>
      <c r="K248" s="36"/>
    </row>
    <row r="249" spans="1:11" x14ac:dyDescent="0.3">
      <c r="A249" s="41"/>
      <c r="B249" s="46"/>
      <c r="C249" s="36"/>
      <c r="D249" s="36"/>
      <c r="E249" s="36"/>
      <c r="F249" s="36"/>
      <c r="G249" s="36"/>
      <c r="H249" s="36"/>
      <c r="I249" s="36"/>
      <c r="J249" s="36"/>
      <c r="K249" s="36"/>
    </row>
  </sheetData>
  <sortState xmlns:xlrd2="http://schemas.microsoft.com/office/spreadsheetml/2017/richdata2" ref="A2:K96">
    <sortCondition ref="A33:A96"/>
  </sortState>
  <dataValidations count="3">
    <dataValidation allowBlank="1" showInputMessage="1" showErrorMessage="1" sqref="I1 J139:J177 J189:J190 J194 J184:J186 J180 J201 J2:J137" xr:uid="{15328D05-A5F2-45F4-8F62-96D452403779}"/>
    <dataValidation type="list" allowBlank="1" showInputMessage="1" showErrorMessage="1" sqref="D2:D214" xr:uid="{DE53A3D9-EB86-448C-8BA5-A38CA9537C09}">
      <formula1>"Caitlin, Laura, Terrell, Jeff"</formula1>
    </dataValidation>
    <dataValidation type="list" allowBlank="1" showInputMessage="1" showErrorMessage="1" sqref="I2:I214" xr:uid="{7B4375BA-0E3A-41C8-A439-911E2E052318}">
      <formula1>"Forms Attachment, Forms Completion, Coverages For Dec Page"</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3AC884E2-FF5F-44F8-9A85-3EB1159B4293}">
          <x14:formula1>
            <xm:f>'Esc drop down data'!$A$2:$A$12</xm:f>
          </x14:formula1>
          <xm:sqref>J178 J195:J200 J191:J193 J181:J183 J187:J188 H250:I828 J202:J828</xm:sqref>
        </x14:dataValidation>
        <x14:dataValidation type="list" allowBlank="1" showInputMessage="1" showErrorMessage="1" xr:uid="{3F3FF227-3F4E-4274-921E-D9554AB52E61}">
          <x14:formula1>
            <xm:f>'Esc drop down data'!$A$2:$A$18</xm:f>
          </x14:formula1>
          <xm:sqref>H1</xm:sqref>
        </x14:dataValidation>
        <x14:dataValidation type="list" allowBlank="1" showInputMessage="1" showErrorMessage="1" xr:uid="{5315968C-CD00-4278-BA0A-8445531C4026}">
          <x14:formula1>
            <xm:f>'Esc drop down data'!$A$2:$A$19</xm:f>
          </x14:formula1>
          <xm:sqref>H2:H214</xm:sqref>
        </x14:dataValidation>
        <x14:dataValidation type="list" allowBlank="1" showInputMessage="1" showErrorMessage="1" xr:uid="{A6C42790-E959-46AF-B9F8-64FFA1A11699}">
          <x14:formula1>
            <xm:f>'Esc drop down data'!$D$2:$D$32</xm:f>
          </x14:formula1>
          <xm:sqref>F2:F214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DB1D-A34D-45CC-B8D4-513ADAD7706C}">
  <sheetPr>
    <tabColor theme="4"/>
  </sheetPr>
  <dimension ref="A1:O64"/>
  <sheetViews>
    <sheetView topLeftCell="A39" zoomScale="85" zoomScaleNormal="85" workbookViewId="0">
      <selection activeCell="B9" sqref="B9"/>
    </sheetView>
  </sheetViews>
  <sheetFormatPr defaultRowHeight="14.4" x14ac:dyDescent="0.3"/>
  <cols>
    <col min="1" max="1" width="12.6640625" bestFit="1" customWidth="1"/>
    <col min="2" max="2" width="10.6640625" bestFit="1" customWidth="1"/>
    <col min="3" max="3" width="3.77734375" customWidth="1"/>
    <col min="4" max="4" width="20.6640625" bestFit="1" customWidth="1"/>
    <col min="5" max="5" width="10.6640625" bestFit="1" customWidth="1"/>
    <col min="6" max="6" width="3" customWidth="1"/>
    <col min="7" max="7" width="13.21875" customWidth="1"/>
    <col min="8" max="8" width="14.33203125" bestFit="1" customWidth="1"/>
    <col min="9" max="9" width="21.109375" bestFit="1" customWidth="1"/>
    <col min="10" max="10" width="15.77734375" customWidth="1"/>
    <col min="11" max="11" width="18.21875" bestFit="1" customWidth="1"/>
    <col min="12" max="12" width="31.21875" customWidth="1"/>
    <col min="13" max="13" width="172.88671875" bestFit="1" customWidth="1"/>
    <col min="14" max="14" width="29.109375" bestFit="1" customWidth="1"/>
    <col min="15" max="15" width="23.21875" bestFit="1" customWidth="1"/>
    <col min="16" max="16" width="11.21875" bestFit="1" customWidth="1"/>
  </cols>
  <sheetData>
    <row r="1" spans="1:15" ht="25.8" x14ac:dyDescent="0.5">
      <c r="A1" s="91" t="s">
        <v>589</v>
      </c>
      <c r="B1" s="91"/>
      <c r="C1" s="91"/>
      <c r="D1" s="91"/>
      <c r="E1" s="91"/>
      <c r="F1" s="91"/>
      <c r="G1" s="91"/>
      <c r="H1" s="91"/>
      <c r="I1" s="91"/>
      <c r="J1" s="91"/>
      <c r="K1" s="91"/>
      <c r="L1" s="91"/>
      <c r="M1" s="91"/>
      <c r="N1" s="91"/>
      <c r="O1" s="91"/>
    </row>
    <row r="2" spans="1:15" x14ac:dyDescent="0.3">
      <c r="A2" s="92"/>
      <c r="B2" s="92"/>
      <c r="C2" s="92"/>
      <c r="D2" s="92"/>
      <c r="E2" s="92"/>
      <c r="F2" s="92"/>
      <c r="G2" s="92"/>
      <c r="H2" s="92"/>
      <c r="I2" s="92"/>
      <c r="J2" s="92"/>
      <c r="K2" s="92"/>
      <c r="L2" s="92"/>
      <c r="M2" s="92"/>
      <c r="N2" s="92"/>
      <c r="O2" s="92"/>
    </row>
    <row r="3" spans="1:15" ht="15" customHeight="1" x14ac:dyDescent="0.3">
      <c r="A3" s="101" t="s">
        <v>590</v>
      </c>
      <c r="B3" s="101"/>
      <c r="C3" s="71"/>
      <c r="D3" s="101" t="s">
        <v>591</v>
      </c>
      <c r="E3" s="101"/>
      <c r="F3" s="71"/>
      <c r="G3" s="101" t="s">
        <v>592</v>
      </c>
      <c r="H3" s="101"/>
      <c r="I3" s="101"/>
      <c r="J3" s="101"/>
      <c r="K3" s="93" t="s">
        <v>785</v>
      </c>
      <c r="L3" s="93"/>
      <c r="M3" s="93"/>
      <c r="N3" s="93"/>
      <c r="O3" s="93"/>
    </row>
    <row r="4" spans="1:15" ht="15" customHeight="1" x14ac:dyDescent="0.3">
      <c r="A4" s="102"/>
      <c r="B4" s="102"/>
      <c r="C4" s="71"/>
      <c r="D4" s="102"/>
      <c r="E4" s="102"/>
      <c r="F4" s="71"/>
      <c r="G4" s="101"/>
      <c r="H4" s="101"/>
      <c r="I4" s="101"/>
      <c r="J4" s="101"/>
      <c r="K4" s="94"/>
      <c r="L4" s="94"/>
      <c r="M4" s="94"/>
      <c r="N4" s="94"/>
      <c r="O4" s="94"/>
    </row>
    <row r="5" spans="1:15" x14ac:dyDescent="0.3">
      <c r="A5" s="51" t="s">
        <v>2</v>
      </c>
      <c r="B5" s="52" t="s">
        <v>783</v>
      </c>
      <c r="D5" s="51" t="s">
        <v>593</v>
      </c>
      <c r="E5" s="52" t="s">
        <v>783</v>
      </c>
      <c r="H5" s="107" t="s">
        <v>1</v>
      </c>
      <c r="I5" s="108" t="s">
        <v>784</v>
      </c>
      <c r="K5" s="51" t="s">
        <v>0</v>
      </c>
      <c r="L5" s="51" t="s">
        <v>2</v>
      </c>
      <c r="M5" s="51" t="s">
        <v>9</v>
      </c>
      <c r="N5" s="51" t="s">
        <v>814</v>
      </c>
      <c r="O5" s="52" t="s">
        <v>594</v>
      </c>
    </row>
    <row r="6" spans="1:15" ht="18" x14ac:dyDescent="0.35">
      <c r="A6" s="52" t="s">
        <v>858</v>
      </c>
      <c r="B6" s="105">
        <v>25</v>
      </c>
      <c r="D6" s="52" t="s">
        <v>15</v>
      </c>
      <c r="E6" s="105">
        <v>50</v>
      </c>
      <c r="H6" s="53" t="s">
        <v>595</v>
      </c>
      <c r="I6" s="106">
        <v>16</v>
      </c>
      <c r="K6" s="56">
        <v>44967</v>
      </c>
      <c r="L6" s="52" t="s">
        <v>857</v>
      </c>
      <c r="M6" s="52" t="s">
        <v>16</v>
      </c>
      <c r="N6" s="52" t="s">
        <v>828</v>
      </c>
      <c r="O6" s="105">
        <v>1</v>
      </c>
    </row>
    <row r="7" spans="1:15" ht="18" x14ac:dyDescent="0.35">
      <c r="A7" s="52" t="s">
        <v>871</v>
      </c>
      <c r="B7" s="105">
        <v>21</v>
      </c>
      <c r="D7" s="52" t="s">
        <v>51</v>
      </c>
      <c r="E7" s="105">
        <v>42</v>
      </c>
      <c r="H7" s="53" t="s">
        <v>596</v>
      </c>
      <c r="I7" s="106">
        <v>27</v>
      </c>
      <c r="K7" s="56">
        <v>45020</v>
      </c>
      <c r="L7" s="52" t="s">
        <v>857</v>
      </c>
      <c r="M7" s="52" t="s">
        <v>162</v>
      </c>
      <c r="N7" s="52" t="s">
        <v>828</v>
      </c>
      <c r="O7" s="105">
        <v>1</v>
      </c>
    </row>
    <row r="8" spans="1:15" ht="18" x14ac:dyDescent="0.35">
      <c r="A8" s="52" t="s">
        <v>859</v>
      </c>
      <c r="B8" s="105">
        <v>14</v>
      </c>
      <c r="D8" s="52" t="s">
        <v>63</v>
      </c>
      <c r="E8" s="105">
        <v>29</v>
      </c>
      <c r="H8" s="53" t="s">
        <v>597</v>
      </c>
      <c r="I8" s="106">
        <v>37</v>
      </c>
      <c r="K8" s="56">
        <v>45048</v>
      </c>
      <c r="L8" s="52" t="s">
        <v>857</v>
      </c>
      <c r="M8" s="52" t="s">
        <v>273</v>
      </c>
      <c r="N8" s="52" t="s">
        <v>828</v>
      </c>
      <c r="O8" s="105">
        <v>1</v>
      </c>
    </row>
    <row r="9" spans="1:15" ht="18" x14ac:dyDescent="0.35">
      <c r="A9" s="52" t="s">
        <v>864</v>
      </c>
      <c r="B9" s="105">
        <v>13</v>
      </c>
      <c r="D9" s="52" t="s">
        <v>67</v>
      </c>
      <c r="E9" s="105">
        <v>25</v>
      </c>
      <c r="H9" s="53" t="s">
        <v>598</v>
      </c>
      <c r="I9" s="106">
        <v>51</v>
      </c>
      <c r="K9" s="56">
        <v>45076</v>
      </c>
      <c r="L9" s="52" t="s">
        <v>857</v>
      </c>
      <c r="M9" s="52" t="s">
        <v>393</v>
      </c>
      <c r="N9" s="52" t="s">
        <v>821</v>
      </c>
      <c r="O9" s="105">
        <v>1</v>
      </c>
    </row>
    <row r="10" spans="1:15" ht="18" x14ac:dyDescent="0.35">
      <c r="A10" s="52" t="s">
        <v>860</v>
      </c>
      <c r="B10" s="105">
        <v>11</v>
      </c>
      <c r="D10" s="52" t="s">
        <v>46</v>
      </c>
      <c r="E10" s="105">
        <v>23</v>
      </c>
      <c r="H10" s="53" t="s">
        <v>599</v>
      </c>
      <c r="I10" s="106">
        <v>25</v>
      </c>
      <c r="K10" s="52" t="s">
        <v>602</v>
      </c>
      <c r="L10" s="52"/>
      <c r="M10" s="52"/>
      <c r="N10" s="52"/>
      <c r="O10" s="105">
        <v>4</v>
      </c>
    </row>
    <row r="11" spans="1:15" ht="18" x14ac:dyDescent="0.35">
      <c r="A11" s="52" t="s">
        <v>866</v>
      </c>
      <c r="B11" s="105">
        <v>9</v>
      </c>
      <c r="D11" s="52" t="s">
        <v>43</v>
      </c>
      <c r="E11" s="105">
        <v>17</v>
      </c>
      <c r="H11" s="53" t="s">
        <v>600</v>
      </c>
      <c r="I11" s="106">
        <v>42</v>
      </c>
    </row>
    <row r="12" spans="1:15" ht="18" x14ac:dyDescent="0.35">
      <c r="A12" s="52" t="s">
        <v>862</v>
      </c>
      <c r="B12" s="105">
        <v>9</v>
      </c>
      <c r="D12" s="52" t="s">
        <v>35</v>
      </c>
      <c r="E12" s="105">
        <v>9</v>
      </c>
      <c r="H12" s="53" t="s">
        <v>601</v>
      </c>
      <c r="I12" s="106">
        <v>14</v>
      </c>
    </row>
    <row r="13" spans="1:15" ht="18" x14ac:dyDescent="0.35">
      <c r="A13" s="52" t="s">
        <v>875</v>
      </c>
      <c r="B13" s="105">
        <v>8</v>
      </c>
      <c r="D13" s="52" t="s">
        <v>72</v>
      </c>
      <c r="E13" s="105">
        <v>8</v>
      </c>
      <c r="H13" s="53" t="s">
        <v>602</v>
      </c>
      <c r="I13" s="106">
        <v>212</v>
      </c>
    </row>
    <row r="14" spans="1:15" x14ac:dyDescent="0.3">
      <c r="A14" s="52" t="s">
        <v>876</v>
      </c>
      <c r="B14" s="105">
        <v>8</v>
      </c>
      <c r="D14" s="52" t="s">
        <v>138</v>
      </c>
      <c r="E14" s="105">
        <v>4</v>
      </c>
      <c r="G14" s="93" t="s">
        <v>592</v>
      </c>
      <c r="H14" s="93"/>
      <c r="I14" s="93"/>
      <c r="J14" s="93"/>
    </row>
    <row r="15" spans="1:15" x14ac:dyDescent="0.3">
      <c r="A15" s="52" t="s">
        <v>868</v>
      </c>
      <c r="B15" s="105">
        <v>7</v>
      </c>
      <c r="D15" s="52" t="s">
        <v>136</v>
      </c>
      <c r="E15" s="105">
        <v>1</v>
      </c>
      <c r="G15" s="93"/>
      <c r="H15" s="93"/>
      <c r="I15" s="93"/>
      <c r="J15" s="93"/>
    </row>
    <row r="16" spans="1:15" x14ac:dyDescent="0.3">
      <c r="A16" s="52" t="s">
        <v>874</v>
      </c>
      <c r="B16" s="105">
        <v>6</v>
      </c>
      <c r="D16" s="52" t="s">
        <v>504</v>
      </c>
      <c r="E16" s="105">
        <v>1</v>
      </c>
    </row>
    <row r="17" spans="1:10" x14ac:dyDescent="0.3">
      <c r="A17" s="52" t="s">
        <v>881</v>
      </c>
      <c r="B17" s="105">
        <v>6</v>
      </c>
      <c r="D17" s="52" t="s">
        <v>25</v>
      </c>
      <c r="E17" s="105">
        <v>1</v>
      </c>
    </row>
    <row r="18" spans="1:10" x14ac:dyDescent="0.3">
      <c r="A18" s="52" t="s">
        <v>880</v>
      </c>
      <c r="B18" s="105">
        <v>5</v>
      </c>
      <c r="D18" s="52" t="s">
        <v>293</v>
      </c>
      <c r="E18" s="105">
        <v>1</v>
      </c>
    </row>
    <row r="19" spans="1:10" x14ac:dyDescent="0.3">
      <c r="A19" s="52" t="s">
        <v>888</v>
      </c>
      <c r="B19" s="105">
        <v>5</v>
      </c>
      <c r="D19" s="52" t="s">
        <v>58</v>
      </c>
      <c r="E19" s="105">
        <v>1</v>
      </c>
    </row>
    <row r="20" spans="1:10" x14ac:dyDescent="0.3">
      <c r="A20" s="52" t="s">
        <v>869</v>
      </c>
      <c r="B20" s="105">
        <v>5</v>
      </c>
      <c r="D20" s="52" t="s">
        <v>856</v>
      </c>
      <c r="E20" s="105"/>
    </row>
    <row r="21" spans="1:10" x14ac:dyDescent="0.3">
      <c r="A21" s="52" t="s">
        <v>863</v>
      </c>
      <c r="B21" s="105">
        <v>5</v>
      </c>
      <c r="D21" s="52" t="s">
        <v>602</v>
      </c>
      <c r="E21" s="105">
        <v>212</v>
      </c>
    </row>
    <row r="22" spans="1:10" x14ac:dyDescent="0.3">
      <c r="A22" s="52" t="s">
        <v>861</v>
      </c>
      <c r="B22" s="105">
        <v>5</v>
      </c>
    </row>
    <row r="23" spans="1:10" x14ac:dyDescent="0.3">
      <c r="A23" s="52" t="s">
        <v>886</v>
      </c>
      <c r="B23" s="105">
        <v>4</v>
      </c>
    </row>
    <row r="24" spans="1:10" x14ac:dyDescent="0.3">
      <c r="A24" s="52" t="s">
        <v>885</v>
      </c>
      <c r="B24" s="105">
        <v>4</v>
      </c>
    </row>
    <row r="25" spans="1:10" x14ac:dyDescent="0.3">
      <c r="A25" s="52" t="s">
        <v>867</v>
      </c>
      <c r="B25" s="105">
        <v>4</v>
      </c>
      <c r="E25" s="4"/>
      <c r="F25" s="4"/>
    </row>
    <row r="26" spans="1:10" x14ac:dyDescent="0.3">
      <c r="A26" s="52" t="s">
        <v>857</v>
      </c>
      <c r="B26" s="105">
        <v>4</v>
      </c>
    </row>
    <row r="27" spans="1:10" x14ac:dyDescent="0.3">
      <c r="A27" s="52" t="s">
        <v>865</v>
      </c>
      <c r="B27" s="105">
        <v>4</v>
      </c>
    </row>
    <row r="28" spans="1:10" x14ac:dyDescent="0.3">
      <c r="A28" s="52" t="s">
        <v>884</v>
      </c>
      <c r="B28" s="105">
        <v>3</v>
      </c>
    </row>
    <row r="29" spans="1:10" x14ac:dyDescent="0.3">
      <c r="A29" s="52" t="s">
        <v>887</v>
      </c>
      <c r="B29" s="105">
        <v>3</v>
      </c>
    </row>
    <row r="30" spans="1:10" x14ac:dyDescent="0.3">
      <c r="A30" s="52" t="s">
        <v>890</v>
      </c>
      <c r="B30" s="105">
        <v>3</v>
      </c>
      <c r="G30" s="95" t="s">
        <v>603</v>
      </c>
      <c r="H30" s="96"/>
      <c r="I30" s="96"/>
      <c r="J30" s="97"/>
    </row>
    <row r="31" spans="1:10" x14ac:dyDescent="0.3">
      <c r="A31" s="52" t="s">
        <v>878</v>
      </c>
      <c r="B31" s="105">
        <v>3</v>
      </c>
      <c r="G31" s="98"/>
      <c r="H31" s="99"/>
      <c r="I31" s="99"/>
      <c r="J31" s="100"/>
    </row>
    <row r="32" spans="1:10" x14ac:dyDescent="0.3">
      <c r="A32" s="52" t="s">
        <v>873</v>
      </c>
      <c r="B32" s="105">
        <v>3</v>
      </c>
      <c r="G32" s="75"/>
      <c r="J32" s="76"/>
    </row>
    <row r="33" spans="1:10" x14ac:dyDescent="0.3">
      <c r="A33" s="52" t="s">
        <v>870</v>
      </c>
      <c r="B33" s="105">
        <v>2</v>
      </c>
      <c r="F33" s="70"/>
      <c r="G33" s="75"/>
      <c r="J33" s="76"/>
    </row>
    <row r="34" spans="1:10" x14ac:dyDescent="0.3">
      <c r="A34" s="52" t="s">
        <v>882</v>
      </c>
      <c r="B34" s="105">
        <v>2</v>
      </c>
      <c r="G34" s="75"/>
      <c r="J34" s="76"/>
    </row>
    <row r="35" spans="1:10" ht="18" x14ac:dyDescent="0.35">
      <c r="A35" s="52" t="s">
        <v>889</v>
      </c>
      <c r="B35" s="105">
        <v>2</v>
      </c>
      <c r="F35" s="54"/>
      <c r="G35" s="75"/>
      <c r="J35" s="76"/>
    </row>
    <row r="36" spans="1:10" ht="18" x14ac:dyDescent="0.35">
      <c r="A36" s="52" t="s">
        <v>883</v>
      </c>
      <c r="B36" s="105">
        <v>2</v>
      </c>
      <c r="F36" s="54"/>
      <c r="G36" s="75"/>
      <c r="J36" s="76"/>
    </row>
    <row r="37" spans="1:10" ht="18" x14ac:dyDescent="0.35">
      <c r="A37" s="52" t="s">
        <v>877</v>
      </c>
      <c r="B37" s="105">
        <v>2</v>
      </c>
      <c r="F37" s="54"/>
      <c r="G37" s="75"/>
      <c r="J37" s="76"/>
    </row>
    <row r="38" spans="1:10" ht="18" x14ac:dyDescent="0.35">
      <c r="A38" s="52" t="s">
        <v>872</v>
      </c>
      <c r="B38" s="105">
        <v>1</v>
      </c>
      <c r="F38" s="54"/>
      <c r="G38" s="75"/>
      <c r="J38" s="76"/>
    </row>
    <row r="39" spans="1:10" ht="18" x14ac:dyDescent="0.35">
      <c r="A39" s="52" t="s">
        <v>892</v>
      </c>
      <c r="B39" s="105">
        <v>1</v>
      </c>
      <c r="F39" s="54"/>
      <c r="G39" s="75"/>
      <c r="J39" s="76"/>
    </row>
    <row r="40" spans="1:10" ht="18" x14ac:dyDescent="0.35">
      <c r="A40" s="52" t="s">
        <v>891</v>
      </c>
      <c r="B40" s="105">
        <v>1</v>
      </c>
      <c r="F40" s="54"/>
      <c r="G40" s="75"/>
      <c r="J40" s="76"/>
    </row>
    <row r="41" spans="1:10" ht="18" x14ac:dyDescent="0.35">
      <c r="A41" s="52" t="s">
        <v>421</v>
      </c>
      <c r="B41" s="105">
        <v>1</v>
      </c>
      <c r="F41" s="54"/>
      <c r="G41" s="75"/>
      <c r="J41" s="76"/>
    </row>
    <row r="42" spans="1:10" x14ac:dyDescent="0.3">
      <c r="A42" s="52" t="s">
        <v>879</v>
      </c>
      <c r="B42" s="105">
        <v>1</v>
      </c>
      <c r="G42" s="75"/>
      <c r="J42" s="76"/>
    </row>
    <row r="43" spans="1:10" x14ac:dyDescent="0.3">
      <c r="A43" s="52" t="s">
        <v>856</v>
      </c>
      <c r="B43" s="105"/>
      <c r="G43" s="77"/>
      <c r="H43" s="78"/>
      <c r="I43" s="78"/>
      <c r="J43" s="79"/>
    </row>
    <row r="44" spans="1:10" x14ac:dyDescent="0.3">
      <c r="A44" s="52" t="s">
        <v>602</v>
      </c>
      <c r="B44" s="105">
        <v>212</v>
      </c>
    </row>
    <row r="48" spans="1:10" x14ac:dyDescent="0.3">
      <c r="G48" s="93" t="s">
        <v>604</v>
      </c>
      <c r="H48" s="93"/>
      <c r="I48" s="93"/>
      <c r="J48" s="93"/>
    </row>
    <row r="49" spans="4:10" x14ac:dyDescent="0.3">
      <c r="G49" s="93"/>
      <c r="H49" s="93"/>
      <c r="I49" s="93"/>
      <c r="J49" s="93"/>
    </row>
    <row r="51" spans="4:10" x14ac:dyDescent="0.3">
      <c r="D51" s="73"/>
    </row>
    <row r="64" spans="4:10" x14ac:dyDescent="0.3">
      <c r="G64" s="74" t="s">
        <v>605</v>
      </c>
    </row>
  </sheetData>
  <mergeCells count="9">
    <mergeCell ref="A1:O1"/>
    <mergeCell ref="A2:O2"/>
    <mergeCell ref="K3:O4"/>
    <mergeCell ref="G14:J15"/>
    <mergeCell ref="G48:J49"/>
    <mergeCell ref="G30:J31"/>
    <mergeCell ref="G3:J4"/>
    <mergeCell ref="A3:B4"/>
    <mergeCell ref="D3:E4"/>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99AF-5438-4E39-BA3B-8F6AA0D226BF}">
  <sheetPr>
    <tabColor rgb="FFFF0000"/>
  </sheetPr>
  <dimension ref="A1:Q30"/>
  <sheetViews>
    <sheetView workbookViewId="0">
      <selection activeCell="E20" sqref="E20"/>
    </sheetView>
  </sheetViews>
  <sheetFormatPr defaultRowHeight="15" customHeight="1" x14ac:dyDescent="0.3"/>
  <cols>
    <col min="1" max="1" width="7.5546875" customWidth="1"/>
    <col min="2" max="2" width="17.21875" bestFit="1" customWidth="1"/>
    <col min="3" max="3" width="11.77734375" customWidth="1"/>
    <col min="4" max="4" width="14" customWidth="1"/>
    <col min="5" max="5" width="13.77734375" customWidth="1"/>
    <col min="6" max="6" width="17.21875" bestFit="1" customWidth="1"/>
    <col min="7" max="7" width="9.77734375" bestFit="1" customWidth="1"/>
    <col min="8" max="8" width="17.77734375" customWidth="1"/>
    <col min="9" max="9" width="13.77734375" bestFit="1" customWidth="1"/>
    <col min="10" max="10" width="17" bestFit="1" customWidth="1"/>
    <col min="11" max="11" width="9.77734375" bestFit="1" customWidth="1"/>
    <col min="12" max="12" width="16.77734375" bestFit="1" customWidth="1"/>
    <col min="13" max="13" width="9.77734375" bestFit="1" customWidth="1"/>
    <col min="14" max="32" width="16.77734375" bestFit="1" customWidth="1"/>
    <col min="33" max="33" width="11.21875" bestFit="1" customWidth="1"/>
  </cols>
  <sheetData>
    <row r="1" spans="1:13" ht="14.4" x14ac:dyDescent="0.3">
      <c r="F1" s="103" t="s">
        <v>606</v>
      </c>
      <c r="G1" s="103"/>
      <c r="H1" s="103"/>
    </row>
    <row r="2" spans="1:13" ht="14.4" x14ac:dyDescent="0.3">
      <c r="A2" s="4"/>
      <c r="B2" s="4" t="s">
        <v>607</v>
      </c>
      <c r="C2" s="4" t="s">
        <v>608</v>
      </c>
      <c r="D2" s="4" t="s">
        <v>609</v>
      </c>
      <c r="E2" s="4" t="s">
        <v>610</v>
      </c>
      <c r="F2" s="4" t="s">
        <v>611</v>
      </c>
      <c r="G2" s="4" t="s">
        <v>612</v>
      </c>
      <c r="H2" s="4" t="s">
        <v>613</v>
      </c>
      <c r="I2" s="4" t="s">
        <v>614</v>
      </c>
      <c r="J2" s="4" t="s">
        <v>615</v>
      </c>
      <c r="K2" s="83" t="s">
        <v>616</v>
      </c>
      <c r="L2" s="4" t="s">
        <v>617</v>
      </c>
      <c r="M2" s="4" t="s">
        <v>618</v>
      </c>
    </row>
    <row r="3" spans="1:13" ht="14.4" x14ac:dyDescent="0.3">
      <c r="B3" t="s">
        <v>15</v>
      </c>
      <c r="C3">
        <f>COUNTIFS(Table1[Month],"Feb",Table1[Error Type Keyword],"Coverages")</f>
        <v>6</v>
      </c>
      <c r="D3" t="s">
        <v>46</v>
      </c>
      <c r="E3">
        <f>COUNTIFS(Table1[Month],"Mar",Table1[Error Type Keyword],"Forms")</f>
        <v>7</v>
      </c>
      <c r="F3" t="s">
        <v>15</v>
      </c>
      <c r="G3">
        <f>COUNTIFS(Table1[Month],"Apr",Table1[Error Type Keyword],"Coverages")</f>
        <v>10</v>
      </c>
      <c r="H3" t="s">
        <v>63</v>
      </c>
      <c r="I3">
        <f>COUNTIFS(Table1[Month],"May",Table1[Error Type Keyword],"Dec Page")</f>
        <v>9</v>
      </c>
      <c r="J3" t="s">
        <v>15</v>
      </c>
      <c r="K3">
        <f>COUNTIFS(Table1[Month],"Jun",Table1[Error Type Keyword],"Coverages")</f>
        <v>9</v>
      </c>
      <c r="L3" t="s">
        <v>51</v>
      </c>
      <c r="M3">
        <f>COUNTIFS(Table1[Month],"Jul",Table1[Error Type Keyword],"Delivery")</f>
        <v>19</v>
      </c>
    </row>
    <row r="4" spans="1:13" ht="14.4" x14ac:dyDescent="0.3">
      <c r="B4" t="s">
        <v>46</v>
      </c>
      <c r="C4">
        <f>COUNTIFS(Table1[Month],"Feb",Table1[Error Type Keyword],"Forms")</f>
        <v>2</v>
      </c>
      <c r="D4" t="s">
        <v>67</v>
      </c>
      <c r="E4">
        <f>COUNTIFS(Table1[Month],"Mar",Table1[Error Type Keyword],"Exception")</f>
        <v>5</v>
      </c>
      <c r="F4" t="s">
        <v>63</v>
      </c>
      <c r="G4">
        <f>COUNTIFS(Table1[Month],"Apr",Table1[Error Type Keyword],"Dec Page")</f>
        <v>8</v>
      </c>
      <c r="H4" t="s">
        <v>15</v>
      </c>
      <c r="I4">
        <f>COUNTIFS(Table1[Month],"May",Table1[Error Type Keyword],"Coverages")</f>
        <v>9</v>
      </c>
      <c r="J4" t="s">
        <v>46</v>
      </c>
      <c r="K4">
        <f>COUNTIFS(Table1[Month],"Jun",Table1[Error Type Keyword],"Forms")</f>
        <v>4</v>
      </c>
      <c r="L4" t="s">
        <v>15</v>
      </c>
      <c r="M4">
        <f>COUNTIFS(Table1[Month],"Jul",Table1[Error Type Keyword],"Coverages")</f>
        <v>10</v>
      </c>
    </row>
    <row r="5" spans="1:13" ht="14.4" x14ac:dyDescent="0.3">
      <c r="B5" t="s">
        <v>43</v>
      </c>
      <c r="C5">
        <f>COUNTIFS(Table1[Month],"Feb",Table1[Error Type Keyword],"Insured Info")</f>
        <v>2</v>
      </c>
      <c r="D5" t="s">
        <v>15</v>
      </c>
      <c r="E5">
        <f>COUNTIFS(Table1[Month],"Mar",Table1[Error Type Keyword],"Coverages")</f>
        <v>4</v>
      </c>
      <c r="F5" t="s">
        <v>46</v>
      </c>
      <c r="G5">
        <f>COUNTIFS(Table1[Month],"Apr",Table1[Error Type Keyword],"Forms")</f>
        <v>6</v>
      </c>
      <c r="H5" t="s">
        <v>51</v>
      </c>
      <c r="I5">
        <f>COUNTIFS(Table1[Month],"May",Table1[Error Type Keyword],"Delivery")</f>
        <v>12</v>
      </c>
      <c r="J5" t="s">
        <v>51</v>
      </c>
      <c r="K5">
        <f>COUNTIFS(Table1[Month],"Jun",Table1[Error Type Keyword],"Delivery")</f>
        <v>4</v>
      </c>
      <c r="L5" t="s">
        <v>67</v>
      </c>
      <c r="M5">
        <f>COUNTIFS(Table1[Month],"Jul",Table1[Error Type Keyword],"Exception")</f>
        <v>6</v>
      </c>
    </row>
    <row r="6" spans="1:13" ht="14.4" x14ac:dyDescent="0.3"/>
    <row r="9" spans="1:13" ht="28.8" x14ac:dyDescent="0.3">
      <c r="B9" t="s">
        <v>593</v>
      </c>
      <c r="C9" s="55" t="s">
        <v>619</v>
      </c>
      <c r="E9" t="s">
        <v>593</v>
      </c>
      <c r="F9" s="55" t="s">
        <v>620</v>
      </c>
      <c r="H9" t="s">
        <v>593</v>
      </c>
      <c r="I9" s="55" t="s">
        <v>621</v>
      </c>
    </row>
    <row r="10" spans="1:13" ht="14.4" x14ac:dyDescent="0.3">
      <c r="B10" t="s">
        <v>15</v>
      </c>
      <c r="C10">
        <f>COUNTIF($B$3:$M$5,"Coverages")</f>
        <v>6</v>
      </c>
      <c r="E10" t="s">
        <v>15</v>
      </c>
      <c r="F10" s="6">
        <f>COUNTIF(Table1[Error Type Keyword],Table53[[#This Row],[Escalation Type]])/$G$10</f>
        <v>0.23584905660377359</v>
      </c>
      <c r="G10" s="82">
        <f>COUNT(Table1[Escalation Date])</f>
        <v>212</v>
      </c>
      <c r="H10" t="s">
        <v>15</v>
      </c>
      <c r="I10">
        <f>COUNTIF(Table1[Error Type Keyword],Table4[[#This Row],[Escalation Type]])</f>
        <v>50</v>
      </c>
    </row>
    <row r="11" spans="1:13" ht="14.4" x14ac:dyDescent="0.3">
      <c r="B11" t="s">
        <v>46</v>
      </c>
      <c r="C11">
        <f>COUNTIF($B$3:$M$5,"Forms")</f>
        <v>4</v>
      </c>
      <c r="E11" t="s">
        <v>51</v>
      </c>
      <c r="F11" s="6">
        <f>COUNTIF(Table1[Error Type Keyword],Table53[[#This Row],[Escalation Type]])/$G$10</f>
        <v>0.19811320754716982</v>
      </c>
      <c r="H11" t="s">
        <v>51</v>
      </c>
      <c r="I11">
        <f>COUNTIF(Table1[Error Type Keyword],Table4[[#This Row],[Escalation Type]])</f>
        <v>42</v>
      </c>
    </row>
    <row r="12" spans="1:13" ht="14.4" x14ac:dyDescent="0.3">
      <c r="B12" t="s">
        <v>51</v>
      </c>
      <c r="C12">
        <f>COUNTIF($B$3:$M$5,"Delivery")</f>
        <v>3</v>
      </c>
      <c r="E12" t="s">
        <v>63</v>
      </c>
      <c r="F12" s="6">
        <f>COUNTIF(Table1[Error Type Keyword],Table53[[#This Row],[Escalation Type]])/$G$10</f>
        <v>0.13679245283018868</v>
      </c>
      <c r="H12" t="s">
        <v>63</v>
      </c>
      <c r="I12">
        <f>COUNTIF(Table1[Error Type Keyword],Table4[[#This Row],[Escalation Type]])</f>
        <v>29</v>
      </c>
    </row>
    <row r="13" spans="1:13" ht="14.4" x14ac:dyDescent="0.3">
      <c r="B13" t="s">
        <v>63</v>
      </c>
      <c r="C13">
        <f>COUNTIF($B$3:$M$5,"Dec Page")</f>
        <v>2</v>
      </c>
      <c r="E13" t="s">
        <v>46</v>
      </c>
      <c r="F13" s="6">
        <f>COUNTIF(Table1[Error Type Keyword],Table53[[#This Row],[Escalation Type]])/$G$10</f>
        <v>0.10849056603773585</v>
      </c>
      <c r="H13" t="s">
        <v>46</v>
      </c>
      <c r="I13">
        <f>COUNTIF(Table1[Error Type Keyword],Table4[[#This Row],[Escalation Type]])</f>
        <v>23</v>
      </c>
    </row>
    <row r="14" spans="1:13" ht="14.4" x14ac:dyDescent="0.3">
      <c r="B14" t="s">
        <v>43</v>
      </c>
      <c r="C14">
        <f>COUNTIF($B$3:$M$5,"Insured info")</f>
        <v>1</v>
      </c>
      <c r="E14" t="s">
        <v>67</v>
      </c>
      <c r="F14" s="6">
        <f>COUNTIF(Table1[Error Type Keyword],Table53[[#This Row],[Escalation Type]])/$G$10</f>
        <v>0.11792452830188679</v>
      </c>
      <c r="H14" t="s">
        <v>67</v>
      </c>
      <c r="I14">
        <f>COUNTIF(Table1[Error Type Keyword],Table4[[#This Row],[Escalation Type]])</f>
        <v>25</v>
      </c>
    </row>
    <row r="15" spans="1:13" ht="14.4" x14ac:dyDescent="0.3">
      <c r="B15" t="s">
        <v>67</v>
      </c>
      <c r="C15">
        <f>COUNTIF($B$3:$M$5,"Exception")</f>
        <v>2</v>
      </c>
      <c r="E15" t="s">
        <v>43</v>
      </c>
      <c r="F15" s="6">
        <f>COUNTIF(Table1[Error Type Keyword],Table53[[#This Row],[Escalation Type]])/$G$10</f>
        <v>8.0188679245283015E-2</v>
      </c>
      <c r="H15" t="s">
        <v>43</v>
      </c>
      <c r="I15">
        <f>COUNTIF(Table1[Error Type Keyword],Table4[[#This Row],[Escalation Type]])</f>
        <v>17</v>
      </c>
    </row>
    <row r="17" spans="1:17" ht="14.4" x14ac:dyDescent="0.3">
      <c r="B17" s="87" t="s">
        <v>787</v>
      </c>
      <c r="C17" s="61"/>
      <c r="D17" s="62"/>
      <c r="E17" s="72"/>
      <c r="F17" s="72"/>
      <c r="G17" s="72"/>
      <c r="H17" s="81" t="s">
        <v>622</v>
      </c>
      <c r="I17" s="61"/>
      <c r="J17" s="61"/>
      <c r="K17" s="62"/>
      <c r="L17" s="72"/>
    </row>
    <row r="18" spans="1:17" ht="14.4" x14ac:dyDescent="0.3">
      <c r="A18" s="89"/>
      <c r="B18" s="88" t="s">
        <v>786</v>
      </c>
      <c r="H18" s="72"/>
      <c r="I18" s="72"/>
      <c r="J18" s="72"/>
      <c r="K18" s="72"/>
      <c r="L18" s="72"/>
      <c r="M18" s="72"/>
      <c r="N18" s="72"/>
      <c r="O18" s="72"/>
      <c r="P18" s="72"/>
      <c r="Q18" s="72"/>
    </row>
    <row r="19" spans="1:17" ht="14.4" x14ac:dyDescent="0.3">
      <c r="H19" s="72"/>
      <c r="I19" s="72"/>
      <c r="J19" s="72"/>
      <c r="K19" s="72"/>
      <c r="L19" s="72"/>
      <c r="M19" s="72"/>
      <c r="N19" s="72"/>
      <c r="O19" s="72"/>
      <c r="P19" s="72"/>
      <c r="Q19" s="72"/>
    </row>
    <row r="20" spans="1:17" ht="23.4" x14ac:dyDescent="0.45">
      <c r="A20" s="84" t="s">
        <v>623</v>
      </c>
      <c r="B20" s="84"/>
    </row>
    <row r="21" spans="1:17" ht="14.4" x14ac:dyDescent="0.3"/>
    <row r="22" spans="1:17" ht="14.4" x14ac:dyDescent="0.3"/>
    <row r="23" spans="1:17" ht="14.4" x14ac:dyDescent="0.3"/>
    <row r="24" spans="1:17" ht="14.4" x14ac:dyDescent="0.3"/>
    <row r="25" spans="1:17" ht="14.4" x14ac:dyDescent="0.3"/>
    <row r="26" spans="1:17" ht="14.4" x14ac:dyDescent="0.3"/>
    <row r="30" spans="1:17" ht="14.4" x14ac:dyDescent="0.3"/>
  </sheetData>
  <mergeCells count="1">
    <mergeCell ref="F1:H1"/>
  </mergeCells>
  <conditionalFormatting sqref="C10:C15">
    <cfRule type="dataBar" priority="5">
      <dataBar>
        <cfvo type="min"/>
        <cfvo type="max"/>
        <color rgb="FFFF555A"/>
      </dataBar>
      <extLst>
        <ext xmlns:x14="http://schemas.microsoft.com/office/spreadsheetml/2009/9/main" uri="{B025F937-C7B1-47D3-B67F-A62EFF666E3E}">
          <x14:id>{4822CF74-30CC-420B-AD28-31925BDCCE53}</x14:id>
        </ext>
      </extLst>
    </cfRule>
  </conditionalFormatting>
  <conditionalFormatting sqref="F10:F15">
    <cfRule type="dataBar" priority="1">
      <dataBar>
        <cfvo type="min"/>
        <cfvo type="max"/>
        <color rgb="FFFF555A"/>
      </dataBar>
      <extLst>
        <ext xmlns:x14="http://schemas.microsoft.com/office/spreadsheetml/2009/9/main" uri="{B025F937-C7B1-47D3-B67F-A62EFF666E3E}">
          <x14:id>{F38FBB8B-0F82-4778-B992-35EF696B4006}</x14:id>
        </ext>
      </extLst>
    </cfRule>
  </conditionalFormatting>
  <conditionalFormatting sqref="I10:I16">
    <cfRule type="dataBar" priority="2">
      <dataBar>
        <cfvo type="min"/>
        <cfvo type="max"/>
        <color rgb="FFFF555A"/>
      </dataBar>
      <extLst>
        <ext xmlns:x14="http://schemas.microsoft.com/office/spreadsheetml/2009/9/main" uri="{B025F937-C7B1-47D3-B67F-A62EFF666E3E}">
          <x14:id>{020F750A-4B71-4C75-A9DA-5622AC8BEE18}</x14:id>
        </ext>
      </extLst>
    </cfRule>
  </conditionalFormatting>
  <pageMargins left="0.7" right="0.7" top="0.75" bottom="0.75" header="0.3" footer="0.3"/>
  <pageSetup orientation="portrait" r:id="rId1"/>
  <drawing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4822CF74-30CC-420B-AD28-31925BDCCE53}">
            <x14:dataBar minLength="0" maxLength="100" border="1" negativeBarBorderColorSameAsPositive="0">
              <x14:cfvo type="autoMin"/>
              <x14:cfvo type="autoMax"/>
              <x14:borderColor rgb="FFFF555A"/>
              <x14:negativeFillColor rgb="FFFF0000"/>
              <x14:negativeBorderColor rgb="FFFF0000"/>
              <x14:axisColor rgb="FF000000"/>
            </x14:dataBar>
          </x14:cfRule>
          <xm:sqref>C10:C15</xm:sqref>
        </x14:conditionalFormatting>
        <x14:conditionalFormatting xmlns:xm="http://schemas.microsoft.com/office/excel/2006/main">
          <x14:cfRule type="dataBar" id="{F38FBB8B-0F82-4778-B992-35EF696B4006}">
            <x14:dataBar minLength="0" maxLength="100" border="1" negativeBarBorderColorSameAsPositive="0">
              <x14:cfvo type="autoMin"/>
              <x14:cfvo type="autoMax"/>
              <x14:borderColor rgb="FFFF555A"/>
              <x14:negativeFillColor rgb="FFFF0000"/>
              <x14:negativeBorderColor rgb="FFFF0000"/>
              <x14:axisColor rgb="FF000000"/>
            </x14:dataBar>
          </x14:cfRule>
          <xm:sqref>F10:F15</xm:sqref>
        </x14:conditionalFormatting>
        <x14:conditionalFormatting xmlns:xm="http://schemas.microsoft.com/office/excel/2006/main">
          <x14:cfRule type="dataBar" id="{020F750A-4B71-4C75-A9DA-5622AC8BEE18}">
            <x14:dataBar minLength="0" maxLength="100" border="1" negativeBarBorderColorSameAsPositive="0">
              <x14:cfvo type="autoMin"/>
              <x14:cfvo type="autoMax"/>
              <x14:borderColor rgb="FFFF555A"/>
              <x14:negativeFillColor rgb="FFFF0000"/>
              <x14:negativeBorderColor rgb="FFFF0000"/>
              <x14:axisColor rgb="FF000000"/>
            </x14:dataBar>
          </x14:cfRule>
          <xm:sqref>I10:I16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AE5EE-211B-4DFC-9920-5F892C781806}">
  <sheetPr>
    <tabColor rgb="FFFFFF00"/>
  </sheetPr>
  <dimension ref="A1:A19"/>
  <sheetViews>
    <sheetView workbookViewId="0">
      <selection activeCell="A19" sqref="A19"/>
    </sheetView>
  </sheetViews>
  <sheetFormatPr defaultRowHeight="14.4" x14ac:dyDescent="0.3"/>
  <sheetData>
    <row r="1" spans="1:1" x14ac:dyDescent="0.3">
      <c r="A1" t="s">
        <v>624</v>
      </c>
    </row>
    <row r="2" spans="1:1" x14ac:dyDescent="0.3">
      <c r="A2" s="58" t="s">
        <v>625</v>
      </c>
    </row>
    <row r="3" spans="1:1" x14ac:dyDescent="0.3">
      <c r="A3" s="59" t="s">
        <v>626</v>
      </c>
    </row>
    <row r="4" spans="1:1" x14ac:dyDescent="0.3">
      <c r="A4" s="47" t="s">
        <v>627</v>
      </c>
    </row>
    <row r="5" spans="1:1" x14ac:dyDescent="0.3">
      <c r="A5" s="59" t="s">
        <v>628</v>
      </c>
    </row>
    <row r="6" spans="1:1" x14ac:dyDescent="0.3">
      <c r="A6" s="47" t="s">
        <v>629</v>
      </c>
    </row>
    <row r="7" spans="1:1" x14ac:dyDescent="0.3">
      <c r="A7" s="47" t="s">
        <v>630</v>
      </c>
    </row>
    <row r="8" spans="1:1" x14ac:dyDescent="0.3">
      <c r="A8" s="60" t="s">
        <v>631</v>
      </c>
    </row>
    <row r="9" spans="1:1" x14ac:dyDescent="0.3">
      <c r="A9" s="59" t="s">
        <v>632</v>
      </c>
    </row>
    <row r="11" spans="1:1" x14ac:dyDescent="0.3">
      <c r="A11" t="s">
        <v>633</v>
      </c>
    </row>
    <row r="12" spans="1:1" x14ac:dyDescent="0.3">
      <c r="A12" s="64"/>
    </row>
    <row r="13" spans="1:1" x14ac:dyDescent="0.3">
      <c r="A13" s="64" t="s">
        <v>634</v>
      </c>
    </row>
    <row r="14" spans="1:1" x14ac:dyDescent="0.3">
      <c r="A14" s="64" t="s">
        <v>635</v>
      </c>
    </row>
    <row r="15" spans="1:1" x14ac:dyDescent="0.3">
      <c r="A15" s="64" t="s">
        <v>636</v>
      </c>
    </row>
    <row r="16" spans="1:1" x14ac:dyDescent="0.3">
      <c r="A16" s="64" t="s">
        <v>637</v>
      </c>
    </row>
    <row r="17" spans="1:1" x14ac:dyDescent="0.3">
      <c r="A17" s="64" t="s">
        <v>638</v>
      </c>
    </row>
    <row r="19" spans="1:1" x14ac:dyDescent="0.3">
      <c r="A19" t="s">
        <v>639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76A1-1178-4B5D-9479-F5557FB30989}">
  <dimension ref="A1:D32"/>
  <sheetViews>
    <sheetView topLeftCell="B1" workbookViewId="0">
      <selection activeCell="B26" sqref="B26"/>
    </sheetView>
  </sheetViews>
  <sheetFormatPr defaultRowHeight="14.4" x14ac:dyDescent="0.3"/>
  <cols>
    <col min="1" max="1" width="22.21875" bestFit="1" customWidth="1"/>
    <col min="2" max="2" width="197.21875" bestFit="1" customWidth="1"/>
  </cols>
  <sheetData>
    <row r="1" spans="1:4" x14ac:dyDescent="0.3">
      <c r="A1" t="s">
        <v>781</v>
      </c>
      <c r="B1" s="48" t="s">
        <v>782</v>
      </c>
      <c r="D1" t="s">
        <v>847</v>
      </c>
    </row>
    <row r="2" spans="1:4" x14ac:dyDescent="0.3">
      <c r="A2" t="s">
        <v>35</v>
      </c>
      <c r="B2" s="85" t="s">
        <v>640</v>
      </c>
      <c r="D2" t="s">
        <v>836</v>
      </c>
    </row>
    <row r="3" spans="1:4" x14ac:dyDescent="0.3">
      <c r="A3" t="s">
        <v>641</v>
      </c>
      <c r="B3" s="86" t="s">
        <v>642</v>
      </c>
      <c r="D3" t="s">
        <v>815</v>
      </c>
    </row>
    <row r="4" spans="1:4" x14ac:dyDescent="0.3">
      <c r="A4" t="s">
        <v>136</v>
      </c>
      <c r="B4" s="86" t="s">
        <v>643</v>
      </c>
      <c r="D4" t="s">
        <v>832</v>
      </c>
    </row>
    <row r="5" spans="1:4" x14ac:dyDescent="0.3">
      <c r="A5" t="s">
        <v>15</v>
      </c>
      <c r="B5" s="57" t="s">
        <v>644</v>
      </c>
      <c r="D5" t="s">
        <v>837</v>
      </c>
    </row>
    <row r="6" spans="1:4" x14ac:dyDescent="0.3">
      <c r="A6" t="s">
        <v>111</v>
      </c>
      <c r="B6" s="86" t="s">
        <v>645</v>
      </c>
      <c r="D6" t="s">
        <v>829</v>
      </c>
    </row>
    <row r="7" spans="1:4" x14ac:dyDescent="0.3">
      <c r="A7" t="s">
        <v>646</v>
      </c>
      <c r="B7" s="57" t="s">
        <v>647</v>
      </c>
      <c r="D7" t="s">
        <v>820</v>
      </c>
    </row>
    <row r="8" spans="1:4" x14ac:dyDescent="0.3">
      <c r="A8" t="s">
        <v>63</v>
      </c>
      <c r="B8" s="57" t="s">
        <v>648</v>
      </c>
      <c r="D8" t="s">
        <v>821</v>
      </c>
    </row>
    <row r="9" spans="1:4" x14ac:dyDescent="0.3">
      <c r="A9" t="s">
        <v>51</v>
      </c>
      <c r="B9" s="86" t="s">
        <v>649</v>
      </c>
      <c r="D9" t="s">
        <v>840</v>
      </c>
    </row>
    <row r="10" spans="1:4" x14ac:dyDescent="0.3">
      <c r="A10" t="s">
        <v>67</v>
      </c>
      <c r="B10" s="85" t="s">
        <v>640</v>
      </c>
      <c r="D10" t="s">
        <v>833</v>
      </c>
    </row>
    <row r="11" spans="1:4" x14ac:dyDescent="0.3">
      <c r="A11" t="s">
        <v>504</v>
      </c>
      <c r="B11" s="86" t="s">
        <v>650</v>
      </c>
      <c r="D11" t="s">
        <v>816</v>
      </c>
    </row>
    <row r="12" spans="1:4" x14ac:dyDescent="0.3">
      <c r="A12" t="s">
        <v>147</v>
      </c>
      <c r="B12" s="57" t="s">
        <v>651</v>
      </c>
      <c r="D12" t="s">
        <v>844</v>
      </c>
    </row>
    <row r="13" spans="1:4" x14ac:dyDescent="0.3">
      <c r="A13" t="s">
        <v>47</v>
      </c>
      <c r="B13" s="57" t="s">
        <v>652</v>
      </c>
      <c r="D13" t="s">
        <v>839</v>
      </c>
    </row>
    <row r="14" spans="1:4" x14ac:dyDescent="0.3">
      <c r="A14" t="s">
        <v>43</v>
      </c>
      <c r="B14" s="86" t="s">
        <v>653</v>
      </c>
      <c r="D14" t="s">
        <v>824</v>
      </c>
    </row>
    <row r="15" spans="1:4" x14ac:dyDescent="0.3">
      <c r="A15" t="s">
        <v>58</v>
      </c>
      <c r="B15" s="85" t="s">
        <v>640</v>
      </c>
      <c r="D15" t="s">
        <v>828</v>
      </c>
    </row>
    <row r="16" spans="1:4" x14ac:dyDescent="0.3">
      <c r="A16" t="s">
        <v>293</v>
      </c>
      <c r="B16" s="85" t="s">
        <v>640</v>
      </c>
      <c r="D16" t="s">
        <v>827</v>
      </c>
    </row>
    <row r="17" spans="1:4" x14ac:dyDescent="0.3">
      <c r="A17" t="s">
        <v>72</v>
      </c>
      <c r="B17" s="86" t="s">
        <v>640</v>
      </c>
      <c r="D17" t="s">
        <v>835</v>
      </c>
    </row>
    <row r="18" spans="1:4" x14ac:dyDescent="0.3">
      <c r="A18" t="s">
        <v>138</v>
      </c>
      <c r="B18" s="86" t="s">
        <v>654</v>
      </c>
      <c r="D18" t="s">
        <v>846</v>
      </c>
    </row>
    <row r="19" spans="1:4" x14ac:dyDescent="0.3">
      <c r="A19" t="s">
        <v>46</v>
      </c>
      <c r="D19" t="s">
        <v>817</v>
      </c>
    </row>
    <row r="20" spans="1:4" x14ac:dyDescent="0.3">
      <c r="D20" t="s">
        <v>819</v>
      </c>
    </row>
    <row r="21" spans="1:4" x14ac:dyDescent="0.3">
      <c r="D21" t="s">
        <v>845</v>
      </c>
    </row>
    <row r="22" spans="1:4" x14ac:dyDescent="0.3">
      <c r="D22" t="s">
        <v>818</v>
      </c>
    </row>
    <row r="23" spans="1:4" x14ac:dyDescent="0.3">
      <c r="D23" t="s">
        <v>830</v>
      </c>
    </row>
    <row r="24" spans="1:4" x14ac:dyDescent="0.3">
      <c r="A24" s="4"/>
      <c r="D24" t="s">
        <v>834</v>
      </c>
    </row>
    <row r="25" spans="1:4" x14ac:dyDescent="0.3">
      <c r="A25" s="4"/>
      <c r="D25" t="s">
        <v>421</v>
      </c>
    </row>
    <row r="26" spans="1:4" x14ac:dyDescent="0.3">
      <c r="D26" t="s">
        <v>831</v>
      </c>
    </row>
    <row r="27" spans="1:4" x14ac:dyDescent="0.3">
      <c r="D27" t="s">
        <v>825</v>
      </c>
    </row>
    <row r="28" spans="1:4" x14ac:dyDescent="0.3">
      <c r="D28" t="s">
        <v>841</v>
      </c>
    </row>
    <row r="29" spans="1:4" x14ac:dyDescent="0.3">
      <c r="D29" t="s">
        <v>843</v>
      </c>
    </row>
    <row r="30" spans="1:4" x14ac:dyDescent="0.3">
      <c r="D30" t="s">
        <v>842</v>
      </c>
    </row>
    <row r="31" spans="1:4" x14ac:dyDescent="0.3">
      <c r="D31" t="s">
        <v>838</v>
      </c>
    </row>
    <row r="32" spans="1:4" x14ac:dyDescent="0.3">
      <c r="D32" t="s">
        <v>823</v>
      </c>
    </row>
  </sheetData>
  <sortState xmlns:xlrd2="http://schemas.microsoft.com/office/spreadsheetml/2017/richdata2" ref="A2:B18">
    <sortCondition ref="A2:A18"/>
  </sortState>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46D6-B305-4A66-B5C3-7CB0A2F78D3C}">
  <dimension ref="A3"/>
  <sheetViews>
    <sheetView topLeftCell="A7" workbookViewId="0">
      <selection activeCell="G35" sqref="G35"/>
    </sheetView>
  </sheetViews>
  <sheetFormatPr defaultRowHeight="14.4" x14ac:dyDescent="0.3"/>
  <sheetData>
    <row r="3" spans="1:1" x14ac:dyDescent="0.3">
      <c r="A3" s="44" t="s">
        <v>655</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9A98-0FA8-4C0A-8626-08AF05FD6B4C}">
  <sheetPr>
    <tabColor rgb="FF00B050"/>
  </sheetPr>
  <dimension ref="A1:G4"/>
  <sheetViews>
    <sheetView zoomScaleNormal="100" workbookViewId="0">
      <selection activeCell="B4" sqref="B4"/>
    </sheetView>
  </sheetViews>
  <sheetFormatPr defaultRowHeight="14.4" x14ac:dyDescent="0.3"/>
  <cols>
    <col min="1" max="1" width="11.77734375" bestFit="1" customWidth="1"/>
  </cols>
  <sheetData>
    <row r="1" spans="1:7" x14ac:dyDescent="0.3">
      <c r="A1" s="7" t="s">
        <v>1</v>
      </c>
      <c r="B1" s="7" t="s">
        <v>656</v>
      </c>
      <c r="C1" s="7" t="s">
        <v>657</v>
      </c>
      <c r="D1" s="7" t="s">
        <v>658</v>
      </c>
      <c r="E1" s="7" t="s">
        <v>659</v>
      </c>
      <c r="F1" s="7" t="s">
        <v>598</v>
      </c>
      <c r="G1" s="7" t="s">
        <v>660</v>
      </c>
    </row>
    <row r="2" spans="1:7" x14ac:dyDescent="0.3">
      <c r="A2" s="5" t="s">
        <v>661</v>
      </c>
      <c r="B2" s="5">
        <v>651</v>
      </c>
      <c r="C2" s="5">
        <v>553</v>
      </c>
      <c r="D2" s="5">
        <v>763</v>
      </c>
      <c r="E2" s="5">
        <v>628</v>
      </c>
      <c r="F2" s="5">
        <v>693</v>
      </c>
      <c r="G2" s="5">
        <v>664</v>
      </c>
    </row>
    <row r="3" spans="1:7" x14ac:dyDescent="0.3">
      <c r="A3" s="5" t="s">
        <v>662</v>
      </c>
      <c r="B3" s="5">
        <v>91</v>
      </c>
      <c r="C3" s="5">
        <v>95</v>
      </c>
      <c r="D3" s="5">
        <v>133</v>
      </c>
      <c r="E3" s="5">
        <v>79</v>
      </c>
      <c r="F3" s="5">
        <v>94</v>
      </c>
      <c r="G3" s="5">
        <v>48</v>
      </c>
    </row>
    <row r="4" spans="1:7" x14ac:dyDescent="0.3">
      <c r="A4" t="s">
        <v>663</v>
      </c>
      <c r="B4" s="6">
        <f>B3/B2</f>
        <v>0.13978494623655913</v>
      </c>
      <c r="C4" s="6">
        <f t="shared" ref="C4:G4" si="0">C3/C2</f>
        <v>0.17179023508137431</v>
      </c>
      <c r="D4" s="6">
        <f t="shared" si="0"/>
        <v>0.1743119266055046</v>
      </c>
      <c r="E4" s="6">
        <f t="shared" si="0"/>
        <v>0.12579617834394904</v>
      </c>
      <c r="F4" s="6">
        <f t="shared" si="0"/>
        <v>0.13564213564213565</v>
      </c>
      <c r="G4" s="6">
        <f t="shared" si="0"/>
        <v>7.2289156626506021E-2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32B5D-26BC-44E3-8075-EAFB81FF3F43}">
  <sheetPr>
    <tabColor rgb="FFFFC000"/>
  </sheetPr>
  <dimension ref="A1:J47"/>
  <sheetViews>
    <sheetView topLeftCell="A6" zoomScale="85" zoomScaleNormal="85" workbookViewId="0">
      <selection activeCell="A26" sqref="A26"/>
    </sheetView>
  </sheetViews>
  <sheetFormatPr defaultRowHeight="14.4" x14ac:dyDescent="0.3"/>
  <cols>
    <col min="1" max="1" width="47.77734375" customWidth="1"/>
    <col min="2" max="2" width="24.21875" customWidth="1"/>
    <col min="3" max="3" width="29" customWidth="1"/>
    <col min="4" max="4" width="12.77734375" customWidth="1"/>
    <col min="5" max="5" width="10.77734375" bestFit="1" customWidth="1"/>
    <col min="6" max="6" width="22" customWidth="1"/>
    <col min="7" max="7" width="13.21875" customWidth="1"/>
    <col min="8" max="8" width="39.21875" bestFit="1" customWidth="1"/>
    <col min="9" max="9" width="26.5546875" customWidth="1"/>
    <col min="10" max="10" width="17.5546875" bestFit="1" customWidth="1"/>
    <col min="11" max="11" width="18.5546875" bestFit="1" customWidth="1"/>
  </cols>
  <sheetData>
    <row r="1" spans="1:10" ht="29.4" thickBot="1" x14ac:dyDescent="0.6">
      <c r="A1" s="29" t="s">
        <v>657</v>
      </c>
    </row>
    <row r="2" spans="1:10" ht="18.600000000000001" thickBot="1" x14ac:dyDescent="0.4">
      <c r="A2" s="8" t="s">
        <v>12</v>
      </c>
      <c r="B2" s="9" t="s">
        <v>664</v>
      </c>
      <c r="C2" s="9" t="s">
        <v>665</v>
      </c>
      <c r="D2" s="9" t="s">
        <v>666</v>
      </c>
      <c r="E2" s="9" t="s">
        <v>667</v>
      </c>
      <c r="F2" s="9" t="s">
        <v>668</v>
      </c>
      <c r="G2" s="9" t="s">
        <v>669</v>
      </c>
      <c r="H2" s="10" t="s">
        <v>670</v>
      </c>
    </row>
    <row r="3" spans="1:10" ht="15" thickBot="1" x14ac:dyDescent="0.35">
      <c r="A3" s="11"/>
      <c r="B3" s="12"/>
      <c r="C3" s="13"/>
      <c r="D3" s="13"/>
      <c r="E3" s="13"/>
      <c r="F3" s="13"/>
      <c r="G3" s="13"/>
      <c r="H3" s="14"/>
    </row>
    <row r="4" spans="1:10" x14ac:dyDescent="0.3">
      <c r="A4" s="30" t="s">
        <v>671</v>
      </c>
      <c r="B4" s="12"/>
      <c r="C4" s="13">
        <v>185</v>
      </c>
      <c r="D4" s="13"/>
      <c r="E4" s="13">
        <v>21</v>
      </c>
      <c r="F4" s="13"/>
      <c r="G4" s="13"/>
      <c r="H4" s="14"/>
    </row>
    <row r="5" spans="1:10" ht="57.6" x14ac:dyDescent="0.3">
      <c r="A5" s="15" t="s">
        <v>672</v>
      </c>
      <c r="B5" s="16" t="s">
        <v>673</v>
      </c>
      <c r="C5">
        <v>41</v>
      </c>
      <c r="D5" s="17">
        <v>0.22162162162162163</v>
      </c>
      <c r="E5" s="18">
        <v>6</v>
      </c>
      <c r="F5" s="17">
        <v>0.2857142857142857</v>
      </c>
      <c r="G5" s="19" t="s">
        <v>674</v>
      </c>
      <c r="H5" s="20" t="s">
        <v>675</v>
      </c>
    </row>
    <row r="6" spans="1:10" ht="86.4" x14ac:dyDescent="0.3">
      <c r="A6" s="15" t="s">
        <v>676</v>
      </c>
      <c r="B6" s="16" t="s">
        <v>677</v>
      </c>
      <c r="C6">
        <v>40</v>
      </c>
      <c r="D6" s="17">
        <v>0.21621621621621623</v>
      </c>
      <c r="E6" s="18">
        <v>3</v>
      </c>
      <c r="F6" s="17">
        <v>0.14285714285714285</v>
      </c>
      <c r="G6" s="19" t="s">
        <v>678</v>
      </c>
      <c r="H6" s="21" t="s">
        <v>679</v>
      </c>
    </row>
    <row r="7" spans="1:10" ht="29.4" thickBot="1" x14ac:dyDescent="0.35">
      <c r="A7" s="22" t="s">
        <v>680</v>
      </c>
      <c r="B7" s="23" t="s">
        <v>677</v>
      </c>
      <c r="C7" s="24">
        <v>24</v>
      </c>
      <c r="D7" s="25">
        <v>0.12972972972972974</v>
      </c>
      <c r="E7" s="26">
        <v>0</v>
      </c>
      <c r="F7" s="25">
        <v>0</v>
      </c>
      <c r="G7" s="27" t="s">
        <v>681</v>
      </c>
      <c r="H7" s="28"/>
    </row>
    <row r="10" spans="1:10" ht="18" x14ac:dyDescent="0.35">
      <c r="A10" s="31" t="s">
        <v>682</v>
      </c>
      <c r="B10" s="31" t="s">
        <v>683</v>
      </c>
      <c r="C10" s="33" t="s">
        <v>684</v>
      </c>
      <c r="D10" s="34" t="s">
        <v>685</v>
      </c>
      <c r="E10" s="31" t="s">
        <v>686</v>
      </c>
      <c r="F10" s="33" t="s">
        <v>687</v>
      </c>
      <c r="G10" s="34" t="s">
        <v>685</v>
      </c>
      <c r="H10" s="31" t="s">
        <v>688</v>
      </c>
      <c r="I10" s="33" t="s">
        <v>689</v>
      </c>
      <c r="J10" s="34" t="s">
        <v>685</v>
      </c>
    </row>
    <row r="11" spans="1:10" x14ac:dyDescent="0.3">
      <c r="A11" t="s">
        <v>690</v>
      </c>
      <c r="B11">
        <v>2</v>
      </c>
      <c r="F11">
        <v>1</v>
      </c>
      <c r="G11" t="s">
        <v>691</v>
      </c>
      <c r="H11">
        <v>1</v>
      </c>
    </row>
    <row r="12" spans="1:10" x14ac:dyDescent="0.3">
      <c r="A12" t="s">
        <v>692</v>
      </c>
      <c r="B12">
        <v>1</v>
      </c>
      <c r="E12">
        <v>2</v>
      </c>
      <c r="H12">
        <v>1</v>
      </c>
    </row>
    <row r="13" spans="1:10" x14ac:dyDescent="0.3">
      <c r="A13" t="s">
        <v>693</v>
      </c>
      <c r="B13">
        <v>1</v>
      </c>
    </row>
    <row r="14" spans="1:10" x14ac:dyDescent="0.3">
      <c r="A14" s="32" t="s">
        <v>694</v>
      </c>
      <c r="B14">
        <v>3</v>
      </c>
      <c r="C14">
        <v>4</v>
      </c>
      <c r="D14" t="s">
        <v>691</v>
      </c>
      <c r="E14">
        <v>1</v>
      </c>
      <c r="H14">
        <v>1</v>
      </c>
      <c r="I14">
        <v>1</v>
      </c>
      <c r="J14" t="s">
        <v>691</v>
      </c>
    </row>
    <row r="15" spans="1:10" x14ac:dyDescent="0.3">
      <c r="A15" t="s">
        <v>695</v>
      </c>
      <c r="C15">
        <v>2</v>
      </c>
      <c r="D15" t="s">
        <v>691</v>
      </c>
      <c r="E15">
        <v>2</v>
      </c>
    </row>
    <row r="16" spans="1:10" x14ac:dyDescent="0.3">
      <c r="A16" t="s">
        <v>696</v>
      </c>
    </row>
    <row r="17" spans="1:10" x14ac:dyDescent="0.3">
      <c r="A17" t="s">
        <v>697</v>
      </c>
      <c r="B17">
        <v>3</v>
      </c>
      <c r="H17">
        <v>1</v>
      </c>
    </row>
    <row r="18" spans="1:10" x14ac:dyDescent="0.3">
      <c r="A18" t="s">
        <v>698</v>
      </c>
      <c r="C18">
        <v>1</v>
      </c>
      <c r="D18" t="s">
        <v>691</v>
      </c>
      <c r="I18">
        <v>1</v>
      </c>
    </row>
    <row r="19" spans="1:10" x14ac:dyDescent="0.3">
      <c r="A19" t="s">
        <v>699</v>
      </c>
      <c r="E19">
        <v>1</v>
      </c>
    </row>
    <row r="20" spans="1:10" x14ac:dyDescent="0.3">
      <c r="A20" t="s">
        <v>700</v>
      </c>
      <c r="B20">
        <v>1</v>
      </c>
      <c r="C20">
        <v>1</v>
      </c>
      <c r="E20">
        <v>2</v>
      </c>
      <c r="H20">
        <v>4</v>
      </c>
      <c r="I20">
        <v>1</v>
      </c>
    </row>
    <row r="21" spans="1:10" x14ac:dyDescent="0.3">
      <c r="A21" s="32" t="s">
        <v>701</v>
      </c>
      <c r="B21">
        <v>2</v>
      </c>
      <c r="E21">
        <v>1</v>
      </c>
      <c r="H21">
        <v>1</v>
      </c>
      <c r="I21">
        <v>2</v>
      </c>
      <c r="J21" t="s">
        <v>691</v>
      </c>
    </row>
    <row r="22" spans="1:10" x14ac:dyDescent="0.3">
      <c r="A22" t="s">
        <v>702</v>
      </c>
    </row>
    <row r="23" spans="1:10" x14ac:dyDescent="0.3">
      <c r="A23" t="s">
        <v>703</v>
      </c>
      <c r="B23">
        <v>1</v>
      </c>
    </row>
    <row r="24" spans="1:10" x14ac:dyDescent="0.3">
      <c r="A24" t="s">
        <v>704</v>
      </c>
      <c r="C24">
        <v>1</v>
      </c>
      <c r="D24" t="s">
        <v>691</v>
      </c>
      <c r="I24">
        <v>1</v>
      </c>
      <c r="J24" t="s">
        <v>691</v>
      </c>
    </row>
    <row r="25" spans="1:10" x14ac:dyDescent="0.3">
      <c r="A25" t="s">
        <v>705</v>
      </c>
    </row>
    <row r="26" spans="1:10" x14ac:dyDescent="0.3">
      <c r="A26" s="32" t="s">
        <v>706</v>
      </c>
      <c r="B26">
        <v>1</v>
      </c>
      <c r="C26">
        <v>3</v>
      </c>
      <c r="D26" t="s">
        <v>691</v>
      </c>
      <c r="E26">
        <v>1</v>
      </c>
      <c r="F26">
        <v>1</v>
      </c>
      <c r="G26" t="s">
        <v>691</v>
      </c>
      <c r="I26">
        <v>1</v>
      </c>
      <c r="J26" t="s">
        <v>691</v>
      </c>
    </row>
    <row r="27" spans="1:10" x14ac:dyDescent="0.3">
      <c r="A27" s="32" t="s">
        <v>707</v>
      </c>
      <c r="B27">
        <v>3</v>
      </c>
      <c r="C27">
        <v>3</v>
      </c>
      <c r="D27" t="s">
        <v>691</v>
      </c>
      <c r="E27">
        <v>1</v>
      </c>
      <c r="H27">
        <v>1</v>
      </c>
      <c r="I27">
        <v>2</v>
      </c>
      <c r="J27" t="s">
        <v>691</v>
      </c>
    </row>
    <row r="28" spans="1:10" x14ac:dyDescent="0.3">
      <c r="A28" t="s">
        <v>708</v>
      </c>
      <c r="B28">
        <v>1</v>
      </c>
      <c r="E28">
        <v>2</v>
      </c>
      <c r="H28">
        <v>1</v>
      </c>
    </row>
    <row r="29" spans="1:10" x14ac:dyDescent="0.3">
      <c r="A29" t="s">
        <v>709</v>
      </c>
      <c r="B29">
        <v>2</v>
      </c>
      <c r="C29">
        <v>1</v>
      </c>
      <c r="E29">
        <v>2</v>
      </c>
      <c r="F29">
        <v>2</v>
      </c>
      <c r="G29" t="s">
        <v>691</v>
      </c>
    </row>
    <row r="30" spans="1:10" x14ac:dyDescent="0.3">
      <c r="A30" t="s">
        <v>710</v>
      </c>
      <c r="B30">
        <v>4</v>
      </c>
      <c r="E30">
        <v>2</v>
      </c>
    </row>
    <row r="31" spans="1:10" x14ac:dyDescent="0.3">
      <c r="A31" s="32" t="s">
        <v>711</v>
      </c>
      <c r="B31">
        <v>2</v>
      </c>
      <c r="C31">
        <v>3</v>
      </c>
      <c r="D31" t="s">
        <v>691</v>
      </c>
      <c r="H31">
        <v>1</v>
      </c>
      <c r="I31">
        <v>1</v>
      </c>
      <c r="J31" t="s">
        <v>691</v>
      </c>
    </row>
    <row r="32" spans="1:10" x14ac:dyDescent="0.3">
      <c r="A32" s="32" t="s">
        <v>712</v>
      </c>
      <c r="B32">
        <v>2</v>
      </c>
      <c r="E32">
        <v>1</v>
      </c>
      <c r="F32">
        <v>1</v>
      </c>
      <c r="G32" t="s">
        <v>691</v>
      </c>
      <c r="H32">
        <v>1</v>
      </c>
    </row>
    <row r="33" spans="1:10" x14ac:dyDescent="0.3">
      <c r="A33" t="s">
        <v>713</v>
      </c>
      <c r="B33">
        <v>3</v>
      </c>
      <c r="C33">
        <v>1</v>
      </c>
      <c r="E33">
        <v>3</v>
      </c>
      <c r="H33">
        <v>2</v>
      </c>
    </row>
    <row r="34" spans="1:10" x14ac:dyDescent="0.3">
      <c r="A34" t="s">
        <v>714</v>
      </c>
      <c r="E34">
        <v>1</v>
      </c>
      <c r="F34">
        <v>1</v>
      </c>
      <c r="G34" t="s">
        <v>691</v>
      </c>
      <c r="H34">
        <v>1</v>
      </c>
    </row>
    <row r="35" spans="1:10" x14ac:dyDescent="0.3">
      <c r="A35" t="s">
        <v>715</v>
      </c>
    </row>
    <row r="36" spans="1:10" x14ac:dyDescent="0.3">
      <c r="A36" s="32" t="s">
        <v>716</v>
      </c>
      <c r="C36">
        <v>1</v>
      </c>
      <c r="D36" t="s">
        <v>691</v>
      </c>
      <c r="E36">
        <v>2</v>
      </c>
      <c r="F36">
        <v>1</v>
      </c>
      <c r="H36">
        <v>1</v>
      </c>
      <c r="I36">
        <v>2</v>
      </c>
      <c r="J36" t="s">
        <v>691</v>
      </c>
    </row>
    <row r="37" spans="1:10" x14ac:dyDescent="0.3">
      <c r="A37" t="s">
        <v>717</v>
      </c>
      <c r="C37">
        <v>1</v>
      </c>
      <c r="D37" t="s">
        <v>691</v>
      </c>
      <c r="E37">
        <v>2</v>
      </c>
      <c r="H37">
        <v>1</v>
      </c>
    </row>
    <row r="38" spans="1:10" x14ac:dyDescent="0.3">
      <c r="A38" t="s">
        <v>718</v>
      </c>
      <c r="H38">
        <v>2</v>
      </c>
      <c r="I38">
        <v>1</v>
      </c>
    </row>
    <row r="39" spans="1:10" x14ac:dyDescent="0.3">
      <c r="A39" t="s">
        <v>719</v>
      </c>
      <c r="B39">
        <v>1</v>
      </c>
      <c r="E39">
        <v>1</v>
      </c>
      <c r="I39">
        <v>1</v>
      </c>
      <c r="J39" t="s">
        <v>691</v>
      </c>
    </row>
    <row r="40" spans="1:10" x14ac:dyDescent="0.3">
      <c r="A40" t="s">
        <v>720</v>
      </c>
      <c r="B40">
        <v>1</v>
      </c>
      <c r="C40">
        <v>1</v>
      </c>
      <c r="E40">
        <v>1</v>
      </c>
    </row>
    <row r="41" spans="1:10" x14ac:dyDescent="0.3">
      <c r="A41" t="s">
        <v>721</v>
      </c>
      <c r="B41">
        <v>2</v>
      </c>
      <c r="E41">
        <v>4</v>
      </c>
      <c r="F41">
        <v>1</v>
      </c>
    </row>
    <row r="42" spans="1:10" x14ac:dyDescent="0.3">
      <c r="A42" t="s">
        <v>722</v>
      </c>
      <c r="C42">
        <v>1</v>
      </c>
      <c r="D42" t="s">
        <v>691</v>
      </c>
      <c r="E42">
        <v>1</v>
      </c>
      <c r="I42">
        <v>1</v>
      </c>
      <c r="J42" t="s">
        <v>691</v>
      </c>
    </row>
    <row r="43" spans="1:10" x14ac:dyDescent="0.3">
      <c r="A43" t="s">
        <v>723</v>
      </c>
      <c r="B43">
        <v>1</v>
      </c>
      <c r="E43">
        <v>2</v>
      </c>
      <c r="F43">
        <v>1</v>
      </c>
      <c r="I43">
        <v>1</v>
      </c>
      <c r="J43" t="s">
        <v>691</v>
      </c>
    </row>
    <row r="44" spans="1:10" x14ac:dyDescent="0.3">
      <c r="A44" t="s">
        <v>724</v>
      </c>
      <c r="B44">
        <v>1</v>
      </c>
      <c r="C44">
        <v>1</v>
      </c>
      <c r="F44">
        <v>1</v>
      </c>
      <c r="G44" t="s">
        <v>691</v>
      </c>
      <c r="H44">
        <v>1</v>
      </c>
    </row>
    <row r="45" spans="1:10" x14ac:dyDescent="0.3">
      <c r="A45" t="s">
        <v>725</v>
      </c>
      <c r="C45">
        <v>3</v>
      </c>
      <c r="D45" t="s">
        <v>691</v>
      </c>
      <c r="E45">
        <v>1</v>
      </c>
      <c r="I45">
        <v>1</v>
      </c>
      <c r="J45" t="s">
        <v>691</v>
      </c>
    </row>
    <row r="46" spans="1:10" x14ac:dyDescent="0.3">
      <c r="A46" s="32" t="s">
        <v>726</v>
      </c>
      <c r="B46">
        <v>2</v>
      </c>
      <c r="E46">
        <v>1</v>
      </c>
      <c r="F46">
        <v>2</v>
      </c>
      <c r="G46" t="s">
        <v>691</v>
      </c>
      <c r="H46">
        <v>2</v>
      </c>
      <c r="I46">
        <v>2</v>
      </c>
      <c r="J46" t="s">
        <v>691</v>
      </c>
    </row>
    <row r="47" spans="1:10" x14ac:dyDescent="0.3">
      <c r="A47" s="32" t="s">
        <v>727</v>
      </c>
      <c r="B47">
        <v>1</v>
      </c>
      <c r="C47">
        <v>2</v>
      </c>
      <c r="D47" t="s">
        <v>691</v>
      </c>
      <c r="E47">
        <v>1</v>
      </c>
      <c r="F47">
        <v>2</v>
      </c>
      <c r="G47" t="s">
        <v>691</v>
      </c>
      <c r="H47">
        <v>1</v>
      </c>
      <c r="I47">
        <v>1</v>
      </c>
      <c r="J47"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86F4-A959-4CDF-AB6B-F7939468769F}">
  <dimension ref="A1:Q39"/>
  <sheetViews>
    <sheetView workbookViewId="0">
      <pane ySplit="1" topLeftCell="A13" activePane="bottomLeft" state="frozen"/>
      <selection pane="bottomLeft" activeCell="D13" sqref="D13:E13"/>
    </sheetView>
  </sheetViews>
  <sheetFormatPr defaultColWidth="9.21875" defaultRowHeight="14.4" x14ac:dyDescent="0.3"/>
  <cols>
    <col min="1" max="1" width="25.21875" customWidth="1"/>
    <col min="4" max="4" width="27" customWidth="1"/>
    <col min="7" max="7" width="28.21875" customWidth="1"/>
    <col min="10" max="10" width="22.21875" customWidth="1"/>
    <col min="13" max="13" width="16.77734375" customWidth="1"/>
    <col min="16" max="16" width="15.5546875" customWidth="1"/>
  </cols>
  <sheetData>
    <row r="1" spans="1:17" x14ac:dyDescent="0.3">
      <c r="A1" s="7" t="s">
        <v>682</v>
      </c>
      <c r="B1" s="35" t="s">
        <v>728</v>
      </c>
      <c r="D1" s="35" t="s">
        <v>682</v>
      </c>
      <c r="E1" s="35" t="s">
        <v>595</v>
      </c>
      <c r="G1" s="35" t="s">
        <v>682</v>
      </c>
      <c r="H1" s="35" t="s">
        <v>596</v>
      </c>
      <c r="J1" s="7" t="s">
        <v>682</v>
      </c>
      <c r="K1" s="35" t="s">
        <v>597</v>
      </c>
      <c r="M1" s="7" t="s">
        <v>682</v>
      </c>
      <c r="N1" s="43" t="s">
        <v>598</v>
      </c>
      <c r="P1" s="7" t="s">
        <v>682</v>
      </c>
      <c r="Q1" s="43" t="s">
        <v>660</v>
      </c>
    </row>
    <row r="2" spans="1:17" x14ac:dyDescent="0.3">
      <c r="A2" s="2" t="s">
        <v>171</v>
      </c>
      <c r="B2" s="3">
        <v>7</v>
      </c>
      <c r="D2" s="2" t="s">
        <v>171</v>
      </c>
      <c r="E2" s="3">
        <v>2</v>
      </c>
      <c r="G2" t="s">
        <v>171</v>
      </c>
      <c r="H2">
        <v>7</v>
      </c>
      <c r="J2" t="s">
        <v>31</v>
      </c>
      <c r="K2">
        <v>4</v>
      </c>
      <c r="M2" t="s">
        <v>709</v>
      </c>
      <c r="N2">
        <v>5</v>
      </c>
      <c r="P2" t="s">
        <v>713</v>
      </c>
      <c r="Q2">
        <v>4</v>
      </c>
    </row>
    <row r="3" spans="1:17" x14ac:dyDescent="0.3">
      <c r="A3" s="2" t="s">
        <v>729</v>
      </c>
      <c r="B3" s="3">
        <v>1</v>
      </c>
      <c r="D3" s="2" t="s">
        <v>730</v>
      </c>
      <c r="E3" s="3">
        <v>2</v>
      </c>
      <c r="G3" t="s">
        <v>120</v>
      </c>
      <c r="H3">
        <v>6</v>
      </c>
      <c r="J3" t="s">
        <v>337</v>
      </c>
      <c r="K3">
        <v>4</v>
      </c>
      <c r="M3" t="s">
        <v>723</v>
      </c>
      <c r="N3">
        <v>5</v>
      </c>
      <c r="P3" t="s">
        <v>731</v>
      </c>
      <c r="Q3">
        <v>3</v>
      </c>
    </row>
    <row r="4" spans="1:17" x14ac:dyDescent="0.3">
      <c r="A4" s="2" t="s">
        <v>202</v>
      </c>
      <c r="B4" s="3">
        <v>1</v>
      </c>
      <c r="D4" s="2" t="s">
        <v>167</v>
      </c>
      <c r="E4" s="3">
        <v>2</v>
      </c>
      <c r="G4" t="s">
        <v>732</v>
      </c>
      <c r="H4">
        <v>1</v>
      </c>
      <c r="J4" t="s">
        <v>733</v>
      </c>
      <c r="K4">
        <v>4</v>
      </c>
      <c r="M4" t="s">
        <v>720</v>
      </c>
      <c r="N4">
        <v>4</v>
      </c>
      <c r="P4" t="s">
        <v>720</v>
      </c>
      <c r="Q4">
        <v>2</v>
      </c>
    </row>
    <row r="5" spans="1:17" x14ac:dyDescent="0.3">
      <c r="A5" s="2" t="s">
        <v>734</v>
      </c>
      <c r="B5" s="3">
        <v>1</v>
      </c>
      <c r="D5" s="2" t="s">
        <v>734</v>
      </c>
      <c r="E5" s="3">
        <v>1</v>
      </c>
      <c r="G5" t="s">
        <v>234</v>
      </c>
      <c r="H5">
        <v>1</v>
      </c>
      <c r="J5" t="s">
        <v>130</v>
      </c>
      <c r="K5">
        <v>4</v>
      </c>
      <c r="M5" t="s">
        <v>706</v>
      </c>
      <c r="N5">
        <v>3</v>
      </c>
      <c r="P5" t="s">
        <v>735</v>
      </c>
      <c r="Q5">
        <v>2</v>
      </c>
    </row>
    <row r="6" spans="1:17" x14ac:dyDescent="0.3">
      <c r="A6" s="2" t="s">
        <v>31</v>
      </c>
      <c r="B6" s="3">
        <v>5</v>
      </c>
      <c r="D6" s="2" t="s">
        <v>385</v>
      </c>
      <c r="E6" s="3">
        <v>1</v>
      </c>
      <c r="G6" t="s">
        <v>102</v>
      </c>
      <c r="H6">
        <v>3</v>
      </c>
      <c r="J6" t="s">
        <v>120</v>
      </c>
      <c r="K6">
        <v>2</v>
      </c>
      <c r="M6" t="s">
        <v>731</v>
      </c>
      <c r="N6">
        <v>3</v>
      </c>
      <c r="P6" t="s">
        <v>726</v>
      </c>
      <c r="Q6">
        <v>2</v>
      </c>
    </row>
    <row r="7" spans="1:17" x14ac:dyDescent="0.3">
      <c r="A7" s="2" t="s">
        <v>736</v>
      </c>
      <c r="B7" s="3">
        <v>1</v>
      </c>
      <c r="D7" s="2" t="s">
        <v>31</v>
      </c>
      <c r="E7" s="3">
        <v>8</v>
      </c>
      <c r="G7" t="s">
        <v>734</v>
      </c>
      <c r="H7">
        <v>1</v>
      </c>
      <c r="J7" t="s">
        <v>234</v>
      </c>
      <c r="K7">
        <v>2</v>
      </c>
      <c r="M7" t="s">
        <v>697</v>
      </c>
      <c r="N7">
        <v>2</v>
      </c>
      <c r="P7" t="s">
        <v>695</v>
      </c>
      <c r="Q7">
        <v>1</v>
      </c>
    </row>
    <row r="8" spans="1:17" x14ac:dyDescent="0.3">
      <c r="A8" s="2" t="s">
        <v>737</v>
      </c>
      <c r="B8" s="3">
        <v>1</v>
      </c>
      <c r="D8" s="2" t="s">
        <v>738</v>
      </c>
      <c r="E8" s="3">
        <v>2</v>
      </c>
      <c r="G8" t="s">
        <v>739</v>
      </c>
      <c r="H8">
        <v>1</v>
      </c>
      <c r="J8" t="s">
        <v>60</v>
      </c>
      <c r="K8">
        <v>2</v>
      </c>
      <c r="M8" t="s">
        <v>698</v>
      </c>
      <c r="N8">
        <v>2</v>
      </c>
      <c r="P8" t="s">
        <v>697</v>
      </c>
      <c r="Q8">
        <v>1</v>
      </c>
    </row>
    <row r="9" spans="1:17" x14ac:dyDescent="0.3">
      <c r="A9" s="2" t="s">
        <v>738</v>
      </c>
      <c r="B9" s="3">
        <v>2</v>
      </c>
      <c r="D9" s="2" t="s">
        <v>740</v>
      </c>
      <c r="E9" s="3">
        <v>1</v>
      </c>
      <c r="G9" t="s">
        <v>741</v>
      </c>
      <c r="H9">
        <v>1</v>
      </c>
      <c r="J9" t="s">
        <v>582</v>
      </c>
      <c r="K9">
        <v>2</v>
      </c>
      <c r="M9" t="s">
        <v>703</v>
      </c>
      <c r="N9">
        <v>2</v>
      </c>
      <c r="P9" t="s">
        <v>742</v>
      </c>
      <c r="Q9">
        <v>1</v>
      </c>
    </row>
    <row r="10" spans="1:17" x14ac:dyDescent="0.3">
      <c r="A10" s="2" t="s">
        <v>743</v>
      </c>
      <c r="B10" s="3">
        <v>2</v>
      </c>
      <c r="D10" s="2" t="s">
        <v>60</v>
      </c>
      <c r="E10" s="3">
        <v>3</v>
      </c>
      <c r="G10" t="s">
        <v>744</v>
      </c>
      <c r="H10">
        <v>16</v>
      </c>
      <c r="J10" t="s">
        <v>745</v>
      </c>
      <c r="K10">
        <v>2</v>
      </c>
      <c r="M10" t="s">
        <v>711</v>
      </c>
      <c r="N10">
        <v>2</v>
      </c>
      <c r="P10" t="s">
        <v>709</v>
      </c>
      <c r="Q10">
        <v>1</v>
      </c>
    </row>
    <row r="11" spans="1:17" x14ac:dyDescent="0.3">
      <c r="A11" s="2" t="s">
        <v>40</v>
      </c>
      <c r="B11" s="3">
        <v>2</v>
      </c>
      <c r="D11" s="2" t="s">
        <v>746</v>
      </c>
      <c r="E11" s="3">
        <v>1</v>
      </c>
      <c r="G11" t="s">
        <v>747</v>
      </c>
      <c r="H11">
        <v>1</v>
      </c>
      <c r="J11" t="s">
        <v>726</v>
      </c>
      <c r="K11">
        <v>2</v>
      </c>
      <c r="M11" t="s">
        <v>726</v>
      </c>
      <c r="N11">
        <v>2</v>
      </c>
      <c r="P11" t="s">
        <v>711</v>
      </c>
      <c r="Q11">
        <v>1</v>
      </c>
    </row>
    <row r="12" spans="1:17" x14ac:dyDescent="0.3">
      <c r="A12" s="2" t="s">
        <v>95</v>
      </c>
      <c r="B12" s="3">
        <v>1</v>
      </c>
      <c r="D12" s="2" t="s">
        <v>32</v>
      </c>
      <c r="E12" s="3">
        <v>2</v>
      </c>
      <c r="G12" t="s">
        <v>748</v>
      </c>
      <c r="H12">
        <v>1</v>
      </c>
      <c r="J12" t="s">
        <v>696</v>
      </c>
      <c r="K12">
        <v>1</v>
      </c>
      <c r="M12" t="s">
        <v>692</v>
      </c>
      <c r="N12">
        <v>1</v>
      </c>
      <c r="P12" t="s">
        <v>749</v>
      </c>
      <c r="Q12">
        <v>1</v>
      </c>
    </row>
    <row r="13" spans="1:17" x14ac:dyDescent="0.3">
      <c r="A13" s="2" t="s">
        <v>740</v>
      </c>
      <c r="B13" s="3">
        <v>3</v>
      </c>
      <c r="D13" s="2" t="s">
        <v>252</v>
      </c>
      <c r="E13" s="3">
        <v>3</v>
      </c>
      <c r="G13" t="s">
        <v>750</v>
      </c>
      <c r="H13">
        <v>1</v>
      </c>
      <c r="J13" t="s">
        <v>742</v>
      </c>
      <c r="K13">
        <v>1</v>
      </c>
      <c r="M13" t="s">
        <v>695</v>
      </c>
      <c r="N13">
        <v>1</v>
      </c>
    </row>
    <row r="14" spans="1:17" x14ac:dyDescent="0.3">
      <c r="A14" s="2" t="s">
        <v>751</v>
      </c>
      <c r="B14" s="3">
        <v>1</v>
      </c>
      <c r="D14" s="2" t="s">
        <v>752</v>
      </c>
      <c r="E14" s="3">
        <v>1</v>
      </c>
      <c r="G14" t="s">
        <v>743</v>
      </c>
      <c r="H14">
        <v>3</v>
      </c>
      <c r="J14" t="s">
        <v>706</v>
      </c>
      <c r="K14">
        <v>1</v>
      </c>
      <c r="M14" t="s">
        <v>722</v>
      </c>
      <c r="N14">
        <v>1</v>
      </c>
    </row>
    <row r="15" spans="1:17" x14ac:dyDescent="0.3">
      <c r="A15" s="2" t="s">
        <v>753</v>
      </c>
      <c r="B15" s="3">
        <v>4</v>
      </c>
      <c r="D15" s="2" t="s">
        <v>754</v>
      </c>
      <c r="E15" s="3">
        <v>7</v>
      </c>
      <c r="G15" t="s">
        <v>95</v>
      </c>
      <c r="H15">
        <v>1</v>
      </c>
      <c r="J15" t="s">
        <v>711</v>
      </c>
      <c r="K15">
        <v>1</v>
      </c>
    </row>
    <row r="16" spans="1:17" x14ac:dyDescent="0.3">
      <c r="A16" s="2" t="s">
        <v>60</v>
      </c>
      <c r="B16" s="3">
        <v>3</v>
      </c>
      <c r="D16" s="2" t="s">
        <v>69</v>
      </c>
      <c r="E16" s="3">
        <v>2</v>
      </c>
      <c r="G16" t="s">
        <v>113</v>
      </c>
      <c r="H16">
        <v>8</v>
      </c>
      <c r="J16" t="s">
        <v>731</v>
      </c>
      <c r="K16">
        <v>1</v>
      </c>
    </row>
    <row r="17" spans="1:8" x14ac:dyDescent="0.3">
      <c r="A17" s="2" t="s">
        <v>32</v>
      </c>
      <c r="B17" s="3">
        <v>1</v>
      </c>
      <c r="D17" s="2" t="s">
        <v>55</v>
      </c>
      <c r="E17" s="3">
        <v>4</v>
      </c>
      <c r="G17" t="s">
        <v>755</v>
      </c>
      <c r="H17">
        <v>6</v>
      </c>
    </row>
    <row r="18" spans="1:8" x14ac:dyDescent="0.3">
      <c r="A18" s="2" t="s">
        <v>754</v>
      </c>
      <c r="B18" s="3">
        <v>7</v>
      </c>
      <c r="D18" s="2" t="s">
        <v>10</v>
      </c>
      <c r="E18" s="3">
        <v>3</v>
      </c>
      <c r="G18" t="s">
        <v>60</v>
      </c>
      <c r="H18">
        <v>9</v>
      </c>
    </row>
    <row r="19" spans="1:8" x14ac:dyDescent="0.3">
      <c r="A19" s="2" t="s">
        <v>55</v>
      </c>
      <c r="B19" s="3">
        <v>4</v>
      </c>
      <c r="D19" s="2" t="s">
        <v>582</v>
      </c>
      <c r="E19" s="3">
        <v>1</v>
      </c>
      <c r="G19" t="s">
        <v>17</v>
      </c>
      <c r="H19">
        <v>2</v>
      </c>
    </row>
    <row r="20" spans="1:8" x14ac:dyDescent="0.3">
      <c r="A20" s="2" t="s">
        <v>10</v>
      </c>
      <c r="B20" s="3">
        <v>1</v>
      </c>
      <c r="D20" s="2" t="s">
        <v>337</v>
      </c>
      <c r="E20" s="3">
        <v>7</v>
      </c>
      <c r="G20" t="s">
        <v>17</v>
      </c>
      <c r="H20">
        <v>5</v>
      </c>
    </row>
    <row r="21" spans="1:8" x14ac:dyDescent="0.3">
      <c r="A21" s="2" t="s">
        <v>582</v>
      </c>
      <c r="B21" s="3">
        <v>1</v>
      </c>
      <c r="D21" s="2" t="s">
        <v>756</v>
      </c>
      <c r="E21" s="3">
        <v>1</v>
      </c>
      <c r="G21" t="s">
        <v>757</v>
      </c>
      <c r="H21">
        <v>3</v>
      </c>
    </row>
    <row r="22" spans="1:8" x14ac:dyDescent="0.3">
      <c r="A22" s="2" t="s">
        <v>337</v>
      </c>
      <c r="B22" s="3">
        <v>6</v>
      </c>
      <c r="D22" s="2" t="s">
        <v>404</v>
      </c>
      <c r="E22" s="3">
        <v>1</v>
      </c>
      <c r="G22" t="s">
        <v>758</v>
      </c>
      <c r="H22">
        <v>3</v>
      </c>
    </row>
    <row r="23" spans="1:8" x14ac:dyDescent="0.3">
      <c r="A23" s="2" t="s">
        <v>759</v>
      </c>
      <c r="B23" s="3">
        <v>1</v>
      </c>
      <c r="D23" s="2" t="s">
        <v>163</v>
      </c>
      <c r="E23" s="3">
        <v>1</v>
      </c>
      <c r="G23" t="s">
        <v>10</v>
      </c>
    </row>
    <row r="24" spans="1:8" x14ac:dyDescent="0.3">
      <c r="A24" s="2" t="s">
        <v>760</v>
      </c>
      <c r="B24" s="3">
        <v>1</v>
      </c>
      <c r="D24" s="2" t="s">
        <v>27</v>
      </c>
      <c r="E24" s="3">
        <v>2</v>
      </c>
      <c r="G24" t="s">
        <v>761</v>
      </c>
      <c r="H24">
        <v>3</v>
      </c>
    </row>
    <row r="25" spans="1:8" x14ac:dyDescent="0.3">
      <c r="A25" s="2" t="s">
        <v>404</v>
      </c>
      <c r="B25" s="3">
        <v>2</v>
      </c>
      <c r="D25" s="2" t="s">
        <v>733</v>
      </c>
      <c r="E25" s="3">
        <v>2</v>
      </c>
      <c r="G25" t="s">
        <v>762</v>
      </c>
      <c r="H25">
        <v>1</v>
      </c>
    </row>
    <row r="26" spans="1:8" x14ac:dyDescent="0.3">
      <c r="A26" s="2" t="s">
        <v>763</v>
      </c>
      <c r="B26" s="3">
        <v>1</v>
      </c>
      <c r="D26" s="2" t="s">
        <v>130</v>
      </c>
      <c r="E26" s="3">
        <v>4</v>
      </c>
      <c r="G26" t="s">
        <v>764</v>
      </c>
      <c r="H26">
        <v>1</v>
      </c>
    </row>
    <row r="27" spans="1:8" x14ac:dyDescent="0.3">
      <c r="A27" s="2" t="s">
        <v>765</v>
      </c>
      <c r="B27" s="3">
        <v>2</v>
      </c>
      <c r="D27" s="2" t="s">
        <v>91</v>
      </c>
      <c r="E27" s="3">
        <v>2</v>
      </c>
      <c r="G27" t="s">
        <v>163</v>
      </c>
      <c r="H27">
        <v>1</v>
      </c>
    </row>
    <row r="28" spans="1:8" x14ac:dyDescent="0.3">
      <c r="A28" s="2" t="s">
        <v>766</v>
      </c>
      <c r="B28" s="3">
        <v>1</v>
      </c>
      <c r="D28" s="2" t="s">
        <v>149</v>
      </c>
      <c r="E28" s="3">
        <v>2</v>
      </c>
      <c r="G28" t="s">
        <v>767</v>
      </c>
      <c r="H28">
        <v>1</v>
      </c>
    </row>
    <row r="29" spans="1:8" x14ac:dyDescent="0.3">
      <c r="A29" s="2" t="s">
        <v>91</v>
      </c>
      <c r="B29" s="3">
        <v>2</v>
      </c>
      <c r="D29" s="2" t="s">
        <v>22</v>
      </c>
      <c r="E29" s="3">
        <v>9</v>
      </c>
      <c r="G29" t="s">
        <v>130</v>
      </c>
      <c r="H29">
        <v>4</v>
      </c>
    </row>
    <row r="30" spans="1:8" x14ac:dyDescent="0.3">
      <c r="A30" s="2" t="s">
        <v>149</v>
      </c>
      <c r="B30" s="3">
        <v>2</v>
      </c>
      <c r="D30" s="2" t="s">
        <v>768</v>
      </c>
      <c r="E30" s="3">
        <v>1</v>
      </c>
      <c r="G30" t="s">
        <v>769</v>
      </c>
      <c r="H30">
        <v>3</v>
      </c>
    </row>
    <row r="31" spans="1:8" x14ac:dyDescent="0.3">
      <c r="A31" s="2" t="s">
        <v>770</v>
      </c>
      <c r="B31" s="3">
        <v>2</v>
      </c>
      <c r="D31" s="2" t="s">
        <v>771</v>
      </c>
      <c r="E31" s="3">
        <v>2</v>
      </c>
      <c r="G31" t="s">
        <v>772</v>
      </c>
      <c r="H31">
        <v>2</v>
      </c>
    </row>
    <row r="32" spans="1:8" x14ac:dyDescent="0.3">
      <c r="A32" s="2" t="s">
        <v>22</v>
      </c>
      <c r="B32" s="3">
        <v>5</v>
      </c>
      <c r="D32" s="2" t="s">
        <v>773</v>
      </c>
      <c r="E32" s="3">
        <v>1</v>
      </c>
      <c r="G32" t="s">
        <v>80</v>
      </c>
      <c r="H32">
        <v>1</v>
      </c>
    </row>
    <row r="33" spans="1:8" x14ac:dyDescent="0.3">
      <c r="A33" s="2" t="s">
        <v>768</v>
      </c>
      <c r="B33" s="3">
        <v>1</v>
      </c>
      <c r="D33" s="2" t="s">
        <v>774</v>
      </c>
      <c r="E33" s="3">
        <v>1</v>
      </c>
      <c r="G33" t="s">
        <v>400</v>
      </c>
      <c r="H33">
        <v>1</v>
      </c>
    </row>
    <row r="34" spans="1:8" x14ac:dyDescent="0.3">
      <c r="A34" s="2" t="s">
        <v>775</v>
      </c>
      <c r="B34" s="3">
        <v>2</v>
      </c>
      <c r="D34" s="2" t="s">
        <v>776</v>
      </c>
      <c r="E34" s="3">
        <v>1</v>
      </c>
      <c r="G34" t="s">
        <v>777</v>
      </c>
      <c r="H34">
        <v>1</v>
      </c>
    </row>
    <row r="35" spans="1:8" x14ac:dyDescent="0.3">
      <c r="A35" s="2" t="s">
        <v>771</v>
      </c>
      <c r="B35" s="3">
        <v>1</v>
      </c>
      <c r="D35" s="2" t="s">
        <v>153</v>
      </c>
      <c r="E35" s="3">
        <v>2</v>
      </c>
      <c r="G35" t="s">
        <v>22</v>
      </c>
      <c r="H35">
        <v>10</v>
      </c>
    </row>
    <row r="36" spans="1:8" x14ac:dyDescent="0.3">
      <c r="A36" s="2" t="s">
        <v>778</v>
      </c>
      <c r="B36" s="3">
        <v>1</v>
      </c>
      <c r="D36" s="2" t="s">
        <v>87</v>
      </c>
      <c r="E36" s="3">
        <v>5</v>
      </c>
      <c r="G36" t="s">
        <v>775</v>
      </c>
      <c r="H36">
        <v>3</v>
      </c>
    </row>
    <row r="37" spans="1:8" x14ac:dyDescent="0.3">
      <c r="A37" s="2" t="s">
        <v>153</v>
      </c>
      <c r="B37" s="3">
        <v>1</v>
      </c>
      <c r="G37" t="s">
        <v>779</v>
      </c>
      <c r="H37">
        <v>1</v>
      </c>
    </row>
    <row r="38" spans="1:8" x14ac:dyDescent="0.3">
      <c r="A38" s="2" t="s">
        <v>87</v>
      </c>
      <c r="B38" s="3">
        <v>9</v>
      </c>
      <c r="G38" t="s">
        <v>153</v>
      </c>
      <c r="H38">
        <v>1</v>
      </c>
    </row>
    <row r="39" spans="1:8" x14ac:dyDescent="0.3">
      <c r="G39" t="s">
        <v>780</v>
      </c>
      <c r="H39">
        <v>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DA874-821B-48BF-BF6F-2DE3FC8AFBC4}">
  <dimension ref="A1:B10"/>
  <sheetViews>
    <sheetView workbookViewId="0">
      <selection activeCell="A3" sqref="A3"/>
    </sheetView>
  </sheetViews>
  <sheetFormatPr defaultRowHeight="14.4" x14ac:dyDescent="0.3"/>
  <cols>
    <col min="1" max="1" width="10.77734375" bestFit="1" customWidth="1"/>
    <col min="2" max="2" width="21.88671875" bestFit="1" customWidth="1"/>
    <col min="3" max="3" width="23.44140625" bestFit="1" customWidth="1"/>
  </cols>
  <sheetData>
    <row r="1" spans="1:2" x14ac:dyDescent="0.3">
      <c r="A1" s="69" t="s">
        <v>1</v>
      </c>
      <c r="B1" t="s">
        <v>594</v>
      </c>
    </row>
    <row r="2" spans="1:2" x14ac:dyDescent="0.3">
      <c r="A2" t="s">
        <v>728</v>
      </c>
      <c r="B2" s="104">
        <v>0</v>
      </c>
    </row>
    <row r="3" spans="1:2" x14ac:dyDescent="0.3">
      <c r="A3" t="s">
        <v>595</v>
      </c>
      <c r="B3" s="104">
        <v>1</v>
      </c>
    </row>
    <row r="4" spans="1:2" x14ac:dyDescent="0.3">
      <c r="A4" t="s">
        <v>596</v>
      </c>
      <c r="B4" s="104">
        <v>0</v>
      </c>
    </row>
    <row r="5" spans="1:2" x14ac:dyDescent="0.3">
      <c r="A5" t="s">
        <v>597</v>
      </c>
      <c r="B5" s="104">
        <v>1</v>
      </c>
    </row>
    <row r="6" spans="1:2" x14ac:dyDescent="0.3">
      <c r="A6" t="s">
        <v>598</v>
      </c>
      <c r="B6" s="104">
        <v>2</v>
      </c>
    </row>
    <row r="7" spans="1:2" x14ac:dyDescent="0.3">
      <c r="A7" t="s">
        <v>599</v>
      </c>
      <c r="B7" s="104">
        <v>0</v>
      </c>
    </row>
    <row r="8" spans="1:2" x14ac:dyDescent="0.3">
      <c r="A8" t="s">
        <v>600</v>
      </c>
      <c r="B8" s="104">
        <v>0</v>
      </c>
    </row>
    <row r="9" spans="1:2" x14ac:dyDescent="0.3">
      <c r="A9" t="s">
        <v>601</v>
      </c>
      <c r="B9" s="104">
        <v>0</v>
      </c>
    </row>
    <row r="10" spans="1:2" x14ac:dyDescent="0.3">
      <c r="A10" t="s">
        <v>602</v>
      </c>
      <c r="B10" s="104">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F293EC10369B0549BEE335D9A6C43E72" ma:contentTypeVersion="16" ma:contentTypeDescription="Create a new document." ma:contentTypeScope="" ma:versionID="8b6148bbc9b5521a394b562eabcb7d00">
  <xsd:schema xmlns:xsd="http://www.w3.org/2001/XMLSchema" xmlns:xs="http://www.w3.org/2001/XMLSchema" xmlns:p="http://schemas.microsoft.com/office/2006/metadata/properties" xmlns:ns2="398edecd-1f3f-4fc4-aa56-7827281de3f5" xmlns:ns3="aca9a866-d807-4490-95e4-71c5ecc1aa7f" targetNamespace="http://schemas.microsoft.com/office/2006/metadata/properties" ma:root="true" ma:fieldsID="f3667d942f3512044387b30d9a0e7066" ns2:_="" ns3:_="">
    <xsd:import namespace="398edecd-1f3f-4fc4-aa56-7827281de3f5"/>
    <xsd:import namespace="aca9a866-d807-4490-95e4-71c5ecc1aa7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Location"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8edecd-1f3f-4fc4-aa56-7827281de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7813c8c-8ca0-4bfe-be0c-9f18a93264d4"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a9a866-d807-4490-95e4-71c5ecc1aa7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0523438-c5c3-4a68-b79d-d966bd2bd71e}" ma:internalName="TaxCatchAll" ma:showField="CatchAllData" ma:web="aca9a866-d807-4490-95e4-71c5ecc1a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ca9a866-d807-4490-95e4-71c5ecc1aa7f" xsi:nil="true"/>
    <lcf76f155ced4ddcb4097134ff3c332f xmlns="398edecd-1f3f-4fc4-aa56-7827281de3f5">
      <Terms xmlns="http://schemas.microsoft.com/office/infopath/2007/PartnerControls"/>
    </lcf76f155ced4ddcb4097134ff3c332f>
    <SharedWithUsers xmlns="aca9a866-d807-4490-95e4-71c5ecc1aa7f">
      <UserInfo>
        <DisplayName>Jordan Hughes</DisplayName>
        <AccountId>1446</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A47BEC-09B6-4B85-B55C-DBFAB1042B58}">
  <ds:schemaRefs>
    <ds:schemaRef ds:uri="http://schemas.microsoft.com/PowerBIAddIn"/>
  </ds:schemaRefs>
</ds:datastoreItem>
</file>

<file path=customXml/itemProps2.xml><?xml version="1.0" encoding="utf-8"?>
<ds:datastoreItem xmlns:ds="http://schemas.openxmlformats.org/officeDocument/2006/customXml" ds:itemID="{4666667C-6671-4997-9E03-F77E09E4A9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8edecd-1f3f-4fc4-aa56-7827281de3f5"/>
    <ds:schemaRef ds:uri="aca9a866-d807-4490-95e4-71c5ecc1a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729488-0A8D-461B-B8E5-D51D5440C838}">
  <ds:schemaRefs>
    <ds:schemaRef ds:uri="http://schemas.microsoft.com/office/2006/metadata/properties"/>
    <ds:schemaRef ds:uri="aca9a866-d807-4490-95e4-71c5ecc1aa7f"/>
    <ds:schemaRef ds:uri="http://purl.org/dc/terms/"/>
    <ds:schemaRef ds:uri="http://schemas.microsoft.com/office/2006/documentManagement/types"/>
    <ds:schemaRef ds:uri="398edecd-1f3f-4fc4-aa56-7827281de3f5"/>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2EBC6968-F8EE-476E-A4DD-6B1D8B97D3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Escalations Email Log</vt:lpstr>
      <vt:lpstr>Dashboard</vt:lpstr>
      <vt:lpstr>Escalations Error Trend</vt:lpstr>
      <vt:lpstr>NOTES</vt:lpstr>
      <vt:lpstr>Esc drop down data</vt:lpstr>
      <vt:lpstr>Errors by Type</vt:lpstr>
      <vt:lpstr>Power BI Monthly Total</vt:lpstr>
      <vt:lpstr>Mandeep Scorecard RCA</vt:lpstr>
      <vt:lpstr>Esc five9 specialist reporting</vt:lpstr>
      <vt:lpstr>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Hall</dc:creator>
  <cp:keywords/>
  <dc:description/>
  <cp:lastModifiedBy>Jordan's Laptop</cp:lastModifiedBy>
  <cp:revision/>
  <dcterms:created xsi:type="dcterms:W3CDTF">2023-03-23T22:23:51Z</dcterms:created>
  <dcterms:modified xsi:type="dcterms:W3CDTF">2023-08-16T15:08:02Z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0x010100F293EC10369B0549BEE335D9A6C43E72</vt:lpwstr>
  </property>
  <property fmtid="{D5CDD505-2E9C-101B-9397-08002B2CF9AE}" pid="3" name="MediaServiceImageTags">
    <vt:lpwstr/>
  </property>
</Properties>
</file>