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lejandroclavera/Documents/InGenieria Apuntes/Segundo Curso/Ipo/Practicas/Practica5/"/>
    </mc:Choice>
  </mc:AlternateContent>
  <xr:revisionPtr revIDLastSave="0" documentId="13_ncr:1_{4965F6AE-2C15-B946-AB1C-76E70C608F7C}" xr6:coauthVersionLast="37" xr6:coauthVersionMax="37" xr10:uidLastSave="{00000000-0000-0000-0000-000000000000}"/>
  <bookViews>
    <workbookView xWindow="0" yWindow="460" windowWidth="25600" windowHeight="15540" tabRatio="703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E4" i="8" s="1"/>
  <c r="D5" i="8"/>
  <c r="E5" i="8"/>
  <c r="D6" i="8"/>
  <c r="E6" i="8" s="1"/>
  <c r="D7" i="8"/>
  <c r="E7" i="8" s="1"/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8" i="17" s="1"/>
  <c r="C21" i="17" s="1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D7" i="3"/>
  <c r="E7" i="3" s="1"/>
  <c r="D4" i="3"/>
  <c r="D5" i="4"/>
  <c r="E5" i="4" s="1"/>
  <c r="D6" i="4"/>
  <c r="E6" i="4" s="1"/>
  <c r="D4" i="4"/>
  <c r="E4" i="4" s="1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D5" i="7"/>
  <c r="E5" i="7" s="1"/>
  <c r="D6" i="7"/>
  <c r="E6" i="7" s="1"/>
  <c r="D7" i="7"/>
  <c r="E7" i="7" s="1"/>
  <c r="D8" i="7"/>
  <c r="E8" i="7" s="1"/>
  <c r="D9" i="7"/>
  <c r="E9" i="7" s="1"/>
  <c r="D4" i="7"/>
  <c r="D5" i="9"/>
  <c r="E4" i="9" s="1"/>
  <c r="D6" i="9"/>
  <c r="D4" i="9"/>
  <c r="D5" i="10"/>
  <c r="E5" i="10" s="1"/>
  <c r="D6" i="10"/>
  <c r="E6" i="10" s="1"/>
  <c r="D7" i="10"/>
  <c r="E7" i="10" s="1"/>
  <c r="D4" i="10"/>
  <c r="D5" i="11"/>
  <c r="E5" i="11" s="1"/>
  <c r="D6" i="11"/>
  <c r="E6" i="11" s="1"/>
  <c r="D7" i="11"/>
  <c r="E7" i="11" s="1"/>
  <c r="D8" i="11"/>
  <c r="E8" i="11" s="1"/>
  <c r="D4" i="1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E4" i="13" s="1"/>
  <c r="D6" i="14"/>
  <c r="D4" i="14"/>
  <c r="E4" i="14" s="1"/>
  <c r="D5" i="15"/>
  <c r="D6" i="15"/>
  <c r="E6" i="15" s="1"/>
  <c r="D4" i="15"/>
  <c r="E4" i="15" s="1"/>
  <c r="D4" i="16"/>
  <c r="E4" i="16" s="1"/>
  <c r="D5" i="16"/>
  <c r="E5" i="16" s="1"/>
  <c r="E14" i="17"/>
  <c r="E15" i="17"/>
  <c r="E16" i="17"/>
  <c r="E17" i="17"/>
  <c r="E6" i="9"/>
  <c r="E6" i="3"/>
  <c r="B12" i="17" l="1"/>
  <c r="B15" i="17"/>
  <c r="B16" i="17"/>
  <c r="D16" i="17"/>
  <c r="G17" i="17"/>
  <c r="C17" i="17" s="1"/>
  <c r="F17" i="17"/>
  <c r="D17" i="17" s="1"/>
  <c r="B17" i="17"/>
  <c r="E6" i="14"/>
  <c r="F15" i="17"/>
  <c r="D15" i="17"/>
  <c r="G15" i="17"/>
  <c r="C15" i="17" s="1"/>
  <c r="F14" i="17"/>
  <c r="G14" i="17"/>
  <c r="C14" i="17" s="1"/>
  <c r="B14" i="17"/>
  <c r="D14" i="17"/>
  <c r="B13" i="17"/>
  <c r="D13" i="17"/>
  <c r="E4" i="12"/>
  <c r="G13" i="17" s="1"/>
  <c r="C13" i="17" s="1"/>
  <c r="F12" i="17"/>
  <c r="E4" i="11"/>
  <c r="G12" i="17" s="1"/>
  <c r="C12" i="17" s="1"/>
  <c r="D12" i="17"/>
  <c r="D11" i="17"/>
  <c r="E4" i="10"/>
  <c r="G11" i="17" s="1"/>
  <c r="C11" i="17" s="1"/>
  <c r="B11" i="17"/>
  <c r="F11" i="17"/>
  <c r="D10" i="17"/>
  <c r="F10" i="17"/>
  <c r="B10" i="17"/>
  <c r="G9" i="17"/>
  <c r="C9" i="17" s="1"/>
  <c r="F9" i="17"/>
  <c r="B9" i="17"/>
  <c r="B8" i="17"/>
  <c r="D8" i="17"/>
  <c r="F8" i="17"/>
  <c r="E4" i="7"/>
  <c r="G8" i="17" s="1"/>
  <c r="C8" i="17" s="1"/>
  <c r="B7" i="17"/>
  <c r="E4" i="6"/>
  <c r="G7" i="17" s="1"/>
  <c r="C7" i="17" s="1"/>
  <c r="F7" i="17"/>
  <c r="D7" i="17"/>
  <c r="B6" i="17"/>
  <c r="D6" i="17"/>
  <c r="E4" i="5"/>
  <c r="G6" i="17" s="1"/>
  <c r="C6" i="17" s="1"/>
  <c r="F6" i="17"/>
  <c r="D5" i="17"/>
  <c r="B5" i="17"/>
  <c r="G5" i="17"/>
  <c r="C5" i="17" s="1"/>
  <c r="F5" i="17"/>
  <c r="D4" i="17"/>
  <c r="B4" i="17"/>
  <c r="F4" i="17"/>
  <c r="E4" i="3"/>
  <c r="G4" i="17"/>
  <c r="C4" i="17" s="1"/>
  <c r="E5" i="9"/>
  <c r="G10" i="17" s="1"/>
  <c r="C10" i="17" s="1"/>
  <c r="F13" i="17"/>
  <c r="F16" i="17"/>
  <c r="D9" i="17"/>
  <c r="E5" i="15"/>
  <c r="G16" i="17" s="1"/>
  <c r="C16" i="17" s="1"/>
  <c r="F3" i="17"/>
  <c r="D3" i="17"/>
  <c r="E4" i="2"/>
  <c r="G3" i="17" s="1"/>
  <c r="B3" i="17"/>
  <c r="B18" i="17" l="1"/>
  <c r="F18" i="17"/>
  <c r="F19" i="17" s="1"/>
  <c r="B19" i="17" s="1"/>
  <c r="D18" i="17"/>
  <c r="D19" i="17" s="1"/>
  <c r="C3" i="17"/>
  <c r="G18" i="17"/>
  <c r="B20" i="17" l="1"/>
  <c r="C18" i="17"/>
  <c r="B23" i="17" s="1"/>
  <c r="B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<sst xmlns="http://schemas.openxmlformats.org/spreadsheetml/2006/main" count="217" uniqueCount="129">
  <si>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</si>
  <si>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</si>
  <si>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</si>
  <si>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</si>
  <si>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</si>
  <si>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</si>
  <si>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</si>
  <si>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</si>
  <si>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</si>
  <si>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</si>
  <si>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</si>
  <si>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</si>
  <si>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</si>
  <si>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</si>
  <si>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</si>
  <si>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</si>
  <si>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</si>
  <si>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</si>
  <si>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</si>
  <si>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</si>
  <si>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</si>
  <si>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</si>
  <si>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</si>
  <si>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</si>
  <si>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</si>
  <si>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</si>
  <si>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</si>
  <si>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</si>
  <si>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</si>
  <si>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</si>
  <si>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</si>
  <si>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</si>
  <si>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</si>
  <si>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</si>
  <si>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</si>
  <si>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</si>
  <si>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</si>
  <si>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</si>
  <si>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</si>
  <si>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</si>
  <si>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</si>
  <si>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</si>
  <si>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</si>
  <si>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</si>
  <si>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</si>
  <si>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</si>
  <si>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</si>
  <si>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</si>
  <si>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</si>
  <si>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</si>
  <si>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</si>
  <si>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</si>
  <si>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</si>
  <si>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</si>
  <si>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</si>
  <si>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</si>
  <si>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</si>
  <si>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</si>
  <si>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</si>
  <si>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</si>
  <si>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</si>
  <si>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</si>
  <si>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</si>
  <si>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</si>
  <si>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</si>
  <si>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</si>
  <si>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</si>
  <si>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</si>
  <si>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</si>
  <si>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</si>
  <si>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</si>
  <si>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</si>
  <si>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</si>
  <si>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</si>
  <si>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</si>
  <si>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</si>
  <si>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</si>
  <si>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</si>
  <si>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</si>
  <si>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</si>
  <si>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</si>
  <si>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</si>
  <si>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</si>
  <si>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</si>
  <si>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</si>
  <si>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</si>
  <si>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</si>
  <si>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</si>
  <si>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</si>
  <si>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</si>
  <si>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</si>
  <si>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</si>
  <si>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</si>
  <si>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</si>
  <si>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</si>
  <si>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</si>
  <si>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</si>
  <si>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</si>
  <si>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</si>
  <si>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</si>
  <si>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</si>
  <si>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</si>
  <si>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</si>
  <si>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</si>
  <si>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</si>
  <si>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</si>
  <si>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Alejandro Clavera Poza</t>
  </si>
  <si>
    <t>https://www.who.int</t>
  </si>
  <si>
    <t>Hay iconos que se utilizan para otros propositios de los que los usuarios estamos acostumbrados</t>
  </si>
  <si>
    <t>Ya que es una pagina de información y no se realiza ninguna acción critica.</t>
  </si>
  <si>
    <t>Hay paginas donde es facil volver al estado anterior, sin embargo no en todas es facil  ya que hay algunas que no se ve a simple vista  y otras  ni te dan la opción.</t>
  </si>
  <si>
    <t>Al ser una web, esta accíon no es común</t>
  </si>
  <si>
    <t>Dan la información muy clara</t>
  </si>
  <si>
    <t>Se diferencian mediante titulos posicinandolo en secciones diferentes dentro de la pagina</t>
  </si>
  <si>
    <t>Ya que es una web cuya principal función es la de informar</t>
  </si>
  <si>
    <t>Aunque el tamaño de la fuente es grande, se deveria dar la opción de cambiarlo para que los usuarios con vision reducida puedan leer la información con facilidad</t>
  </si>
  <si>
    <t>Ya que el usuario entra en la pagina para informarse</t>
  </si>
  <si>
    <t>Hay apartados en los cuales se te permite introducir datos y si te equivocas no te a opcion de borrarlos</t>
  </si>
  <si>
    <t>La primera impresión puede ser un poco confusa por la cantidad de opciones que ofrece</t>
  </si>
  <si>
    <t>Hay momentos que te ves obligado s subir a la parte superior para ver donde estas, y puede ser un poco confuso si un enlace te lleva a la parte inferior de la pagina</t>
  </si>
  <si>
    <t>No da opción de acceder a una pagina de forma rapida a no ser que conozacas el enlaze</t>
  </si>
  <si>
    <t>Aunque no siempre de la misma forma</t>
  </si>
  <si>
    <t>Sin embargo es diferente en función de la pagina</t>
  </si>
  <si>
    <t>Se ha de realizar de la misma forma que se ha realizado antes</t>
  </si>
  <si>
    <t>Hay acciones que se ha de hacer clik en deplagables para poder verlas</t>
  </si>
  <si>
    <t>Pero cuesta encotrarla</t>
  </si>
  <si>
    <t>Aunque si en los casos que  la información buscada se accede mediante enlaces</t>
  </si>
  <si>
    <t>Estudiante</t>
  </si>
  <si>
    <t>2º Ingeniería 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</si>
</sst>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0" xfId="0" applyFont="1" applyBorder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ont="1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0" fontId="16" fillId="6" borderId="0" xfId="2" applyFont="1" applyFill="1" applyAlignment="1">
      <alignment horizontal="left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16" fillId="3" borderId="2" xfId="2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75">
    <dxf>
      <font>
        <b/>
        <i val="0"/>
        <color rgb="FFFF0000"/>
      </font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ho.int/" TargetMode="External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2" zoomScaleNormal="100" workbookViewId="0">
      <selection activeCell="B10" sqref="B10:E10"/>
    </sheetView>
  </sheetViews>
  <sheetFormatPr baseColWidth="10" defaultColWidth="11.5" defaultRowHeight="15" x14ac:dyDescent="0.2"/>
  <cols>
    <col min="1" max="1" width="37.6640625" style="53" customWidth="1"/>
    <col min="2" max="2" width="38.6640625" style="53" customWidth="1"/>
    <col min="3" max="6" width="11.5" style="53"/>
    <col min="7" max="7" width="24.33203125" style="53" customWidth="1"/>
    <col min="8" max="16384" width="11.5" style="53"/>
  </cols>
  <sheetData>
    <row r="1" spans="1:6" ht="39" customHeight="1" thickBot="1" x14ac:dyDescent="0.25">
      <c r="A1" s="76" t="s">
        <v>0</v>
      </c>
      <c r="B1" s="77"/>
      <c r="C1" s="77"/>
      <c r="D1" s="77"/>
      <c r="E1" s="78"/>
      <c r="F1" s="54"/>
    </row>
    <row r="2" spans="1:6" ht="30" customHeight="1" x14ac:dyDescent="0.2">
      <c r="A2" s="72" t="s">
        <v>1</v>
      </c>
      <c r="B2" s="72"/>
      <c r="C2" s="72"/>
      <c r="D2" s="72"/>
      <c r="E2" s="72"/>
      <c r="F2" s="54"/>
    </row>
    <row r="3" spans="1:6" ht="13.25" customHeight="1" x14ac:dyDescent="0.2">
      <c r="A3" s="55"/>
      <c r="B3" s="55"/>
      <c r="C3" s="55"/>
      <c r="D3" s="55"/>
      <c r="E3" s="55"/>
      <c r="F3" s="54"/>
    </row>
    <row r="4" spans="1:6" ht="7.25" customHeight="1" thickBot="1" x14ac:dyDescent="0.25">
      <c r="A4" s="54"/>
      <c r="B4" s="54"/>
      <c r="C4" s="54"/>
      <c r="D4" s="54"/>
      <c r="E4" s="54"/>
      <c r="F4" s="54"/>
    </row>
    <row r="5" spans="1:6" ht="37" thickBot="1" x14ac:dyDescent="0.25">
      <c r="A5" s="56" t="s">
        <v>2</v>
      </c>
      <c r="B5" s="73" t="s">
        <v>107</v>
      </c>
      <c r="C5" s="74"/>
      <c r="D5" s="74"/>
      <c r="E5" s="75"/>
      <c r="F5" s="54"/>
    </row>
    <row r="6" spans="1:6" ht="5.5" customHeight="1" x14ac:dyDescent="0.2">
      <c r="A6" s="54"/>
      <c r="B6" s="54"/>
      <c r="C6" s="54"/>
      <c r="D6" s="54"/>
      <c r="E6" s="54"/>
      <c r="F6" s="54"/>
    </row>
    <row r="7" spans="1:6" ht="20" thickBot="1" x14ac:dyDescent="0.3">
      <c r="A7" s="57" t="s">
        <v>3</v>
      </c>
      <c r="B7" s="54"/>
      <c r="C7" s="54"/>
      <c r="D7" s="58"/>
      <c r="E7" s="58"/>
      <c r="F7" s="58"/>
    </row>
    <row r="8" spans="1:6" x14ac:dyDescent="0.2">
      <c r="A8" s="59" t="s">
        <v>4</v>
      </c>
      <c r="B8" s="79" t="s">
        <v>106</v>
      </c>
      <c r="C8" s="79"/>
      <c r="D8" s="79"/>
      <c r="E8" s="79"/>
      <c r="F8" s="58"/>
    </row>
    <row r="9" spans="1:6" x14ac:dyDescent="0.2">
      <c r="A9" s="60" t="s">
        <v>5</v>
      </c>
      <c r="B9" s="80" t="s">
        <v>127</v>
      </c>
      <c r="C9" s="80"/>
      <c r="D9" s="80"/>
      <c r="E9" s="80"/>
      <c r="F9" s="58"/>
    </row>
    <row r="10" spans="1:6" x14ac:dyDescent="0.2">
      <c r="A10" s="60" t="s">
        <v>6</v>
      </c>
      <c r="B10" s="80" t="s">
        <v>128</v>
      </c>
      <c r="C10" s="80"/>
      <c r="D10" s="80"/>
      <c r="E10" s="80"/>
      <c r="F10" s="54"/>
    </row>
    <row r="11" spans="1:6" ht="16" thickBot="1" x14ac:dyDescent="0.25">
      <c r="A11" s="61" t="s">
        <v>7</v>
      </c>
      <c r="B11" s="70">
        <v>43924</v>
      </c>
      <c r="C11" s="71"/>
      <c r="D11" s="71"/>
      <c r="E11" s="71"/>
      <c r="F11" s="54"/>
    </row>
    <row r="12" spans="1:6" ht="6" customHeight="1" x14ac:dyDescent="0.25">
      <c r="A12" s="57"/>
      <c r="B12" s="54"/>
      <c r="C12" s="54"/>
      <c r="D12" s="54"/>
      <c r="E12" s="54"/>
      <c r="F12" s="54"/>
    </row>
    <row r="13" spans="1:6" ht="15.5" customHeight="1" x14ac:dyDescent="0.2">
      <c r="A13" s="67" t="s">
        <v>8</v>
      </c>
      <c r="B13" s="67"/>
      <c r="C13" s="67"/>
      <c r="D13" s="67"/>
      <c r="E13" s="67"/>
      <c r="F13" s="54"/>
    </row>
    <row r="14" spans="1:6" ht="15.5" customHeight="1" x14ac:dyDescent="0.2">
      <c r="A14" s="67"/>
      <c r="B14" s="67"/>
      <c r="C14" s="67"/>
      <c r="D14" s="67"/>
      <c r="E14" s="67"/>
      <c r="F14" s="54"/>
    </row>
    <row r="15" spans="1:6" ht="15.5" customHeight="1" x14ac:dyDescent="0.2">
      <c r="A15" s="67"/>
      <c r="B15" s="67"/>
      <c r="C15" s="67"/>
      <c r="D15" s="67"/>
      <c r="E15" s="67"/>
      <c r="F15" s="54"/>
    </row>
    <row r="16" spans="1:6" x14ac:dyDescent="0.2">
      <c r="A16" s="68" t="s">
        <v>9</v>
      </c>
      <c r="B16" s="69"/>
      <c r="C16" s="69"/>
      <c r="D16" s="69"/>
      <c r="E16" s="69"/>
      <c r="F16" s="54"/>
    </row>
    <row r="17" spans="1:5" x14ac:dyDescent="0.2">
      <c r="A17" s="68" t="s">
        <v>10</v>
      </c>
      <c r="B17" s="69"/>
      <c r="C17" s="69"/>
      <c r="D17" s="69"/>
      <c r="E17" s="69"/>
    </row>
    <row r="18" spans="1:5" x14ac:dyDescent="0.2">
      <c r="A18" s="65" t="s">
        <v>11</v>
      </c>
      <c r="B18" s="65"/>
      <c r="C18" s="65"/>
      <c r="D18" s="65"/>
      <c r="E18" s="65"/>
    </row>
    <row r="19" spans="1:5" x14ac:dyDescent="0.2">
      <c r="A19" s="65"/>
      <c r="B19" s="65"/>
      <c r="C19" s="65"/>
      <c r="D19" s="65"/>
      <c r="E19" s="65"/>
    </row>
    <row r="20" spans="1:5" x14ac:dyDescent="0.2">
      <c r="A20" s="65"/>
      <c r="B20" s="65"/>
      <c r="C20" s="65"/>
      <c r="D20" s="65"/>
      <c r="E20" s="65"/>
    </row>
    <row r="21" spans="1:5" x14ac:dyDescent="0.2">
      <c r="A21" s="66" t="s">
        <v>9</v>
      </c>
      <c r="B21" s="66"/>
      <c r="C21" s="66"/>
      <c r="D21" s="66"/>
      <c r="E21" s="66"/>
    </row>
    <row r="22" spans="1:5" x14ac:dyDescent="0.2">
      <c r="A22" s="66" t="s">
        <v>10</v>
      </c>
      <c r="B22" s="66"/>
      <c r="C22" s="66"/>
      <c r="D22" s="66"/>
      <c r="E22" s="66"/>
    </row>
  </sheetData>
  <mergeCells count="13">
    <mergeCell ref="B11:E11"/>
    <mergeCell ref="A2:E2"/>
    <mergeCell ref="B5:E5"/>
    <mergeCell ref="A1:E1"/>
    <mergeCell ref="B8:E8"/>
    <mergeCell ref="B9:E9"/>
    <mergeCell ref="B10:E10"/>
    <mergeCell ref="A18:E20"/>
    <mergeCell ref="A21:E21"/>
    <mergeCell ref="A22:E22"/>
    <mergeCell ref="A13:E15"/>
    <mergeCell ref="A16:E16"/>
    <mergeCell ref="A17:E17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  <hyperlink ref="B5" r:id="rId5" xr:uid="{DC483B3D-8F7B-B948-A7F1-0815B1B2B84E}"/>
  </hyperlinks>
  <pageMargins left="0.7" right="0.7" top="0.75" bottom="0.75" header="0.3" footer="0.3"/>
  <pageSetup paperSize="9" orientation="portrait" horizontalDpi="360" verticalDpi="36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C6" sqref="C6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5.5" hidden="1" customWidth="1"/>
  </cols>
  <sheetData>
    <row r="1" spans="1:5" s="4" customFormat="1" ht="33" customHeight="1" x14ac:dyDescent="0.2">
      <c r="A1" s="82" t="s">
        <v>62</v>
      </c>
      <c r="B1" s="82"/>
      <c r="C1" s="82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17" t="s">
        <v>63</v>
      </c>
      <c r="B4" s="27" t="s">
        <v>18</v>
      </c>
      <c r="C4" s="3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">
      <c r="A5" s="8" t="s">
        <v>64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">
      <c r="A6" s="8" t="s">
        <v>65</v>
      </c>
      <c r="B6" s="27" t="s">
        <v>18</v>
      </c>
      <c r="C6" s="51" t="s">
        <v>113</v>
      </c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">
      <c r="A7" s="8" t="s">
        <v>66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6" sqref="B6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5.33203125" hidden="1" customWidth="1"/>
  </cols>
  <sheetData>
    <row r="1" spans="1:5" ht="33" customHeight="1" x14ac:dyDescent="0.2">
      <c r="A1" s="82" t="s">
        <v>67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17" t="s">
        <v>68</v>
      </c>
      <c r="B4" s="27" t="s">
        <v>20</v>
      </c>
      <c r="C4" s="51"/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ht="30" customHeight="1" x14ac:dyDescent="0.2">
      <c r="A5" s="8" t="s">
        <v>69</v>
      </c>
      <c r="B5" s="27" t="s">
        <v>20</v>
      </c>
      <c r="C5" s="3"/>
      <c r="D5" s="12">
        <f>IF(B5=RESULTADOS!$A$101,1,IF(B5=RESULTADOS!$A$102,0.5,IF(B5=RESULTADOS!$A$103,0,IF(B5=RESULTADOS!$A$104,"NA","-"))))</f>
        <v>0</v>
      </c>
      <c r="E5" s="7">
        <f t="shared" ref="E5:E8" si="0">IF(D5="NA",1,0)</f>
        <v>0</v>
      </c>
    </row>
    <row r="6" spans="1:5" ht="30" customHeight="1" x14ac:dyDescent="0.2">
      <c r="A6" s="8" t="s">
        <v>70</v>
      </c>
      <c r="B6" s="27" t="s">
        <v>20</v>
      </c>
      <c r="C6" s="3"/>
      <c r="D6" s="12">
        <f>IF(B6=RESULTADOS!$A$101,1,IF(B6=RESULTADOS!$A$102,0.5,IF(B6=RESULTADOS!$A$103,0,IF(B6=RESULTADOS!$A$104,"NA","-"))))</f>
        <v>0</v>
      </c>
      <c r="E6" s="7">
        <f t="shared" si="0"/>
        <v>0</v>
      </c>
    </row>
    <row r="7" spans="1:5" ht="30" customHeight="1" x14ac:dyDescent="0.2">
      <c r="A7" s="8" t="s">
        <v>71</v>
      </c>
      <c r="B7" s="27" t="s">
        <v>18</v>
      </c>
      <c r="C7" s="3" t="s">
        <v>125</v>
      </c>
      <c r="D7" s="12">
        <f>IF(B7=RESULTADOS!$A$101,1,IF(B7=RESULTADOS!$A$102,0.5,IF(B7=RESULTADOS!$A$103,0,IF(B7=RESULTADOS!$A$104,"NA","-"))))</f>
        <v>1</v>
      </c>
      <c r="E7" s="7">
        <f t="shared" si="0"/>
        <v>0</v>
      </c>
    </row>
    <row r="8" spans="1:5" ht="30" customHeight="1" x14ac:dyDescent="0.2">
      <c r="A8" s="17" t="s">
        <v>72</v>
      </c>
      <c r="B8" s="27" t="s">
        <v>20</v>
      </c>
      <c r="C8" s="3"/>
      <c r="D8" s="12">
        <f>IF(B8=RESULTADOS!$A$101,1,IF(B8=RESULTADOS!$A$102,0.5,IF(B8=RESULTADOS!$A$103,0,IF(B8=RESULTADOS!$A$104,"NA","-"))))</f>
        <v>0</v>
      </c>
      <c r="E8" s="7">
        <f t="shared" si="0"/>
        <v>0</v>
      </c>
    </row>
    <row r="9" spans="1:5" x14ac:dyDescent="0.2">
      <c r="A9" s="20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B14" sqref="B14"/>
    </sheetView>
  </sheetViews>
  <sheetFormatPr baseColWidth="10" defaultColWidth="11.5" defaultRowHeight="15" x14ac:dyDescent="0.2"/>
  <cols>
    <col min="1" max="1" width="99.33203125" bestFit="1" customWidth="1"/>
    <col min="2" max="2" width="26.6640625" customWidth="1"/>
    <col min="3" max="3" width="66.83203125" style="5" customWidth="1"/>
    <col min="4" max="5" width="4.83203125" hidden="1" customWidth="1"/>
  </cols>
  <sheetData>
    <row r="1" spans="1:5" ht="33.5" customHeight="1" x14ac:dyDescent="0.2">
      <c r="A1" s="81" t="s">
        <v>73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17" t="s">
        <v>74</v>
      </c>
      <c r="B4" s="27" t="s">
        <v>23</v>
      </c>
      <c r="C4" s="3" t="s">
        <v>114</v>
      </c>
      <c r="D4" s="12" t="str">
        <f>IF(B4=RESULTADOS!$A$101,1,IF(B4=RESULTADOS!$A$102,0.5,IF(B4=RESULTADOS!$A$103,0,IF(B4=RESULTADOS!$A$104,"NA","-"))))</f>
        <v>NA</v>
      </c>
      <c r="E4" s="4">
        <f>IF(D4="NA",1,0)</f>
        <v>1</v>
      </c>
    </row>
    <row r="5" spans="1:5" ht="30" customHeight="1" x14ac:dyDescent="0.2">
      <c r="A5" s="17" t="s">
        <v>75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4">
        <f t="shared" ref="E5:E6" si="0">IF(D5="NA",1,0)</f>
        <v>1</v>
      </c>
    </row>
    <row r="6" spans="1:5" ht="30" customHeight="1" x14ac:dyDescent="0.2">
      <c r="A6" s="17" t="s">
        <v>76</v>
      </c>
      <c r="B6" s="27" t="s">
        <v>20</v>
      </c>
      <c r="C6" s="3"/>
      <c r="D6" s="12">
        <f>IF(B6=RESULTADOS!$A$101,1,IF(B6=RESULTADOS!$A$102,0.5,IF(B6=RESULTADOS!$A$103,0,IF(B6=RESULTADOS!$A$104,"NA","-"))))</f>
        <v>0</v>
      </c>
      <c r="E6" s="4">
        <f t="shared" si="0"/>
        <v>0</v>
      </c>
    </row>
    <row r="7" spans="1:5" x14ac:dyDescent="0.2">
      <c r="A7" s="7"/>
      <c r="B7" s="7"/>
      <c r="C7" s="4"/>
      <c r="D7" s="7"/>
      <c r="E7" s="7"/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workbookViewId="0">
      <selection activeCell="B7" sqref="B7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4.6640625" hidden="1" customWidth="1"/>
  </cols>
  <sheetData>
    <row r="1" spans="1:5" ht="33" customHeight="1" x14ac:dyDescent="0.2">
      <c r="A1" s="82" t="s">
        <v>77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78</v>
      </c>
      <c r="B4" s="27" t="s">
        <v>18</v>
      </c>
      <c r="C4" s="3"/>
      <c r="D4" s="12">
        <f>IF(B4=RESULTADOS!$A$101,1,IF(B4=RESULTADOS!$A$102,0.5,IF(B4=RESULTADOS!$A$103,0,IF(B4=RESULTADOS!$A$104,"NA","-"))))</f>
        <v>1</v>
      </c>
      <c r="E4" s="7">
        <f>IF(D4="NA",1,0)</f>
        <v>0</v>
      </c>
    </row>
    <row r="5" spans="1:5" ht="30" customHeight="1" x14ac:dyDescent="0.2">
      <c r="A5" s="8" t="s">
        <v>79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7">
        <f t="shared" ref="E5:E7" si="0">IF(D5="NA",1,0)</f>
        <v>0</v>
      </c>
    </row>
    <row r="6" spans="1:5" ht="30" customHeight="1" x14ac:dyDescent="0.2">
      <c r="A6" s="22" t="s">
        <v>80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7">
        <f t="shared" si="0"/>
        <v>0</v>
      </c>
    </row>
    <row r="7" spans="1:5" ht="30" customHeight="1" x14ac:dyDescent="0.2">
      <c r="A7" s="17" t="s">
        <v>81</v>
      </c>
      <c r="B7" s="27" t="s">
        <v>20</v>
      </c>
      <c r="C7" s="51" t="s">
        <v>115</v>
      </c>
      <c r="D7" s="12">
        <f>IF(B7=RESULTADOS!$A$101,1,IF(B7=RESULTADOS!$A$102,0.5,IF(B7=RESULTADOS!$A$103,0,IF(B7=RESULTADOS!$A$104,"NA","-"))))</f>
        <v>0</v>
      </c>
      <c r="E7" s="7">
        <f t="shared" si="0"/>
        <v>0</v>
      </c>
    </row>
    <row r="8" spans="1:5" x14ac:dyDescent="0.2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B6" sqref="B6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4.5" hidden="1" customWidth="1"/>
  </cols>
  <sheetData>
    <row r="1" spans="1:5" ht="33" customHeight="1" x14ac:dyDescent="0.2">
      <c r="A1" s="90" t="s">
        <v>82</v>
      </c>
      <c r="B1" s="90"/>
      <c r="C1" s="90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17" t="s">
        <v>83</v>
      </c>
      <c r="B4" s="27" t="s">
        <v>20</v>
      </c>
      <c r="C4" s="51"/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s="7" customFormat="1" ht="30" customHeight="1" x14ac:dyDescent="0.2">
      <c r="A5" s="17" t="s">
        <v>84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7">
        <f t="shared" ref="E5" si="0">IF(D5="NA",1,0)</f>
        <v>1</v>
      </c>
    </row>
    <row r="6" spans="1:5" ht="30" customHeight="1" x14ac:dyDescent="0.2">
      <c r="A6" s="17" t="s">
        <v>85</v>
      </c>
      <c r="B6" s="27" t="s">
        <v>23</v>
      </c>
      <c r="C6" s="3" t="s">
        <v>116</v>
      </c>
      <c r="D6" s="12" t="str">
        <f>IF(B6=RESULTADOS!$A$101,1,IF(B6=RESULTADOS!$A$102,0.5,IF(B6=RESULTADOS!$A$103,0,IF(B6=RESULTADOS!$A$104,"NA","-"))))</f>
        <v>NA</v>
      </c>
      <c r="E6" s="7">
        <f t="shared" ref="E6" si="1">IF(D6="NA",1,0)</f>
        <v>1</v>
      </c>
    </row>
    <row r="7" spans="1:5" x14ac:dyDescent="0.2">
      <c r="A7" s="7"/>
      <c r="B7" s="2"/>
      <c r="C7" s="4"/>
      <c r="D7" s="7"/>
      <c r="E7" s="7"/>
    </row>
    <row r="8" spans="1:5" x14ac:dyDescent="0.2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64CC7547-2992-418A-AC9F-9A362F607E8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6" operator="equal" id="{4EEBC343-3169-481F-8CA3-362E0D67D36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7" operator="equal" id="{29590A69-32E1-4603-8C78-C3E92A2E228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AC441D48-6102-4E40-AB72-776D583307E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 B6</xm:sqref>
        </x14:conditionalFormatting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C19" sqref="C19"/>
    </sheetView>
  </sheetViews>
  <sheetFormatPr baseColWidth="10" defaultColWidth="11.5" defaultRowHeight="15" x14ac:dyDescent="0.2"/>
  <cols>
    <col min="1" max="1" width="66.6640625" bestFit="1" customWidth="1"/>
    <col min="2" max="2" width="26.6640625" customWidth="1"/>
    <col min="3" max="3" width="76.5" style="5" customWidth="1"/>
    <col min="4" max="4" width="4.5" hidden="1" customWidth="1"/>
    <col min="5" max="5" width="13.5" hidden="1" customWidth="1"/>
  </cols>
  <sheetData>
    <row r="1" spans="1:5" ht="33" customHeight="1" x14ac:dyDescent="0.2">
      <c r="A1" s="82" t="s">
        <v>86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87</v>
      </c>
      <c r="B4" s="27" t="s">
        <v>20</v>
      </c>
      <c r="C4" s="3" t="s">
        <v>117</v>
      </c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ht="30" customHeight="1" x14ac:dyDescent="0.2">
      <c r="A5" s="8" t="s">
        <v>88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7">
        <f t="shared" ref="E5:E6" si="0">IF(D5="NA",1,0)</f>
        <v>1</v>
      </c>
    </row>
    <row r="6" spans="1:5" ht="30" customHeight="1" x14ac:dyDescent="0.2">
      <c r="A6" s="17" t="s">
        <v>89</v>
      </c>
      <c r="B6" s="27" t="s">
        <v>20</v>
      </c>
      <c r="C6" s="3"/>
      <c r="D6" s="12">
        <f>IF(B6=RESULTADOS!$A$101,1,IF(B6=RESULTADOS!$A$102,0.5,IF(B6=RESULTADOS!$A$103,0,IF(B6=RESULTADOS!$A$104,"NA","-"))))</f>
        <v>0</v>
      </c>
      <c r="E6" s="7">
        <f t="shared" si="0"/>
        <v>0</v>
      </c>
    </row>
    <row r="7" spans="1:5" x14ac:dyDescent="0.2">
      <c r="A7" s="7"/>
      <c r="B7" s="7"/>
      <c r="C7" s="4"/>
      <c r="D7" s="7"/>
      <c r="E7" s="7"/>
    </row>
    <row r="8" spans="1:5" x14ac:dyDescent="0.2">
      <c r="A8" s="7"/>
      <c r="B8" s="7"/>
      <c r="C8" s="4"/>
      <c r="D8" s="7"/>
      <c r="E8" s="7"/>
    </row>
    <row r="9" spans="1:5" x14ac:dyDescent="0.2">
      <c r="A9" s="7"/>
      <c r="B9" s="7"/>
      <c r="C9" s="4"/>
      <c r="D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C23" sqref="C23"/>
    </sheetView>
  </sheetViews>
  <sheetFormatPr baseColWidth="10" defaultColWidth="11.5" defaultRowHeight="15" x14ac:dyDescent="0.2"/>
  <cols>
    <col min="1" max="1" width="85" style="52" bestFit="1" customWidth="1"/>
    <col min="2" max="2" width="26.6640625" style="52" customWidth="1"/>
    <col min="3" max="3" width="66.83203125" style="52" customWidth="1"/>
    <col min="4" max="5" width="4.33203125" style="52" hidden="1" customWidth="1"/>
    <col min="6" max="16384" width="11.5" style="52"/>
  </cols>
  <sheetData>
    <row r="1" spans="1:5" ht="33" customHeight="1" x14ac:dyDescent="0.2">
      <c r="A1" s="82" t="s">
        <v>90</v>
      </c>
      <c r="B1" s="82"/>
      <c r="C1" s="82"/>
      <c r="D1" s="54"/>
      <c r="E1" s="54"/>
    </row>
    <row r="3" spans="1:5" ht="32" x14ac:dyDescent="0.2">
      <c r="A3" s="54"/>
      <c r="B3" s="16" t="s">
        <v>91</v>
      </c>
      <c r="C3" s="10" t="s">
        <v>92</v>
      </c>
      <c r="D3" s="54"/>
      <c r="E3" s="54"/>
    </row>
    <row r="4" spans="1:5" ht="30" customHeight="1" x14ac:dyDescent="0.2">
      <c r="A4" s="17" t="s">
        <v>93</v>
      </c>
      <c r="B4" s="62" t="s">
        <v>16</v>
      </c>
      <c r="C4" s="63"/>
      <c r="D4" s="64">
        <f>IF(B4=RESULTADOS!$A$101,1,IF(B4=RESULTADOS!$A$102,0.5,IF(B4=RESULTADOS!$A$103,0,IF(B4=RESULTADOS!$A$104,"NA","-"))))</f>
        <v>0.5</v>
      </c>
      <c r="E4" s="64">
        <f>IF(D4="NA",1,0)</f>
        <v>0</v>
      </c>
    </row>
    <row r="5" spans="1:5" ht="30" customHeight="1" x14ac:dyDescent="0.2">
      <c r="A5" s="17" t="s">
        <v>94</v>
      </c>
      <c r="B5" s="62" t="s">
        <v>20</v>
      </c>
      <c r="C5" s="63"/>
      <c r="D5" s="64">
        <f>IF(B5=RESULTADOS!$A$101,1,IF(B5=RESULTADOS!$A$102,0.5,IF(B5=RESULTADOS!$A$103,0,IF(B5=RESULTADOS!$A$104,"NA","-"))))</f>
        <v>0</v>
      </c>
      <c r="E5" s="64">
        <f t="shared" ref="E5" si="0">IF(D5="NA",1,0)</f>
        <v>0</v>
      </c>
    </row>
    <row r="6" spans="1:5" x14ac:dyDescent="0.2">
      <c r="A6" s="54"/>
      <c r="B6" s="54"/>
      <c r="C6" s="58"/>
      <c r="D6" s="54"/>
      <c r="E6" s="54"/>
    </row>
    <row r="7" spans="1:5" x14ac:dyDescent="0.2">
      <c r="A7" s="54"/>
      <c r="B7" s="54"/>
      <c r="C7" s="58"/>
      <c r="D7" s="54"/>
      <c r="E7" s="54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topLeftCell="A2" zoomScaleNormal="100" workbookViewId="0">
      <selection activeCell="A11" sqref="A11"/>
    </sheetView>
  </sheetViews>
  <sheetFormatPr baseColWidth="10" defaultColWidth="11.5" defaultRowHeight="15" x14ac:dyDescent="0.2"/>
  <cols>
    <col min="1" max="1" width="80.6640625" customWidth="1"/>
    <col min="2" max="2" width="14.6640625" bestFit="1" customWidth="1"/>
    <col min="3" max="3" width="5" style="7" hidden="1" customWidth="1"/>
    <col min="4" max="7" width="16.6640625" hidden="1" customWidth="1"/>
  </cols>
  <sheetData>
    <row r="1" spans="1:14" ht="33" customHeight="1" x14ac:dyDescent="0.2">
      <c r="A1" s="82" t="s">
        <v>95</v>
      </c>
      <c r="B1" s="82"/>
      <c r="C1" s="29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32" x14ac:dyDescent="0.2">
      <c r="A2" s="7"/>
      <c r="B2" s="23" t="s">
        <v>96</v>
      </c>
      <c r="C2" s="28"/>
      <c r="D2" s="30" t="s">
        <v>97</v>
      </c>
      <c r="E2" s="31" t="s">
        <v>98</v>
      </c>
      <c r="F2" s="31" t="s">
        <v>99</v>
      </c>
      <c r="G2" s="31" t="s">
        <v>100</v>
      </c>
      <c r="H2" s="7"/>
      <c r="I2" s="7"/>
      <c r="J2" s="7"/>
      <c r="K2" s="13"/>
      <c r="L2" s="7"/>
      <c r="M2" s="7"/>
      <c r="N2" s="7"/>
    </row>
    <row r="3" spans="1:14" x14ac:dyDescent="0.2">
      <c r="A3" s="45" t="str">
        <f>'1- Visibilidad y estado sist.'!A1:C1</f>
        <v>1- Visibilidad y estado del sistema / Visibility and system state</v>
      </c>
      <c r="B3" s="9">
        <f>SUM('1- Visibilidad y estado sist.'!D:D)</f>
        <v>2</v>
      </c>
      <c r="C3" s="34">
        <f>E3-G3</f>
        <v>5</v>
      </c>
      <c r="D3" s="12">
        <f>COUNTA('1- Visibilidad y estado sist.'!D4:D35)-COUNTA('1- Visibilidad y estado sist.'!B4:B35)</f>
        <v>0</v>
      </c>
      <c r="E3" s="12">
        <f>COUNTA('1- Visibilidad y estado sist.'!A:A)-1</f>
        <v>5</v>
      </c>
      <c r="F3" s="12">
        <f>COUNTA('1- Visibilidad y estado sist.'!D:D)-COUNTIF('1- Visibilidad y estado sist.'!D:D,"-")</f>
        <v>5</v>
      </c>
      <c r="G3" s="2">
        <f>SUM('1- Visibilidad y estado sist.'!E:E)</f>
        <v>0</v>
      </c>
      <c r="H3" s="7"/>
      <c r="I3" s="7"/>
      <c r="J3" s="7"/>
      <c r="K3" s="12"/>
      <c r="L3" s="12"/>
      <c r="M3" s="12"/>
      <c r="N3" s="2"/>
    </row>
    <row r="4" spans="1:14" ht="32" x14ac:dyDescent="0.2">
      <c r="A4" s="46" t="str">
        <f>'2- Conexión con el mundo'!A1:C1</f>
        <v>2 - Connexión entre el sistema y el mundo real, uso de metáforas y objetos humanos / 
Connection between the system and the real world, metaphor usage and human objects</v>
      </c>
      <c r="B4" s="42">
        <f>SUM('2- Conexión con el mundo'!D:D)</f>
        <v>3</v>
      </c>
      <c r="C4" s="34">
        <f t="shared" ref="C4:C17" si="0">E4-G4</f>
        <v>4</v>
      </c>
      <c r="D4" s="14">
        <f>COUNTA('2- Conexión con el mundo'!D4:D34)-COUNTA('2- Conexión con el mundo'!B4:B34)</f>
        <v>0</v>
      </c>
      <c r="E4" s="12">
        <f>COUNTA('2- Conexión con el mundo'!A:A)-1</f>
        <v>4</v>
      </c>
      <c r="F4" s="12">
        <f>COUNTA('2- Conexión con el mundo'!D:D)-COUNTIF('2- Conexión con el mundo'!D:D,"-")</f>
        <v>4</v>
      </c>
      <c r="G4" s="12">
        <f>SUM('2- Conexión con el mundo'!E:E)</f>
        <v>0</v>
      </c>
      <c r="H4" s="7"/>
      <c r="I4" s="7"/>
      <c r="J4" s="7"/>
      <c r="K4" s="14"/>
      <c r="L4" s="12"/>
      <c r="M4" s="12"/>
      <c r="N4" s="2"/>
    </row>
    <row r="5" spans="1:14" x14ac:dyDescent="0.2">
      <c r="A5" s="45" t="str">
        <f>'3- Control usuario'!A1:C1</f>
        <v>3 - Control y libertad del usuario / User control and freedom</v>
      </c>
      <c r="B5" s="9">
        <f>SUM('3- Control usuario'!D:D)</f>
        <v>1</v>
      </c>
      <c r="C5" s="34">
        <f t="shared" si="0"/>
        <v>3</v>
      </c>
      <c r="D5" s="14">
        <f>COUNTA('3- Control usuario'!D4:D34)-COUNTA('3- Control usuario'!B4:B34)</f>
        <v>0</v>
      </c>
      <c r="E5" s="12">
        <f>COUNTA('3- Control usuario'!A:A)-1</f>
        <v>3</v>
      </c>
      <c r="F5" s="12">
        <f>COUNTA('3- Control usuario'!D:D)-COUNTIF('3- Control usuario'!D:D,"-")</f>
        <v>3</v>
      </c>
      <c r="G5" s="2">
        <f>SUM('3- Control usuario'!E:E)</f>
        <v>0</v>
      </c>
      <c r="H5" s="7"/>
      <c r="I5" s="7"/>
      <c r="J5" s="7"/>
      <c r="K5" s="14"/>
      <c r="L5" s="12"/>
      <c r="M5" s="12"/>
      <c r="N5" s="2"/>
    </row>
    <row r="6" spans="1:14" x14ac:dyDescent="0.2">
      <c r="A6" s="47" t="str">
        <f>'4- Consistencia y estándares'!A1:C1</f>
        <v>4 - Consistencia y estándares / Consistency and standards</v>
      </c>
      <c r="B6" s="42">
        <f>SUM('4- Consistencia y estándares'!D:D)</f>
        <v>6</v>
      </c>
      <c r="C6" s="34">
        <f t="shared" si="0"/>
        <v>6</v>
      </c>
      <c r="D6" s="14">
        <f>COUNTA('4- Consistencia y estándares'!D4:D34)-COUNTA('4- Consistencia y estándares'!B4:B34)</f>
        <v>0</v>
      </c>
      <c r="E6" s="14">
        <f>COUNTA('4- Consistencia y estándares'!A:A)-1</f>
        <v>6</v>
      </c>
      <c r="F6" s="12">
        <f>COUNTA('4- Consistencia y estándares'!D:D)-COUNTIF('4- Consistencia y estándares'!D:D,"-")</f>
        <v>6</v>
      </c>
      <c r="G6" s="2">
        <f>SUM('4- Consistencia y estándares'!E:E)</f>
        <v>0</v>
      </c>
      <c r="H6" s="7"/>
      <c r="I6" s="7"/>
      <c r="J6" s="7"/>
      <c r="K6" s="14"/>
      <c r="L6" s="14"/>
      <c r="M6" s="12"/>
      <c r="N6" s="2"/>
    </row>
    <row r="7" spans="1:14" ht="32" x14ac:dyDescent="0.2">
      <c r="A7" s="48" t="str">
        <f>'5- Reconocimiento'!A1:C1</f>
        <v>5 - Reconocimiento en lugar de memoria, aprendizaje y anticipación / 
Recognition rather than memory, learning and anticipation</v>
      </c>
      <c r="B7" s="11">
        <f>SUM('5- Reconocimiento'!D:D)</f>
        <v>3</v>
      </c>
      <c r="C7" s="34">
        <f t="shared" si="0"/>
        <v>5</v>
      </c>
      <c r="D7" s="14">
        <f>COUNTA('5- Reconocimiento'!D4:D33)-COUNTA('5- Reconocimiento'!B4:B33)</f>
        <v>0</v>
      </c>
      <c r="E7" s="14">
        <f>COUNTA('5- Reconocimiento'!A:A)-1</f>
        <v>5</v>
      </c>
      <c r="F7" s="12">
        <f>COUNTA('5- Reconocimiento'!D:D)-COUNTIF('5- Reconocimiento'!D:D,"-")</f>
        <v>5</v>
      </c>
      <c r="G7" s="2">
        <f>SUM('5- Reconocimiento'!E:E)</f>
        <v>0</v>
      </c>
      <c r="H7" s="7"/>
      <c r="I7" s="7"/>
      <c r="J7" s="7"/>
      <c r="K7" s="14"/>
      <c r="L7" s="14"/>
      <c r="M7" s="12"/>
      <c r="N7" s="2"/>
    </row>
    <row r="8" spans="1:14" x14ac:dyDescent="0.2">
      <c r="A8" s="47" t="str">
        <f>'6- Flexibilidad'!A1:C1</f>
        <v>6 - Flexibilidad y eficiéncia de uso / Flexibility and efficiency of use</v>
      </c>
      <c r="B8" s="42">
        <f>SUM('6- Flexibilidad'!D:D)</f>
        <v>2</v>
      </c>
      <c r="C8" s="34">
        <f t="shared" si="0"/>
        <v>4</v>
      </c>
      <c r="D8" s="14">
        <f>COUNTA('6- Flexibilidad'!D4:D34)-COUNTA('6- Flexibilidad'!B4:B34)</f>
        <v>0</v>
      </c>
      <c r="E8" s="14">
        <f>COUNTA('6- Flexibilidad'!A:A)-1</f>
        <v>6</v>
      </c>
      <c r="F8" s="12">
        <f>COUNTA('6- Flexibilidad'!D:D)-COUNTIF('6- Flexibilidad'!D:D,"-")</f>
        <v>6</v>
      </c>
      <c r="G8" s="2">
        <f>SUM('6- Flexibilidad'!E:E)</f>
        <v>2</v>
      </c>
      <c r="H8" s="7"/>
      <c r="I8" s="7"/>
      <c r="J8" s="7"/>
      <c r="K8" s="14"/>
      <c r="L8" s="14"/>
      <c r="M8" s="12"/>
      <c r="N8" s="2"/>
    </row>
    <row r="9" spans="1:14" ht="32" x14ac:dyDescent="0.2">
      <c r="A9" s="48" t="str">
        <f>'7- Diagnosticar errores'!A1:D1</f>
        <v>7 - Ayuda a los usuarios a reconocer, diagnosticar y rehacer-se de los errors
Help users recognize, diagnose and recover from errors</v>
      </c>
      <c r="B9" s="11">
        <f>SUM('7- Diagnosticar errores'!D:D)</f>
        <v>2</v>
      </c>
      <c r="C9" s="34">
        <f t="shared" si="0"/>
        <v>4</v>
      </c>
      <c r="D9" s="14">
        <f>COUNTA('7- Diagnosticar errores'!D4:D34)-COUNTA('7- Diagnosticar errores'!B4:B34)</f>
        <v>0</v>
      </c>
      <c r="E9" s="14">
        <f>COUNTA('7- Diagnosticar errores'!A:A)-1</f>
        <v>4</v>
      </c>
      <c r="F9" s="12">
        <f>COUNTA('7- Diagnosticar errores'!D:D)-COUNTIF('7- Diagnosticar errores'!D:D,"-")</f>
        <v>4</v>
      </c>
      <c r="G9" s="2">
        <f>SUM('7- Diagnosticar errores'!E:E)</f>
        <v>0</v>
      </c>
      <c r="H9" s="7"/>
      <c r="I9" s="7"/>
      <c r="J9" s="7"/>
      <c r="K9" s="14"/>
      <c r="L9" s="14"/>
      <c r="M9" s="12"/>
      <c r="N9" s="2"/>
    </row>
    <row r="10" spans="1:14" x14ac:dyDescent="0.2">
      <c r="A10" s="49" t="str">
        <f>'8- Prevención de errores'!A1:C1</f>
        <v>8 - Prevención de errores / Preventing errors</v>
      </c>
      <c r="B10" s="42">
        <f>SUM('8- Prevención de errores'!D:D)</f>
        <v>2</v>
      </c>
      <c r="C10" s="34">
        <f t="shared" si="0"/>
        <v>3</v>
      </c>
      <c r="D10" s="14">
        <f>COUNTA('8- Prevención de errores'!D4:D34)-COUNTA('8- Prevención de errores'!B4:B34)</f>
        <v>0</v>
      </c>
      <c r="E10" s="14">
        <f>COUNTA('8- Prevención de errores'!A:A)-1</f>
        <v>3</v>
      </c>
      <c r="F10" s="12">
        <f>COUNTA('8- Prevención de errores'!D:D)-COUNTIF('8- Prevención de errores'!D:D,"-")</f>
        <v>3</v>
      </c>
      <c r="G10" s="2">
        <f>SUM('8- Prevención de errores'!E:E)</f>
        <v>0</v>
      </c>
      <c r="H10" s="7"/>
      <c r="I10" s="7"/>
      <c r="J10" s="7"/>
      <c r="K10" s="14"/>
      <c r="L10" s="14"/>
      <c r="M10" s="12"/>
      <c r="N10" s="2"/>
    </row>
    <row r="11" spans="1:14" x14ac:dyDescent="0.2">
      <c r="A11" s="45" t="str">
        <f>'9- Diseño estético'!A1:C1</f>
        <v>9 - Diseño estético y minimalista / Aesthetic and minimalist design</v>
      </c>
      <c r="B11" s="9">
        <f>SUM('9- Diseño estético'!D:D)</f>
        <v>4</v>
      </c>
      <c r="C11" s="34">
        <f t="shared" si="0"/>
        <v>4</v>
      </c>
      <c r="D11" s="14">
        <f>COUNTA('9- Diseño estético'!D4:D32)-COUNTA('9- Diseño estético'!B4:B32)</f>
        <v>0</v>
      </c>
      <c r="E11" s="12">
        <f>COUNTA('9- Diseño estético'!A:A)-1</f>
        <v>4</v>
      </c>
      <c r="F11" s="12">
        <f>COUNTA('9- Diseño estético'!D:D)-COUNTIF('9- Diseño estético'!D:D,"-")</f>
        <v>4</v>
      </c>
      <c r="G11" s="2">
        <f>SUM('9- Diseño estético'!E:E)</f>
        <v>0</v>
      </c>
      <c r="H11" s="7"/>
      <c r="I11" s="7"/>
      <c r="J11" s="7"/>
      <c r="K11" s="14"/>
      <c r="L11" s="12"/>
      <c r="M11" s="12"/>
      <c r="N11" s="2"/>
    </row>
    <row r="12" spans="1:14" x14ac:dyDescent="0.2">
      <c r="A12" s="49" t="str">
        <f>'10- Ayuda y documentación'!A1:C1</f>
        <v>10 - Ayuda y documentación / Help and documentation</v>
      </c>
      <c r="B12" s="43">
        <f>SUM('10- Ayuda y documentación'!D:D)</f>
        <v>1</v>
      </c>
      <c r="C12" s="34">
        <f t="shared" si="0"/>
        <v>5</v>
      </c>
      <c r="D12" s="14">
        <f>COUNTA('10- Ayuda y documentación'!D4:D33)-COUNTA('10- Ayuda y documentación'!B4:B33)</f>
        <v>0</v>
      </c>
      <c r="E12" s="12">
        <f>COUNTA('10- Ayuda y documentación'!A:A)-1</f>
        <v>5</v>
      </c>
      <c r="F12" s="12">
        <f>COUNTA('10- Ayuda y documentación'!D:D)-COUNTIF('10- Ayuda y documentación'!D:D,"-")</f>
        <v>5</v>
      </c>
      <c r="G12" s="2">
        <f>SUM('10- Ayuda y documentación'!E:E)</f>
        <v>0</v>
      </c>
      <c r="H12" s="7"/>
      <c r="I12" s="7"/>
      <c r="J12" s="7"/>
      <c r="K12" s="14"/>
      <c r="L12" s="12"/>
      <c r="M12" s="12"/>
      <c r="N12" s="2"/>
    </row>
    <row r="13" spans="1:14" x14ac:dyDescent="0.2">
      <c r="A13" s="45" t="str">
        <f>'11- Guardar estado'!A1:C1</f>
        <v>11 - Guardar el estado y proteger el trabajo / Save the state and protect the work</v>
      </c>
      <c r="B13" s="9">
        <f>SUM('11- Guardar estado'!D:D)</f>
        <v>0</v>
      </c>
      <c r="C13" s="34">
        <f t="shared" si="0"/>
        <v>1</v>
      </c>
      <c r="D13" s="14">
        <f>COUNTA('11- Guardar estado'!D4:D33)-COUNTA('11- Guardar estado'!B4:B33)</f>
        <v>0</v>
      </c>
      <c r="E13" s="12">
        <f>COUNTA('11- Guardar estado'!A:A)-1</f>
        <v>3</v>
      </c>
      <c r="F13" s="12">
        <f>COUNTA('11- Guardar estado'!D:D)-COUNTIF('11- Guardar estado'!D:D,"-")</f>
        <v>3</v>
      </c>
      <c r="G13" s="2">
        <f>SUM('11- Guardar estado'!E:E)</f>
        <v>2</v>
      </c>
      <c r="H13" s="7"/>
      <c r="I13" s="7"/>
      <c r="J13" s="7"/>
      <c r="K13" s="14"/>
      <c r="L13" s="12"/>
      <c r="M13" s="12"/>
      <c r="N13" s="2"/>
    </row>
    <row r="14" spans="1:14" x14ac:dyDescent="0.2">
      <c r="A14" s="50" t="str">
        <f>'12- Color y legibilidad'!A1:C1</f>
        <v>12 - Color y legibilidad / Color and readability</v>
      </c>
      <c r="B14" s="42">
        <f>SUM('12- Color y legibilidad'!D:D)</f>
        <v>3</v>
      </c>
      <c r="C14" s="34">
        <f t="shared" si="0"/>
        <v>4</v>
      </c>
      <c r="D14" s="14">
        <f>COUNTA('12- Color y legibilidad'!D4:D34)-COUNTA('12- Color y legibilidad'!B4:B34)</f>
        <v>0</v>
      </c>
      <c r="E14" s="14">
        <f>COUNTA('12- Color y legibilidad'!A:A)-1</f>
        <v>4</v>
      </c>
      <c r="F14" s="12">
        <f>COUNTA('12- Color y legibilidad'!D:D)-COUNTIF('12- Color y legibilidad'!D:D,"-")</f>
        <v>4</v>
      </c>
      <c r="G14" s="2">
        <f>SUM('12- Color y legibilidad'!E:E)</f>
        <v>0</v>
      </c>
      <c r="H14" s="7"/>
      <c r="I14" s="7"/>
      <c r="J14" s="7"/>
      <c r="K14" s="14"/>
      <c r="L14" s="14"/>
      <c r="M14" s="12"/>
      <c r="N14" s="2"/>
    </row>
    <row r="15" spans="1:14" x14ac:dyDescent="0.2">
      <c r="A15" s="45" t="str">
        <f>'13- Autonomía'!A1:C1</f>
        <v>13 - Autonomía / Autonomy</v>
      </c>
      <c r="B15" s="9">
        <f>SUM('13- Autonomía'!D:D)</f>
        <v>0</v>
      </c>
      <c r="C15" s="34">
        <f t="shared" si="0"/>
        <v>1</v>
      </c>
      <c r="D15" s="14">
        <f>COUNTA('13- Autonomía'!D4:D34)-COUNTA('13- Autonomía'!B4:B34)</f>
        <v>0</v>
      </c>
      <c r="E15" s="12">
        <f>COUNTA('13- Autonomía'!A:A)-1</f>
        <v>3</v>
      </c>
      <c r="F15" s="12">
        <f>COUNTA('13- Autonomía'!D:D)-COUNTIF('13- Autonomía'!D:D,"-")</f>
        <v>3</v>
      </c>
      <c r="G15" s="2">
        <f>SUM('13- Autonomía'!E:E)</f>
        <v>2</v>
      </c>
      <c r="H15" s="7"/>
      <c r="I15" s="7"/>
      <c r="J15" s="7"/>
      <c r="K15" s="14"/>
      <c r="L15" s="12"/>
      <c r="M15" s="12"/>
      <c r="N15" s="2"/>
    </row>
    <row r="16" spans="1:14" x14ac:dyDescent="0.2">
      <c r="A16" s="49" t="str">
        <f>'14- Valores per defecto'!A1:C1</f>
        <v>14 - Valores per defecto / Defaults</v>
      </c>
      <c r="B16" s="43">
        <f>SUM('14- Valores per defecto'!D:D)</f>
        <v>0</v>
      </c>
      <c r="C16" s="34">
        <f t="shared" si="0"/>
        <v>2</v>
      </c>
      <c r="D16" s="14">
        <f>COUNTA('14- Valores per defecto'!D4:D34)-COUNTA('14- Valores per defecto'!B4:B34)</f>
        <v>0</v>
      </c>
      <c r="E16" s="12">
        <f>COUNTA('14- Valores per defecto'!A:A)-1</f>
        <v>3</v>
      </c>
      <c r="F16" s="12">
        <f>COUNTA('14- Valores per defecto'!D:D)-COUNTIF('14- Valores per defecto'!D:D,"-")</f>
        <v>3</v>
      </c>
      <c r="G16" s="2">
        <f>SUM('14- Valores per defecto'!E:E)</f>
        <v>1</v>
      </c>
      <c r="H16" s="7"/>
      <c r="I16" s="7"/>
      <c r="J16" s="7"/>
      <c r="K16" s="14"/>
      <c r="L16" s="12"/>
      <c r="M16" s="12"/>
      <c r="N16" s="2"/>
    </row>
    <row r="17" spans="1:14" x14ac:dyDescent="0.2">
      <c r="A17" s="45" t="str">
        <f>'15- Reducción de la latencia'!A1:C1</f>
        <v>15 - Reducción de la latencia /  Latency reduction</v>
      </c>
      <c r="B17" s="9">
        <f>SUM('15- Reducción de la latencia'!D:D)</f>
        <v>0.5</v>
      </c>
      <c r="C17" s="34">
        <f t="shared" si="0"/>
        <v>2</v>
      </c>
      <c r="D17" s="12">
        <f>E17-F17</f>
        <v>0</v>
      </c>
      <c r="E17" s="12">
        <f>COUNTA('15- Reducción de la latencia'!A:A)-1</f>
        <v>2</v>
      </c>
      <c r="F17" s="12">
        <f>COUNTA('15- Reducción de la latencia'!D:D)-COUNTIF('15- Reducción de la latencia'!D:D,"-")</f>
        <v>2</v>
      </c>
      <c r="G17" s="12">
        <f>SUM('15- Reducción de la latencia'!E:E)</f>
        <v>0</v>
      </c>
      <c r="H17" s="7"/>
      <c r="I17" s="7"/>
      <c r="J17" s="7"/>
      <c r="K17" s="12"/>
      <c r="L17" s="12"/>
      <c r="M17" s="12"/>
      <c r="N17" s="12"/>
    </row>
    <row r="18" spans="1:14" ht="19" x14ac:dyDescent="0.2">
      <c r="A18" s="35">
        <v>0</v>
      </c>
      <c r="B18" s="38">
        <f>SUM(B3:B17)</f>
        <v>29.5</v>
      </c>
      <c r="C18" s="34">
        <f>E18-G18</f>
        <v>53</v>
      </c>
      <c r="D18" s="32">
        <f>SUM(D3:D17)</f>
        <v>0</v>
      </c>
      <c r="E18" s="32">
        <f>SUM(E3:E17)</f>
        <v>60</v>
      </c>
      <c r="F18" s="32">
        <f>SUM(F3:F17)</f>
        <v>60</v>
      </c>
      <c r="G18" s="32">
        <f>SUM(G3:G17)</f>
        <v>7</v>
      </c>
      <c r="H18" s="7"/>
      <c r="I18" s="7"/>
      <c r="J18" s="7"/>
      <c r="K18" s="7"/>
      <c r="L18" s="7"/>
      <c r="M18" s="7"/>
      <c r="N18" s="7"/>
    </row>
    <row r="19" spans="1:14" s="7" customFormat="1" ht="19" x14ac:dyDescent="0.2">
      <c r="A19" s="40" t="s">
        <v>101</v>
      </c>
      <c r="B19" s="39">
        <f>F19</f>
        <v>1</v>
      </c>
      <c r="C19" s="12"/>
      <c r="D19" s="36">
        <f>D18/E18</f>
        <v>0</v>
      </c>
      <c r="E19" s="32"/>
      <c r="F19" s="36">
        <f>F18/E18</f>
        <v>1</v>
      </c>
      <c r="G19" s="32"/>
    </row>
    <row r="20" spans="1:14" s="7" customFormat="1" ht="19" x14ac:dyDescent="0.2">
      <c r="A20" s="40" t="s">
        <v>102</v>
      </c>
      <c r="B20" s="41">
        <f>D18</f>
        <v>0</v>
      </c>
      <c r="C20" s="12"/>
      <c r="D20" s="36"/>
      <c r="E20" s="32"/>
      <c r="F20" s="36"/>
      <c r="G20" s="32"/>
    </row>
    <row r="21" spans="1:14" s="7" customFormat="1" ht="19" x14ac:dyDescent="0.2">
      <c r="A21" s="40" t="s">
        <v>103</v>
      </c>
      <c r="B21" s="41">
        <f>F18-G18</f>
        <v>53</v>
      </c>
      <c r="C21" s="34">
        <f>E18</f>
        <v>60</v>
      </c>
      <c r="D21" s="33"/>
      <c r="E21" s="32"/>
      <c r="F21" s="36"/>
      <c r="G21" s="32"/>
    </row>
    <row r="22" spans="1:14" s="7" customFormat="1" ht="7.25" customHeight="1" x14ac:dyDescent="0.25">
      <c r="A22" s="6"/>
      <c r="B22" s="37"/>
      <c r="C22" s="12"/>
      <c r="D22" s="33"/>
      <c r="E22" s="32"/>
      <c r="F22" s="36"/>
      <c r="G22" s="32"/>
    </row>
    <row r="23" spans="1:14" ht="54" x14ac:dyDescent="0.3">
      <c r="A23" s="15" t="s">
        <v>104</v>
      </c>
      <c r="B23" s="44">
        <f>B18/C18</f>
        <v>0.55660377358490565</v>
      </c>
      <c r="C23" s="2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">
      <c r="A24" s="7"/>
      <c r="B24" s="7"/>
      <c r="D24" s="7"/>
      <c r="E24" s="12"/>
      <c r="F24" s="12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7"/>
      <c r="B25" s="25"/>
      <c r="C25" s="25"/>
      <c r="D25" s="7"/>
      <c r="E25" s="12"/>
      <c r="F25" s="12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7"/>
      <c r="B26" s="7"/>
      <c r="D26" s="7"/>
      <c r="E26" s="7"/>
      <c r="F26" s="2"/>
      <c r="G26" s="7"/>
      <c r="H26" s="7"/>
      <c r="I26" s="7"/>
      <c r="J26" s="7"/>
      <c r="K26" s="7"/>
      <c r="L26" s="7"/>
      <c r="M26" s="7"/>
      <c r="N26" s="7"/>
    </row>
    <row r="27" spans="1:14" x14ac:dyDescent="0.2">
      <c r="A27" s="7"/>
      <c r="B27" s="7"/>
      <c r="D27" s="7"/>
      <c r="E27" s="12"/>
      <c r="F27" s="2"/>
      <c r="G27" s="7"/>
      <c r="H27" s="7"/>
      <c r="I27" s="7"/>
      <c r="J27" s="7"/>
      <c r="K27" s="7"/>
      <c r="L27" s="7"/>
      <c r="M27" s="7"/>
      <c r="N27" s="7"/>
    </row>
    <row r="101" spans="1:2" x14ac:dyDescent="0.2">
      <c r="A101" s="7" t="s">
        <v>18</v>
      </c>
      <c r="B101" s="7">
        <v>1</v>
      </c>
    </row>
    <row r="102" spans="1:2" x14ac:dyDescent="0.2">
      <c r="A102" s="7" t="s">
        <v>16</v>
      </c>
      <c r="B102" s="7">
        <v>0.5</v>
      </c>
    </row>
    <row r="103" spans="1:2" x14ac:dyDescent="0.2">
      <c r="A103" s="7" t="s">
        <v>20</v>
      </c>
      <c r="B103" s="7">
        <v>0</v>
      </c>
    </row>
    <row r="104" spans="1:2" x14ac:dyDescent="0.2">
      <c r="A104" s="7" t="s">
        <v>23</v>
      </c>
      <c r="B104" s="7" t="s">
        <v>105</v>
      </c>
    </row>
  </sheetData>
  <mergeCells count="1">
    <mergeCell ref="A1:B1"/>
  </mergeCells>
  <conditionalFormatting sqref="D3">
    <cfRule type="cellIs" dxfId="6" priority="25" operator="greaterThan">
      <formula>0</formula>
    </cfRule>
  </conditionalFormatting>
  <conditionalFormatting sqref="D4:D16">
    <cfRule type="cellIs" dxfId="5" priority="22" operator="greaterThan">
      <formula>0</formula>
    </cfRule>
  </conditionalFormatting>
  <conditionalFormatting sqref="D17">
    <cfRule type="cellIs" dxfId="4" priority="21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K17">
    <cfRule type="cellIs" dxfId="3" priority="17" operator="greaterThan">
      <formula>0</formula>
    </cfRule>
  </conditionalFormatting>
  <conditionalFormatting sqref="K3">
    <cfRule type="cellIs" dxfId="2" priority="19" operator="greaterThan">
      <formula>0</formula>
    </cfRule>
  </conditionalFormatting>
  <conditionalFormatting sqref="K4:K16">
    <cfRule type="cellIs" dxfId="1" priority="18" operator="greaterThan">
      <formula>0</formula>
    </cfRule>
  </conditionalFormatting>
  <conditionalFormatting sqref="B20">
    <cfRule type="cellIs" dxfId="0" priority="16" operator="greaterThan">
      <formula>0</formula>
    </cfRule>
  </conditionalFormatting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opLeftCell="A2" zoomScale="150" zoomScaleNormal="100" workbookViewId="0">
      <selection activeCell="A8" sqref="A8"/>
    </sheetView>
  </sheetViews>
  <sheetFormatPr baseColWidth="10" defaultColWidth="11.5" defaultRowHeight="15" x14ac:dyDescent="0.2"/>
  <cols>
    <col min="1" max="1" width="71.6640625" customWidth="1"/>
    <col min="2" max="2" width="27.6640625" bestFit="1" customWidth="1"/>
    <col min="3" max="3" width="66.83203125" customWidth="1"/>
    <col min="4" max="4" width="6" style="12" hidden="1" customWidth="1"/>
    <col min="5" max="5" width="3.5" hidden="1" customWidth="1"/>
  </cols>
  <sheetData>
    <row r="1" spans="1:5" ht="33.5" customHeight="1" x14ac:dyDescent="0.2">
      <c r="A1" s="81" t="s">
        <v>12</v>
      </c>
      <c r="B1" s="82"/>
      <c r="C1" s="82"/>
      <c r="E1" s="7"/>
    </row>
    <row r="2" spans="1:5" x14ac:dyDescent="0.2">
      <c r="A2" s="83"/>
      <c r="B2" s="83"/>
      <c r="C2" s="83"/>
      <c r="E2" s="7"/>
    </row>
    <row r="3" spans="1:5" ht="28.25" customHeight="1" x14ac:dyDescent="0.2">
      <c r="A3" s="7"/>
      <c r="B3" s="16" t="s">
        <v>13</v>
      </c>
      <c r="C3" s="10" t="s">
        <v>14</v>
      </c>
      <c r="E3" s="7"/>
    </row>
    <row r="4" spans="1:5" ht="30" customHeight="1" x14ac:dyDescent="0.2">
      <c r="A4" s="8" t="s">
        <v>15</v>
      </c>
      <c r="B4" s="27" t="s">
        <v>18</v>
      </c>
      <c r="C4" s="51" t="s">
        <v>121</v>
      </c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">
      <c r="A5" s="8" t="s">
        <v>17</v>
      </c>
      <c r="B5" s="27" t="s">
        <v>20</v>
      </c>
      <c r="C5" s="51" t="s">
        <v>119</v>
      </c>
      <c r="D5" s="12">
        <f>IF(B5=RESULTADOS!$A$101,1,IF(B5=RESULTADOS!$A$102,0.5,IF(B5=RESULTADOS!$A$103,0,IF(B5=RESULTADOS!$A$104,"NA","-"))))</f>
        <v>0</v>
      </c>
      <c r="E5" s="12">
        <f t="shared" ref="E5:E8" si="0">IF(D5="NA",1,0)</f>
        <v>0</v>
      </c>
    </row>
    <row r="6" spans="1:5" ht="30" customHeight="1" x14ac:dyDescent="0.2">
      <c r="A6" s="8" t="s">
        <v>19</v>
      </c>
      <c r="B6" s="27" t="s">
        <v>20</v>
      </c>
      <c r="C6" s="51"/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ht="30" customHeight="1" x14ac:dyDescent="0.2">
      <c r="A7" s="8" t="s">
        <v>21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">
      <c r="A8" s="8" t="s">
        <v>22</v>
      </c>
      <c r="B8" s="27" t="s">
        <v>20</v>
      </c>
      <c r="C8" s="51" t="s">
        <v>124</v>
      </c>
      <c r="D8" s="12">
        <f>IF(B8=RESULTADOS!$A$101,1,IF(B8=RESULTADOS!$A$102,0.5,IF(B8=RESULTADOS!$A$103,0,IF(B8=RESULTADOS!$A$104,"NA","-"))))</f>
        <v>0</v>
      </c>
      <c r="E8" s="12">
        <f t="shared" si="0"/>
        <v>0</v>
      </c>
    </row>
    <row r="20" spans="4:4" s="7" customFormat="1" x14ac:dyDescent="0.2">
      <c r="D20" s="12"/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3C6B4A74-46EC-45DD-99B6-9338DC8C27E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18" operator="equal" id="{EE894F88-E60F-4B7B-81B2-B1351226E77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19" operator="equal" id="{5188AA4D-2574-47F8-8F81-3C4D5BFE0054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ED5696A-4588-4180-BE0F-1E85398F6A7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C1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5" hidden="1" customWidth="1"/>
  </cols>
  <sheetData>
    <row r="1" spans="1:5" ht="39" customHeight="1" x14ac:dyDescent="0.2">
      <c r="A1" s="81" t="s">
        <v>24</v>
      </c>
      <c r="B1" s="82"/>
      <c r="C1" s="82"/>
      <c r="D1" s="7"/>
      <c r="E1" s="7"/>
    </row>
    <row r="3" spans="1:5" ht="28.25" customHeight="1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17" t="s">
        <v>25</v>
      </c>
      <c r="B4" s="27" t="s">
        <v>18</v>
      </c>
      <c r="C4" s="51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">
      <c r="A5" s="18" t="s">
        <v>26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">
      <c r="A6" s="17" t="s">
        <v>27</v>
      </c>
      <c r="B6" s="27" t="s">
        <v>20</v>
      </c>
      <c r="C6" s="51" t="s">
        <v>108</v>
      </c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ht="30" customHeight="1" x14ac:dyDescent="0.2">
      <c r="A7" s="19" t="s">
        <v>28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x14ac:dyDescent="0.2">
      <c r="A8" s="1"/>
      <c r="B8" s="2"/>
      <c r="C8" s="4"/>
      <c r="D8" s="12"/>
      <c r="E8" s="7"/>
    </row>
    <row r="9" spans="1:5" x14ac:dyDescent="0.2">
      <c r="A9" s="1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B5" sqref="B5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5.33203125" hidden="1" customWidth="1"/>
  </cols>
  <sheetData>
    <row r="1" spans="1:5" ht="33" customHeight="1" x14ac:dyDescent="0.2">
      <c r="A1" s="82" t="s">
        <v>29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30</v>
      </c>
      <c r="B4" s="27" t="s">
        <v>18</v>
      </c>
      <c r="C4" s="51" t="s">
        <v>122</v>
      </c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">
      <c r="A5" s="8" t="s">
        <v>31</v>
      </c>
      <c r="B5" s="27" t="s">
        <v>20</v>
      </c>
      <c r="C5" s="51" t="s">
        <v>109</v>
      </c>
      <c r="D5" s="12">
        <f>IF(B5=RESULTADOS!$A$101,1,IF(B5=RESULTADOS!$A$102,0.5,IF(B5=RESULTADOS!$A$103,0,IF(B5=RESULTADOS!$A$104,"NA","-"))))</f>
        <v>0</v>
      </c>
      <c r="E5" s="12">
        <f t="shared" ref="E5:E6" si="0">IF(D5="NA",1,0)</f>
        <v>0</v>
      </c>
    </row>
    <row r="6" spans="1:5" ht="30" customHeight="1" x14ac:dyDescent="0.2">
      <c r="A6" s="17" t="s">
        <v>32</v>
      </c>
      <c r="B6" s="27" t="s">
        <v>20</v>
      </c>
      <c r="C6" s="51" t="s">
        <v>110</v>
      </c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x14ac:dyDescent="0.2">
      <c r="A7" s="7"/>
      <c r="B7" s="7"/>
      <c r="C7" s="4"/>
      <c r="D7" s="7"/>
      <c r="E7" s="7"/>
    </row>
    <row r="8" spans="1:5" x14ac:dyDescent="0.2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B5" sqref="B5"/>
    </sheetView>
  </sheetViews>
  <sheetFormatPr baseColWidth="10" defaultColWidth="11.5" defaultRowHeight="15" x14ac:dyDescent="0.2"/>
  <cols>
    <col min="1" max="1" width="75" customWidth="1"/>
    <col min="2" max="2" width="26.6640625" customWidth="1"/>
    <col min="3" max="3" width="66.83203125" style="5" customWidth="1"/>
    <col min="4" max="5" width="5.1640625" hidden="1" customWidth="1"/>
  </cols>
  <sheetData>
    <row r="1" spans="1:5" ht="33" customHeight="1" x14ac:dyDescent="0.2">
      <c r="A1" s="84" t="s">
        <v>33</v>
      </c>
      <c r="B1" s="85"/>
      <c r="C1" s="86"/>
      <c r="D1" s="7"/>
      <c r="E1" s="7"/>
    </row>
    <row r="3" spans="1:5" ht="28.25" customHeight="1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34</v>
      </c>
      <c r="B4" s="27" t="s">
        <v>18</v>
      </c>
      <c r="C4" s="51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">
      <c r="A5" s="8" t="s">
        <v>35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9" si="0">IF(D5="NA",1,0)</f>
        <v>0</v>
      </c>
    </row>
    <row r="6" spans="1:5" ht="30" customHeight="1" x14ac:dyDescent="0.2">
      <c r="A6" s="8" t="s">
        <v>36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">
      <c r="A7" s="8" t="s">
        <v>37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">
      <c r="A8" s="26" t="s">
        <v>38</v>
      </c>
      <c r="B8" s="27" t="s">
        <v>18</v>
      </c>
      <c r="C8" s="51"/>
      <c r="D8" s="12">
        <f>IF(B8=RESULTADOS!$A$101,1,IF(B8=RESULTADOS!$A$102,0.5,IF(B8=RESULTADOS!$A$103,0,IF(B8=RESULTADOS!$A$104,"NA","-"))))</f>
        <v>1</v>
      </c>
      <c r="E8" s="12">
        <f t="shared" si="0"/>
        <v>0</v>
      </c>
    </row>
    <row r="9" spans="1:5" ht="30" customHeight="1" x14ac:dyDescent="0.2">
      <c r="A9" s="17" t="s">
        <v>39</v>
      </c>
      <c r="B9" s="27" t="s">
        <v>18</v>
      </c>
      <c r="C9" s="51"/>
      <c r="D9" s="12">
        <f>IF(B9=RESULTADOS!$A$101,1,IF(B9=RESULTADOS!$A$102,0.5,IF(B9=RESULTADOS!$A$103,0,IF(B9=RESULTADOS!$A$104,"NA","-"))))</f>
        <v>1</v>
      </c>
      <c r="E9" s="12">
        <f t="shared" si="0"/>
        <v>0</v>
      </c>
    </row>
    <row r="10" spans="1:5" x14ac:dyDescent="0.2">
      <c r="A10" s="7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6" sqref="B6"/>
    </sheetView>
  </sheetViews>
  <sheetFormatPr baseColWidth="10" defaultColWidth="11.5" defaultRowHeight="15" x14ac:dyDescent="0.2"/>
  <cols>
    <col min="1" max="1" width="88" customWidth="1"/>
    <col min="2" max="2" width="26.6640625" customWidth="1"/>
    <col min="3" max="3" width="66.83203125" style="5" customWidth="1"/>
    <col min="4" max="5" width="5" hidden="1" customWidth="1"/>
  </cols>
  <sheetData>
    <row r="1" spans="1:5" ht="39" customHeight="1" x14ac:dyDescent="0.2">
      <c r="A1" s="81" t="s">
        <v>40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41</v>
      </c>
      <c r="B4" s="27" t="s">
        <v>20</v>
      </c>
      <c r="C4" s="51" t="s">
        <v>118</v>
      </c>
      <c r="D4" s="12">
        <f>IF(B4=RESULTADOS!$A$101,1,IF(B4=RESULTADOS!$A$102,0.5,IF(B4=RESULTADOS!$A$103,0,IF(B4=RESULTADOS!$A$104,"NA","-"))))</f>
        <v>0</v>
      </c>
      <c r="E4" s="12">
        <f>IF(D4="NA",1,0)</f>
        <v>0</v>
      </c>
    </row>
    <row r="5" spans="1:5" ht="30" customHeight="1" x14ac:dyDescent="0.2">
      <c r="A5" s="8" t="s">
        <v>42</v>
      </c>
      <c r="B5" s="27" t="s">
        <v>20</v>
      </c>
      <c r="C5" s="51" t="s">
        <v>126</v>
      </c>
      <c r="D5" s="12">
        <f>IF(B5=RESULTADOS!$A$101,1,IF(B5=RESULTADOS!$A$102,0.5,IF(B5=RESULTADOS!$A$103,0,IF(B5=RESULTADOS!$A$104,"NA","-"))))</f>
        <v>0</v>
      </c>
      <c r="E5" s="12">
        <f t="shared" ref="E5:E8" si="0">IF(D5="NA",1,0)</f>
        <v>0</v>
      </c>
    </row>
    <row r="6" spans="1:5" ht="30" customHeight="1" x14ac:dyDescent="0.2">
      <c r="A6" s="21" t="s">
        <v>43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">
      <c r="A7" s="8" t="s">
        <v>44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">
      <c r="A8" s="17" t="s">
        <v>45</v>
      </c>
      <c r="B8" s="27" t="s">
        <v>18</v>
      </c>
      <c r="C8" s="3"/>
      <c r="D8" s="12">
        <f>IF(B8=RESULTADOS!$A$101,1,IF(B8=RESULTADOS!$A$102,0.5,IF(B8=RESULTADOS!$A$103,0,IF(B8=RESULTADOS!$A$104,"NA","-"))))</f>
        <v>1</v>
      </c>
      <c r="E8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B8" sqref="B8"/>
    </sheetView>
  </sheetViews>
  <sheetFormatPr baseColWidth="10" defaultColWidth="11.5" defaultRowHeight="15" x14ac:dyDescent="0.2"/>
  <cols>
    <col min="1" max="1" width="68.1640625" bestFit="1" customWidth="1"/>
    <col min="2" max="2" width="26.6640625" customWidth="1"/>
    <col min="3" max="3" width="66.83203125" style="5" customWidth="1"/>
    <col min="4" max="5" width="4.6640625" hidden="1" customWidth="1"/>
  </cols>
  <sheetData>
    <row r="1" spans="1:5" ht="33" customHeight="1" x14ac:dyDescent="0.2">
      <c r="A1" s="82" t="s">
        <v>46</v>
      </c>
      <c r="B1" s="82"/>
      <c r="C1" s="82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47</v>
      </c>
      <c r="B4" s="27" t="s">
        <v>23</v>
      </c>
      <c r="C4" s="3" t="s">
        <v>111</v>
      </c>
      <c r="D4" s="12" t="str">
        <f>IF(B4=RESULTADOS!$A$101,1,IF(B4=RESULTADOS!$A$102,0.5,IF(B4=RESULTADOS!$A$103,0,IF(B4=RESULTADOS!$A$104,"NA","-"))))</f>
        <v>NA</v>
      </c>
      <c r="E4" s="12">
        <f>IF(D4="NA",1,0)</f>
        <v>1</v>
      </c>
    </row>
    <row r="5" spans="1:5" ht="30" customHeight="1" x14ac:dyDescent="0.2">
      <c r="A5" s="8" t="s">
        <v>48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12">
        <f t="shared" ref="E5:E9" si="0">IF(D5="NA",1,0)</f>
        <v>1</v>
      </c>
    </row>
    <row r="6" spans="1:5" ht="30" customHeight="1" x14ac:dyDescent="0.2">
      <c r="A6" s="8" t="s">
        <v>49</v>
      </c>
      <c r="B6" s="27" t="s">
        <v>20</v>
      </c>
      <c r="C6" s="3" t="s">
        <v>123</v>
      </c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ht="30" customHeight="1" x14ac:dyDescent="0.2">
      <c r="A7" s="8" t="s">
        <v>50</v>
      </c>
      <c r="B7" s="27" t="s">
        <v>18</v>
      </c>
      <c r="C7" s="3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">
      <c r="A8" s="8" t="s">
        <v>51</v>
      </c>
      <c r="B8" s="27" t="s">
        <v>20</v>
      </c>
      <c r="C8" s="3" t="s">
        <v>120</v>
      </c>
      <c r="D8" s="12">
        <f>IF(B8=RESULTADOS!$A$101,1,IF(B8=RESULTADOS!$A$102,0.5,IF(B8=RESULTADOS!$A$103,0,IF(B8=RESULTADOS!$A$104,"NA","-"))))</f>
        <v>0</v>
      </c>
      <c r="E8" s="12">
        <f t="shared" si="0"/>
        <v>0</v>
      </c>
    </row>
    <row r="9" spans="1:5" ht="30" customHeight="1" x14ac:dyDescent="0.2">
      <c r="A9" s="17" t="s">
        <v>52</v>
      </c>
      <c r="B9" s="27" t="s">
        <v>18</v>
      </c>
      <c r="C9" s="3"/>
      <c r="D9" s="12">
        <f>IF(B9=RESULTADOS!$A$101,1,IF(B9=RESULTADOS!$A$102,0.5,IF(B9=RESULTADOS!$A$103,0,IF(B9=RESULTADOS!$A$104,"NA","-"))))</f>
        <v>1</v>
      </c>
      <c r="E9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16" sqref="B16"/>
    </sheetView>
  </sheetViews>
  <sheetFormatPr baseColWidth="10" defaultColWidth="11.5" defaultRowHeight="15" x14ac:dyDescent="0.2"/>
  <cols>
    <col min="1" max="1" width="62.6640625" customWidth="1"/>
    <col min="2" max="2" width="26.6640625" customWidth="1"/>
    <col min="3" max="3" width="66.83203125" style="5" customWidth="1"/>
    <col min="4" max="5" width="5.6640625" hidden="1" customWidth="1"/>
  </cols>
  <sheetData>
    <row r="1" spans="1:5" ht="39" customHeight="1" x14ac:dyDescent="0.2">
      <c r="A1" s="87" t="s">
        <v>53</v>
      </c>
      <c r="B1" s="88"/>
      <c r="C1" s="89"/>
      <c r="D1" s="7"/>
      <c r="E1" s="7"/>
    </row>
    <row r="3" spans="1:5" ht="32" x14ac:dyDescent="0.2">
      <c r="A3" s="7"/>
      <c r="B3" s="16" t="s">
        <v>13</v>
      </c>
      <c r="C3" s="10" t="s">
        <v>14</v>
      </c>
      <c r="D3" s="7"/>
      <c r="E3" s="7"/>
    </row>
    <row r="4" spans="1:5" ht="30" customHeight="1" x14ac:dyDescent="0.2">
      <c r="A4" s="8" t="s">
        <v>54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12">
        <f>IF(D4="NA",1,0)</f>
        <v>0</v>
      </c>
    </row>
    <row r="5" spans="1:5" ht="30" customHeight="1" x14ac:dyDescent="0.2">
      <c r="A5" s="8" t="s">
        <v>55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">
      <c r="A6" s="8" t="s">
        <v>56</v>
      </c>
      <c r="B6" s="27" t="s">
        <v>18</v>
      </c>
      <c r="C6" s="3" t="s">
        <v>112</v>
      </c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">
      <c r="A7" s="17" t="s">
        <v>57</v>
      </c>
      <c r="B7" s="27" t="s">
        <v>20</v>
      </c>
      <c r="C7" s="3"/>
      <c r="D7" s="12">
        <f>IF(B7=RESULTADOS!$A$101,1,IF(B7=RESULTADOS!$A$102,0.5,IF(B7=RESULTADOS!$A$103,0,IF(B7=RESULTADOS!$A$104,"NA","-"))))</f>
        <v>0</v>
      </c>
      <c r="E7" s="12">
        <f t="shared" si="0"/>
        <v>0</v>
      </c>
    </row>
    <row r="8" spans="1:5" x14ac:dyDescent="0.2">
      <c r="A8" s="7"/>
      <c r="B8" s="7"/>
      <c r="C8" s="4"/>
      <c r="D8" s="7"/>
      <c r="E8" s="7"/>
    </row>
    <row r="10" spans="1:5" x14ac:dyDescent="0.2">
      <c r="A10" s="12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C4" sqref="C4"/>
    </sheetView>
  </sheetViews>
  <sheetFormatPr baseColWidth="10" defaultColWidth="11.5" defaultRowHeight="15" x14ac:dyDescent="0.2"/>
  <cols>
    <col min="1" max="1" width="80.33203125" customWidth="1"/>
    <col min="2" max="2" width="26.6640625" customWidth="1"/>
    <col min="3" max="3" width="66.83203125" style="5" customWidth="1"/>
    <col min="4" max="4" width="5.5" style="12" hidden="1" customWidth="1"/>
    <col min="5" max="5" width="5.5" hidden="1" customWidth="1"/>
  </cols>
  <sheetData>
    <row r="1" spans="1:5" ht="33" customHeight="1" x14ac:dyDescent="0.2">
      <c r="A1" s="82" t="s">
        <v>58</v>
      </c>
      <c r="B1" s="82"/>
      <c r="C1" s="82"/>
      <c r="E1" s="7"/>
    </row>
    <row r="3" spans="1:5" ht="32" x14ac:dyDescent="0.2">
      <c r="A3" s="16"/>
      <c r="B3" s="16" t="s">
        <v>13</v>
      </c>
      <c r="C3" s="10" t="s">
        <v>14</v>
      </c>
      <c r="E3" s="12"/>
    </row>
    <row r="4" spans="1:5" ht="30" customHeight="1" x14ac:dyDescent="0.2">
      <c r="A4" s="8" t="s">
        <v>59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12">
        <f t="shared" ref="E4:E6" si="0">IF(D5="NA",1,0)</f>
        <v>0</v>
      </c>
    </row>
    <row r="5" spans="1:5" ht="30" customHeight="1" x14ac:dyDescent="0.2">
      <c r="A5" s="8" t="s">
        <v>60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12">
        <f t="shared" si="0"/>
        <v>0</v>
      </c>
    </row>
    <row r="6" spans="1:5" ht="30" customHeight="1" x14ac:dyDescent="0.2">
      <c r="A6" s="17" t="s">
        <v>61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x14ac:dyDescent="0.2">
      <c r="A7" s="7"/>
      <c r="B7" s="7"/>
      <c r="C7" s="4"/>
      <c r="E7" s="7"/>
    </row>
    <row r="8" spans="1:5" x14ac:dyDescent="0.2">
      <c r="A8" s="7"/>
      <c r="B8" s="7"/>
      <c r="C8" s="4"/>
      <c r="E8" s="7"/>
    </row>
    <row r="9" spans="1:5" x14ac:dyDescent="0.2">
      <c r="A9" s="12"/>
      <c r="B9" s="7"/>
      <c r="C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Usuario de Microsoft Office</cp:lastModifiedBy>
  <cp:revision/>
  <dcterms:created xsi:type="dcterms:W3CDTF">2017-04-21T14:42:14Z</dcterms:created>
  <dcterms:modified xsi:type="dcterms:W3CDTF">2020-04-06T09:52:41Z</dcterms:modified>
  <cp:category/>
  <cp:contentStatus/>
</cp:coreProperties>
</file>