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ELEC5551SEM-12024-Team03/Shared Documents/Team03/00. Submissions/05. Final report 24-05-2024/draft in progress/"/>
    </mc:Choice>
  </mc:AlternateContent>
  <xr:revisionPtr revIDLastSave="1223" documentId="11_8BE0054E1A4BBFD25810EEBCA2CA66B856BD44E7" xr6:coauthVersionLast="47" xr6:coauthVersionMax="47" xr10:uidLastSave="{149B5F2B-3D2C-45B8-978A-E331246F7BC5}"/>
  <bookViews>
    <workbookView xWindow="-120" yWindow="-120" windowWidth="29040" windowHeight="15720" xr2:uid="{00000000-000D-0000-FFFF-FFFF00000000}"/>
  </bookViews>
  <sheets>
    <sheet name="Power 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J26" i="1" s="1"/>
  <c r="K22" i="1"/>
  <c r="L22" i="1"/>
  <c r="M22" i="1"/>
  <c r="N22" i="1"/>
  <c r="N26" i="1" s="1"/>
  <c r="O22" i="1"/>
  <c r="P22" i="1"/>
  <c r="Q22" i="1"/>
  <c r="R22" i="1"/>
  <c r="S22" i="1"/>
  <c r="T22" i="1"/>
  <c r="U22" i="1"/>
  <c r="V22" i="1"/>
  <c r="V26" i="1" s="1"/>
  <c r="W22" i="1"/>
  <c r="X22" i="1"/>
  <c r="Y22" i="1"/>
  <c r="Z22" i="1"/>
  <c r="C22" i="1"/>
  <c r="Z24" i="1"/>
  <c r="Y24" i="1"/>
  <c r="X24" i="1"/>
  <c r="X26" i="1" s="1"/>
  <c r="W24" i="1"/>
  <c r="V24" i="1"/>
  <c r="U24" i="1"/>
  <c r="T24" i="1"/>
  <c r="S24" i="1"/>
  <c r="R24" i="1"/>
  <c r="Q24" i="1"/>
  <c r="P24" i="1"/>
  <c r="P26" i="1" s="1"/>
  <c r="O24" i="1"/>
  <c r="N24" i="1"/>
  <c r="M24" i="1"/>
  <c r="L24" i="1"/>
  <c r="K24" i="1"/>
  <c r="J24" i="1"/>
  <c r="I24" i="1"/>
  <c r="H24" i="1"/>
  <c r="G24" i="1"/>
  <c r="F24" i="1"/>
  <c r="E24" i="1"/>
  <c r="E26" i="1" s="1"/>
  <c r="D24" i="1"/>
  <c r="C24" i="1"/>
  <c r="M26" i="1" l="1"/>
  <c r="U26" i="1"/>
  <c r="F26" i="1"/>
  <c r="R26" i="1"/>
  <c r="Z26" i="1"/>
  <c r="T26" i="1"/>
  <c r="L26" i="1"/>
  <c r="D26" i="1"/>
  <c r="S26" i="1"/>
  <c r="Y26" i="1"/>
  <c r="Q26" i="1"/>
  <c r="I26" i="1"/>
  <c r="K26" i="1"/>
  <c r="H26" i="1"/>
  <c r="W26" i="1"/>
  <c r="O26" i="1"/>
  <c r="G26" i="1"/>
  <c r="C26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C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C13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C8" i="1"/>
  <c r="AF5" i="1"/>
  <c r="D27" i="1" l="1"/>
  <c r="L27" i="1"/>
  <c r="T27" i="1"/>
  <c r="E27" i="1"/>
  <c r="M27" i="1"/>
  <c r="U27" i="1"/>
  <c r="F27" i="1"/>
  <c r="N27" i="1"/>
  <c r="V27" i="1"/>
  <c r="G27" i="1"/>
  <c r="O27" i="1"/>
  <c r="W27" i="1"/>
  <c r="H27" i="1"/>
  <c r="P27" i="1"/>
  <c r="X27" i="1"/>
  <c r="I27" i="1"/>
  <c r="Q27" i="1"/>
  <c r="Y27" i="1"/>
  <c r="J27" i="1"/>
  <c r="R27" i="1"/>
  <c r="Z27" i="1"/>
  <c r="K27" i="1"/>
  <c r="S27" i="1"/>
  <c r="C27" i="1"/>
  <c r="T6" i="1"/>
  <c r="Y6" i="1"/>
  <c r="Y10" i="1" s="1"/>
  <c r="Q6" i="1"/>
  <c r="Q10" i="1" s="1"/>
  <c r="I6" i="1"/>
  <c r="C6" i="1"/>
  <c r="C10" i="1" s="1"/>
  <c r="C11" i="1" s="1"/>
  <c r="X6" i="1"/>
  <c r="X10" i="1" s="1"/>
  <c r="P6" i="1"/>
  <c r="H6" i="1"/>
  <c r="H10" i="1" s="1"/>
  <c r="W6" i="1"/>
  <c r="W10" i="1" s="1"/>
  <c r="O6" i="1"/>
  <c r="G6" i="1"/>
  <c r="G10" i="1" s="1"/>
  <c r="V6" i="1"/>
  <c r="V10" i="1" s="1"/>
  <c r="N6" i="1"/>
  <c r="N10" i="1" s="1"/>
  <c r="F6" i="1"/>
  <c r="F10" i="1" s="1"/>
  <c r="U6" i="1"/>
  <c r="U10" i="1" s="1"/>
  <c r="M6" i="1"/>
  <c r="M10" i="1" s="1"/>
  <c r="E6" i="1"/>
  <c r="E10" i="1" s="1"/>
  <c r="L6" i="1"/>
  <c r="L10" i="1" s="1"/>
  <c r="Z6" i="1"/>
  <c r="Z10" i="1" s="1"/>
  <c r="R6" i="1"/>
  <c r="R10" i="1" s="1"/>
  <c r="J6" i="1"/>
  <c r="D6" i="1"/>
  <c r="D10" i="1" s="1"/>
  <c r="S6" i="1"/>
  <c r="S10" i="1" s="1"/>
  <c r="K6" i="1"/>
  <c r="K10" i="1" s="1"/>
  <c r="T10" i="1"/>
  <c r="D11" i="1" l="1"/>
  <c r="E11" i="1"/>
  <c r="F11" i="1"/>
  <c r="G11" i="1"/>
  <c r="H11" i="1"/>
  <c r="O10" i="1"/>
  <c r="I10" i="1" l="1"/>
  <c r="I11" i="1" l="1"/>
  <c r="P10" i="1"/>
  <c r="J10" i="1"/>
  <c r="AF20" i="1" s="1"/>
  <c r="AF21" i="1" s="1"/>
  <c r="N11" i="1" l="1"/>
  <c r="Q11" i="1"/>
  <c r="V11" i="1"/>
  <c r="Y11" i="1"/>
  <c r="U11" i="1"/>
  <c r="P11" i="1"/>
  <c r="M11" i="1"/>
  <c r="K11" i="1"/>
  <c r="S11" i="1"/>
  <c r="J11" i="1"/>
  <c r="Z11" i="1"/>
  <c r="T11" i="1"/>
  <c r="W11" i="1"/>
  <c r="L11" i="1"/>
  <c r="X11" i="1"/>
  <c r="O11" i="1"/>
  <c r="R11" i="1"/>
  <c r="AF13" i="1"/>
  <c r="AF14" i="1" s="1"/>
</calcChain>
</file>

<file path=xl/sharedStrings.xml><?xml version="1.0" encoding="utf-8"?>
<sst xmlns="http://schemas.openxmlformats.org/spreadsheetml/2006/main" count="34" uniqueCount="23">
  <si>
    <t>Hour</t>
  </si>
  <si>
    <t>Component</t>
  </si>
  <si>
    <t>GPS</t>
  </si>
  <si>
    <t>RF Module</t>
  </si>
  <si>
    <t>Microcontroller</t>
  </si>
  <si>
    <t>Internal ICs of PSU</t>
  </si>
  <si>
    <t>Internal ICs of control unit</t>
  </si>
  <si>
    <t>Current battery choice</t>
  </si>
  <si>
    <t>Alternate choice</t>
  </si>
  <si>
    <t>Transmit current (mA)</t>
  </si>
  <si>
    <t>Sleep mode current (mA)</t>
  </si>
  <si>
    <t>Sleep time (second)</t>
  </si>
  <si>
    <t>Wake time (second)</t>
  </si>
  <si>
    <t>RF Module Current Specification</t>
  </si>
  <si>
    <t>Hours of use</t>
  </si>
  <si>
    <t>Capacity Available (mAh)</t>
  </si>
  <si>
    <t>Average current drawn per hour (mA)</t>
  </si>
  <si>
    <t>Total charge consumed per hour (mAh)</t>
  </si>
  <si>
    <t>Cumulative charge consumed under power-saving mode(mAh)</t>
  </si>
  <si>
    <t>Power-saving mode</t>
  </si>
  <si>
    <t>Normal-operating mode</t>
  </si>
  <si>
    <t>Cumulative charge consumed under normal-operating mode(mAh)</t>
  </si>
  <si>
    <t>Alternate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</si>
</sst>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30"/>
      <color theme="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2" fillId="0" borderId="0" xfId="0" applyFont="1"/>
    <xf numFmtId="2" fontId="2" fillId="0" borderId="1" xfId="0" applyNumberFormat="1" applyFont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0" fontId="3" fillId="3" borderId="1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2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/>
    <xf numFmtId="0" fontId="2" fillId="0" borderId="7" xfId="0" applyFont="1" applyBorder="1"/>
    <xf numFmtId="0" fontId="3" fillId="0" borderId="9" xfId="0" applyFont="1" applyBorder="1"/>
    <xf numFmtId="2" fontId="2" fillId="0" borderId="8" xfId="0" applyNumberFormat="1" applyFont="1" applyBorder="1" applyAlignment="1">
      <alignment horizontal="right" vertical="center"/>
    </xf>
    <xf numFmtId="2" fontId="4" fillId="2" borderId="9" xfId="0" applyNumberFormat="1" applyFont="1" applyFill="1" applyBorder="1" applyAlignment="1">
      <alignment horizontal="left" vertical="center"/>
    </xf>
    <xf numFmtId="2" fontId="4" fillId="2" borderId="8" xfId="0" applyNumberFormat="1" applyFont="1" applyFill="1" applyBorder="1" applyAlignment="1">
      <alignment horizontal="right" vertical="center"/>
    </xf>
    <xf numFmtId="2" fontId="0" fillId="4" borderId="0" xfId="0" applyNumberFormat="1" applyFill="1"/>
    <xf numFmtId="0" fontId="0" fillId="4" borderId="0" xfId="0" applyFill="1"/>
    <xf numFmtId="0" fontId="0" fillId="4" borderId="10" xfId="0" applyFill="1" applyBorder="1"/>
    <xf numFmtId="0" fontId="5" fillId="4" borderId="7" xfId="0" applyFont="1" applyFill="1" applyBorder="1"/>
    <xf numFmtId="0" fontId="5" fillId="4" borderId="0" xfId="0" applyFont="1" applyFill="1"/>
    <xf numFmtId="0" fontId="5" fillId="4" borderId="10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5" fillId="4" borderId="13" xfId="0" applyFont="1" applyFill="1" applyBorder="1"/>
    <xf numFmtId="2" fontId="4" fillId="2" borderId="14" xfId="0" applyNumberFormat="1" applyFont="1" applyFill="1" applyBorder="1" applyAlignment="1">
      <alignment horizontal="left" vertical="center"/>
    </xf>
    <xf numFmtId="2" fontId="4" fillId="4" borderId="7" xfId="0" applyNumberFormat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F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54405562160137E-2"/>
          <c:y val="2.068008556167213E-2"/>
          <c:w val="0.70188163811336257"/>
          <c:h val="0.88944542736400378"/>
        </c:manualLayout>
      </c:layout>
      <c:areaChart>
        <c:grouping val="standard"/>
        <c:varyColors val="0"/>
        <c:ser>
          <c:idx val="3"/>
          <c:order val="0"/>
          <c:tx>
            <c:v>Cumulative charge under normal mode</c:v>
          </c:tx>
          <c:spPr>
            <a:solidFill>
              <a:schemeClr val="tx2">
                <a:lumMod val="25000"/>
                <a:lumOff val="75000"/>
              </a:schemeClr>
            </a:solidFill>
            <a:ln w="25400">
              <a:noFill/>
            </a:ln>
            <a:effectLst/>
          </c:spPr>
          <c:val>
            <c:numRef>
              <c:f>'Power Budget'!$C$27:$Z$27</c:f>
              <c:numCache>
                <c:formatCode>0.00</c:formatCode>
                <c:ptCount val="24"/>
                <c:pt idx="0">
                  <c:v>260.02629999999999</c:v>
                </c:pt>
                <c:pt idx="1">
                  <c:v>520.05259999999998</c:v>
                </c:pt>
                <c:pt idx="2">
                  <c:v>780.07889999999998</c:v>
                </c:pt>
                <c:pt idx="3">
                  <c:v>1040.1052</c:v>
                </c:pt>
                <c:pt idx="4">
                  <c:v>1300.1315</c:v>
                </c:pt>
                <c:pt idx="5">
                  <c:v>1560.1578</c:v>
                </c:pt>
                <c:pt idx="6">
                  <c:v>1820.1840999999999</c:v>
                </c:pt>
                <c:pt idx="7">
                  <c:v>2080.2103999999999</c:v>
                </c:pt>
                <c:pt idx="8">
                  <c:v>2340.2366999999999</c:v>
                </c:pt>
                <c:pt idx="9">
                  <c:v>2600.2629999999999</c:v>
                </c:pt>
                <c:pt idx="10">
                  <c:v>2860.2892999999999</c:v>
                </c:pt>
                <c:pt idx="11">
                  <c:v>3120.3155999999999</c:v>
                </c:pt>
                <c:pt idx="12">
                  <c:v>3380.3418999999999</c:v>
                </c:pt>
                <c:pt idx="13">
                  <c:v>3640.3681999999999</c:v>
                </c:pt>
                <c:pt idx="14">
                  <c:v>3900.3944999999999</c:v>
                </c:pt>
                <c:pt idx="15">
                  <c:v>4160.4207999999999</c:v>
                </c:pt>
                <c:pt idx="16">
                  <c:v>4420.4470999999994</c:v>
                </c:pt>
                <c:pt idx="17">
                  <c:v>4680.4733999999989</c:v>
                </c:pt>
                <c:pt idx="18">
                  <c:v>4940.4996999999985</c:v>
                </c:pt>
                <c:pt idx="19">
                  <c:v>5200.525999999998</c:v>
                </c:pt>
                <c:pt idx="20">
                  <c:v>5460.5522999999976</c:v>
                </c:pt>
                <c:pt idx="21">
                  <c:v>5720.5785999999971</c:v>
                </c:pt>
                <c:pt idx="22">
                  <c:v>5980.6048999999966</c:v>
                </c:pt>
                <c:pt idx="23">
                  <c:v>6240.6311999999962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9-447D-9BFD-33078F0EEB7E}"/>
            </c:ext>
          </c:extLst>
        </c:ser>
        <c:ser>
          <c:idx val="1"/>
          <c:order val="1"/>
          <c:tx>
            <c:v>Cumulative charge under power-saving mode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'Power Budget'!$C$3:$Z$4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'Power Budget'!$C$11:$Z$11</c:f>
              <c:numCache>
                <c:formatCode>0.00</c:formatCode>
                <c:ptCount val="24"/>
                <c:pt idx="0">
                  <c:v>154.31919583333331</c:v>
                </c:pt>
                <c:pt idx="1">
                  <c:v>178.34795416666665</c:v>
                </c:pt>
                <c:pt idx="2">
                  <c:v>202.3767125</c:v>
                </c:pt>
                <c:pt idx="3">
                  <c:v>226.40547083333334</c:v>
                </c:pt>
                <c:pt idx="4">
                  <c:v>250.43422916666668</c:v>
                </c:pt>
                <c:pt idx="5">
                  <c:v>274.4629875</c:v>
                </c:pt>
                <c:pt idx="6">
                  <c:v>298.49174583333331</c:v>
                </c:pt>
                <c:pt idx="7">
                  <c:v>322.52050416666663</c:v>
                </c:pt>
                <c:pt idx="8">
                  <c:v>346.54926249999994</c:v>
                </c:pt>
                <c:pt idx="9">
                  <c:v>370.57802083333326</c:v>
                </c:pt>
                <c:pt idx="10">
                  <c:v>394.60677916666657</c:v>
                </c:pt>
                <c:pt idx="11">
                  <c:v>418.63553749999988</c:v>
                </c:pt>
                <c:pt idx="12">
                  <c:v>442.6642958333332</c:v>
                </c:pt>
                <c:pt idx="13">
                  <c:v>466.69305416666651</c:v>
                </c:pt>
                <c:pt idx="14">
                  <c:v>490.72181249999983</c:v>
                </c:pt>
                <c:pt idx="15">
                  <c:v>514.7505708333332</c:v>
                </c:pt>
                <c:pt idx="16">
                  <c:v>538.77932916666657</c:v>
                </c:pt>
                <c:pt idx="17">
                  <c:v>562.80808749999994</c:v>
                </c:pt>
                <c:pt idx="18">
                  <c:v>586.83684583333331</c:v>
                </c:pt>
                <c:pt idx="19">
                  <c:v>610.86560416666669</c:v>
                </c:pt>
                <c:pt idx="20">
                  <c:v>634.89436250000006</c:v>
                </c:pt>
                <c:pt idx="21">
                  <c:v>658.92312083333343</c:v>
                </c:pt>
                <c:pt idx="22">
                  <c:v>682.9518791666668</c:v>
                </c:pt>
                <c:pt idx="23">
                  <c:v>706.98063750000017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A-48BD-9DA0-9FE8418250F6}"/>
            </c:ext>
          </c:extLst>
        </c:ser>
        <c:ser>
          <c:idx val="0"/>
          <c:order val="2"/>
          <c:tx>
            <c:v>Current battery available charge (1400mAh)</c:v>
          </c:tx>
          <c:spPr>
            <a:noFill/>
            <a:ln w="25400">
              <a:solidFill>
                <a:srgbClr val="FF0000"/>
              </a:solidFill>
              <a:prstDash val="dash"/>
            </a:ln>
            <a:effectLst/>
          </c:spPr>
          <c:val>
            <c:numRef>
              <c:f>'Power Budget'!$C$13:$Z$13</c:f>
              <c:numCache>
                <c:formatCode>General</c:formatCode>
                <c:ptCount val="24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  <c:pt idx="8">
                  <c:v>1400</c:v>
                </c:pt>
                <c:pt idx="9">
                  <c:v>1400</c:v>
                </c:pt>
                <c:pt idx="10">
                  <c:v>1400</c:v>
                </c:pt>
                <c:pt idx="11">
                  <c:v>1400</c:v>
                </c:pt>
                <c:pt idx="12">
                  <c:v>1400</c:v>
                </c:pt>
                <c:pt idx="13">
                  <c:v>1400</c:v>
                </c:pt>
                <c:pt idx="14">
                  <c:v>1400</c:v>
                </c:pt>
                <c:pt idx="15">
                  <c:v>1400</c:v>
                </c:pt>
                <c:pt idx="16">
                  <c:v>1400</c:v>
                </c:pt>
                <c:pt idx="17">
                  <c:v>1400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  <c:pt idx="21">
                  <c:v>1400</c:v>
                </c:pt>
                <c:pt idx="22">
                  <c:v>1400</c:v>
                </c:pt>
                <c:pt idx="23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DA-48BD-9DA0-9FE8418250F6}"/>
            </c:ext>
          </c:extLst>
        </c:ser>
        <c:ser>
          <c:idx val="2"/>
          <c:order val="3"/>
          <c:tx>
            <c:v>Alternative battery (5200mAh)</c:v>
          </c:tx>
          <c:spPr>
            <a:noFill/>
            <a:ln w="25400">
              <a:solidFill>
                <a:schemeClr val="accent6"/>
              </a:solidFill>
              <a:prstDash val="dash"/>
            </a:ln>
            <a:effectLst/>
          </c:spPr>
          <c:val>
            <c:numRef>
              <c:f>'Power Budget'!$C$14:$Z$14</c:f>
              <c:numCache>
                <c:formatCode>General</c:formatCode>
                <c:ptCount val="24"/>
                <c:pt idx="0">
                  <c:v>5200</c:v>
                </c:pt>
                <c:pt idx="1">
                  <c:v>5200</c:v>
                </c:pt>
                <c:pt idx="2">
                  <c:v>5200</c:v>
                </c:pt>
                <c:pt idx="3">
                  <c:v>5200</c:v>
                </c:pt>
                <c:pt idx="4">
                  <c:v>5200</c:v>
                </c:pt>
                <c:pt idx="5">
                  <c:v>5200</c:v>
                </c:pt>
                <c:pt idx="6">
                  <c:v>5200</c:v>
                </c:pt>
                <c:pt idx="7">
                  <c:v>5200</c:v>
                </c:pt>
                <c:pt idx="8">
                  <c:v>5200</c:v>
                </c:pt>
                <c:pt idx="9">
                  <c:v>5200</c:v>
                </c:pt>
                <c:pt idx="10">
                  <c:v>5200</c:v>
                </c:pt>
                <c:pt idx="11">
                  <c:v>5200</c:v>
                </c:pt>
                <c:pt idx="12">
                  <c:v>5200</c:v>
                </c:pt>
                <c:pt idx="13">
                  <c:v>5200</c:v>
                </c:pt>
                <c:pt idx="14">
                  <c:v>5200</c:v>
                </c:pt>
                <c:pt idx="15">
                  <c:v>5200</c:v>
                </c:pt>
                <c:pt idx="16">
                  <c:v>5200</c:v>
                </c:pt>
                <c:pt idx="17">
                  <c:v>5200</c:v>
                </c:pt>
                <c:pt idx="18">
                  <c:v>5200</c:v>
                </c:pt>
                <c:pt idx="19">
                  <c:v>5200</c:v>
                </c:pt>
                <c:pt idx="20">
                  <c:v>5200</c:v>
                </c:pt>
                <c:pt idx="21">
                  <c:v>5200</c:v>
                </c:pt>
                <c:pt idx="22">
                  <c:v>5200</c:v>
                </c:pt>
                <c:pt idx="23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A-465E-85A1-E9F3253D2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40432"/>
        <c:axId val="208109536"/>
      </c:areaChart>
      <c:catAx>
        <c:axId val="150474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Operating 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8109536"/>
        <c:crosses val="autoZero"/>
        <c:auto val="1"/>
        <c:lblAlgn val="ctr"/>
        <c:lblOffset val="100"/>
        <c:noMultiLvlLbl val="0"/>
      </c:catAx>
      <c:valAx>
        <c:axId val="20810953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Charge (mAh)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4740432"/>
        <c:crosses val="autoZero"/>
        <c:crossBetween val="midCat"/>
        <c:majorUnit val="500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7584844848738865"/>
          <c:y val="0.43075592756677356"/>
          <c:w val="0.21811433707701369"/>
          <c:h val="0.34768061061777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26724</xdr:colOff>
      <xdr:row>43</xdr:row>
      <xdr:rowOff>0</xdr:rowOff>
    </xdr:from>
    <xdr:to>
      <xdr:col>12</xdr:col>
      <xdr:colOff>367392</xdr:colOff>
      <xdr:row>72</xdr:row>
      <xdr:rowOff>156574</xdr:rowOff>
    </xdr:to>
    <xdr:graphicFrame macro="">
      <xdr:nvGraphicFramePr>
        <xdr:cNvPr id="124" name="Chart 119">
          <a:extLst>
            <a:ext uri="{FF2B5EF4-FFF2-40B4-BE49-F238E27FC236}">
              <a16:creationId xmlns:a16="http://schemas.microsoft.com/office/drawing/2014/main" id="{7DD37835-A1BE-7C18-6C57-0B837127B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ltronics.com.au/p/s4746G-aa-2600ma-nimh-rechargeable-battery-4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2"/>
  <sheetViews>
    <sheetView tabSelected="1" topLeftCell="A27" zoomScale="70" zoomScaleNormal="70" workbookViewId="0">
      <selection activeCell="Q60" sqref="Q60"/>
    </sheetView>
  </sheetViews>
  <sheetFormatPr defaultRowHeight="15" x14ac:dyDescent="0.25"/>
  <cols>
    <col min="1" max="1" width="17.7109375" bestFit="1" customWidth="1"/>
    <col min="2" max="2" width="63" bestFit="1" customWidth="1"/>
    <col min="3" max="3" width="8.140625" customWidth="1"/>
    <col min="4" max="4" width="8.85546875" bestFit="1" customWidth="1"/>
    <col min="5" max="5" width="9.28515625" bestFit="1" customWidth="1"/>
    <col min="6" max="6" width="8.85546875" bestFit="1" customWidth="1"/>
    <col min="7" max="12" width="9.28515625" bestFit="1" customWidth="1"/>
    <col min="13" max="14" width="8.85546875" bestFit="1" customWidth="1"/>
    <col min="15" max="17" width="9.28515625" bestFit="1" customWidth="1"/>
    <col min="18" max="18" width="8.85546875" bestFit="1" customWidth="1"/>
    <col min="19" max="19" width="9.28515625" bestFit="1" customWidth="1"/>
    <col min="20" max="20" width="8.85546875" bestFit="1" customWidth="1"/>
    <col min="21" max="21" width="9.28515625" bestFit="1" customWidth="1"/>
    <col min="22" max="22" width="8.85546875" bestFit="1" customWidth="1"/>
    <col min="23" max="26" width="9.28515625" bestFit="1" customWidth="1"/>
    <col min="31" max="31" width="36.42578125" bestFit="1" customWidth="1"/>
  </cols>
  <sheetData>
    <row r="1" spans="2:32" ht="37.5" x14ac:dyDescent="0.5">
      <c r="B1" s="35" t="s">
        <v>19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</row>
    <row r="2" spans="2:32" ht="18.75" x14ac:dyDescent="0.3">
      <c r="B2" s="14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E2" s="11" t="s">
        <v>13</v>
      </c>
      <c r="AF2" s="11"/>
    </row>
    <row r="3" spans="2:32" ht="15.75" x14ac:dyDescent="0.25">
      <c r="B3" s="14"/>
      <c r="C3" s="33">
        <v>1</v>
      </c>
      <c r="D3" s="33">
        <v>2</v>
      </c>
      <c r="E3" s="33">
        <v>3</v>
      </c>
      <c r="F3" s="33">
        <v>4</v>
      </c>
      <c r="G3" s="33">
        <v>5</v>
      </c>
      <c r="H3" s="33">
        <v>6</v>
      </c>
      <c r="I3" s="33">
        <v>7</v>
      </c>
      <c r="J3" s="33">
        <v>8</v>
      </c>
      <c r="K3" s="33">
        <v>9</v>
      </c>
      <c r="L3" s="33">
        <v>10</v>
      </c>
      <c r="M3" s="33">
        <v>11</v>
      </c>
      <c r="N3" s="33">
        <v>12</v>
      </c>
      <c r="O3" s="33">
        <v>13</v>
      </c>
      <c r="P3" s="33">
        <v>14</v>
      </c>
      <c r="Q3" s="33">
        <v>15</v>
      </c>
      <c r="R3" s="33">
        <v>16</v>
      </c>
      <c r="S3" s="33">
        <v>17</v>
      </c>
      <c r="T3" s="33">
        <v>18</v>
      </c>
      <c r="U3" s="33">
        <v>19</v>
      </c>
      <c r="V3" s="33">
        <v>20</v>
      </c>
      <c r="W3" s="33">
        <v>21</v>
      </c>
      <c r="X3" s="33">
        <v>22</v>
      </c>
      <c r="Y3" s="33">
        <v>23</v>
      </c>
      <c r="Z3" s="34">
        <v>24</v>
      </c>
      <c r="AE3" s="2"/>
      <c r="AF3" s="2"/>
    </row>
    <row r="4" spans="2:32" ht="15.75" x14ac:dyDescent="0.25">
      <c r="B4" s="15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E4" s="9" t="s">
        <v>9</v>
      </c>
      <c r="AF4" s="5">
        <v>215</v>
      </c>
    </row>
    <row r="5" spans="2:32" ht="15.75" x14ac:dyDescent="0.25">
      <c r="B5" s="15" t="s">
        <v>2</v>
      </c>
      <c r="C5" s="3">
        <v>25</v>
      </c>
      <c r="D5" s="3">
        <v>0.41666666666666669</v>
      </c>
      <c r="E5" s="3">
        <v>0.41666666666666669</v>
      </c>
      <c r="F5" s="3">
        <v>0.41666666666666669</v>
      </c>
      <c r="G5" s="3">
        <v>0.41666666666666669</v>
      </c>
      <c r="H5" s="3">
        <v>0.41666666666666669</v>
      </c>
      <c r="I5" s="3">
        <v>0.41666666666666669</v>
      </c>
      <c r="J5" s="3">
        <v>0.41666666666666669</v>
      </c>
      <c r="K5" s="3">
        <v>0.41666666666666669</v>
      </c>
      <c r="L5" s="3">
        <v>0.41666666666666669</v>
      </c>
      <c r="M5" s="3">
        <v>0.41666666666666669</v>
      </c>
      <c r="N5" s="3">
        <v>0.41666666666666669</v>
      </c>
      <c r="O5" s="3">
        <v>0.41666666666666669</v>
      </c>
      <c r="P5" s="3">
        <v>0.41666666666666669</v>
      </c>
      <c r="Q5" s="3">
        <v>0.41666666666666669</v>
      </c>
      <c r="R5" s="3">
        <v>0.41666666666666669</v>
      </c>
      <c r="S5" s="3">
        <v>0.41666666666666669</v>
      </c>
      <c r="T5" s="3">
        <v>0.41666666666666669</v>
      </c>
      <c r="U5" s="3">
        <v>0.41666666666666669</v>
      </c>
      <c r="V5" s="3">
        <v>0.41666666666666669</v>
      </c>
      <c r="W5" s="3">
        <v>0.41666666666666669</v>
      </c>
      <c r="X5" s="3">
        <v>0.41666666666666669</v>
      </c>
      <c r="Y5" s="3">
        <v>0.41666666666666669</v>
      </c>
      <c r="Z5" s="16">
        <v>0.41666666666666669</v>
      </c>
      <c r="AE5" s="9" t="s">
        <v>10</v>
      </c>
      <c r="AF5" s="6">
        <f>2.5/1000</f>
        <v>2.5000000000000001E-3</v>
      </c>
    </row>
    <row r="6" spans="2:32" ht="15.75" x14ac:dyDescent="0.25">
      <c r="B6" s="15" t="s">
        <v>3</v>
      </c>
      <c r="C6" s="3">
        <f>((AF4*30*60)+(AF4*AF7*30)+(AF5*AF6*30))/3600</f>
        <v>109.29289583333333</v>
      </c>
      <c r="D6" s="3">
        <f t="shared" ref="D6:Z6" si="0">($AF$4*$AF$7*60+$AF$5*$AF$6*60)/3600</f>
        <v>3.5857916666666667</v>
      </c>
      <c r="E6" s="3">
        <f t="shared" si="0"/>
        <v>3.5857916666666667</v>
      </c>
      <c r="F6" s="3">
        <f t="shared" si="0"/>
        <v>3.5857916666666667</v>
      </c>
      <c r="G6" s="3">
        <f t="shared" si="0"/>
        <v>3.5857916666666667</v>
      </c>
      <c r="H6" s="3">
        <f t="shared" si="0"/>
        <v>3.5857916666666667</v>
      </c>
      <c r="I6" s="3">
        <f t="shared" si="0"/>
        <v>3.5857916666666667</v>
      </c>
      <c r="J6" s="3">
        <f t="shared" si="0"/>
        <v>3.5857916666666667</v>
      </c>
      <c r="K6" s="3">
        <f t="shared" si="0"/>
        <v>3.5857916666666667</v>
      </c>
      <c r="L6" s="3">
        <f t="shared" si="0"/>
        <v>3.5857916666666667</v>
      </c>
      <c r="M6" s="3">
        <f t="shared" si="0"/>
        <v>3.5857916666666667</v>
      </c>
      <c r="N6" s="3">
        <f t="shared" si="0"/>
        <v>3.5857916666666667</v>
      </c>
      <c r="O6" s="3">
        <f t="shared" si="0"/>
        <v>3.5857916666666667</v>
      </c>
      <c r="P6" s="3">
        <f t="shared" si="0"/>
        <v>3.5857916666666667</v>
      </c>
      <c r="Q6" s="3">
        <f t="shared" si="0"/>
        <v>3.5857916666666667</v>
      </c>
      <c r="R6" s="3">
        <f t="shared" si="0"/>
        <v>3.5857916666666667</v>
      </c>
      <c r="S6" s="3">
        <f t="shared" si="0"/>
        <v>3.5857916666666667</v>
      </c>
      <c r="T6" s="3">
        <f t="shared" si="0"/>
        <v>3.5857916666666667</v>
      </c>
      <c r="U6" s="3">
        <f t="shared" si="0"/>
        <v>3.5857916666666667</v>
      </c>
      <c r="V6" s="3">
        <f t="shared" si="0"/>
        <v>3.5857916666666667</v>
      </c>
      <c r="W6" s="3">
        <f t="shared" si="0"/>
        <v>3.5857916666666667</v>
      </c>
      <c r="X6" s="3">
        <f t="shared" si="0"/>
        <v>3.5857916666666667</v>
      </c>
      <c r="Y6" s="3">
        <f t="shared" si="0"/>
        <v>3.5857916666666667</v>
      </c>
      <c r="Z6" s="16">
        <f t="shared" si="0"/>
        <v>3.5857916666666667</v>
      </c>
      <c r="AE6" s="9" t="s">
        <v>11</v>
      </c>
      <c r="AF6" s="5">
        <v>59</v>
      </c>
    </row>
    <row r="7" spans="2:32" ht="15.75" x14ac:dyDescent="0.25">
      <c r="B7" s="15" t="s">
        <v>4</v>
      </c>
      <c r="C7" s="3">
        <v>1.6299999999999999E-2</v>
      </c>
      <c r="D7" s="3">
        <v>1.6299999999999999E-2</v>
      </c>
      <c r="E7" s="3">
        <v>1.6299999999999999E-2</v>
      </c>
      <c r="F7" s="3">
        <v>1.6299999999999999E-2</v>
      </c>
      <c r="G7" s="3">
        <v>1.6299999999999999E-2</v>
      </c>
      <c r="H7" s="3">
        <v>1.6299999999999999E-2</v>
      </c>
      <c r="I7" s="3">
        <v>1.6299999999999999E-2</v>
      </c>
      <c r="J7" s="3">
        <v>1.6299999999999999E-2</v>
      </c>
      <c r="K7" s="3">
        <v>1.6299999999999999E-2</v>
      </c>
      <c r="L7" s="3">
        <v>1.6299999999999999E-2</v>
      </c>
      <c r="M7" s="3">
        <v>1.6299999999999999E-2</v>
      </c>
      <c r="N7" s="3">
        <v>1.6299999999999999E-2</v>
      </c>
      <c r="O7" s="3">
        <v>1.6299999999999999E-2</v>
      </c>
      <c r="P7" s="3">
        <v>1.6299999999999999E-2</v>
      </c>
      <c r="Q7" s="3">
        <v>1.6299999999999999E-2</v>
      </c>
      <c r="R7" s="3">
        <v>1.6299999999999999E-2</v>
      </c>
      <c r="S7" s="3">
        <v>1.6299999999999999E-2</v>
      </c>
      <c r="T7" s="3">
        <v>1.6299999999999999E-2</v>
      </c>
      <c r="U7" s="3">
        <v>1.6299999999999999E-2</v>
      </c>
      <c r="V7" s="3">
        <v>1.6299999999999999E-2</v>
      </c>
      <c r="W7" s="3">
        <v>1.6299999999999999E-2</v>
      </c>
      <c r="X7" s="3">
        <v>1.6299999999999999E-2</v>
      </c>
      <c r="Y7" s="3">
        <v>1.6299999999999999E-2</v>
      </c>
      <c r="Z7" s="16">
        <v>1.6299999999999999E-2</v>
      </c>
      <c r="AE7" s="9" t="s">
        <v>12</v>
      </c>
      <c r="AF7" s="5">
        <v>1</v>
      </c>
    </row>
    <row r="8" spans="2:32" ht="15.75" x14ac:dyDescent="0.25">
      <c r="B8" s="15" t="s">
        <v>5</v>
      </c>
      <c r="C8" s="3">
        <f>20</f>
        <v>20</v>
      </c>
      <c r="D8" s="3">
        <f>20</f>
        <v>20</v>
      </c>
      <c r="E8" s="3">
        <f>20</f>
        <v>20</v>
      </c>
      <c r="F8" s="3">
        <f>20</f>
        <v>20</v>
      </c>
      <c r="G8" s="3">
        <f>20</f>
        <v>20</v>
      </c>
      <c r="H8" s="3">
        <f>20</f>
        <v>20</v>
      </c>
      <c r="I8" s="3">
        <f>20</f>
        <v>20</v>
      </c>
      <c r="J8" s="3">
        <f>20</f>
        <v>20</v>
      </c>
      <c r="K8" s="3">
        <f>20</f>
        <v>20</v>
      </c>
      <c r="L8" s="3">
        <f>20</f>
        <v>20</v>
      </c>
      <c r="M8" s="3">
        <f>20</f>
        <v>20</v>
      </c>
      <c r="N8" s="3">
        <f>20</f>
        <v>20</v>
      </c>
      <c r="O8" s="3">
        <f>20</f>
        <v>20</v>
      </c>
      <c r="P8" s="3">
        <f>20</f>
        <v>20</v>
      </c>
      <c r="Q8" s="3">
        <f>20</f>
        <v>20</v>
      </c>
      <c r="R8" s="3">
        <f>20</f>
        <v>20</v>
      </c>
      <c r="S8" s="3">
        <f>20</f>
        <v>20</v>
      </c>
      <c r="T8" s="3">
        <f>20</f>
        <v>20</v>
      </c>
      <c r="U8" s="3">
        <f>20</f>
        <v>20</v>
      </c>
      <c r="V8" s="3">
        <f>20</f>
        <v>20</v>
      </c>
      <c r="W8" s="3">
        <f>20</f>
        <v>20</v>
      </c>
      <c r="X8" s="3">
        <f>20</f>
        <v>20</v>
      </c>
      <c r="Y8" s="3">
        <f>20</f>
        <v>20</v>
      </c>
      <c r="Z8" s="16">
        <f>20</f>
        <v>20</v>
      </c>
      <c r="AE8" s="2"/>
      <c r="AF8" s="2"/>
    </row>
    <row r="9" spans="2:32" ht="15.75" x14ac:dyDescent="0.25">
      <c r="B9" s="15" t="s">
        <v>6</v>
      </c>
      <c r="C9" s="3">
        <v>0.01</v>
      </c>
      <c r="D9" s="3">
        <v>0.01</v>
      </c>
      <c r="E9" s="3">
        <v>0.01</v>
      </c>
      <c r="F9" s="3">
        <v>0.01</v>
      </c>
      <c r="G9" s="3">
        <v>0.01</v>
      </c>
      <c r="H9" s="3">
        <v>0.01</v>
      </c>
      <c r="I9" s="3">
        <v>0.01</v>
      </c>
      <c r="J9" s="3">
        <v>0.01</v>
      </c>
      <c r="K9" s="3">
        <v>0.01</v>
      </c>
      <c r="L9" s="3">
        <v>0.01</v>
      </c>
      <c r="M9" s="3">
        <v>0.01</v>
      </c>
      <c r="N9" s="3">
        <v>0.01</v>
      </c>
      <c r="O9" s="3">
        <v>0.01</v>
      </c>
      <c r="P9" s="3">
        <v>0.01</v>
      </c>
      <c r="Q9" s="3">
        <v>0.01</v>
      </c>
      <c r="R9" s="3">
        <v>0.01</v>
      </c>
      <c r="S9" s="3">
        <v>0.01</v>
      </c>
      <c r="T9" s="3">
        <v>0.01</v>
      </c>
      <c r="U9" s="3">
        <v>0.01</v>
      </c>
      <c r="V9" s="3">
        <v>0.01</v>
      </c>
      <c r="W9" s="3">
        <v>0.01</v>
      </c>
      <c r="X9" s="3">
        <v>0.01</v>
      </c>
      <c r="Y9" s="3">
        <v>0.01</v>
      </c>
      <c r="Z9" s="16">
        <v>0.01</v>
      </c>
      <c r="AF9" s="2"/>
    </row>
    <row r="10" spans="2:32" ht="15.75" x14ac:dyDescent="0.25">
      <c r="B10" s="17" t="s">
        <v>17</v>
      </c>
      <c r="C10" s="4">
        <f t="shared" ref="C10:Z10" si="1">SUM(C5:C9)</f>
        <v>154.31919583333331</v>
      </c>
      <c r="D10" s="4">
        <f t="shared" si="1"/>
        <v>24.028758333333336</v>
      </c>
      <c r="E10" s="4">
        <f t="shared" si="1"/>
        <v>24.028758333333336</v>
      </c>
      <c r="F10" s="4">
        <f t="shared" si="1"/>
        <v>24.028758333333336</v>
      </c>
      <c r="G10" s="4">
        <f t="shared" si="1"/>
        <v>24.028758333333336</v>
      </c>
      <c r="H10" s="4">
        <f t="shared" si="1"/>
        <v>24.028758333333336</v>
      </c>
      <c r="I10" s="4">
        <f t="shared" si="1"/>
        <v>24.028758333333336</v>
      </c>
      <c r="J10" s="4">
        <f t="shared" si="1"/>
        <v>24.028758333333336</v>
      </c>
      <c r="K10" s="4">
        <f t="shared" si="1"/>
        <v>24.028758333333336</v>
      </c>
      <c r="L10" s="4">
        <f t="shared" si="1"/>
        <v>24.028758333333336</v>
      </c>
      <c r="M10" s="4">
        <f t="shared" si="1"/>
        <v>24.028758333333336</v>
      </c>
      <c r="N10" s="4">
        <f t="shared" si="1"/>
        <v>24.028758333333336</v>
      </c>
      <c r="O10" s="4">
        <f t="shared" si="1"/>
        <v>24.028758333333336</v>
      </c>
      <c r="P10" s="4">
        <f t="shared" si="1"/>
        <v>24.028758333333336</v>
      </c>
      <c r="Q10" s="4">
        <f t="shared" si="1"/>
        <v>24.028758333333336</v>
      </c>
      <c r="R10" s="4">
        <f t="shared" si="1"/>
        <v>24.028758333333336</v>
      </c>
      <c r="S10" s="4">
        <f t="shared" si="1"/>
        <v>24.028758333333336</v>
      </c>
      <c r="T10" s="4">
        <f t="shared" si="1"/>
        <v>24.028758333333336</v>
      </c>
      <c r="U10" s="4">
        <f t="shared" si="1"/>
        <v>24.028758333333336</v>
      </c>
      <c r="V10" s="4">
        <f t="shared" si="1"/>
        <v>24.028758333333336</v>
      </c>
      <c r="W10" s="4">
        <f t="shared" si="1"/>
        <v>24.028758333333336</v>
      </c>
      <c r="X10" s="4">
        <f t="shared" si="1"/>
        <v>24.028758333333336</v>
      </c>
      <c r="Y10" s="4">
        <f t="shared" si="1"/>
        <v>24.028758333333336</v>
      </c>
      <c r="Z10" s="18">
        <f t="shared" si="1"/>
        <v>24.028758333333336</v>
      </c>
      <c r="AE10" s="11" t="s">
        <v>7</v>
      </c>
      <c r="AF10" s="11"/>
    </row>
    <row r="11" spans="2:32" ht="15.75" x14ac:dyDescent="0.25">
      <c r="B11" s="17" t="s">
        <v>18</v>
      </c>
      <c r="C11" s="4">
        <f>SUM($C$10:C10)</f>
        <v>154.31919583333331</v>
      </c>
      <c r="D11" s="4">
        <f>SUM($C$10:D10)</f>
        <v>178.34795416666665</v>
      </c>
      <c r="E11" s="4">
        <f>SUM($C$10:E10)</f>
        <v>202.3767125</v>
      </c>
      <c r="F11" s="4">
        <f>SUM($C$10:F10)</f>
        <v>226.40547083333334</v>
      </c>
      <c r="G11" s="4">
        <f>SUM($C$10:G10)</f>
        <v>250.43422916666668</v>
      </c>
      <c r="H11" s="4">
        <f>SUM($C$10:H10)</f>
        <v>274.4629875</v>
      </c>
      <c r="I11" s="4">
        <f>SUM($C$10:I10)</f>
        <v>298.49174583333331</v>
      </c>
      <c r="J11" s="4">
        <f>SUM($C$10:J10)</f>
        <v>322.52050416666663</v>
      </c>
      <c r="K11" s="4">
        <f>SUM($C$10:K10)</f>
        <v>346.54926249999994</v>
      </c>
      <c r="L11" s="4">
        <f>SUM($C$10:L10)</f>
        <v>370.57802083333326</v>
      </c>
      <c r="M11" s="4">
        <f>SUM($C$10:M10)</f>
        <v>394.60677916666657</v>
      </c>
      <c r="N11" s="4">
        <f>SUM($C$10:N10)</f>
        <v>418.63553749999988</v>
      </c>
      <c r="O11" s="4">
        <f>SUM($C$10:O10)</f>
        <v>442.6642958333332</v>
      </c>
      <c r="P11" s="4">
        <f>SUM($C$10:P10)</f>
        <v>466.69305416666651</v>
      </c>
      <c r="Q11" s="4">
        <f>SUM($C$10:Q10)</f>
        <v>490.72181249999983</v>
      </c>
      <c r="R11" s="4">
        <f>SUM($C$10:R10)</f>
        <v>514.7505708333332</v>
      </c>
      <c r="S11" s="4">
        <f>SUM($C$10:S10)</f>
        <v>538.77932916666657</v>
      </c>
      <c r="T11" s="4">
        <f>SUM($C$10:T10)</f>
        <v>562.80808749999994</v>
      </c>
      <c r="U11" s="4">
        <f>SUM($C$10:U10)</f>
        <v>586.83684583333331</v>
      </c>
      <c r="V11" s="4">
        <f>SUM($C$10:V10)</f>
        <v>610.86560416666669</v>
      </c>
      <c r="W11" s="4">
        <f>SUM($C$10:W10)</f>
        <v>634.89436250000006</v>
      </c>
      <c r="X11" s="4">
        <f>SUM($C$10:X10)</f>
        <v>658.92312083333343</v>
      </c>
      <c r="Y11" s="4">
        <f>SUM($C$10:Y10)</f>
        <v>682.9518791666668</v>
      </c>
      <c r="Z11" s="18">
        <f>SUM($C$10:Z10)</f>
        <v>706.98063750000017</v>
      </c>
      <c r="AE11" s="2"/>
      <c r="AF11" s="2"/>
    </row>
    <row r="12" spans="2:32" ht="15.75" x14ac:dyDescent="0.25">
      <c r="B12" s="2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  <c r="AE12" s="9" t="s">
        <v>15</v>
      </c>
      <c r="AF12" s="5">
        <v>1400</v>
      </c>
    </row>
    <row r="13" spans="2:32" ht="15.75" x14ac:dyDescent="0.25">
      <c r="B13" s="22"/>
      <c r="C13" s="23">
        <f t="shared" ref="C13:Z13" si="2">$AF$12</f>
        <v>1400</v>
      </c>
      <c r="D13" s="23">
        <f t="shared" si="2"/>
        <v>1400</v>
      </c>
      <c r="E13" s="23">
        <f t="shared" si="2"/>
        <v>1400</v>
      </c>
      <c r="F13" s="23">
        <f t="shared" si="2"/>
        <v>1400</v>
      </c>
      <c r="G13" s="23">
        <f t="shared" si="2"/>
        <v>1400</v>
      </c>
      <c r="H13" s="23">
        <f t="shared" si="2"/>
        <v>1400</v>
      </c>
      <c r="I13" s="23">
        <f t="shared" si="2"/>
        <v>1400</v>
      </c>
      <c r="J13" s="23">
        <f t="shared" si="2"/>
        <v>1400</v>
      </c>
      <c r="K13" s="23">
        <f t="shared" si="2"/>
        <v>1400</v>
      </c>
      <c r="L13" s="23">
        <f t="shared" si="2"/>
        <v>1400</v>
      </c>
      <c r="M13" s="23">
        <f t="shared" si="2"/>
        <v>1400</v>
      </c>
      <c r="N13" s="23">
        <f t="shared" si="2"/>
        <v>1400</v>
      </c>
      <c r="O13" s="23">
        <f t="shared" si="2"/>
        <v>1400</v>
      </c>
      <c r="P13" s="23">
        <f t="shared" si="2"/>
        <v>1400</v>
      </c>
      <c r="Q13" s="23">
        <f t="shared" si="2"/>
        <v>1400</v>
      </c>
      <c r="R13" s="23">
        <f t="shared" si="2"/>
        <v>1400</v>
      </c>
      <c r="S13" s="23">
        <f t="shared" si="2"/>
        <v>1400</v>
      </c>
      <c r="T13" s="23">
        <f t="shared" si="2"/>
        <v>1400</v>
      </c>
      <c r="U13" s="23">
        <f t="shared" si="2"/>
        <v>1400</v>
      </c>
      <c r="V13" s="23">
        <f t="shared" si="2"/>
        <v>1400</v>
      </c>
      <c r="W13" s="23">
        <f t="shared" si="2"/>
        <v>1400</v>
      </c>
      <c r="X13" s="23">
        <f t="shared" si="2"/>
        <v>1400</v>
      </c>
      <c r="Y13" s="23">
        <f t="shared" si="2"/>
        <v>1400</v>
      </c>
      <c r="Z13" s="24">
        <f t="shared" si="2"/>
        <v>1400</v>
      </c>
      <c r="AE13" s="9" t="s">
        <v>16</v>
      </c>
      <c r="AF13" s="12">
        <f>AVERAGE(C10:Z10)</f>
        <v>29.457526562500007</v>
      </c>
    </row>
    <row r="14" spans="2:32" ht="16.5" thickBot="1" x14ac:dyDescent="0.3">
      <c r="B14" s="25"/>
      <c r="C14" s="26">
        <f t="shared" ref="C14:Z14" si="3">$AF$19</f>
        <v>5200</v>
      </c>
      <c r="D14" s="26">
        <f t="shared" si="3"/>
        <v>5200</v>
      </c>
      <c r="E14" s="26">
        <f t="shared" si="3"/>
        <v>5200</v>
      </c>
      <c r="F14" s="26">
        <f t="shared" si="3"/>
        <v>5200</v>
      </c>
      <c r="G14" s="26">
        <f t="shared" si="3"/>
        <v>5200</v>
      </c>
      <c r="H14" s="26">
        <f t="shared" si="3"/>
        <v>5200</v>
      </c>
      <c r="I14" s="26">
        <f t="shared" si="3"/>
        <v>5200</v>
      </c>
      <c r="J14" s="26">
        <f t="shared" si="3"/>
        <v>5200</v>
      </c>
      <c r="K14" s="26">
        <f t="shared" si="3"/>
        <v>5200</v>
      </c>
      <c r="L14" s="26">
        <f t="shared" si="3"/>
        <v>5200</v>
      </c>
      <c r="M14" s="26">
        <f t="shared" si="3"/>
        <v>5200</v>
      </c>
      <c r="N14" s="26">
        <f t="shared" si="3"/>
        <v>5200</v>
      </c>
      <c r="O14" s="26">
        <f t="shared" si="3"/>
        <v>5200</v>
      </c>
      <c r="P14" s="26">
        <f t="shared" si="3"/>
        <v>5200</v>
      </c>
      <c r="Q14" s="26">
        <f t="shared" si="3"/>
        <v>5200</v>
      </c>
      <c r="R14" s="26">
        <f t="shared" si="3"/>
        <v>5200</v>
      </c>
      <c r="S14" s="26">
        <f t="shared" si="3"/>
        <v>5200</v>
      </c>
      <c r="T14" s="26">
        <f t="shared" si="3"/>
        <v>5200</v>
      </c>
      <c r="U14" s="26">
        <f t="shared" si="3"/>
        <v>5200</v>
      </c>
      <c r="V14" s="26">
        <f t="shared" si="3"/>
        <v>5200</v>
      </c>
      <c r="W14" s="26">
        <f t="shared" si="3"/>
        <v>5200</v>
      </c>
      <c r="X14" s="26">
        <f t="shared" si="3"/>
        <v>5200</v>
      </c>
      <c r="Y14" s="26">
        <f t="shared" si="3"/>
        <v>5200</v>
      </c>
      <c r="Z14" s="27">
        <f t="shared" si="3"/>
        <v>5200</v>
      </c>
      <c r="AE14" s="9" t="s">
        <v>14</v>
      </c>
      <c r="AF14" s="13">
        <f>AF12/AF13</f>
        <v>47.526054063962953</v>
      </c>
    </row>
    <row r="15" spans="2:32" ht="15.75" x14ac:dyDescent="0.25">
      <c r="D15" s="2"/>
      <c r="E15" s="2"/>
      <c r="K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32" ht="16.5" thickBot="1" x14ac:dyDescent="0.3">
      <c r="E16" s="2"/>
      <c r="K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32" ht="37.5" x14ac:dyDescent="0.5">
      <c r="B17" s="35" t="s">
        <v>20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  <c r="AE17" s="10" t="s">
        <v>8</v>
      </c>
      <c r="AF17" s="10"/>
    </row>
    <row r="18" spans="2:32" ht="18.75" x14ac:dyDescent="0.3">
      <c r="B18" s="14"/>
      <c r="C18" s="31" t="s">
        <v>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2"/>
      <c r="AE18" s="2"/>
      <c r="AF18" s="2"/>
    </row>
    <row r="19" spans="2:32" ht="15.75" x14ac:dyDescent="0.25">
      <c r="B19" s="14"/>
      <c r="C19" s="33">
        <v>1</v>
      </c>
      <c r="D19" s="33">
        <v>2</v>
      </c>
      <c r="E19" s="33">
        <v>3</v>
      </c>
      <c r="F19" s="33">
        <v>4</v>
      </c>
      <c r="G19" s="33">
        <v>5</v>
      </c>
      <c r="H19" s="33">
        <v>6</v>
      </c>
      <c r="I19" s="33">
        <v>7</v>
      </c>
      <c r="J19" s="33">
        <v>8</v>
      </c>
      <c r="K19" s="33">
        <v>9</v>
      </c>
      <c r="L19" s="33">
        <v>10</v>
      </c>
      <c r="M19" s="33">
        <v>11</v>
      </c>
      <c r="N19" s="33">
        <v>12</v>
      </c>
      <c r="O19" s="33">
        <v>13</v>
      </c>
      <c r="P19" s="33">
        <v>14</v>
      </c>
      <c r="Q19" s="33">
        <v>15</v>
      </c>
      <c r="R19" s="33">
        <v>16</v>
      </c>
      <c r="S19" s="33">
        <v>17</v>
      </c>
      <c r="T19" s="33">
        <v>18</v>
      </c>
      <c r="U19" s="33">
        <v>19</v>
      </c>
      <c r="V19" s="33">
        <v>20</v>
      </c>
      <c r="W19" s="33">
        <v>21</v>
      </c>
      <c r="X19" s="33">
        <v>22</v>
      </c>
      <c r="Y19" s="33">
        <v>23</v>
      </c>
      <c r="Z19" s="34">
        <v>24</v>
      </c>
      <c r="AE19" s="9" t="s">
        <v>15</v>
      </c>
      <c r="AF19" s="5">
        <v>5200</v>
      </c>
    </row>
    <row r="20" spans="2:32" ht="15.75" x14ac:dyDescent="0.25">
      <c r="B20" s="15" t="s">
        <v>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4"/>
      <c r="AE20" s="9" t="s">
        <v>16</v>
      </c>
      <c r="AF20" s="7">
        <f>AVERAGE(C10:Z10)</f>
        <v>29.457526562500007</v>
      </c>
    </row>
    <row r="21" spans="2:32" ht="15.75" x14ac:dyDescent="0.25">
      <c r="B21" s="15" t="s">
        <v>2</v>
      </c>
      <c r="C21" s="3">
        <v>25</v>
      </c>
      <c r="D21" s="3">
        <v>25</v>
      </c>
      <c r="E21" s="3">
        <v>25</v>
      </c>
      <c r="F21" s="3">
        <v>25</v>
      </c>
      <c r="G21" s="3">
        <v>25</v>
      </c>
      <c r="H21" s="3">
        <v>25</v>
      </c>
      <c r="I21" s="3">
        <v>25</v>
      </c>
      <c r="J21" s="3">
        <v>25</v>
      </c>
      <c r="K21" s="3">
        <v>25</v>
      </c>
      <c r="L21" s="3">
        <v>25</v>
      </c>
      <c r="M21" s="3">
        <v>25</v>
      </c>
      <c r="N21" s="3">
        <v>25</v>
      </c>
      <c r="O21" s="3">
        <v>25</v>
      </c>
      <c r="P21" s="3">
        <v>25</v>
      </c>
      <c r="Q21" s="3">
        <v>25</v>
      </c>
      <c r="R21" s="3">
        <v>25</v>
      </c>
      <c r="S21" s="3">
        <v>25</v>
      </c>
      <c r="T21" s="3">
        <v>25</v>
      </c>
      <c r="U21" s="3">
        <v>25</v>
      </c>
      <c r="V21" s="3">
        <v>25</v>
      </c>
      <c r="W21" s="3">
        <v>25</v>
      </c>
      <c r="X21" s="3">
        <v>25</v>
      </c>
      <c r="Y21" s="3">
        <v>25</v>
      </c>
      <c r="Z21" s="16">
        <v>25</v>
      </c>
      <c r="AE21" s="9" t="s">
        <v>14</v>
      </c>
      <c r="AF21" s="8">
        <f>AF19/AF20</f>
        <v>176.5253436661481</v>
      </c>
    </row>
    <row r="22" spans="2:32" ht="15.75" x14ac:dyDescent="0.25">
      <c r="B22" s="15" t="s">
        <v>3</v>
      </c>
      <c r="C22" s="3">
        <f>$AF$4</f>
        <v>215</v>
      </c>
      <c r="D22" s="3">
        <f t="shared" ref="D22:Z22" si="4">$AF$4</f>
        <v>215</v>
      </c>
      <c r="E22" s="3">
        <f t="shared" si="4"/>
        <v>215</v>
      </c>
      <c r="F22" s="3">
        <f t="shared" si="4"/>
        <v>215</v>
      </c>
      <c r="G22" s="3">
        <f t="shared" si="4"/>
        <v>215</v>
      </c>
      <c r="H22" s="3">
        <f t="shared" si="4"/>
        <v>215</v>
      </c>
      <c r="I22" s="3">
        <f t="shared" si="4"/>
        <v>215</v>
      </c>
      <c r="J22" s="3">
        <f t="shared" si="4"/>
        <v>215</v>
      </c>
      <c r="K22" s="3">
        <f t="shared" si="4"/>
        <v>215</v>
      </c>
      <c r="L22" s="3">
        <f t="shared" si="4"/>
        <v>215</v>
      </c>
      <c r="M22" s="3">
        <f t="shared" si="4"/>
        <v>215</v>
      </c>
      <c r="N22" s="3">
        <f t="shared" si="4"/>
        <v>215</v>
      </c>
      <c r="O22" s="3">
        <f t="shared" si="4"/>
        <v>215</v>
      </c>
      <c r="P22" s="3">
        <f t="shared" si="4"/>
        <v>215</v>
      </c>
      <c r="Q22" s="3">
        <f t="shared" si="4"/>
        <v>215</v>
      </c>
      <c r="R22" s="3">
        <f t="shared" si="4"/>
        <v>215</v>
      </c>
      <c r="S22" s="3">
        <f t="shared" si="4"/>
        <v>215</v>
      </c>
      <c r="T22" s="3">
        <f t="shared" si="4"/>
        <v>215</v>
      </c>
      <c r="U22" s="3">
        <f t="shared" si="4"/>
        <v>215</v>
      </c>
      <c r="V22" s="3">
        <f t="shared" si="4"/>
        <v>215</v>
      </c>
      <c r="W22" s="3">
        <f t="shared" si="4"/>
        <v>215</v>
      </c>
      <c r="X22" s="3">
        <f t="shared" si="4"/>
        <v>215</v>
      </c>
      <c r="Y22" s="3">
        <f t="shared" si="4"/>
        <v>215</v>
      </c>
      <c r="Z22" s="16">
        <f t="shared" si="4"/>
        <v>215</v>
      </c>
    </row>
    <row r="23" spans="2:32" ht="15.75" x14ac:dyDescent="0.25">
      <c r="B23" s="15" t="s">
        <v>4</v>
      </c>
      <c r="C23" s="3">
        <v>1.6299999999999999E-2</v>
      </c>
      <c r="D23" s="3">
        <v>1.6299999999999999E-2</v>
      </c>
      <c r="E23" s="3">
        <v>1.6299999999999999E-2</v>
      </c>
      <c r="F23" s="3">
        <v>1.6299999999999999E-2</v>
      </c>
      <c r="G23" s="3">
        <v>1.6299999999999999E-2</v>
      </c>
      <c r="H23" s="3">
        <v>1.6299999999999999E-2</v>
      </c>
      <c r="I23" s="3">
        <v>1.6299999999999999E-2</v>
      </c>
      <c r="J23" s="3">
        <v>1.6299999999999999E-2</v>
      </c>
      <c r="K23" s="3">
        <v>1.6299999999999999E-2</v>
      </c>
      <c r="L23" s="3">
        <v>1.6299999999999999E-2</v>
      </c>
      <c r="M23" s="3">
        <v>1.6299999999999999E-2</v>
      </c>
      <c r="N23" s="3">
        <v>1.6299999999999999E-2</v>
      </c>
      <c r="O23" s="3">
        <v>1.6299999999999999E-2</v>
      </c>
      <c r="P23" s="3">
        <v>1.6299999999999999E-2</v>
      </c>
      <c r="Q23" s="3">
        <v>1.6299999999999999E-2</v>
      </c>
      <c r="R23" s="3">
        <v>1.6299999999999999E-2</v>
      </c>
      <c r="S23" s="3">
        <v>1.6299999999999999E-2</v>
      </c>
      <c r="T23" s="3">
        <v>1.6299999999999999E-2</v>
      </c>
      <c r="U23" s="3">
        <v>1.6299999999999999E-2</v>
      </c>
      <c r="V23" s="3">
        <v>1.6299999999999999E-2</v>
      </c>
      <c r="W23" s="3">
        <v>1.6299999999999999E-2</v>
      </c>
      <c r="X23" s="3">
        <v>1.6299999999999999E-2</v>
      </c>
      <c r="Y23" s="3">
        <v>1.6299999999999999E-2</v>
      </c>
      <c r="Z23" s="16">
        <v>1.6299999999999999E-2</v>
      </c>
      <c r="AE23" s="30" t="s">
        <v>22</v>
      </c>
    </row>
    <row r="24" spans="2:32" ht="15.75" x14ac:dyDescent="0.25">
      <c r="B24" s="15" t="s">
        <v>5</v>
      </c>
      <c r="C24" s="3">
        <f>20</f>
        <v>20</v>
      </c>
      <c r="D24" s="3">
        <f>20</f>
        <v>20</v>
      </c>
      <c r="E24" s="3">
        <f>20</f>
        <v>20</v>
      </c>
      <c r="F24" s="3">
        <f>20</f>
        <v>20</v>
      </c>
      <c r="G24" s="3">
        <f>20</f>
        <v>20</v>
      </c>
      <c r="H24" s="3">
        <f>20</f>
        <v>20</v>
      </c>
      <c r="I24" s="3">
        <f>20</f>
        <v>20</v>
      </c>
      <c r="J24" s="3">
        <f>20</f>
        <v>20</v>
      </c>
      <c r="K24" s="3">
        <f>20</f>
        <v>20</v>
      </c>
      <c r="L24" s="3">
        <f>20</f>
        <v>20</v>
      </c>
      <c r="M24" s="3">
        <f>20</f>
        <v>20</v>
      </c>
      <c r="N24" s="3">
        <f>20</f>
        <v>20</v>
      </c>
      <c r="O24" s="3">
        <f>20</f>
        <v>20</v>
      </c>
      <c r="P24" s="3">
        <f>20</f>
        <v>20</v>
      </c>
      <c r="Q24" s="3">
        <f>20</f>
        <v>20</v>
      </c>
      <c r="R24" s="3">
        <f>20</f>
        <v>20</v>
      </c>
      <c r="S24" s="3">
        <f>20</f>
        <v>20</v>
      </c>
      <c r="T24" s="3">
        <f>20</f>
        <v>20</v>
      </c>
      <c r="U24" s="3">
        <f>20</f>
        <v>20</v>
      </c>
      <c r="V24" s="3">
        <f>20</f>
        <v>20</v>
      </c>
      <c r="W24" s="3">
        <f>20</f>
        <v>20</v>
      </c>
      <c r="X24" s="3">
        <f>20</f>
        <v>20</v>
      </c>
      <c r="Y24" s="3">
        <f>20</f>
        <v>20</v>
      </c>
      <c r="Z24" s="16">
        <f>20</f>
        <v>20</v>
      </c>
      <c r="AE24" s="1"/>
    </row>
    <row r="25" spans="2:32" ht="15.75" x14ac:dyDescent="0.25">
      <c r="B25" s="15" t="s">
        <v>6</v>
      </c>
      <c r="C25" s="3">
        <v>0.01</v>
      </c>
      <c r="D25" s="3">
        <v>0.01</v>
      </c>
      <c r="E25" s="3">
        <v>0.01</v>
      </c>
      <c r="F25" s="3">
        <v>0.01</v>
      </c>
      <c r="G25" s="3">
        <v>0.01</v>
      </c>
      <c r="H25" s="3">
        <v>0.01</v>
      </c>
      <c r="I25" s="3">
        <v>0.01</v>
      </c>
      <c r="J25" s="3">
        <v>0.01</v>
      </c>
      <c r="K25" s="3">
        <v>0.01</v>
      </c>
      <c r="L25" s="3">
        <v>0.01</v>
      </c>
      <c r="M25" s="3">
        <v>0.01</v>
      </c>
      <c r="N25" s="3">
        <v>0.01</v>
      </c>
      <c r="O25" s="3">
        <v>0.01</v>
      </c>
      <c r="P25" s="3">
        <v>0.01</v>
      </c>
      <c r="Q25" s="3">
        <v>0.01</v>
      </c>
      <c r="R25" s="3">
        <v>0.01</v>
      </c>
      <c r="S25" s="3">
        <v>0.01</v>
      </c>
      <c r="T25" s="3">
        <v>0.01</v>
      </c>
      <c r="U25" s="3">
        <v>0.01</v>
      </c>
      <c r="V25" s="3">
        <v>0.01</v>
      </c>
      <c r="W25" s="3">
        <v>0.01</v>
      </c>
      <c r="X25" s="3">
        <v>0.01</v>
      </c>
      <c r="Y25" s="3">
        <v>0.01</v>
      </c>
      <c r="Z25" s="16">
        <v>0.01</v>
      </c>
    </row>
    <row r="26" spans="2:32" ht="15.75" x14ac:dyDescent="0.25">
      <c r="B26" s="17" t="s">
        <v>17</v>
      </c>
      <c r="C26" s="4">
        <f t="shared" ref="C26" si="5">SUM(C21:C25)</f>
        <v>260.02629999999999</v>
      </c>
      <c r="D26" s="4">
        <f t="shared" ref="D26" si="6">SUM(D21:D25)</f>
        <v>260.02629999999999</v>
      </c>
      <c r="E26" s="4">
        <f t="shared" ref="E26" si="7">SUM(E21:E25)</f>
        <v>260.02629999999999</v>
      </c>
      <c r="F26" s="4">
        <f t="shared" ref="F26" si="8">SUM(F21:F25)</f>
        <v>260.02629999999999</v>
      </c>
      <c r="G26" s="4">
        <f t="shared" ref="G26" si="9">SUM(G21:G25)</f>
        <v>260.02629999999999</v>
      </c>
      <c r="H26" s="4">
        <f t="shared" ref="H26" si="10">SUM(H21:H25)</f>
        <v>260.02629999999999</v>
      </c>
      <c r="I26" s="4">
        <f t="shared" ref="I26" si="11">SUM(I21:I25)</f>
        <v>260.02629999999999</v>
      </c>
      <c r="J26" s="4">
        <f t="shared" ref="J26" si="12">SUM(J21:J25)</f>
        <v>260.02629999999999</v>
      </c>
      <c r="K26" s="4">
        <f t="shared" ref="K26" si="13">SUM(K21:K25)</f>
        <v>260.02629999999999</v>
      </c>
      <c r="L26" s="4">
        <f t="shared" ref="L26" si="14">SUM(L21:L25)</f>
        <v>260.02629999999999</v>
      </c>
      <c r="M26" s="4">
        <f t="shared" ref="M26" si="15">SUM(M21:M25)</f>
        <v>260.02629999999999</v>
      </c>
      <c r="N26" s="4">
        <f t="shared" ref="N26" si="16">SUM(N21:N25)</f>
        <v>260.02629999999999</v>
      </c>
      <c r="O26" s="4">
        <f t="shared" ref="O26" si="17">SUM(O21:O25)</f>
        <v>260.02629999999999</v>
      </c>
      <c r="P26" s="4">
        <f t="shared" ref="P26" si="18">SUM(P21:P25)</f>
        <v>260.02629999999999</v>
      </c>
      <c r="Q26" s="4">
        <f t="shared" ref="Q26" si="19">SUM(Q21:Q25)</f>
        <v>260.02629999999999</v>
      </c>
      <c r="R26" s="4">
        <f t="shared" ref="R26" si="20">SUM(R21:R25)</f>
        <v>260.02629999999999</v>
      </c>
      <c r="S26" s="4">
        <f t="shared" ref="S26" si="21">SUM(S21:S25)</f>
        <v>260.02629999999999</v>
      </c>
      <c r="T26" s="4">
        <f t="shared" ref="T26" si="22">SUM(T21:T25)</f>
        <v>260.02629999999999</v>
      </c>
      <c r="U26" s="4">
        <f t="shared" ref="U26" si="23">SUM(U21:U25)</f>
        <v>260.02629999999999</v>
      </c>
      <c r="V26" s="4">
        <f t="shared" ref="V26" si="24">SUM(V21:V25)</f>
        <v>260.02629999999999</v>
      </c>
      <c r="W26" s="4">
        <f t="shared" ref="W26" si="25">SUM(W21:W25)</f>
        <v>260.02629999999999</v>
      </c>
      <c r="X26" s="4">
        <f t="shared" ref="X26" si="26">SUM(X21:X25)</f>
        <v>260.02629999999999</v>
      </c>
      <c r="Y26" s="4">
        <f t="shared" ref="Y26" si="27">SUM(Y21:Y25)</f>
        <v>260.02629999999999</v>
      </c>
      <c r="Z26" s="18">
        <f t="shared" ref="Z26" si="28">SUM(Z21:Z25)</f>
        <v>260.02629999999999</v>
      </c>
    </row>
    <row r="27" spans="2:32" ht="15.75" x14ac:dyDescent="0.25">
      <c r="B27" s="28" t="s">
        <v>21</v>
      </c>
      <c r="C27" s="4">
        <f>SUM($C$26:C26)</f>
        <v>260.02629999999999</v>
      </c>
      <c r="D27" s="4">
        <f>SUM($C$26:D26)</f>
        <v>520.05259999999998</v>
      </c>
      <c r="E27" s="4">
        <f>SUM($C$26:E26)</f>
        <v>780.07889999999998</v>
      </c>
      <c r="F27" s="4">
        <f>SUM($C$26:F26)</f>
        <v>1040.1052</v>
      </c>
      <c r="G27" s="4">
        <f>SUM($C$26:G26)</f>
        <v>1300.1315</v>
      </c>
      <c r="H27" s="4">
        <f>SUM($C$26:H26)</f>
        <v>1560.1578</v>
      </c>
      <c r="I27" s="4">
        <f>SUM($C$26:I26)</f>
        <v>1820.1840999999999</v>
      </c>
      <c r="J27" s="4">
        <f>SUM($C$26:J26)</f>
        <v>2080.2103999999999</v>
      </c>
      <c r="K27" s="4">
        <f>SUM($C$26:K26)</f>
        <v>2340.2366999999999</v>
      </c>
      <c r="L27" s="4">
        <f>SUM($C$26:L26)</f>
        <v>2600.2629999999999</v>
      </c>
      <c r="M27" s="4">
        <f>SUM($C$26:M26)</f>
        <v>2860.2892999999999</v>
      </c>
      <c r="N27" s="4">
        <f>SUM($C$26:N26)</f>
        <v>3120.3155999999999</v>
      </c>
      <c r="O27" s="4">
        <f>SUM($C$26:O26)</f>
        <v>3380.3418999999999</v>
      </c>
      <c r="P27" s="4">
        <f>SUM($C$26:P26)</f>
        <v>3640.3681999999999</v>
      </c>
      <c r="Q27" s="4">
        <f>SUM($C$26:Q26)</f>
        <v>3900.3944999999999</v>
      </c>
      <c r="R27" s="4">
        <f>SUM($C$26:R26)</f>
        <v>4160.4207999999999</v>
      </c>
      <c r="S27" s="4">
        <f>SUM($C$26:S26)</f>
        <v>4420.4470999999994</v>
      </c>
      <c r="T27" s="4">
        <f>SUM($C$26:T26)</f>
        <v>4680.4733999999989</v>
      </c>
      <c r="U27" s="4">
        <f>SUM($C$26:U26)</f>
        <v>4940.4996999999985</v>
      </c>
      <c r="V27" s="4">
        <f>SUM($C$26:V26)</f>
        <v>5200.525999999998</v>
      </c>
      <c r="W27" s="4">
        <f>SUM($C$26:W26)</f>
        <v>5460.5522999999976</v>
      </c>
      <c r="X27" s="4">
        <f>SUM($C$26:X26)</f>
        <v>5720.5785999999971</v>
      </c>
      <c r="Y27" s="4">
        <f>SUM($C$26:Y26)</f>
        <v>5980.6048999999966</v>
      </c>
      <c r="Z27" s="18">
        <f>SUM($C$26:Z26)</f>
        <v>6240.6311999999962</v>
      </c>
    </row>
    <row r="28" spans="2:32" ht="15.75" x14ac:dyDescent="0.25">
      <c r="B28" s="2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1"/>
    </row>
    <row r="29" spans="2:32" ht="15.75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</row>
    <row r="30" spans="2:32" ht="16.5" thickBot="1" x14ac:dyDescent="0.3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</row>
    <row r="31" spans="2:32" ht="15.75" x14ac:dyDescent="0.25">
      <c r="D31" s="10"/>
      <c r="E31" s="10"/>
    </row>
    <row r="32" spans="2:32" ht="15.75" x14ac:dyDescent="0.25">
      <c r="D32" s="10"/>
      <c r="E32" s="10"/>
    </row>
  </sheetData>
  <mergeCells count="52">
    <mergeCell ref="Z19:Z20"/>
    <mergeCell ref="U19:U20"/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B1:Z1"/>
    <mergeCell ref="B17:Z17"/>
    <mergeCell ref="C18:Z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X3:X4"/>
    <mergeCell ref="Y3:Y4"/>
    <mergeCell ref="Z3:Z4"/>
    <mergeCell ref="T3:T4"/>
    <mergeCell ref="O3:O4"/>
    <mergeCell ref="P3:P4"/>
    <mergeCell ref="Q3:Q4"/>
    <mergeCell ref="R3:R4"/>
    <mergeCell ref="S3:S4"/>
    <mergeCell ref="C2:Z2"/>
    <mergeCell ref="N3:N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U3:U4"/>
    <mergeCell ref="V3:V4"/>
    <mergeCell ref="W3:W4"/>
  </mergeCells>
  <hyperlinks>
    <hyperlink ref="AE23" r:id="rId1" xr:uid="{78A3AF0D-AFD5-4EDB-9485-FC204A45439F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4467E1FBF134E84F5E89A5BE9A8CD" ma:contentTypeVersion="14" ma:contentTypeDescription="Create a new document." ma:contentTypeScope="" ma:versionID="f53752c552f716f10561999976169406">
  <xsd:schema xmlns:xsd="http://www.w3.org/2001/XMLSchema" xmlns:xs="http://www.w3.org/2001/XMLSchema" xmlns:p="http://schemas.microsoft.com/office/2006/metadata/properties" xmlns:ns2="8036732d-6438-4d18-83be-26298f7d2888" xmlns:ns3="c6c37b60-dec2-4e2d-a38c-f524fe19d4cf" targetNamespace="http://schemas.microsoft.com/office/2006/metadata/properties" ma:root="true" ma:fieldsID="dd2dac92e6c2d7b373b35c4c17e418b6" ns2:_="" ns3:_="">
    <xsd:import namespace="8036732d-6438-4d18-83be-26298f7d2888"/>
    <xsd:import namespace="c6c37b60-dec2-4e2d-a38c-f524fe19d4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olderconte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6732d-6438-4d18-83be-26298f7d2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Foldercontents" ma:index="17" nillable="true" ma:displayName="Folder contents" ma:description="A short description of what is inside the folder" ma:format="Dropdown" ma:internalName="Foldercontents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37b60-dec2-4e2d-a38c-f524fe19d4cf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36732d-6438-4d18-83be-26298f7d2888">
      <Terms xmlns="http://schemas.microsoft.com/office/infopath/2007/PartnerControls"/>
    </lcf76f155ced4ddcb4097134ff3c332f>
    <Foldercontents xmlns="8036732d-6438-4d18-83be-26298f7d2888" xsi:nil="true"/>
  </documentManagement>
</p:properties>
</file>

<file path=customXml/itemProps1.xml><?xml version="1.0" encoding="utf-8"?>
<ds:datastoreItem xmlns:ds="http://schemas.openxmlformats.org/officeDocument/2006/customXml" ds:itemID="{AEE1EFD6-CA05-483A-BD90-C77B55063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6732d-6438-4d18-83be-26298f7d2888"/>
    <ds:schemaRef ds:uri="c6c37b60-dec2-4e2d-a38c-f524fe19d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E870D-5C9A-4D97-AC83-E5DA15E68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52341-5948-479C-8044-8BE0E565D8E0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c6c37b60-dec2-4e2d-a38c-f524fe19d4c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036732d-6438-4d18-83be-26298f7d28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Jordon Long (22979549)</cp:lastModifiedBy>
  <cp:revision/>
  <dcterms:created xsi:type="dcterms:W3CDTF">2024-03-30T01:23:00Z</dcterms:created>
  <dcterms:modified xsi:type="dcterms:W3CDTF">2024-05-14T11:33:45Z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0x010100E784467E1FBF134E84F5E89A5BE9A8CD</vt:lpwstr>
  </property>
  <property fmtid="{D5CDD505-2E9C-101B-9397-08002B2CF9AE}" pid="3" name="MediaServiceImageTags">
    <vt:lpwstr/>
  </property>
</Properties>
</file>