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externadoedu-my.sharepoint.com/personal/jorfan_vargas_est_uexternado_edu_co/Documents/Semestre 4/Proyectofinal_Bayesiana_Pensmaiento2/"/>
    </mc:Choice>
  </mc:AlternateContent>
  <xr:revisionPtr revIDLastSave="316" documentId="8_{3A716769-3A54-47E7-B832-C064711418F9}" xr6:coauthVersionLast="47" xr6:coauthVersionMax="47" xr10:uidLastSave="{EFE550E7-D9A6-4EA4-A40A-34D301CBBA7F}"/>
  <bookViews>
    <workbookView xWindow="-120" yWindow="-120" windowWidth="29040" windowHeight="16440" xr2:uid="{97210E22-E74F-4679-BEA5-349A0861C1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" l="1"/>
  <c r="K39" i="1"/>
  <c r="N33" i="1"/>
  <c r="K40" i="1"/>
  <c r="N32" i="1"/>
  <c r="N31" i="1"/>
  <c r="K35" i="1"/>
  <c r="K34" i="1"/>
  <c r="K33" i="1"/>
  <c r="K32" i="1"/>
  <c r="K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2" i="1"/>
  <c r="G7" i="1" l="1"/>
  <c r="G6" i="1"/>
  <c r="G5" i="1"/>
</calcChain>
</file>

<file path=xl/sharedStrings.xml><?xml version="1.0" encoding="utf-8"?>
<sst xmlns="http://schemas.openxmlformats.org/spreadsheetml/2006/main" count="54" uniqueCount="46">
  <si>
    <t>S i+1</t>
  </si>
  <si>
    <t>S 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</si>
  <si>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</si>
  <si>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</si>
  <si>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</si>
  <si>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</si>
  <si>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</si>
  <si>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</si>
  <si>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</si>
  <si>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</si>
  <si>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</si>
  <si>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</si>
  <si>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</si>
  <si>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</si>
  <si>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</si>
  <si>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</si>
  <si>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</si>
  <si>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</si>
  <si>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</si>
  <si>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</si>
  <si>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</si>
  <si>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</si>
  <si>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</si>
  <si>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</si>
  <si>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</si>
  <si>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</si>
  <si>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</si>
  <si>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lamda</t>
  </si>
  <si>
    <t>mu</t>
  </si>
  <si>
    <t>sigma</t>
  </si>
  <si>
    <t>t</t>
  </si>
  <si>
    <t>i</t>
  </si>
  <si>
    <t>Estimación por minimos cuadrados ordinarios</t>
  </si>
  <si>
    <t>Estimación por máxima verosimilitud</t>
  </si>
  <si>
    <t>Sx</t>
  </si>
  <si>
    <t>Sy</t>
  </si>
  <si>
    <t>Sxx</t>
  </si>
  <si>
    <t>Sxy</t>
  </si>
  <si>
    <t>Syy</t>
  </si>
  <si>
    <t>Si^2</t>
  </si>
  <si>
    <t>S i-1</t>
  </si>
  <si>
    <t>S i-1^2</t>
  </si>
  <si>
    <t>S i * S i-1</t>
  </si>
  <si>
    <t>alpha</t>
  </si>
  <si>
    <t>varianza</t>
  </si>
  <si>
    <t>estimación 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</si>
</sst>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3" xfId="0" applyBorder="1"/>
    <xf numFmtId="3" fontId="0" fillId="0" borderId="3" xfId="0" applyNumberFormat="1" applyBorder="1"/>
    <xf numFmtId="0" fontId="0" fillId="0" borderId="3" xfId="0" applyBorder="1" applyAlignment="1">
      <alignment wrapText="1"/>
    </xf>
    <xf numFmtId="2" fontId="0" fillId="0" borderId="3" xfId="0" applyNumberFormat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3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9F1E1-98BA-49A2-BD28-E82F16B8DED7}">
  <dimension ref="A2:S51"/>
  <sheetViews>
    <sheetView tabSelected="1" topLeftCell="A25" zoomScale="101" workbookViewId="0">
      <selection activeCell="S49" sqref="S49"/>
    </sheetView>
  </sheetViews>
  <sheetFormatPr baseColWidth="10" defaultRowHeight="15" x14ac:dyDescent="0.25"/>
  <sheetData>
    <row r="2" spans="1:18" s="8" customFormat="1" x14ac:dyDescent="0.25">
      <c r="C2" s="10" t="s">
        <v>32</v>
      </c>
      <c r="D2" s="10"/>
      <c r="E2" s="10"/>
      <c r="F2" s="10"/>
      <c r="G2" s="10"/>
    </row>
    <row r="4" spans="1:18" x14ac:dyDescent="0.25">
      <c r="A4" s="4" t="s">
        <v>31</v>
      </c>
      <c r="B4" s="4" t="s">
        <v>30</v>
      </c>
      <c r="C4" s="4" t="s">
        <v>1</v>
      </c>
      <c r="D4" s="4" t="s">
        <v>0</v>
      </c>
    </row>
    <row r="5" spans="1:18" x14ac:dyDescent="0.25">
      <c r="A5" s="4">
        <v>1</v>
      </c>
      <c r="B5" s="4">
        <v>0.25</v>
      </c>
      <c r="C5" s="5">
        <v>3</v>
      </c>
      <c r="D5" s="4">
        <v>1.76</v>
      </c>
      <c r="F5" s="11" t="s">
        <v>27</v>
      </c>
      <c r="G5" s="4">
        <f>-(LN(L23)/0.25)</f>
        <v>3.1287321781238586</v>
      </c>
    </row>
    <row r="6" spans="1:18" x14ac:dyDescent="0.25">
      <c r="A6" s="4">
        <v>2</v>
      </c>
      <c r="B6" s="4">
        <v>0.5</v>
      </c>
      <c r="C6" s="4">
        <v>1.76</v>
      </c>
      <c r="D6" s="4">
        <v>1.2693000000000001</v>
      </c>
      <c r="F6" s="11" t="s">
        <v>28</v>
      </c>
      <c r="G6" s="4">
        <f>(L22/(1-L23))</f>
        <v>0.9074878882833084</v>
      </c>
      <c r="K6" t="s">
        <v>2</v>
      </c>
    </row>
    <row r="7" spans="1:18" ht="15.75" thickBot="1" x14ac:dyDescent="0.3">
      <c r="A7" s="4">
        <v>3</v>
      </c>
      <c r="B7" s="4">
        <v>0.75</v>
      </c>
      <c r="C7" s="4">
        <v>1.2693000000000001</v>
      </c>
      <c r="D7" s="4">
        <v>1.196</v>
      </c>
      <c r="F7" s="11" t="s">
        <v>29</v>
      </c>
      <c r="G7" s="4">
        <f>L12*(SQRT((-2*LN(L23))/(0.25*(1-(L23^2)))))</f>
        <v>0.58307607458526434</v>
      </c>
    </row>
    <row r="8" spans="1:18" x14ac:dyDescent="0.25">
      <c r="A8" s="4">
        <v>4</v>
      </c>
      <c r="B8" s="4">
        <v>1</v>
      </c>
      <c r="C8" s="4">
        <v>1.196</v>
      </c>
      <c r="D8" s="4">
        <v>0.94679999999999997</v>
      </c>
      <c r="K8" s="3" t="s">
        <v>3</v>
      </c>
      <c r="L8" s="3"/>
    </row>
    <row r="9" spans="1:18" x14ac:dyDescent="0.25">
      <c r="A9" s="4">
        <v>5</v>
      </c>
      <c r="B9" s="4">
        <v>1.25</v>
      </c>
      <c r="C9" s="4">
        <v>0.94679999999999997</v>
      </c>
      <c r="D9" s="4">
        <v>0.95320000000000005</v>
      </c>
      <c r="K9" t="s">
        <v>4</v>
      </c>
      <c r="L9">
        <v>0.77202089036534183</v>
      </c>
    </row>
    <row r="10" spans="1:18" x14ac:dyDescent="0.25">
      <c r="A10" s="4">
        <v>6</v>
      </c>
      <c r="B10" s="4">
        <v>1.5</v>
      </c>
      <c r="C10" s="4">
        <v>0.95320000000000005</v>
      </c>
      <c r="D10" s="4">
        <v>0.62519999999999998</v>
      </c>
      <c r="K10" t="s">
        <v>5</v>
      </c>
      <c r="L10">
        <v>0.59601625516049517</v>
      </c>
    </row>
    <row r="11" spans="1:18" x14ac:dyDescent="0.25">
      <c r="A11" s="4">
        <v>7</v>
      </c>
      <c r="B11" s="4">
        <v>1.75</v>
      </c>
      <c r="C11" s="4">
        <v>0.62519999999999998</v>
      </c>
      <c r="D11" s="4">
        <v>0.86040000000000005</v>
      </c>
      <c r="K11" t="s">
        <v>6</v>
      </c>
      <c r="L11">
        <v>0.57357271378052266</v>
      </c>
    </row>
    <row r="12" spans="1:18" x14ac:dyDescent="0.25">
      <c r="A12" s="4">
        <v>8</v>
      </c>
      <c r="B12" s="4">
        <v>2</v>
      </c>
      <c r="C12" s="4">
        <v>0.86040000000000005</v>
      </c>
      <c r="D12" s="4">
        <v>1.0984</v>
      </c>
      <c r="K12" t="s">
        <v>7</v>
      </c>
      <c r="L12">
        <v>0.20727823561618006</v>
      </c>
    </row>
    <row r="13" spans="1:18" ht="15.75" thickBot="1" x14ac:dyDescent="0.3">
      <c r="A13" s="4">
        <v>9</v>
      </c>
      <c r="B13" s="4">
        <v>2.25</v>
      </c>
      <c r="C13" s="4">
        <v>1.0984</v>
      </c>
      <c r="D13" s="4">
        <v>1.431</v>
      </c>
      <c r="K13" s="1" t="s">
        <v>8</v>
      </c>
      <c r="L13" s="1">
        <v>20</v>
      </c>
    </row>
    <row r="14" spans="1:18" x14ac:dyDescent="0.25">
      <c r="A14" s="4">
        <v>10</v>
      </c>
      <c r="B14" s="4">
        <v>2.5</v>
      </c>
      <c r="C14" s="4">
        <v>1.431</v>
      </c>
      <c r="D14" s="4">
        <v>1.3019000000000001</v>
      </c>
      <c r="R14" s="2" t="s">
        <v>25</v>
      </c>
    </row>
    <row r="15" spans="1:18" ht="15.75" thickBot="1" x14ac:dyDescent="0.3">
      <c r="A15" s="4">
        <v>11</v>
      </c>
      <c r="B15" s="4">
        <v>2.75</v>
      </c>
      <c r="C15" s="4">
        <v>1.3019000000000001</v>
      </c>
      <c r="D15" s="4">
        <v>1.4005000000000001</v>
      </c>
      <c r="K15" t="s">
        <v>9</v>
      </c>
      <c r="R15">
        <v>0.72393829657319997</v>
      </c>
    </row>
    <row r="16" spans="1:18" ht="15.75" thickBot="1" x14ac:dyDescent="0.3">
      <c r="A16" s="4">
        <v>12</v>
      </c>
      <c r="B16" s="4">
        <v>3</v>
      </c>
      <c r="C16" s="4">
        <v>1.4005000000000001</v>
      </c>
      <c r="D16" s="4">
        <v>1.2685999999999999</v>
      </c>
      <c r="K16" s="2"/>
      <c r="L16" s="2" t="s">
        <v>14</v>
      </c>
      <c r="M16" s="2" t="s">
        <v>15</v>
      </c>
      <c r="N16" s="2" t="s">
        <v>16</v>
      </c>
      <c r="O16" s="2" t="s">
        <v>17</v>
      </c>
      <c r="P16" s="2" t="s">
        <v>18</v>
      </c>
      <c r="R16" s="1">
        <v>0.64388489519174108</v>
      </c>
    </row>
    <row r="17" spans="1:19" x14ac:dyDescent="0.25">
      <c r="A17" s="4">
        <v>13</v>
      </c>
      <c r="B17" s="4">
        <v>3.25</v>
      </c>
      <c r="C17" s="4">
        <v>1.2685999999999999</v>
      </c>
      <c r="D17" s="4">
        <v>0.7147</v>
      </c>
      <c r="K17" t="s">
        <v>10</v>
      </c>
      <c r="L17">
        <v>1</v>
      </c>
      <c r="M17">
        <v>1.1409697367171803</v>
      </c>
      <c r="N17">
        <v>1.1409697367171803</v>
      </c>
      <c r="O17">
        <v>26.556248190508409</v>
      </c>
      <c r="P17">
        <v>6.6709066487249653E-5</v>
      </c>
    </row>
    <row r="18" spans="1:19" x14ac:dyDescent="0.25">
      <c r="A18" s="4">
        <v>14</v>
      </c>
      <c r="B18" s="4">
        <v>3.5</v>
      </c>
      <c r="C18" s="4">
        <v>0.7147</v>
      </c>
      <c r="D18" s="4">
        <v>0.92369999999999997</v>
      </c>
      <c r="K18" t="s">
        <v>11</v>
      </c>
      <c r="L18">
        <v>18</v>
      </c>
      <c r="M18">
        <v>0.77335680528281969</v>
      </c>
      <c r="N18">
        <v>4.296426696015665E-2</v>
      </c>
    </row>
    <row r="19" spans="1:19" ht="15.75" thickBot="1" x14ac:dyDescent="0.3">
      <c r="A19" s="4">
        <v>15</v>
      </c>
      <c r="B19" s="4">
        <v>3.75</v>
      </c>
      <c r="C19" s="4">
        <v>0.92369999999999997</v>
      </c>
      <c r="D19" s="4">
        <v>0.72970000000000002</v>
      </c>
      <c r="K19" s="1" t="s">
        <v>12</v>
      </c>
      <c r="L19" s="1">
        <v>19</v>
      </c>
      <c r="M19" s="1">
        <v>1.914326542</v>
      </c>
      <c r="N19" s="1"/>
      <c r="O19" s="1"/>
      <c r="P19" s="1"/>
    </row>
    <row r="20" spans="1:19" ht="15.75" thickBot="1" x14ac:dyDescent="0.3">
      <c r="A20" s="4">
        <v>16</v>
      </c>
      <c r="B20" s="4">
        <v>4</v>
      </c>
      <c r="C20" s="4">
        <v>0.72970000000000002</v>
      </c>
      <c r="D20" s="4">
        <v>0.71050000000000002</v>
      </c>
    </row>
    <row r="21" spans="1:19" x14ac:dyDescent="0.25">
      <c r="A21" s="4">
        <v>17</v>
      </c>
      <c r="B21" s="4">
        <v>4.25</v>
      </c>
      <c r="C21" s="4">
        <v>0.71050000000000002</v>
      </c>
      <c r="D21" s="4">
        <v>0.86829999999999996</v>
      </c>
      <c r="K21" s="2"/>
      <c r="L21" s="2" t="s">
        <v>19</v>
      </c>
      <c r="M21" s="2" t="s">
        <v>7</v>
      </c>
      <c r="N21" s="2" t="s">
        <v>20</v>
      </c>
      <c r="O21" s="2" t="s">
        <v>21</v>
      </c>
      <c r="P21" s="2" t="s">
        <v>22</v>
      </c>
      <c r="Q21" s="2" t="s">
        <v>23</v>
      </c>
      <c r="R21" s="2" t="s">
        <v>24</v>
      </c>
      <c r="S21" s="2" t="s">
        <v>25</v>
      </c>
    </row>
    <row r="22" spans="1:19" x14ac:dyDescent="0.25">
      <c r="A22" s="4">
        <v>18</v>
      </c>
      <c r="B22" s="4">
        <v>4.5</v>
      </c>
      <c r="C22" s="4">
        <v>0.86829999999999996</v>
      </c>
      <c r="D22" s="4">
        <v>0.74060000000000004</v>
      </c>
      <c r="K22" t="s">
        <v>13</v>
      </c>
      <c r="L22">
        <v>0.4923971365187475</v>
      </c>
      <c r="M22">
        <v>0.11020930601874586</v>
      </c>
      <c r="N22">
        <v>4.4678362863023029</v>
      </c>
      <c r="O22">
        <v>2.9737334040421651E-4</v>
      </c>
      <c r="P22">
        <v>0.26085597646429504</v>
      </c>
      <c r="Q22">
        <v>0.72393829657319997</v>
      </c>
      <c r="R22">
        <v>0.26085597646429504</v>
      </c>
      <c r="S22">
        <v>0.72393829657319997</v>
      </c>
    </row>
    <row r="23" spans="1:19" ht="15.75" thickBot="1" x14ac:dyDescent="0.3">
      <c r="A23" s="4">
        <v>19</v>
      </c>
      <c r="B23" s="4">
        <v>4.75</v>
      </c>
      <c r="C23" s="4">
        <v>0.74060000000000004</v>
      </c>
      <c r="D23" s="4">
        <v>0.73140000000000005</v>
      </c>
      <c r="K23" s="1" t="s">
        <v>26</v>
      </c>
      <c r="L23" s="1">
        <v>0.45740638208382772</v>
      </c>
      <c r="M23" s="1">
        <v>8.8760320248017749E-2</v>
      </c>
      <c r="N23" s="1">
        <v>5.1532754817211561</v>
      </c>
      <c r="O23" s="1">
        <v>6.6709066487249518E-5</v>
      </c>
      <c r="P23" s="1">
        <v>0.27092786897591437</v>
      </c>
      <c r="Q23" s="1">
        <v>0.64388489519174108</v>
      </c>
      <c r="R23" s="1">
        <v>0.27092786897591437</v>
      </c>
      <c r="S23" s="1">
        <v>0.64388489519174108</v>
      </c>
    </row>
    <row r="24" spans="1:19" x14ac:dyDescent="0.25">
      <c r="A24" s="4">
        <v>20</v>
      </c>
      <c r="B24" s="4">
        <v>5</v>
      </c>
      <c r="C24" s="4">
        <v>0.73140000000000005</v>
      </c>
      <c r="D24" s="4">
        <v>0.62319999999999998</v>
      </c>
    </row>
    <row r="28" spans="1:19" s="8" customFormat="1" x14ac:dyDescent="0.25">
      <c r="C28" s="9" t="s">
        <v>33</v>
      </c>
      <c r="D28" s="9"/>
      <c r="E28" s="9"/>
      <c r="F28" s="9"/>
      <c r="G28" s="9"/>
    </row>
    <row r="31" spans="1:19" x14ac:dyDescent="0.25">
      <c r="A31" s="4" t="s">
        <v>31</v>
      </c>
      <c r="B31" s="4" t="s">
        <v>30</v>
      </c>
      <c r="C31" s="4" t="s">
        <v>40</v>
      </c>
      <c r="D31" s="4" t="s">
        <v>1</v>
      </c>
      <c r="E31" s="4" t="s">
        <v>39</v>
      </c>
      <c r="F31" s="4" t="s">
        <v>41</v>
      </c>
      <c r="G31" s="4" t="s">
        <v>42</v>
      </c>
      <c r="J31" s="6" t="s">
        <v>34</v>
      </c>
      <c r="K31" s="7">
        <f>SUM(C32:C51)</f>
        <v>22.530200000000004</v>
      </c>
      <c r="M31" s="11" t="s">
        <v>28</v>
      </c>
      <c r="N31" s="4">
        <f>((K32*K33)-(K31*K34))/(20*(K33-K34) -(K31^2 - (K31*K32)))</f>
        <v>0.90748788828330762</v>
      </c>
    </row>
    <row r="32" spans="1:19" x14ac:dyDescent="0.25">
      <c r="A32" s="4">
        <v>1</v>
      </c>
      <c r="B32" s="4">
        <v>0.25</v>
      </c>
      <c r="C32" s="5">
        <v>3</v>
      </c>
      <c r="D32" s="4">
        <v>1.76</v>
      </c>
      <c r="E32" s="7">
        <f>D32^2</f>
        <v>3.0975999999999999</v>
      </c>
      <c r="F32" s="7">
        <f>C32^2</f>
        <v>9</v>
      </c>
      <c r="G32" s="4">
        <f>D32*C32</f>
        <v>5.28</v>
      </c>
      <c r="J32" s="6" t="s">
        <v>35</v>
      </c>
      <c r="K32" s="7">
        <f>SUM(D32:D51)</f>
        <v>20.153400000000005</v>
      </c>
      <c r="M32" s="11" t="s">
        <v>27</v>
      </c>
      <c r="N32" s="4">
        <f>(-1/0.25*LN((K34-N31*K31-N31*K32+20*N31^2)/(K33-2*N31*K31+20*N31^2)))</f>
        <v>3.1287321781238644</v>
      </c>
    </row>
    <row r="33" spans="1:14" x14ac:dyDescent="0.25">
      <c r="A33" s="4">
        <v>2</v>
      </c>
      <c r="B33" s="4">
        <v>0.5</v>
      </c>
      <c r="C33" s="4">
        <v>1.76</v>
      </c>
      <c r="D33" s="4">
        <v>1.2693000000000001</v>
      </c>
      <c r="E33" s="7">
        <f t="shared" ref="E33:E51" si="0">D33^2</f>
        <v>1.6111224900000003</v>
      </c>
      <c r="F33" s="7">
        <f t="shared" ref="F33:F51" si="1">C33^2</f>
        <v>3.0975999999999999</v>
      </c>
      <c r="G33" s="4">
        <f t="shared" ref="G33:G51" si="2">D33*C33</f>
        <v>2.2339680000000004</v>
      </c>
      <c r="J33" s="4" t="s">
        <v>36</v>
      </c>
      <c r="K33" s="7">
        <f>SUM(F32:F51)</f>
        <v>30.833924879999998</v>
      </c>
      <c r="M33" s="11" t="s">
        <v>29</v>
      </c>
      <c r="N33" s="4">
        <f>SQRT(K39)</f>
        <v>0.48360368434097273</v>
      </c>
    </row>
    <row r="34" spans="1:14" x14ac:dyDescent="0.25">
      <c r="A34" s="4">
        <v>3</v>
      </c>
      <c r="B34" s="4">
        <v>0.75</v>
      </c>
      <c r="C34" s="4">
        <v>1.2693000000000001</v>
      </c>
      <c r="D34" s="4">
        <v>1.196</v>
      </c>
      <c r="E34" s="7">
        <f t="shared" si="0"/>
        <v>1.4304159999999999</v>
      </c>
      <c r="F34" s="7">
        <f t="shared" si="1"/>
        <v>1.6111224900000003</v>
      </c>
      <c r="G34" s="4">
        <f t="shared" si="2"/>
        <v>1.5180828</v>
      </c>
      <c r="J34" s="4" t="s">
        <v>37</v>
      </c>
      <c r="K34" s="4">
        <f>SUM(G32:G51)</f>
        <v>25.197439989999999</v>
      </c>
    </row>
    <row r="35" spans="1:14" x14ac:dyDescent="0.25">
      <c r="A35" s="4">
        <v>4</v>
      </c>
      <c r="B35" s="4">
        <v>1</v>
      </c>
      <c r="C35" s="4">
        <v>1.196</v>
      </c>
      <c r="D35" s="4">
        <v>0.94679999999999997</v>
      </c>
      <c r="E35" s="7">
        <f t="shared" si="0"/>
        <v>0.89643023999999993</v>
      </c>
      <c r="F35" s="7">
        <f t="shared" si="1"/>
        <v>1.4304159999999999</v>
      </c>
      <c r="G35" s="4">
        <f t="shared" si="2"/>
        <v>1.1323728</v>
      </c>
      <c r="J35" s="4" t="s">
        <v>38</v>
      </c>
      <c r="K35" s="7">
        <f>SUM(E32:E51)</f>
        <v>22.222303119999999</v>
      </c>
    </row>
    <row r="36" spans="1:14" x14ac:dyDescent="0.25">
      <c r="A36" s="4">
        <v>5</v>
      </c>
      <c r="B36" s="4">
        <v>1.25</v>
      </c>
      <c r="C36" s="4">
        <v>0.94679999999999997</v>
      </c>
      <c r="D36" s="4">
        <v>0.95320000000000005</v>
      </c>
      <c r="E36" s="7">
        <f t="shared" si="0"/>
        <v>0.9085902400000001</v>
      </c>
      <c r="F36" s="7">
        <f t="shared" si="1"/>
        <v>0.89643023999999993</v>
      </c>
      <c r="G36" s="4">
        <f t="shared" si="2"/>
        <v>0.90248976000000003</v>
      </c>
    </row>
    <row r="37" spans="1:14" x14ac:dyDescent="0.25">
      <c r="A37" s="4">
        <v>6</v>
      </c>
      <c r="B37" s="4">
        <v>1.5</v>
      </c>
      <c r="C37" s="4">
        <v>0.95320000000000005</v>
      </c>
      <c r="D37" s="4">
        <v>0.62519999999999998</v>
      </c>
      <c r="E37" s="7">
        <f t="shared" si="0"/>
        <v>0.39087503999999995</v>
      </c>
      <c r="F37" s="7">
        <f t="shared" si="1"/>
        <v>0.9085902400000001</v>
      </c>
      <c r="G37" s="4">
        <f t="shared" si="2"/>
        <v>0.59594064000000002</v>
      </c>
    </row>
    <row r="38" spans="1:14" ht="30" x14ac:dyDescent="0.25">
      <c r="A38" s="4">
        <v>7</v>
      </c>
      <c r="B38" s="4">
        <v>1.75</v>
      </c>
      <c r="C38" s="4">
        <v>0.62519999999999998</v>
      </c>
      <c r="D38" s="4">
        <v>0.86040000000000005</v>
      </c>
      <c r="E38" s="7">
        <f t="shared" si="0"/>
        <v>0.74028816000000008</v>
      </c>
      <c r="F38" s="7">
        <f t="shared" si="1"/>
        <v>0.39087503999999995</v>
      </c>
      <c r="G38" s="4">
        <f t="shared" si="2"/>
        <v>0.53792207999999997</v>
      </c>
      <c r="J38" s="6" t="s">
        <v>45</v>
      </c>
      <c r="K38" s="4">
        <f>1/20*(K35-2*K40*K34+K40^2*K33-2*N31*(1-K40)*(K32-K40*K31)+20*N31^2*(1-K40)^2)</f>
        <v>3.8667840264140767E-2</v>
      </c>
    </row>
    <row r="39" spans="1:14" x14ac:dyDescent="0.25">
      <c r="A39" s="4">
        <v>8</v>
      </c>
      <c r="B39" s="4">
        <v>2</v>
      </c>
      <c r="C39" s="4">
        <v>0.86040000000000005</v>
      </c>
      <c r="D39" s="4">
        <v>1.0984</v>
      </c>
      <c r="E39" s="7">
        <f t="shared" si="0"/>
        <v>1.2064825600000002</v>
      </c>
      <c r="F39" s="7">
        <f t="shared" si="1"/>
        <v>0.74028816000000008</v>
      </c>
      <c r="G39" s="4">
        <f t="shared" si="2"/>
        <v>0.94506336000000013</v>
      </c>
      <c r="J39" s="4" t="s">
        <v>44</v>
      </c>
      <c r="K39" s="4">
        <f>K38*(2*N32/1-K40^2)</f>
        <v>0.2338725235081632</v>
      </c>
    </row>
    <row r="40" spans="1:14" x14ac:dyDescent="0.25">
      <c r="A40" s="4">
        <v>9</v>
      </c>
      <c r="B40" s="4">
        <v>2.25</v>
      </c>
      <c r="C40" s="4">
        <v>1.0984</v>
      </c>
      <c r="D40" s="4">
        <v>1.431</v>
      </c>
      <c r="E40" s="7">
        <f t="shared" si="0"/>
        <v>2.0477609999999999</v>
      </c>
      <c r="F40" s="7">
        <f t="shared" si="1"/>
        <v>1.2064825600000002</v>
      </c>
      <c r="G40" s="4">
        <f t="shared" si="2"/>
        <v>1.5718104000000002</v>
      </c>
      <c r="J40" s="4" t="s">
        <v>43</v>
      </c>
      <c r="K40" s="4">
        <f>EXP(-N32*0.25)</f>
        <v>0.45740638208382706</v>
      </c>
    </row>
    <row r="41" spans="1:14" x14ac:dyDescent="0.25">
      <c r="A41" s="4">
        <v>10</v>
      </c>
      <c r="B41" s="4">
        <v>2.5</v>
      </c>
      <c r="C41" s="4">
        <v>1.431</v>
      </c>
      <c r="D41" s="4">
        <v>1.3019000000000001</v>
      </c>
      <c r="E41" s="7">
        <f t="shared" si="0"/>
        <v>1.6949436100000002</v>
      </c>
      <c r="F41" s="7">
        <f t="shared" si="1"/>
        <v>2.0477609999999999</v>
      </c>
      <c r="G41" s="4">
        <f t="shared" si="2"/>
        <v>1.8630189000000001</v>
      </c>
    </row>
    <row r="42" spans="1:14" x14ac:dyDescent="0.25">
      <c r="A42" s="4">
        <v>11</v>
      </c>
      <c r="B42" s="4">
        <v>2.75</v>
      </c>
      <c r="C42" s="4">
        <v>1.3019000000000001</v>
      </c>
      <c r="D42" s="4">
        <v>1.4005000000000001</v>
      </c>
      <c r="E42" s="7">
        <f t="shared" si="0"/>
        <v>1.9614002500000003</v>
      </c>
      <c r="F42" s="7">
        <f t="shared" si="1"/>
        <v>1.6949436100000002</v>
      </c>
      <c r="G42" s="4">
        <f t="shared" si="2"/>
        <v>1.8233109500000002</v>
      </c>
    </row>
    <row r="43" spans="1:14" x14ac:dyDescent="0.25">
      <c r="A43" s="4">
        <v>12</v>
      </c>
      <c r="B43" s="4">
        <v>3</v>
      </c>
      <c r="C43" s="4">
        <v>1.4005000000000001</v>
      </c>
      <c r="D43" s="4">
        <v>1.2685999999999999</v>
      </c>
      <c r="E43" s="7">
        <f t="shared" si="0"/>
        <v>1.60934596</v>
      </c>
      <c r="F43" s="7">
        <f t="shared" si="1"/>
        <v>1.9614002500000003</v>
      </c>
      <c r="G43" s="4">
        <f t="shared" si="2"/>
        <v>1.7766743</v>
      </c>
    </row>
    <row r="44" spans="1:14" x14ac:dyDescent="0.25">
      <c r="A44" s="4">
        <v>13</v>
      </c>
      <c r="B44" s="4">
        <v>3.25</v>
      </c>
      <c r="C44" s="4">
        <v>1.2685999999999999</v>
      </c>
      <c r="D44" s="4">
        <v>0.7147</v>
      </c>
      <c r="E44" s="7">
        <f t="shared" si="0"/>
        <v>0.51079609000000004</v>
      </c>
      <c r="F44" s="7">
        <f t="shared" si="1"/>
        <v>1.60934596</v>
      </c>
      <c r="G44" s="4">
        <f t="shared" si="2"/>
        <v>0.90666841999999992</v>
      </c>
    </row>
    <row r="45" spans="1:14" x14ac:dyDescent="0.25">
      <c r="A45" s="4">
        <v>14</v>
      </c>
      <c r="B45" s="4">
        <v>3.5</v>
      </c>
      <c r="C45" s="4">
        <v>0.7147</v>
      </c>
      <c r="D45" s="4">
        <v>0.92369999999999997</v>
      </c>
      <c r="E45" s="7">
        <f t="shared" si="0"/>
        <v>0.85322168999999992</v>
      </c>
      <c r="F45" s="7">
        <f t="shared" si="1"/>
        <v>0.51079609000000004</v>
      </c>
      <c r="G45" s="4">
        <f t="shared" si="2"/>
        <v>0.66016838999999994</v>
      </c>
    </row>
    <row r="46" spans="1:14" x14ac:dyDescent="0.25">
      <c r="A46" s="4">
        <v>15</v>
      </c>
      <c r="B46" s="4">
        <v>3.75</v>
      </c>
      <c r="C46" s="4">
        <v>0.92369999999999997</v>
      </c>
      <c r="D46" s="4">
        <v>0.72970000000000002</v>
      </c>
      <c r="E46" s="7">
        <f t="shared" si="0"/>
        <v>0.53246209</v>
      </c>
      <c r="F46" s="7">
        <f t="shared" si="1"/>
        <v>0.85322168999999992</v>
      </c>
      <c r="G46" s="4">
        <f t="shared" si="2"/>
        <v>0.67402388999999996</v>
      </c>
    </row>
    <row r="47" spans="1:14" x14ac:dyDescent="0.25">
      <c r="A47" s="4">
        <v>16</v>
      </c>
      <c r="B47" s="4">
        <v>4</v>
      </c>
      <c r="C47" s="4">
        <v>0.72970000000000002</v>
      </c>
      <c r="D47" s="4">
        <v>0.71050000000000002</v>
      </c>
      <c r="E47" s="7">
        <f t="shared" si="0"/>
        <v>0.50481025000000002</v>
      </c>
      <c r="F47" s="7">
        <f t="shared" si="1"/>
        <v>0.53246209</v>
      </c>
      <c r="G47" s="4">
        <f t="shared" si="2"/>
        <v>0.51845185000000005</v>
      </c>
    </row>
    <row r="48" spans="1:14" x14ac:dyDescent="0.25">
      <c r="A48" s="4">
        <v>17</v>
      </c>
      <c r="B48" s="4">
        <v>4.25</v>
      </c>
      <c r="C48" s="4">
        <v>0.71050000000000002</v>
      </c>
      <c r="D48" s="4">
        <v>0.86829999999999996</v>
      </c>
      <c r="E48" s="7">
        <f t="shared" si="0"/>
        <v>0.75394488999999998</v>
      </c>
      <c r="F48" s="7">
        <f t="shared" si="1"/>
        <v>0.50481025000000002</v>
      </c>
      <c r="G48" s="4">
        <f t="shared" si="2"/>
        <v>0.61692714999999998</v>
      </c>
    </row>
    <row r="49" spans="1:19" x14ac:dyDescent="0.25">
      <c r="A49" s="4">
        <v>18</v>
      </c>
      <c r="B49" s="4">
        <v>4.5</v>
      </c>
      <c r="C49" s="4">
        <v>0.86829999999999996</v>
      </c>
      <c r="D49" s="4">
        <v>0.74060000000000004</v>
      </c>
      <c r="E49" s="7">
        <f t="shared" si="0"/>
        <v>0.54848836000000001</v>
      </c>
      <c r="F49" s="7">
        <f t="shared" si="1"/>
        <v>0.75394488999999998</v>
      </c>
      <c r="G49" s="4">
        <f t="shared" si="2"/>
        <v>0.64306297999999995</v>
      </c>
      <c r="S49" s="12"/>
    </row>
    <row r="50" spans="1:19" x14ac:dyDescent="0.25">
      <c r="A50" s="4">
        <v>19</v>
      </c>
      <c r="B50" s="4">
        <v>4.75</v>
      </c>
      <c r="C50" s="4">
        <v>0.74060000000000004</v>
      </c>
      <c r="D50" s="4">
        <v>0.73140000000000005</v>
      </c>
      <c r="E50" s="7">
        <f t="shared" si="0"/>
        <v>0.53494596000000005</v>
      </c>
      <c r="F50" s="7">
        <f t="shared" si="1"/>
        <v>0.54848836000000001</v>
      </c>
      <c r="G50" s="4">
        <f t="shared" si="2"/>
        <v>0.5416748400000001</v>
      </c>
    </row>
    <row r="51" spans="1:19" x14ac:dyDescent="0.25">
      <c r="A51" s="4">
        <v>20</v>
      </c>
      <c r="B51" s="4">
        <v>5</v>
      </c>
      <c r="C51" s="4">
        <v>0.73140000000000005</v>
      </c>
      <c r="D51" s="4">
        <v>0.62319999999999998</v>
      </c>
      <c r="E51" s="7">
        <f t="shared" si="0"/>
        <v>0.38837823999999999</v>
      </c>
      <c r="F51" s="7">
        <f t="shared" si="1"/>
        <v>0.53494596000000005</v>
      </c>
      <c r="G51" s="4">
        <f t="shared" si="2"/>
        <v>0.45580848000000002</v>
      </c>
    </row>
  </sheetData>
  <mergeCells count="2">
    <mergeCell ref="C2:G2"/>
    <mergeCell ref="C28:G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Jorfan Vargas Ruiz</dc:creator>
  <cp:lastModifiedBy>Jorfan Vargas Ruiz</cp:lastModifiedBy>
  <dcterms:created xsi:type="dcterms:W3CDTF">2023-10-27T03:50:40Z</dcterms:created>
  <dcterms:modified xsi:type="dcterms:W3CDTF">2023-10-28T05:58:07Z</dcterms:modified>
</cp:coreProperties>
</file>